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O01 - O01- Sanace, demoli..." sheetId="2" r:id="rId2"/>
    <sheet name="O02 - O02- VLASTNÍ OBJEKT..." sheetId="3" r:id="rId3"/>
    <sheet name="O03 - O03- SPOJOVACÍ LÁVKA" sheetId="4" r:id="rId4"/>
    <sheet name="O04.1. - O04.1. - VYTÁPĚNÍ" sheetId="5" r:id="rId5"/>
    <sheet name="O04.2.1. - O04.2.1. - Vod..." sheetId="6" r:id="rId6"/>
    <sheet name="O04.2.2. - O04.2.2. - Zař..." sheetId="7" r:id="rId7"/>
    <sheet name="O04.2.3. - O04.2.3. - Kan..." sheetId="8" r:id="rId8"/>
    <sheet name="O04.2.4. - O04.2.4. - Ven..." sheetId="9" r:id="rId9"/>
    <sheet name="O04.3.1 - O04.3.1 - Slabo..." sheetId="10" r:id="rId10"/>
    <sheet name="O04.3.1.1 - Strukturovaná..." sheetId="11" r:id="rId11"/>
    <sheet name="O04.3.1.2 - Kamerový syst..." sheetId="12" r:id="rId12"/>
    <sheet name="O04.3.1.3 - Video vrátný ..." sheetId="13" r:id="rId13"/>
    <sheet name="O04.3.1.4 - Zásuvkový roz..." sheetId="14" r:id="rId14"/>
    <sheet name="O04.3.1.5 - Elektronické ..." sheetId="15" r:id="rId15"/>
    <sheet name="O04.3.1.6 - Evakuační roz..." sheetId="16" r:id="rId16"/>
    <sheet name="O04.3.1.7 - Jednotný čas ..." sheetId="17" r:id="rId17"/>
    <sheet name="O04.3.2 - O04.3.2 - Silno..." sheetId="18" r:id="rId18"/>
    <sheet name="O04.4. - O04.4. - VZT" sheetId="19" r:id="rId19"/>
    <sheet name="O05.1 - O05.1. - Uvedení ..." sheetId="20" r:id="rId20"/>
    <sheet name="O05.2 - O05.2. - Opěrná s..." sheetId="21" r:id="rId21"/>
    <sheet name="O05.3 - O05.3. - Zpevněné..." sheetId="22" r:id="rId22"/>
    <sheet name="O05.4 - O05.4. - Úprava a..." sheetId="23" r:id="rId23"/>
    <sheet name="O05.5 - O05.5. - Sadové ú..." sheetId="24" r:id="rId24"/>
    <sheet name="O05.6 - O05.6. - Vnější m..." sheetId="25" r:id="rId25"/>
    <sheet name="O07 - O07 - Ostatní nákla..." sheetId="26" r:id="rId26"/>
    <sheet name="Pokyny pro vyplnění" sheetId="27" r:id="rId27"/>
  </sheets>
  <definedNames>
    <definedName name="_xlnm.Print_Area" localSheetId="0">'Rekapitulace stavby'!$D$4:$AO$33,'Rekapitulace stavby'!$C$39:$AQ$82</definedName>
    <definedName name="_xlnm._FilterDatabase" localSheetId="1" hidden="1">'O01 - O01- Sanace, demoli...'!$C$79:$K$146</definedName>
    <definedName name="_xlnm.Print_Area" localSheetId="1">'O01 - O01- Sanace, demoli...'!$C$4:$J$36,'O01 - O01- Sanace, demoli...'!$C$42:$J$61,'O01 - O01- Sanace, demoli...'!$C$67:$K$146</definedName>
    <definedName name="_xlnm._FilterDatabase" localSheetId="2" hidden="1">'O02 - O02- VLASTNÍ OBJEKT...'!$C$107:$K$3296</definedName>
    <definedName name="_xlnm.Print_Area" localSheetId="2">'O02 - O02- VLASTNÍ OBJEKT...'!$C$4:$J$36,'O02 - O02- VLASTNÍ OBJEKT...'!$C$42:$J$89,'O02 - O02- VLASTNÍ OBJEKT...'!$C$95:$K$3296</definedName>
    <definedName name="_xlnm._FilterDatabase" localSheetId="3" hidden="1">'O03 - O03- SPOJOVACÍ LÁVKA'!$C$94:$K$517</definedName>
    <definedName name="_xlnm.Print_Area" localSheetId="3">'O03 - O03- SPOJOVACÍ LÁVKA'!$C$4:$J$36,'O03 - O03- SPOJOVACÍ LÁVKA'!$C$42:$J$76,'O03 - O03- SPOJOVACÍ LÁVKA'!$C$82:$K$517</definedName>
    <definedName name="_xlnm._FilterDatabase" localSheetId="4" hidden="1">'O04.1. - O04.1. - VYTÁPĚNÍ'!$C$95:$K$259</definedName>
    <definedName name="_xlnm.Print_Area" localSheetId="4">'O04.1. - O04.1. - VYTÁPĚNÍ'!$C$4:$J$38,'O04.1. - O04.1. - VYTÁPĚNÍ'!$C$44:$J$75,'O04.1. - O04.1. - VYTÁPĚNÍ'!$C$81:$K$259</definedName>
    <definedName name="_xlnm._FilterDatabase" localSheetId="5" hidden="1">'O04.2.1. - O04.2.1. - Vod...'!$C$90:$K$145</definedName>
    <definedName name="_xlnm.Print_Area" localSheetId="5">'O04.2.1. - O04.2.1. - Vod...'!$C$4:$J$40,'O04.2.1. - O04.2.1. - Vod...'!$C$46:$J$68,'O04.2.1. - O04.2.1. - Vod...'!$C$74:$K$145</definedName>
    <definedName name="_xlnm._FilterDatabase" localSheetId="6" hidden="1">'O04.2.2. - O04.2.2. - Zař...'!$C$91:$K$178</definedName>
    <definedName name="_xlnm.Print_Area" localSheetId="6">'O04.2.2. - O04.2.2. - Zař...'!$C$4:$J$40,'O04.2.2. - O04.2.2. - Zař...'!$C$46:$J$69,'O04.2.2. - O04.2.2. - Zař...'!$C$75:$K$178</definedName>
    <definedName name="_xlnm._FilterDatabase" localSheetId="7" hidden="1">'O04.2.3. - O04.2.3. - Kan...'!$C$91:$K$139</definedName>
    <definedName name="_xlnm.Print_Area" localSheetId="7">'O04.2.3. - O04.2.3. - Kan...'!$C$4:$J$40,'O04.2.3. - O04.2.3. - Kan...'!$C$46:$J$69,'O04.2.3. - O04.2.3. - Kan...'!$C$75:$K$139</definedName>
    <definedName name="_xlnm._FilterDatabase" localSheetId="8" hidden="1">'O04.2.4. - O04.2.4. - Ven...'!$C$93:$K$196</definedName>
    <definedName name="_xlnm.Print_Area" localSheetId="8">'O04.2.4. - O04.2.4. - Ven...'!$C$4:$J$40,'O04.2.4. - O04.2.4. - Ven...'!$C$46:$J$71,'O04.2.4. - O04.2.4. - Ven...'!$C$77:$K$196</definedName>
    <definedName name="_xlnm._FilterDatabase" localSheetId="9" hidden="1">'O04.3.1 - O04.3.1 - Slabo...'!$C$89:$K$158</definedName>
    <definedName name="_xlnm.Print_Area" localSheetId="9">'O04.3.1 - O04.3.1 - Slabo...'!$C$4:$J$40,'O04.3.1 - O04.3.1 - Slabo...'!$C$46:$J$67,'O04.3.1 - O04.3.1 - Slabo...'!$C$73:$K$158</definedName>
    <definedName name="_xlnm._FilterDatabase" localSheetId="10" hidden="1">'O04.3.1.1 - Strukturovaná...'!$C$93:$K$169</definedName>
    <definedName name="_xlnm.Print_Area" localSheetId="10">'O04.3.1.1 - Strukturovaná...'!$C$4:$J$40,'O04.3.1.1 - Strukturovaná...'!$C$46:$J$71,'O04.3.1.1 - Strukturovaná...'!$C$77:$K$169</definedName>
    <definedName name="_xlnm._FilterDatabase" localSheetId="11" hidden="1">'O04.3.1.2 - Kamerový syst...'!$C$91:$K$114</definedName>
    <definedName name="_xlnm.Print_Area" localSheetId="11">'O04.3.1.2 - Kamerový syst...'!$C$4:$J$40,'O04.3.1.2 - Kamerový syst...'!$C$46:$J$69,'O04.3.1.2 - Kamerový syst...'!$C$75:$K$114</definedName>
    <definedName name="_xlnm._FilterDatabase" localSheetId="12" hidden="1">'O04.3.1.3 - Video vrátný ...'!$C$91:$K$125</definedName>
    <definedName name="_xlnm.Print_Area" localSheetId="12">'O04.3.1.3 - Video vrátný ...'!$C$4:$J$40,'O04.3.1.3 - Video vrátný ...'!$C$46:$J$69,'O04.3.1.3 - Video vrátný ...'!$C$75:$K$125</definedName>
    <definedName name="_xlnm._FilterDatabase" localSheetId="13" hidden="1">'O04.3.1.4 - Zásuvkový roz...'!$C$92:$K$149</definedName>
    <definedName name="_xlnm.Print_Area" localSheetId="13">'O04.3.1.4 - Zásuvkový roz...'!$C$4:$J$40,'O04.3.1.4 - Zásuvkový roz...'!$C$46:$J$70,'O04.3.1.4 - Zásuvkový roz...'!$C$76:$K$149</definedName>
    <definedName name="_xlnm._FilterDatabase" localSheetId="14" hidden="1">'O04.3.1.5 - Elektronické ...'!$C$92:$K$150</definedName>
    <definedName name="_xlnm.Print_Area" localSheetId="14">'O04.3.1.5 - Elektronické ...'!$C$4:$J$40,'O04.3.1.5 - Elektronické ...'!$C$46:$J$70,'O04.3.1.5 - Elektronické ...'!$C$76:$K$150</definedName>
    <definedName name="_xlnm._FilterDatabase" localSheetId="15" hidden="1">'O04.3.1.6 - Evakuační roz...'!$C$92:$K$153</definedName>
    <definedName name="_xlnm.Print_Area" localSheetId="15">'O04.3.1.6 - Evakuační roz...'!$C$4:$J$40,'O04.3.1.6 - Evakuační roz...'!$C$46:$J$70,'O04.3.1.6 - Evakuační roz...'!$C$76:$K$153</definedName>
    <definedName name="_xlnm._FilterDatabase" localSheetId="16" hidden="1">'O04.3.1.7 - Jednotný čas ...'!$C$91:$K$115</definedName>
    <definedName name="_xlnm.Print_Area" localSheetId="16">'O04.3.1.7 - Jednotný čas ...'!$C$4:$J$40,'O04.3.1.7 - Jednotný čas ...'!$C$46:$J$69,'O04.3.1.7 - Jednotný čas ...'!$C$75:$K$115</definedName>
    <definedName name="_xlnm._FilterDatabase" localSheetId="17" hidden="1">'O04.3.2 - O04.3.2 - Silno...'!$C$94:$K$260</definedName>
    <definedName name="_xlnm.Print_Area" localSheetId="17">'O04.3.2 - O04.3.2 - Silno...'!$C$4:$J$40,'O04.3.2 - O04.3.2 - Silno...'!$C$46:$J$72,'O04.3.2 - O04.3.2 - Silno...'!$C$78:$K$260</definedName>
    <definedName name="_xlnm._FilterDatabase" localSheetId="18" hidden="1">'O04.4. - O04.4. - VZT'!$C$92:$K$274</definedName>
    <definedName name="_xlnm.Print_Area" localSheetId="18">'O04.4. - O04.4. - VZT'!$C$4:$J$38,'O04.4. - O04.4. - VZT'!$C$44:$J$72,'O04.4. - O04.4. - VZT'!$C$78:$K$274</definedName>
    <definedName name="_xlnm._FilterDatabase" localSheetId="19" hidden="1">'O05.1 - O05.1. - Uvedení ...'!$C$83:$K$97</definedName>
    <definedName name="_xlnm.Print_Area" localSheetId="19">'O05.1 - O05.1. - Uvedení ...'!$C$4:$J$38,'O05.1 - O05.1. - Uvedení ...'!$C$44:$J$63,'O05.1 - O05.1. - Uvedení ...'!$C$69:$K$97</definedName>
    <definedName name="_xlnm._FilterDatabase" localSheetId="20" hidden="1">'O05.2 - O05.2. - Opěrná s...'!$C$92:$K$240</definedName>
    <definedName name="_xlnm.Print_Area" localSheetId="20">'O05.2 - O05.2. - Opěrná s...'!$C$4:$J$38,'O05.2 - O05.2. - Opěrná s...'!$C$44:$J$72,'O05.2 - O05.2. - Opěrná s...'!$C$78:$K$240</definedName>
    <definedName name="_xlnm._FilterDatabase" localSheetId="21" hidden="1">'O05.3 - O05.3. - Zpevněné...'!$C$90:$K$169</definedName>
    <definedName name="_xlnm.Print_Area" localSheetId="21">'O05.3 - O05.3. - Zpevněné...'!$C$4:$J$38,'O05.3 - O05.3. - Zpevněné...'!$C$44:$J$70,'O05.3 - O05.3. - Zpevněné...'!$C$76:$K$169</definedName>
    <definedName name="_xlnm._FilterDatabase" localSheetId="22" hidden="1">'O05.4 - O05.4. - Úprava a...'!$C$90:$K$149</definedName>
    <definedName name="_xlnm.Print_Area" localSheetId="22">'O05.4 - O05.4. - Úprava a...'!$C$4:$J$38,'O05.4 - O05.4. - Úprava a...'!$C$44:$J$70,'O05.4 - O05.4. - Úprava a...'!$C$76:$K$149</definedName>
    <definedName name="_xlnm._FilterDatabase" localSheetId="23" hidden="1">'O05.5 - O05.5. - Sadové ú...'!$C$83:$K$107</definedName>
    <definedName name="_xlnm.Print_Area" localSheetId="23">'O05.5 - O05.5. - Sadové ú...'!$C$4:$J$38,'O05.5 - O05.5. - Sadové ú...'!$C$44:$J$63,'O05.5 - O05.5. - Sadové ú...'!$C$69:$K$107</definedName>
    <definedName name="_xlnm._FilterDatabase" localSheetId="24" hidden="1">'O05.6 - O05.6. - Vnější m...'!$C$83:$K$87</definedName>
    <definedName name="_xlnm.Print_Area" localSheetId="24">'O05.6 - O05.6. - Vnější m...'!$C$4:$J$38,'O05.6 - O05.6. - Vnější m...'!$C$44:$J$63,'O05.6 - O05.6. - Vnější m...'!$C$69:$K$87</definedName>
    <definedName name="_xlnm._FilterDatabase" localSheetId="25" hidden="1">'O07 - O07 - Ostatní nákla...'!$C$80:$K$99</definedName>
    <definedName name="_xlnm.Print_Area" localSheetId="25">'O07 - O07 - Ostatní nákla...'!$C$4:$J$36,'O07 - O07 - Ostatní nákla...'!$C$42:$J$62,'O07 - O07 - Ostatní nákla...'!$C$68:$K$99</definedName>
    <definedName name="_xlnm.Print_Area" localSheetId="26">'Pokyny pro vyplnění'!$B$2:$K$69,'Pokyny pro vyplnění'!$B$72:$K$116,'Pokyny pro vyplnění'!$B$119:$K$188,'Pokyny pro vyplnění'!$B$196:$K$216</definedName>
    <definedName name="_xlnm.Print_Titles" localSheetId="0">'Rekapitulace stavby'!$49:$49</definedName>
    <definedName name="_xlnm.Print_Titles" localSheetId="2">'O02 - O02- VLASTNÍ OBJEKT...'!$107:$107</definedName>
    <definedName name="_xlnm.Print_Titles" localSheetId="3">'O03 - O03- SPOJOVACÍ LÁVKA'!$94:$94</definedName>
    <definedName name="_xlnm.Print_Titles" localSheetId="4">'O04.1. - O04.1. - VYTÁPĚNÍ'!$95:$95</definedName>
    <definedName name="_xlnm.Print_Titles" localSheetId="5">'O04.2.1. - O04.2.1. - Vod...'!$90:$90</definedName>
    <definedName name="_xlnm.Print_Titles" localSheetId="6">'O04.2.2. - O04.2.2. - Zař...'!$91:$91</definedName>
    <definedName name="_xlnm.Print_Titles" localSheetId="7">'O04.2.3. - O04.2.3. - Kan...'!$91:$91</definedName>
    <definedName name="_xlnm.Print_Titles" localSheetId="8">'O04.2.4. - O04.2.4. - Ven...'!$93:$93</definedName>
    <definedName name="_xlnm.Print_Titles" localSheetId="9">'O04.3.1 - O04.3.1 - Slabo...'!$89:$89</definedName>
    <definedName name="_xlnm.Print_Titles" localSheetId="10">'O04.3.1.1 - Strukturovaná...'!$93:$93</definedName>
    <definedName name="_xlnm.Print_Titles" localSheetId="11">'O04.3.1.2 - Kamerový syst...'!$91:$91</definedName>
    <definedName name="_xlnm.Print_Titles" localSheetId="12">'O04.3.1.3 - Video vrátný ...'!$91:$91</definedName>
    <definedName name="_xlnm.Print_Titles" localSheetId="13">'O04.3.1.4 - Zásuvkový roz...'!$92:$92</definedName>
    <definedName name="_xlnm.Print_Titles" localSheetId="14">'O04.3.1.5 - Elektronické ...'!$92:$92</definedName>
    <definedName name="_xlnm.Print_Titles" localSheetId="15">'O04.3.1.6 - Evakuační roz...'!$92:$92</definedName>
    <definedName name="_xlnm.Print_Titles" localSheetId="16">'O04.3.1.7 - Jednotný čas ...'!$91:$91</definedName>
    <definedName name="_xlnm.Print_Titles" localSheetId="17">'O04.3.2 - O04.3.2 - Silno...'!$94:$94</definedName>
    <definedName name="_xlnm.Print_Titles" localSheetId="18">'O04.4. - O04.4. - VZT'!$92:$92</definedName>
    <definedName name="_xlnm.Print_Titles" localSheetId="19">'O05.1 - O05.1. - Uvedení ...'!$83:$83</definedName>
    <definedName name="_xlnm.Print_Titles" localSheetId="20">'O05.2 - O05.2. - Opěrná s...'!$92:$92</definedName>
    <definedName name="_xlnm.Print_Titles" localSheetId="21">'O05.3 - O05.3. - Zpevněné...'!$90:$90</definedName>
    <definedName name="_xlnm.Print_Titles" localSheetId="22">'O05.4 - O05.4. - Úprava a...'!$90:$90</definedName>
    <definedName name="_xlnm.Print_Titles" localSheetId="23">'O05.5 - O05.5. - Sadové ú...'!$83:$83</definedName>
    <definedName name="_xlnm.Print_Titles" localSheetId="24">'O05.6 - O05.6. - Vnější m...'!$83:$83</definedName>
    <definedName name="_xlnm.Print_Titles" localSheetId="25">'O07 - O07 - Ostatní nákla...'!$80:$80</definedName>
  </definedNames>
  <calcPr fullCalcOnLoad="1"/>
</workbook>
</file>

<file path=xl/sharedStrings.xml><?xml version="1.0" encoding="utf-8"?>
<sst xmlns="http://schemas.openxmlformats.org/spreadsheetml/2006/main" count="57464" uniqueCount="6691">
  <si>
    <t>Export VZ</t>
  </si>
  <si>
    <t>List obsahuje:</t>
  </si>
  <si>
    <t>1) Rekapitulace stavby</t>
  </si>
  <si>
    <t>2) Rekapitulace objektů stavby a soupisů prací</t>
  </si>
  <si>
    <t>3.0</t>
  </si>
  <si>
    <t>ZAMOK</t>
  </si>
  <si>
    <t>False</t>
  </si>
  <si>
    <t>{9b68c3e1-6b0d-4666-9ace-8b11a027742a}</t>
  </si>
  <si>
    <t>0,01</t>
  </si>
  <si>
    <t>21</t>
  </si>
  <si>
    <t>15</t>
  </si>
  <si>
    <t>REKAPITULACE STAVBY</t>
  </si>
  <si>
    <t>v ---  níže se nacházejí doplnkové a pomocné údaje k sestavám  --- v</t>
  </si>
  <si>
    <t>Návod na vyplnění</t>
  </si>
  <si>
    <t>0,001</t>
  </si>
  <si>
    <t>Kód:</t>
  </si>
  <si>
    <t>22-17-28-VZ-02-BPP</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</si>
  <si>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</si>
  <si>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1</t>
  </si>
  <si>
    <t>Stavba:</t>
  </si>
  <si>
    <t>PŘÍSTAVBA PAVILONU /odborné učebny/ 2. ZŠ Beroun Preislerova ul.</t>
  </si>
  <si>
    <t>KSO:</t>
  </si>
  <si>
    <t/>
  </si>
  <si>
    <t>CC-CZ:</t>
  </si>
  <si>
    <t>Místo:</t>
  </si>
  <si>
    <t>Beroun, Preislerova ul.</t>
  </si>
  <si>
    <t>Datum:</t>
  </si>
  <si>
    <t>23. 1. 2018</t>
  </si>
  <si>
    <t>Zadavatel:</t>
  </si>
  <si>
    <t>IČ:</t>
  </si>
  <si>
    <t>0,1</t>
  </si>
  <si>
    <t>Město BEROUN, Husovo nám. 68, 26643</t>
  </si>
  <si>
    <t>DIČ:</t>
  </si>
  <si>
    <t>Uchazeč:</t>
  </si>
  <si>
    <t>Vyplň údaj</t>
  </si>
  <si>
    <t>Projektant:</t>
  </si>
  <si>
    <t>18598897</t>
  </si>
  <si>
    <t>SPEKTRA s.r.o. Beroun,V Hlinkách 1548,26601</t>
  </si>
  <si>
    <t>CZ18598897</t>
  </si>
  <si>
    <t>True</t>
  </si>
  <si>
    <t>Poznámka:</t>
  </si>
  <si>
    <t xml:space="preserve">zpracováno dle DOKUMENTACE pro provedení stavby.
PREAMBULE :
Pokud se ve výkazu výměr, či PD /technická zpráva, výkresová část/ vyskytne uvedení konkrétního obchodního názvu nebo značky použitého materiálu a zařízení /dodávky/, případně jiné označení mající vztah ke konkrétnímu dodavateli /výrobci/, neznamená to nutnost použití těchto konkrétních výrobků. Jedná se pouze o vymezení předpokládaného standardu /vlastností/. To znamená, že všechny konkrétně uvedené materiály a zařízení mohou být nahrazeny výrobky jiných dodavatelů /výrobců/ s podmínkou zachování shodných /a to srovnatelných nebo lepších/ technických a kvalitativních parametrů.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</si>
  <si>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</si>
  <si>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</si>
  <si>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</si>
  <si>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</si>
  <si>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</si>
  <si>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</si>
  <si>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</si>
  <si>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</si>
  <si>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</si>
  <si>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</si>
  <si>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</si>
  <si>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</si>
  <si>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</si>
  <si>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</si>
  <si>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</si>
  <si>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</si>
  <si>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</si>
  <si>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</si>
  <si>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</si>
  <si>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</si>
  <si>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</si>
  <si>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</si>
  <si>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</si>
  <si>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</si>
  <si>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</si>
  <si>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</si>
  <si>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</si>
  <si>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</si>
  <si>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</si>
  <si>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</si>
  <si>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</si>
  <si>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</si>
  <si>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</si>
  <si>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</si>
  <si>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</si>
  <si>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</si>
  <si>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</si>
  <si>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</si>
  <si>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</si>
  <si>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O01</t>
  </si>
  <si>
    <t>O01- Sanace, demolice, příprava území, kácení dřevin</t>
  </si>
  <si>
    <t>STA</t>
  </si>
  <si>
    <t>{58ac29fc-cf82-4b0b-a56e-67cd4da44399}</t>
  </si>
  <si>
    <t>2</t>
  </si>
  <si>
    <t>O02</t>
  </si>
  <si>
    <t>O02- VLASTNÍ OBJEKT - nový pavilon ZŠ</t>
  </si>
  <si>
    <t>{21af27c6-c122-47db-817a-98b3391c9d10}</t>
  </si>
  <si>
    <t>O03</t>
  </si>
  <si>
    <t>O03- SPOJOVACÍ LÁVKA</t>
  </si>
  <si>
    <t>{d6142b79-bbe8-48dd-b564-5fb32a604d30}</t>
  </si>
  <si>
    <t>O04</t>
  </si>
  <si>
    <t>O04- PROFESE (vytápění, ZTI, elektroinstalace SIL + SLA + hromosvod a uzemnění)</t>
  </si>
  <si>
    <t>{08bb6218-0562-4a5c-a1ce-a7546ad4f8e7}</t>
  </si>
  <si>
    <t>O04.1.</t>
  </si>
  <si>
    <t>O04.1. - VYTÁPĚNÍ</t>
  </si>
  <si>
    <t>Soupis</t>
  </si>
  <si>
    <t>{6fa623b4-2271-4e30-9a4e-caa4cd97d55c}</t>
  </si>
  <si>
    <t>O04.2.</t>
  </si>
  <si>
    <t>O04.2. - ZTI</t>
  </si>
  <si>
    <t>{b0ac40ba-7ad2-4926-8b40-f462c1d1105d}</t>
  </si>
  <si>
    <t>O04.2.1.</t>
  </si>
  <si>
    <t>O04.2.1. - Vodovodní potrubí</t>
  </si>
  <si>
    <t>3</t>
  </si>
  <si>
    <t>{327b3752-7227-4743-9ca7-8e5f7af7c948}</t>
  </si>
  <si>
    <t>O04.2.2.</t>
  </si>
  <si>
    <t>O04.2.2. - Zařízení a výtokové armatury, doplňky</t>
  </si>
  <si>
    <t>{faa6ff7c-e31d-4b8c-99b3-e7f424673aea}</t>
  </si>
  <si>
    <t>O04.2.3.</t>
  </si>
  <si>
    <t>O04.2.3. - Kanalizace, sifony a armatury</t>
  </si>
  <si>
    <t>{bd55b57d-1636-4c4d-9955-e0d66bdb6f9e}</t>
  </si>
  <si>
    <t>O04.2.4.</t>
  </si>
  <si>
    <t>O04.2.4. - Venkovní rozvody</t>
  </si>
  <si>
    <t>{b42f0d80-72fa-4c43-8706-62f94058a3aa}</t>
  </si>
  <si>
    <t>O04.3.</t>
  </si>
  <si>
    <t>O04.3. - Elektroinstalace SIL+ SLA+ Hromosvod a uzemnění</t>
  </si>
  <si>
    <t>{995cd996-4a04-478d-9391-5fa6e9dcb4da}</t>
  </si>
  <si>
    <t>O04.3.1</t>
  </si>
  <si>
    <t>O04.3.1 - Slaboproudé rozvody</t>
  </si>
  <si>
    <t>{6fd0b5fc-9f5b-45c7-8c60-0bab2c258012}</t>
  </si>
  <si>
    <t>4</t>
  </si>
  <si>
    <t>###NOINSERT###</t>
  </si>
  <si>
    <t>O04.3.1.1</t>
  </si>
  <si>
    <t>Strukturovaná kabeláž</t>
  </si>
  <si>
    <t>{d49015da-7872-4cd6-b7a0-ddcc1ee869b8}</t>
  </si>
  <si>
    <t>O04.3.1.2</t>
  </si>
  <si>
    <t>Kamerový systém (IPCS)</t>
  </si>
  <si>
    <t>{f5d39f8f-6e89-44af-8a9b-d876d8655a0e}</t>
  </si>
  <si>
    <t>O04.3.1.3</t>
  </si>
  <si>
    <t>Video vrátný   (VDT)</t>
  </si>
  <si>
    <t>{860e7c95-1360-48b7-93cb-61d5afb186ac}</t>
  </si>
  <si>
    <t>O04.3.1.4</t>
  </si>
  <si>
    <t>Zásuvkový rozvod - 230V</t>
  </si>
  <si>
    <t>{3096d1d2-98f4-4115-86d1-84bc05572256}</t>
  </si>
  <si>
    <t>O04.3.1.5</t>
  </si>
  <si>
    <t>Elektronické zabezpečení  (EZS)</t>
  </si>
  <si>
    <t>{cc0d4958-dbee-4bdf-8f75-df4640cf4dfd}</t>
  </si>
  <si>
    <t>O04.3.1.6</t>
  </si>
  <si>
    <t>Evakuační rozhlas (ER)</t>
  </si>
  <si>
    <t>{208b95cf-e1c5-4036-a627-b89fc6f6e6dc}</t>
  </si>
  <si>
    <t>O04.3.1.7</t>
  </si>
  <si>
    <t>Jednotný čas a zvonění</t>
  </si>
  <si>
    <t>{f3b9ec97-fec3-4052-831f-70469acd8740}</t>
  </si>
  <si>
    <t>O04.3.2</t>
  </si>
  <si>
    <t>O04.3.2 - Silnoproudá elektroinstalace</t>
  </si>
  <si>
    <t>{95fca81e-23a4-4593-aa44-feae4748656d}</t>
  </si>
  <si>
    <t>O04.4.</t>
  </si>
  <si>
    <t>O04.4. - VZT</t>
  </si>
  <si>
    <t>{1bd0da26-c26a-4f97-86a4-3df9d9d0e340}</t>
  </si>
  <si>
    <t>O05</t>
  </si>
  <si>
    <t xml:space="preserve">O05 - VENKOVNÍ OBJEKTY </t>
  </si>
  <si>
    <t>{16d5a7d5-f3b4-4d04-8d13-f4d47f303d68}</t>
  </si>
  <si>
    <t>O05.1</t>
  </si>
  <si>
    <t>O05.1. - Uvedení ploch do původního stavu</t>
  </si>
  <si>
    <t>{ea3d449a-f54d-447b-b038-191a3a764fdd}</t>
  </si>
  <si>
    <t>O05.2</t>
  </si>
  <si>
    <t>O05.2. - Opěrná stěna - Úhlová zeď</t>
  </si>
  <si>
    <t>{c9c69d9f-e2e3-48c2-a86b-a0c06662c09d}</t>
  </si>
  <si>
    <t>O05.3</t>
  </si>
  <si>
    <t>O05.3. - Zpevněné plochy, venkovní vstupní schody a rampy</t>
  </si>
  <si>
    <t>{b7d48f1c-c392-4aa9-8579-4776f0e14124}</t>
  </si>
  <si>
    <t>O05.4</t>
  </si>
  <si>
    <t>O05.4. - Úprava a doplnění oplocení</t>
  </si>
  <si>
    <t>{e65062a7-f568-4726-bfb1-70239ca990b6}</t>
  </si>
  <si>
    <t>O05.5</t>
  </si>
  <si>
    <t>O05.5. - Sadové úpravy, zeleň</t>
  </si>
  <si>
    <t>{e6829a55-b821-4f06-85a9-65ef2c2c096f}</t>
  </si>
  <si>
    <t>O05.6</t>
  </si>
  <si>
    <t>O05.6. - Vnější mobiliář</t>
  </si>
  <si>
    <t>{609ea671-d1ac-4368-8caa-0d94cca79d14}</t>
  </si>
  <si>
    <t>O07</t>
  </si>
  <si>
    <t>O07 - Ostatní náklady stavby</t>
  </si>
  <si>
    <t>{19993580-1fc7-40a4-a717-c6c59d1898f8}</t>
  </si>
  <si>
    <t>1) Krycí list soupisu</t>
  </si>
  <si>
    <t>2) Rekapitulace</t>
  </si>
  <si>
    <t>3) Soupis prací</t>
  </si>
  <si>
    <t>Zpět na list:</t>
  </si>
  <si>
    <t>Rekapitulace stavby</t>
  </si>
  <si>
    <t>KRYCÍ LIST SOUPISU</t>
  </si>
  <si>
    <t>Objekt:</t>
  </si>
  <si>
    <t>O01 - O01- Sanace, demolice, příprava území, kácení dřevin</t>
  </si>
  <si>
    <t xml:space="preserve">zpracováno dle DOKUMENTACE pro provedení stavby.  PREAMBULE : Pokud se ve výkazu výměr, či PD /technická zpráva, výkresová část/ vyskytne uvedení konkrétního obchodního názvu nebo značky použitého materiálu a zařízení /dodávky/, případně jiné označení mající vztah ke konkrétnímu dodavateli /výrobci/, neznamená to nutnost použití těchto konkrétních výrobků. Jedná se pouze o vymezení předpokládaného standardu /vlastností/. To znamená, že všechny konkrétně uvedené materiály a zařízení mohou být nahrazeny výrobky jiných dodavatelů /výrobců/ s podmínkou zachování shodných /a to srovnatelných nebo lepších/ technických a kvalitativních parametrů.  </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</si>
  <si>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</si>
  <si>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</si>
  <si>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</si>
  <si>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</si>
  <si>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</si>
  <si>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</si>
  <si>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</si>
  <si>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</si>
  <si>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</si>
  <si>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</si>
  <si>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</si>
  <si>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</si>
  <si>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</si>
  <si>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</si>
  <si>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</si>
  <si>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</si>
  <si>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</si>
  <si>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</si>
  <si>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</si>
  <si>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</si>
  <si>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</si>
  <si>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</si>
  <si>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</si>
  <si>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</si>
  <si>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</si>
  <si>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</si>
  <si>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</si>
  <si>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</si>
  <si>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111111331</t>
  </si>
  <si>
    <t>Odstranění ruderálního porostu z plochy přes 500 m2 v rovině nebo na svahu do 1:5</t>
  </si>
  <si>
    <t>m2</t>
  </si>
  <si>
    <t>CS ÚRS 2017 01</t>
  </si>
  <si>
    <t>-80374527</t>
  </si>
  <si>
    <t>PSC</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</si>
  <si>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</si>
  <si>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VV</t>
  </si>
  <si>
    <t>46,55*11,15</t>
  </si>
  <si>
    <t>111212311</t>
  </si>
  <si>
    <t>Odstranění nevhodných dřevin průměru kmene do 100 mm výšky přes 1 m bez odstranění pařezu do 100 m2 v rovině nebo na svahu do 1:5</t>
  </si>
  <si>
    <t>1590843037</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</si>
  <si>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</si>
  <si>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60*1,4"prům"</t>
  </si>
  <si>
    <t>112101101</t>
  </si>
  <si>
    <t>Kácení stromů s odřezáním kmene a s odvětvením listnatých, průměru kmene přes 100 do 300 mm
- ovocné</t>
  </si>
  <si>
    <t>kus</t>
  </si>
  <si>
    <t>-209333563</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</si>
  <si>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</si>
  <si>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112101103</t>
  </si>
  <si>
    <t>Kácení stromů s odřezáním kmene a s odvětvením listnatých, průměru kmene přes 500 do 700 mm</t>
  </si>
  <si>
    <t>277959346</t>
  </si>
  <si>
    <t>5</t>
  </si>
  <si>
    <t>112151355</t>
  </si>
  <si>
    <t xml:space="preserve">Pokácení stromu postupné se spouštěním částí kmene a koruny o průměru na řezné ploše pařezu přes 500 do 600 mm
- smrky
</t>
  </si>
  <si>
    <t>1528711275</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</si>
  <si>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</si>
  <si>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6</t>
  </si>
  <si>
    <t>112201102</t>
  </si>
  <si>
    <t>Odstranění pařezů D do 500 mm</t>
  </si>
  <si>
    <t>kus-odha</t>
  </si>
  <si>
    <t>CS ÚRS 2016 01</t>
  </si>
  <si>
    <t>-1606502285</t>
  </si>
  <si>
    <t>7</t>
  </si>
  <si>
    <t>113107142</t>
  </si>
  <si>
    <t>Odstranění podkladů nebo krytů s přemístěním hmot na skládku na vzdálenost do 3 m nebo s naložením na dopravní prostředek v ploše jednotlivě do 50 m2 živičných, o tl. vrstvy přes 50 do 100 mm</t>
  </si>
  <si>
    <t>-1886210125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</si>
  <si>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</si>
  <si>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4,4*3,8/2"část stávajícího chodníku"</t>
  </si>
  <si>
    <t>8</t>
  </si>
  <si>
    <t>121101102</t>
  </si>
  <si>
    <t>Sejmutí ornice nebo lesní půdy s vodorovným přemístěním na hromady v místě upotřebení nebo na dočasné či trvalé skládky se složením, na vzdálenost přes 50 do 100 m</t>
  </si>
  <si>
    <t>m3</t>
  </si>
  <si>
    <t>-69992656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</si>
  <si>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</si>
  <si>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46,55*11,15"plocha objektu"</t>
  </si>
  <si>
    <t>54*(0+6,2)/2"přední vstupní část - zpevněné plochy, schodiště, rampa, plocha zeleni"</t>
  </si>
  <si>
    <t>2*(46,55*4+11,15*4)"bezprostření okolí"</t>
  </si>
  <si>
    <t>Součet</t>
  </si>
  <si>
    <t>9</t>
  </si>
  <si>
    <t>162301499.R</t>
  </si>
  <si>
    <t>Vodorovné přemístění pokácených stromů, vč. větví a pařezů a ostatních dřevin - odvoz na skládku apod. do 5000m</t>
  </si>
  <si>
    <t>kpl</t>
  </si>
  <si>
    <t>-308980118</t>
  </si>
  <si>
    <t>Ostatní konstrukce a práce, bourání</t>
  </si>
  <si>
    <t>10</t>
  </si>
  <si>
    <t>919735112</t>
  </si>
  <si>
    <t>Řezání stávajícího živičného krytu hl do 100 mm - pro vybourání části stáv.chodníku</t>
  </si>
  <si>
    <t>m</t>
  </si>
  <si>
    <t>1211633474</t>
  </si>
  <si>
    <t>4,5</t>
  </si>
  <si>
    <t>11</t>
  </si>
  <si>
    <t>961044111</t>
  </si>
  <si>
    <t>Bourání základů z betonu prostého   - podezdívka oplocení</t>
  </si>
  <si>
    <t>-309547841</t>
  </si>
  <si>
    <t>45*0,45*1"základy podezdívky oplocení"</t>
  </si>
  <si>
    <t>12</t>
  </si>
  <si>
    <t>981011412_1</t>
  </si>
  <si>
    <t>Demolice budov zděných na MC nebo z betonu podíl konstrukcí do 15 % postupným rozebíráním - vstupní stáv. přístřešek a část spojovací chodby vč.základů a plotové tyčové výplně u vstupního přístřešku mezi žb kruh.sloupy</t>
  </si>
  <si>
    <t>763929823</t>
  </si>
  <si>
    <t>vstupní přístřešek a krček se schody</t>
  </si>
  <si>
    <t>(6,45*17+6,45*3,885/2*2)*3,9</t>
  </si>
  <si>
    <t>6,5*9*(3,9+4,95)/2+4,5*(6,5+3,9)/2*(3,9+4,95)/2</t>
  </si>
  <si>
    <t>13</t>
  </si>
  <si>
    <t>981011412_2</t>
  </si>
  <si>
    <t>Demolice budov zděných na MC nebo z betonu podíl konstrukcí do 15 % postupným rozebíráním - přsítřešek - kolize s novou spojovací lávkou -  vč.základů a plotové tyčové výplně u vstupního přístřešku mezi žb kruh.sloupy vč. začištění</t>
  </si>
  <si>
    <t>-1795217535</t>
  </si>
  <si>
    <t>přístřešek u vedl. pavilonu - kolize s novou spojovací lávkou</t>
  </si>
  <si>
    <t>3,5*5,7*6</t>
  </si>
  <si>
    <t>14</t>
  </si>
  <si>
    <t>962042321</t>
  </si>
  <si>
    <t>Bourání zdiva z betonu prostého nadzákladového objemu přes 1 m3  
 - stáv. plot. podezdívka</t>
  </si>
  <si>
    <t>794787073</t>
  </si>
  <si>
    <t xml:space="preserve">Poznámka k souboru cen:
1. Bourání pilířů o průřezu přes 0,36 m2 se oceňuje cenami -2320 a - 2321 jako bourání zdiva nadzákladového z betonu prostého. </t>
  </si>
  <si>
    <t>45*0,3*0,6"plot.podezdívka"</t>
  </si>
  <si>
    <t>962042334</t>
  </si>
  <si>
    <t>Bourání zdiva z betonu prostého pilířů průřezu do 0,36 m2
 - stáv. plot - sloupky vrátek</t>
  </si>
  <si>
    <t>-1455543581</t>
  </si>
  <si>
    <t>2*0,3*0,3*1,5</t>
  </si>
  <si>
    <t>16</t>
  </si>
  <si>
    <t>962052314</t>
  </si>
  <si>
    <t>Bourání zdiva železobetonového pilířů, průřezu do 0,36 m2
 - kruhové sloupy u stáv. vstupního přístřešku</t>
  </si>
  <si>
    <t>477626437</t>
  </si>
  <si>
    <t xml:space="preserve">Poznámka k souboru cen:
1. Bourání pilířů o průřezu přes 0,36 m2 se oceňuje cenami - 2210 a -2211 jako bourání zdiva nadzákladového železobetonového. </t>
  </si>
  <si>
    <t>0,36*2,5*6</t>
  </si>
  <si>
    <t>17</t>
  </si>
  <si>
    <t>966072811</t>
  </si>
  <si>
    <t>Rozebrání rámového oplocení na ocelové sloupky výšky do 2m ke zpětnému použití</t>
  </si>
  <si>
    <t>-1167305242</t>
  </si>
  <si>
    <t xml:space="preserve">Poznámka k souboru cen:
1. V cenách nejsou započteny náklady na demontáž sloupků. </t>
  </si>
  <si>
    <t>18</t>
  </si>
  <si>
    <t>966073810</t>
  </si>
  <si>
    <t>Rozebrání vrat a vrátek k oplocení plochy jednotlivě do 2 m2  - branka</t>
  </si>
  <si>
    <t>-552563660</t>
  </si>
  <si>
    <t>19</t>
  </si>
  <si>
    <t>998 1001</t>
  </si>
  <si>
    <t>Demontáž zahradních laviček ke zpětnému použití</t>
  </si>
  <si>
    <t>ks</t>
  </si>
  <si>
    <t>1688687869</t>
  </si>
  <si>
    <t>20</t>
  </si>
  <si>
    <t>998 1002</t>
  </si>
  <si>
    <t>Demontáž, odvoz a zaskládkování zahradního altánku o půd.rozměru 2,5 x 2,5m</t>
  </si>
  <si>
    <t>-1598568246</t>
  </si>
  <si>
    <t>998 1003</t>
  </si>
  <si>
    <t>Odpojení a úprava elektroinstalace v bouraných částech (vstupní přístřešek a část spojovací chodby)</t>
  </si>
  <si>
    <t>-209221617</t>
  </si>
  <si>
    <t>22</t>
  </si>
  <si>
    <t>998 1004</t>
  </si>
  <si>
    <t>Ochrana vzrostlé zeleně - navržena dočasná ochrana stromů v zářezu (např. pomocí dřevěných kůlů, drátěného pletiva (popř. jutové textilie) a zásypu pomocí substrátu), druh ochrany a možnost odstranění při konečných terénních úpravách nutno posoudit přímo na staveništi za dozoru zahradního specialisty.</t>
  </si>
  <si>
    <t>-886028513</t>
  </si>
  <si>
    <t>23</t>
  </si>
  <si>
    <t>999 1006</t>
  </si>
  <si>
    <t xml:space="preserve">Oddělení stáv. spojovací chodby od stavebních prací </t>
  </si>
  <si>
    <t>-1645501587</t>
  </si>
  <si>
    <t>997</t>
  </si>
  <si>
    <t>Přesun sutě</t>
  </si>
  <si>
    <t>24</t>
  </si>
  <si>
    <t>997013501</t>
  </si>
  <si>
    <t>Odvoz suti a vybouraných hmot na skládku nebo meziskládku se složením, na vzdálenost do 1 km</t>
  </si>
  <si>
    <t>t</t>
  </si>
  <si>
    <t>-1325375108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</si>
  <si>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</si>
  <si>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25</t>
  </si>
  <si>
    <t>997013509</t>
  </si>
  <si>
    <t>Odvoz suti a vybouraných hmot na skládku nebo meziskládku se složením, na vzdálenost Příplatek k ceně za každý další i započatý 1 km přes 1 km
 - předpoklad do 15km</t>
  </si>
  <si>
    <t>1696219851</t>
  </si>
  <si>
    <t>336,264*14 'Přepočtené koeficientem množství</t>
  </si>
  <si>
    <t>26</t>
  </si>
  <si>
    <t>997013511</t>
  </si>
  <si>
    <t>Odvoz suti a vybouraných hmot z meziskládky na skládku s naložením a se složením, na vzdálenost do 1 km</t>
  </si>
  <si>
    <t>-586076300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</si>
  <si>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</si>
  <si>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27</t>
  </si>
  <si>
    <t>997013831</t>
  </si>
  <si>
    <t>Poplatek za uložení stavebního odpadu na skládce (skládkovné) směsného</t>
  </si>
  <si>
    <t>1315495877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</si>
  <si>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</si>
  <si>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O02 - O02- VLASTNÍ OBJEKT - nový pavilon ZŠ</t>
  </si>
  <si>
    <t xml:space="preserve">    2 - Zakládání</t>
  </si>
  <si>
    <t xml:space="preserve">    3 - Svislé a kompletní konstrukce</t>
  </si>
  <si>
    <t xml:space="preserve">    4 - Vodorovné konstrukce</t>
  </si>
  <si>
    <t xml:space="preserve">    6 - Úpravy povrchů, podlahy a osazování výplní</t>
  </si>
  <si>
    <t xml:space="preserve">      95 - Různé dokončovací konstrukce a práce pozemních staveb</t>
  </si>
  <si>
    <t xml:space="preserve">      99 - Přesun hmot</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</si>
  <si>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</si>
  <si>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</si>
  <si>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</si>
  <si>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</si>
  <si>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</si>
  <si>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</si>
  <si>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</si>
  <si>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751 - Vzduchotechnika</t>
  </si>
  <si>
    <t xml:space="preserve">    762 - Konstrukce tesařské</t>
  </si>
  <si>
    <t xml:space="preserve">    783 - Dokončovací práce - nátěry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</si>
  <si>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</si>
  <si>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</si>
  <si>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</si>
  <si>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</si>
  <si>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</si>
  <si>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</si>
  <si>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</si>
  <si>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</si>
  <si>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784 - Dokončovací práce - malby a tapety</t>
  </si>
  <si>
    <t xml:space="preserve">    786 - Dokončovací práce - čalounické úpravy</t>
  </si>
  <si>
    <t>M - Práce a dodávky M</t>
  </si>
  <si>
    <t xml:space="preserve">    33-M - Montáže dopr.zaříz.,sklad. zař. a váh</t>
  </si>
  <si>
    <t>OST - Ostatní</t>
  </si>
  <si>
    <t>131201102</t>
  </si>
  <si>
    <t>Hloubení nezapažených jam a zářezů s urovnáním dna do předepsaného profilu a spádu v hornině tř. 3 přes 100 do 1 000 m3</t>
  </si>
  <si>
    <t>685517938</t>
  </si>
  <si>
    <t>P</t>
  </si>
  <si>
    <t>Poznámka k položce:
 - jáma na úroveň -5,62</t>
  </si>
  <si>
    <t>Výkopy - výkres D.1.1.11</t>
  </si>
  <si>
    <t>HTÚ - základní jáma na úroveň - 5,62 = 232,45</t>
  </si>
  <si>
    <t>(19,4+21,6)/2*((14,6+16,8)/2+(15,6+18)/2)/2*((1,63+1,45)/2+(2,85+2,5)/2)/2"F1 od MŠ vč. plochy s opěrnou stěnou"</t>
  </si>
  <si>
    <t>19,65*(12,65+15,4)/2*(1,38+2,5)/2"F2 prostřední část"</t>
  </si>
  <si>
    <t>11*15,7*0,45+(9+12,2)/2*(2,455+4)/2*(0,45+2,45)/2"F3 - část u hlavního vstupu s recepcí a vstupem ke stáv.krčku"</t>
  </si>
  <si>
    <t>122201109</t>
  </si>
  <si>
    <t>Odkopávky a prokopávky nezapažené s přehozením výkopku na vzdálenost do 3 m nebo s naložením na dopravní prostředek v hornině tř. 3 Příplatek k cenám za lepivost horniny tř. 3</t>
  </si>
  <si>
    <t>467319889</t>
  </si>
  <si>
    <t>131201101</t>
  </si>
  <si>
    <t>Hloubení nezapažených jam a zářezů s urovnáním dna do předepsaného profilu a spádu v hornině tř. 3 do 100 m3</t>
  </si>
  <si>
    <t>-455183169</t>
  </si>
  <si>
    <t>Poznámka k položce:
 - jámy od úrovně - 5,62</t>
  </si>
  <si>
    <t>HTÚ - jámy od úrovně - 5,62 = 232,45</t>
  </si>
  <si>
    <t>0,55*((0,815*1,4+0,99*0,81)+(1,4*1,95)+(1,7*2,1)*7+(1,95*1,4)*3)"V9"</t>
  </si>
  <si>
    <t>0,27*(((2,1+2,53)/2*4,4)+(2,533*34+0,267*3,85)+(9,01*4,988))-20,819"V10 s odpočtem V9"</t>
  </si>
  <si>
    <t>131201109</t>
  </si>
  <si>
    <t>Hloubení nezapažených jam a zářezů s urovnáním dna do předepsaného profilu a spádu Příplatek k cenám za lepivost horniny tř. 3</t>
  </si>
  <si>
    <t>-501166288</t>
  </si>
  <si>
    <t>132212101</t>
  </si>
  <si>
    <t>Hloubení zapažených i nezapažených rýh šířky do 600 mm ručním nebo pneumatickým nářadím s urovnáním dna do předepsaného profilu a spádu v horninách tř. 3 soudržných</t>
  </si>
  <si>
    <t>-978882472</t>
  </si>
  <si>
    <t>Výkopy - D.1.1.11</t>
  </si>
  <si>
    <t>od srovnané úrovně - 5,62</t>
  </si>
  <si>
    <t>0,6*0,6*(1,85+5,9+3,63+5,255)+0,6*0,3*3,9"V2"</t>
  </si>
  <si>
    <t>0,25*0,293*4,3+0,25*(0,277+0,15)*0,25"V3"</t>
  </si>
  <si>
    <t>132212109</t>
  </si>
  <si>
    <t>Hloubení zapažených i nezapažených rýh šířky do 600 mm ručním nebo pneumatickým nářadím s urovnáním dna do předepsaného profilu a spádu v horninách tř. 3 Příplatek k cenám za lepivost horniny tř. 3</t>
  </si>
  <si>
    <t>-945627827</t>
  </si>
  <si>
    <t>132212201</t>
  </si>
  <si>
    <t>Hloubení zapažených i nezapažených rýh šířky přes 600 do 2 000 mm ručním nebo pneumatickým nářadím s urovnáním dna do předepsaného profilu a spádu v horninách tř. 3 soudržných</t>
  </si>
  <si>
    <t>1590869957</t>
  </si>
  <si>
    <t>0,3*1,4*8,55*2"V4"</t>
  </si>
  <si>
    <t>0,3*1,7*4,45*3"V5"</t>
  </si>
  <si>
    <t>0,85*(1,6+2,58)/2*7,875"V6"</t>
  </si>
  <si>
    <t>0,3*(1,88*8,55+1,4*8,55+1,4*4,5+1,4*10,475+1,7*(4,3+1,2+4,5))"V7"</t>
  </si>
  <si>
    <t>132212209</t>
  </si>
  <si>
    <t>Hloubení zapažených i nezapažených rýh šířky přes 600 do 2 000 mm ručním nebo pneumatickým nářadím s urovnáním dna do předepsaného profilu a spádu v horninách tř. 3 Příplatek k cenám za lepivost horniny tř. 3</t>
  </si>
  <si>
    <t>-226100701</t>
  </si>
  <si>
    <t>162201102</t>
  </si>
  <si>
    <t>Vodorovné přemístění výkopku nebo sypaniny po suchu na obvyklém dopravním prostředku, bez naložení výkopku, avšak se složením bez rozhrnutí z horniny tř. 1 až 4 na vzdálenost přes 20 do 50 m</t>
  </si>
  <si>
    <t>1260577956</t>
  </si>
  <si>
    <t>zůstává na pozemku pro zpětné zásypy</t>
  </si>
  <si>
    <t>1,511*(0,755+1,4)/2*(14,2+19,5+2)</t>
  </si>
  <si>
    <t>1,211*(0,755+0,6)/2*16+0,5*(0,6+0,25)/2*4,8</t>
  </si>
  <si>
    <t>0,5*0,245*(2+5,5+3+1+1,2+6,5)</t>
  </si>
  <si>
    <t>(0,5+2,4)/2*(0+1,4)/2*10,3</t>
  </si>
  <si>
    <t>2,75*1,375*(1+5+11,6+2,6+27)</t>
  </si>
  <si>
    <t>162701105</t>
  </si>
  <si>
    <t>Vodorovné přemístění výkopku nebo sypaniny po suchu na obvyklém dopravním prostředku, bez naložení výkopku, avšak se složením bez rozhrnutí z horniny tř. 1 až 4 na vzdálenost přes 9 000 do 10 000 m</t>
  </si>
  <si>
    <t>486040074</t>
  </si>
  <si>
    <t>1364,030+38,415+7,033+47,784</t>
  </si>
  <si>
    <t>-263,552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</si>
  <si>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</si>
  <si>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</si>
  <si>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-838295636</t>
  </si>
  <si>
    <t>1193,71*10 'Přepočtené koeficientem množství</t>
  </si>
  <si>
    <t>167101102</t>
  </si>
  <si>
    <t>Nakládání, skládání a překládání neulehlého výkopku nebo sypaniny nakládání, množství přes 100 m3, z hornin tř. 1 až 4</t>
  </si>
  <si>
    <t>-1477813055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</si>
  <si>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</si>
  <si>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171201211</t>
  </si>
  <si>
    <t>Uložení sypaniny poplatek za uložení sypaniny na skládce (skládkovné)</t>
  </si>
  <si>
    <t>1169256643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</si>
  <si>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</si>
  <si>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1193,71*1,8</t>
  </si>
  <si>
    <t>174101101</t>
  </si>
  <si>
    <t>Zásyp sypaninou z jakékoliv horniny s uložením výkopku ve vrstvách se zhutněním jam, šachet, rýh nebo kolem objektů v těchto vykopávkách - zpětný</t>
  </si>
  <si>
    <t>-1078615193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</si>
  <si>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</si>
  <si>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151711111</t>
  </si>
  <si>
    <t>Osazení ocelových zápor pro pažení hloubených vykopávek do předem provedených vrtů se zabetonováním spodního konce, s příp. nutným obsypem zápory pískem délky od 0 do 8 m</t>
  </si>
  <si>
    <t>CS ÚRS 2014 01</t>
  </si>
  <si>
    <t>-410259092</t>
  </si>
  <si>
    <t xml:space="preserve">jáma - mikrozáporové pažení </t>
  </si>
  <si>
    <t>7*4,5"předpoklad - zápora HEB120"</t>
  </si>
  <si>
    <t>M</t>
  </si>
  <si>
    <t>133884300</t>
  </si>
  <si>
    <t>tyče ocelové střední průřezu HEA a HEB do 160 mm HEB značka oceli S 235 JR označení průřezu    120</t>
  </si>
  <si>
    <t>-1508558334</t>
  </si>
  <si>
    <t>Poznámka k položce:
Hmotnost: 26,7 kg/m</t>
  </si>
  <si>
    <t>7*4,5*27,4/1000"předpokládaná zápora HEB120"</t>
  </si>
  <si>
    <t>151712111</t>
  </si>
  <si>
    <t>Převázka ocelová pro ukotvení záporového pažení pro jakoukoliv délku převázky zdvojená</t>
  </si>
  <si>
    <t>-1942479503</t>
  </si>
  <si>
    <t>7*0,5"předpokládané - převázky pro kotvy"</t>
  </si>
  <si>
    <t>151713111</t>
  </si>
  <si>
    <t>Vrchní kotvení zápor na povrch výkopové jámy s provedením kotevních bloků z betonu nebo se zaberaněním ocelových pilot, případně s provedením vrtů a jejich výplní betonem, s dodáním hmot při délce zápory do 8 m zřízení</t>
  </si>
  <si>
    <t>1086719060</t>
  </si>
  <si>
    <t>7"předpoklad"</t>
  </si>
  <si>
    <t>151713112</t>
  </si>
  <si>
    <t>Vrchní kotvení zápor na povrch výkopové jámy s provedením kotevních bloků z betonu nebo se zaberaněním ocelových pilot, případně s provedením vrtů a jejich výplní betonem, s dodáním hmot při délce zápory do 8 m odstranění</t>
  </si>
  <si>
    <t>1989689072</t>
  </si>
  <si>
    <t>151721111</t>
  </si>
  <si>
    <t>Pažení do ocelových zápor bez ohledu na druh pažin, s odstraněním pažení, hloubky výkopu do 4 m</t>
  </si>
  <si>
    <t>-837956463</t>
  </si>
  <si>
    <t>2,8*20"předpokládané dřevěné pažiny tl. 60 mm"</t>
  </si>
  <si>
    <t>605120010</t>
  </si>
  <si>
    <t>řezivo jehličnaté hraněné, neopracované (hranolky, hranoly) řezivo jehličnaté - hranoly do 120 cm2 hranoly jakost I</t>
  </si>
  <si>
    <t>1645729713</t>
  </si>
  <si>
    <t>jáma - pro mikrozáporové pažení</t>
  </si>
  <si>
    <t>2,8*20*0,06"dřevěné pařiny tl. 60 mm"</t>
  </si>
  <si>
    <t>Zakládání</t>
  </si>
  <si>
    <t>211521111</t>
  </si>
  <si>
    <t>Výplň kamenivem do rýh odvodňovacích žeber nebo trativodů bez zhutnění, s úpravou povrchu výplně kamenivem hrubým drceným frakce 65 až 125 mm</t>
  </si>
  <si>
    <t>-2141238942</t>
  </si>
  <si>
    <t>68,25*0,45*0,45</t>
  </si>
  <si>
    <t>212532111</t>
  </si>
  <si>
    <t>Lože pro trativody z kameniva hrubého drceného</t>
  </si>
  <si>
    <t>1065442486</t>
  </si>
  <si>
    <t>68,25*0,45*0,1</t>
  </si>
  <si>
    <t>212752212</t>
  </si>
  <si>
    <t>Trativody z drenážních trubek se zřízením štěrkopískového lože pod trubky a s jejich obsypem v průměrném celkovém množství do 0,15 m3/m v otevřeném výkopu z trubek plastových flexibilních D přes 65 do 100 mm</t>
  </si>
  <si>
    <t>1987989914</t>
  </si>
  <si>
    <t>Základy - půdorys  - D.1.1.13</t>
  </si>
  <si>
    <t>46,25+2,5*2+12+5</t>
  </si>
  <si>
    <t>231212113</t>
  </si>
  <si>
    <t>Vrt a zřízení pilot svislých zapažených D do 1250 mm hl do 10 m  z betonu železového beton C30/37-XC2 vč. výztuže B 500V - předpokládané vyztužení 60kg/m3 betonu</t>
  </si>
  <si>
    <t>-236979630</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</si>
  <si>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</si>
  <si>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dle výkresu D.1.2.10 - Pilotové pole</t>
  </si>
  <si>
    <t>8*(6+3+1+2+2+2+1)"piloty průměr 0,6 - P1,P2,P3,P4,P5,P6 + P11,P12,P13 + P20 + P21,P22 + P25,P26 + P27,P28 + P36"</t>
  </si>
  <si>
    <t>7*(4+1+2)"piloty průměr 0,6m - P7,P8,P9,P10 + P19 + P37,P38"</t>
  </si>
  <si>
    <t xml:space="preserve">8*(2+2+1+7)"piloty průměr 0,9m - P14,P15 + P17,P18 + P24 + P29,P30,031,P32,P33,P34,P35" </t>
  </si>
  <si>
    <t>9*1"piloty průměr 0,9 m - P6"</t>
  </si>
  <si>
    <t>7*1"piloty průměr 0,9 m - P23"</t>
  </si>
  <si>
    <t>239111113</t>
  </si>
  <si>
    <t>Odbourání vrchní znehodnocené části výplně betonových pilot při průměru piloty přes 650 do 1250 mm</t>
  </si>
  <si>
    <t>-830285859</t>
  </si>
  <si>
    <t xml:space="preserve">Poznámka k souboru cen:
1. Množství měrných jednotek se určuje v m délky odbourávané výplně piloty. </t>
  </si>
  <si>
    <t>0,2*38</t>
  </si>
  <si>
    <t>275321611</t>
  </si>
  <si>
    <t>Základy z betonu železového (bez výztuže) patky z betonu bez zvýšených nároků na prostředí tř. C 30/37
- hlava pilot</t>
  </si>
  <si>
    <t>1499606301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</si>
  <si>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</si>
  <si>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Výkres tvaru a výztuže HLAV PILOT (schéma vyztužení) - D.1.2.12</t>
  </si>
  <si>
    <t>0,4*0,8*0,8*24"hlava piloty H1"</t>
  </si>
  <si>
    <t>0,4*1,1*1,1*10"hlava piloty H2"</t>
  </si>
  <si>
    <t>0,4*1,1*1,1*2"hlava piloty H3 s drážkou 450x150,hl.200mm"</t>
  </si>
  <si>
    <t>0,4*1,1*1,1*1"hlava piloty H4 s drážkou 425x200,hl.200mm"</t>
  </si>
  <si>
    <t>0,4*1,1*1,1*1"hlava piloty H5 s drážkou 300x200,hl.200mm"</t>
  </si>
  <si>
    <t>28</t>
  </si>
  <si>
    <t>275351215</t>
  </si>
  <si>
    <t>Bednění základových stěn patek svislé nebo šikmé (odkloněné), půdorysně přímé nebo zalomené ve volných nebo zapažených jámách, rýhách, šachtách, včetně případných vzpěr zřízení
- hlav pilot</t>
  </si>
  <si>
    <t>1322341251</t>
  </si>
  <si>
    <t>HLAVY PILOT</t>
  </si>
  <si>
    <t>0,4*2*(0,8+0,8)*24"hlava piloty H1"</t>
  </si>
  <si>
    <t>0,4*2*(1,1+1,1)*10"hlava piloty H2"</t>
  </si>
  <si>
    <t>0,4*2*(1,1+1,1)*2"hlava piloty H3 s drážkou 450x150,hl.200mm"</t>
  </si>
  <si>
    <t>0,4*2*(1,1+1,1)*1"hlava piloty H4 s drážkou 425x200,hl.200mm"</t>
  </si>
  <si>
    <t>0,4*2*(1,1+1,1)*1"hlava piloty H5 s drážkou 300x200,hl.200mm"</t>
  </si>
  <si>
    <t>29</t>
  </si>
  <si>
    <t>275351216</t>
  </si>
  <si>
    <t>Bednění základových stěn patek svislé nebo šikmé (odkloněné), půdorysně přímé nebo zalomené ve volných nebo zapažených jámách, rýhách, šachtách, včetně případných vzpěr odstranění
- hlav pilot</t>
  </si>
  <si>
    <t>-462804324</t>
  </si>
  <si>
    <t>30</t>
  </si>
  <si>
    <t>275361821</t>
  </si>
  <si>
    <t>Výztuž základů patek z betonářské oceli 10 505 (R)
- hlav pilot</t>
  </si>
  <si>
    <t>2073367722</t>
  </si>
  <si>
    <t xml:space="preserve">Poznámka k souboru cen:
1. Ceny platí pro desky rovné, s náběhy, hřibové nebo upnuté do žeber včetně výztuže těchto žeber. </t>
  </si>
  <si>
    <t>12,92*0,16</t>
  </si>
  <si>
    <t>31</t>
  </si>
  <si>
    <t>224422114</t>
  </si>
  <si>
    <t>Maloprofilové vrty průběžným sacím vrtáním průměru přes 156 do 195 mm v omezeném prostoru úklonu přes 45 st. v hl 0 až 25 m v hornině tř. III a IV</t>
  </si>
  <si>
    <t>-995695605</t>
  </si>
  <si>
    <t>jáma - mikrozáporové pažení - předpoklad</t>
  </si>
  <si>
    <t>7*1,35"pro osazení zápory HEB120"</t>
  </si>
  <si>
    <t>32</t>
  </si>
  <si>
    <t>213211121</t>
  </si>
  <si>
    <t>Ochranná vrstva na hydroziolaci z cementové malty tl. do 40 mm</t>
  </si>
  <si>
    <t>1851877488</t>
  </si>
  <si>
    <t xml:space="preserve">Poznámka k souboru cen:
1. Ceny nelze použít pro spojovací vrstvy na pracovních spárách betonových konstrukcí; tyto náklady jsou započteny v jejich cenách. 2. Množství měrných jednotek se určuje v m2 rozvinuté plochy základové spáry opatřené spojovací vrstvou. 3. Objem betonu, který se ukládá na spojovací vrstvu: a) z cementového mléka se určuje od základové spáry, b) z cementové nebo aktivované malty se určuje od horního povrchu spojovací vrstvy. </t>
  </si>
  <si>
    <t>Základy - půdorys - výkres č. D.1.1.13 a skladba konstrukcí KD10,KD11</t>
  </si>
  <si>
    <t>46,25*10,85+6,95*2,605</t>
  </si>
  <si>
    <t>3,9*3,33+9,1*2,45"deska v propojení se stáv.propojovacím můstkem"</t>
  </si>
  <si>
    <t>Mezisoučet</t>
  </si>
  <si>
    <t>33</t>
  </si>
  <si>
    <t>273321311</t>
  </si>
  <si>
    <t>Základy z betonu železového (bez výztuže) desky z betonu bez zvýšených nároků na prostředí tř. C 16/20
- podkladní beton</t>
  </si>
  <si>
    <t>132153564</t>
  </si>
  <si>
    <t>46,25*10,85*0,1</t>
  </si>
  <si>
    <t>3,13*6,935*0,1</t>
  </si>
  <si>
    <t>34</t>
  </si>
  <si>
    <t>273321611</t>
  </si>
  <si>
    <t>Základy z betonu železového (bez výztuže) desky z betonu bez zvýšených nároků na prostředí tř. C 30/37</t>
  </si>
  <si>
    <t>-705142188</t>
  </si>
  <si>
    <t>(46,25*10,85+6,95*2,605)*0,15</t>
  </si>
  <si>
    <t>(5,7*(0,4+0,9)/2+46,25*(1,5+1,725)/2*(0,4-0,15))+6,95*2,605*(0,4-0,15)"zvýšená tl. základové desky na celk. 400 mm"</t>
  </si>
  <si>
    <t>1,7*2*0,15"zvýšená tl. desky - dna výtahu o 150mm - celk.300mm"</t>
  </si>
  <si>
    <t>35</t>
  </si>
  <si>
    <t>273321411</t>
  </si>
  <si>
    <t>Základy z betonu železového (bez výztuže) desky z betonu bez zvýšených nároků na prostředí tř. C 20/25</t>
  </si>
  <si>
    <t>265952278</t>
  </si>
  <si>
    <t>Základy - půdorys - výkres č. D.1.1.13</t>
  </si>
  <si>
    <t>0,15*(3,9*3,33+9,1*2,45)"deska v propojení se stáv.propojovacím můstkem"</t>
  </si>
  <si>
    <t>36</t>
  </si>
  <si>
    <t>273351215</t>
  </si>
  <si>
    <t>Bednění základových stěn desek svislé nebo šikmé (odkloněné), půdorysně přímé nebo zalomené ve volných nebo zapažených jámách, rýhách, šachtách, včetně případných vzpěr zřízení</t>
  </si>
  <si>
    <t>96677846</t>
  </si>
  <si>
    <t>podkladní beton</t>
  </si>
  <si>
    <t>0,1*2*(46,25+10,85)</t>
  </si>
  <si>
    <t>0,1*2*(3,13+6,935)</t>
  </si>
  <si>
    <t>0,1*(2*2,605+6,96)</t>
  </si>
  <si>
    <t>základové desky tl. 150 mm</t>
  </si>
  <si>
    <t>0,15*2*((10,85+46,25)+(6,95+2,605))</t>
  </si>
  <si>
    <t>0,25*((46,25+1,725*2)+(5,7+0,9)*2+(6,95+2,605)*2)"u zvýšených tl.na 400mm"</t>
  </si>
  <si>
    <t>0,15*2*(2,1+2,41)"u zvýš.tl. dna výtahu"</t>
  </si>
  <si>
    <t>0,15*2*(0,9+6,725)"kanál"</t>
  </si>
  <si>
    <t>0,15*2*(9,2+5,78)"propojovací část ke stáv.můstku"</t>
  </si>
  <si>
    <t>37</t>
  </si>
  <si>
    <t>273351216</t>
  </si>
  <si>
    <t>Bednění základových stěn desek svislé nebo šikmé (odkloněné), půdorysně přímé nebo zalomené ve volných nebo zapažených jámách, rýhách, šachtách, včetně případných vzpěr odstranění</t>
  </si>
  <si>
    <t>1685432827</t>
  </si>
  <si>
    <t>38</t>
  </si>
  <si>
    <t>273361821</t>
  </si>
  <si>
    <t>Výztuž základů desek z betonářské oceli 10 505 (R) nebo BSt 500</t>
  </si>
  <si>
    <t>1721263355</t>
  </si>
  <si>
    <t>0"podkladní beton"</t>
  </si>
  <si>
    <t>(105,374+5,292)*0,1"výztuž základových desek"</t>
  </si>
  <si>
    <t>39</t>
  </si>
  <si>
    <t>274313811</t>
  </si>
  <si>
    <t>Základy z betonu prostého pasy betonu kamenem neprokládaného tř. C 25/30</t>
  </si>
  <si>
    <t>2097579990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</si>
  <si>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</si>
  <si>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Základy - půdorys, výkres č. D.1.1.13</t>
  </si>
  <si>
    <t>0,9*(0,6*(1,85+5,3+3,63+5,48)+0,3*2,7)"pasy pro recepci a napojení ke stáv.propoj.můstku-chodbě"</t>
  </si>
  <si>
    <t>9,509*1,1 'Přepočtené koeficientem množství</t>
  </si>
  <si>
    <t>40</t>
  </si>
  <si>
    <t>274353122</t>
  </si>
  <si>
    <t>Bednění otvorů - prostupů pro rozvody v základových pásech a deskách průřezu do 0,05 m2 hl 1 m vč. manžet</t>
  </si>
  <si>
    <t>651531534</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</si>
  <si>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</si>
  <si>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41</t>
  </si>
  <si>
    <t>279113152</t>
  </si>
  <si>
    <t>Základové zdi z tvárnic ztraceného bednění včetně výplně z betonu bez zvláštních nároků na vliv prostředí třídy C 25/30, tloušťky zdiva přes 150 do 200 mm</t>
  </si>
  <si>
    <t>-1475160800</t>
  </si>
  <si>
    <t>Základy - příčné řezy, D.1.1.14</t>
  </si>
  <si>
    <t>1*2*(2,5+2,4)"příčný řez 1-1 - přizdívka u dna výtahu"</t>
  </si>
  <si>
    <t>2,25*(1+1,5*2)+0,75*(1+5,175*2)"příčný řez 2-2 - přizdívka kanálu"</t>
  </si>
  <si>
    <t>42</t>
  </si>
  <si>
    <t>279321348</t>
  </si>
  <si>
    <t>Základové zdi z betonu železového (bez výztuže) bez zvláštních nároků na vliv prostředí tř. C 30/37</t>
  </si>
  <si>
    <t>-1923442183</t>
  </si>
  <si>
    <t>výkres tvaru a vyztužení kanálu - D.1.2.37</t>
  </si>
  <si>
    <t>0,15*0,55*2*(6,725+0,6)+0,15*1,35*2*(1,5+0,6)</t>
  </si>
  <si>
    <t>43</t>
  </si>
  <si>
    <t>279351105</t>
  </si>
  <si>
    <t>Bednění základových zdí svislé nebo šikmé (odkloněné), půdorysně přímé nebo zalomené ve volných nebo zapažených jámách, rýhách, šachtách, včetně případných vzpěr, oboustranné za každou stranu zřízení</t>
  </si>
  <si>
    <t>-1059490921</t>
  </si>
  <si>
    <t>1,2*2*2*(2,5+2,4)"příčný řez 1-1 - dno výtahu"</t>
  </si>
  <si>
    <t>2,25*(1+1,5*2)*2+1,41*1*2+0,84*(1+6,325*2)*2"příčný řez 2-2 - kanál"</t>
  </si>
  <si>
    <t>44</t>
  </si>
  <si>
    <t>279351106</t>
  </si>
  <si>
    <t>Bednění základových zdí svislé nebo šikmé (odkloněné), půdorysně přímé nebo zalomené ve volných nebo zapažených jámách, rýhách, šachtách, včetně případných vzpěr, oboustranné za každou stranu odstranění</t>
  </si>
  <si>
    <t>-338600726</t>
  </si>
  <si>
    <t>45</t>
  </si>
  <si>
    <t>279361821</t>
  </si>
  <si>
    <t>Výztuž základových zdí nosných svislých nebo odkloněných od svislice, rovinných nebo oblých, deskových nebo žebrových, včetně výztuže jejich žeber z betonářské oceli 10 505 (R) nebo BSt 500</t>
  </si>
  <si>
    <t>83157436</t>
  </si>
  <si>
    <t>2,059*0,11"stěny dna výtahu a stěny kanálu"</t>
  </si>
  <si>
    <t>0,226*1,06 'Přepočtené koeficientem množství</t>
  </si>
  <si>
    <t>Svislé a kompletní konstrukce</t>
  </si>
  <si>
    <t>46</t>
  </si>
  <si>
    <t>311238114</t>
  </si>
  <si>
    <t>Zdivo nosné jednovrstvé z cihel děrovaných klasické, spojené na pero a drážku na maltu MVC, pevnost cihel P15, tl. zdiva 240 mm</t>
  </si>
  <si>
    <t>-1588287026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</si>
  <si>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</si>
  <si>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Půdorys 1.PP - D.1.1.15. + Podélný řez D-D - D.1.1.4</t>
  </si>
  <si>
    <t>4,96*(8,35-0,5+0,32)-(1*2,05)"vnitřní"</t>
  </si>
  <si>
    <t>2,8*(2,15+5,55)+2,8*(5,8+3,15)-(3*1,5+3,15*1,5)</t>
  </si>
  <si>
    <t>Půdorys 1.NP - D.1.1.17. + Podélný řez D-D - D.1.1.4</t>
  </si>
  <si>
    <t>3,71*(2,25+7,85+5,725+5,85*2+5,75*2+5,7*2+4,05*2+4,05*2+4,65*2)-(1,4*0,75*7+1,15*2,7*3+3,45*2,7*3+2,3*2,7*4+3*3,13*2+1*3,13*4+1,15*2,25+2,3*2,25)</t>
  </si>
  <si>
    <t>3,71*(4,75+0,35+8,3-0,5*2+4,625+0,35+4,8-0,5*2+1,825+3,1+2,65-0,5+0,35+4,3)-(1*2,05*5)"vnitřní"</t>
  </si>
  <si>
    <t>Půdorys 2.NP - D.1.1.18. + Podélný řez D-D - D.1.1.4</t>
  </si>
  <si>
    <t>3,7*(5,725*2+2,25+7,85+5,85*2+5,75*2+5,7*2+4,05*2+4,05*2+4,65*2)-(1,4*0,75*7+3,45*2,7*3+2,3*2,7*4+1,15*2,7*3+1*3,13*6+3*3,13*2+1,15*2,25*3)</t>
  </si>
  <si>
    <t>3,7*(4,75+0,35*3+8,3-0,25*2+4,75+4,55-0,25*2+1,9+3,1+2,65+4,55-0,25)-(0,9*2,05*5)"vnitřní"</t>
  </si>
  <si>
    <t>47</t>
  </si>
  <si>
    <t>311238120</t>
  </si>
  <si>
    <t>Zdivo nosné jednovrstvé z cihel děrovaných vnitřní zvukově izolační s plně promaltovanými svislými kapsami tl. zdiva 250 mm, pevnost cihel P15, na maltu MVC</t>
  </si>
  <si>
    <t>-1274997080</t>
  </si>
  <si>
    <t>4,96*0</t>
  </si>
  <si>
    <t>3,71*(7,85*3)-(0,9*2,05*2)</t>
  </si>
  <si>
    <t>3,7*(7,85*3)-(0,9*2,05*2)</t>
  </si>
  <si>
    <t>48</t>
  </si>
  <si>
    <t>311321611</t>
  </si>
  <si>
    <t>Nadzákladové zdi z betonu železového (bez výztuže) nosné bez zvláštních nároků na vliv prostředí tř. C 30/37 XC1, XF1</t>
  </si>
  <si>
    <t>-5488569</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</si>
  <si>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</si>
  <si>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Výkres tvaru 1.PP - D.1.2.30</t>
  </si>
  <si>
    <t>1.PP</t>
  </si>
  <si>
    <t>3*0,2*(3,375-0,15)"stěna u hlavního vstupu - ST0-11"</t>
  </si>
  <si>
    <t>4,96*0,25*8,6*2-0,25*(3,95*1,5+1,15*2,25+2,3*2,25)"ST0-01,ST0-02"</t>
  </si>
  <si>
    <t>4,96*0,25*8,35*2+5,21*0,15*0,5*2*2"ST0-03,ST0-04"</t>
  </si>
  <si>
    <t>4,96*0,25*10,35-0,25*(2,275*2,25*3)"ST0-05"</t>
  </si>
  <si>
    <t>5,74*0,25*1"ST0-06"</t>
  </si>
  <si>
    <t>4,96*0,25*26,4-0,25*(1,7*0,75*1+1,7*0,9*5+2*0,9*1+0,55*0,5+1,3*2,12+1*0,81)"ST0-07"</t>
  </si>
  <si>
    <t>4,96*0,25*26,4-0,25*(3*1,5*4+1*1,5*2+3,6*4,96)"ST0-08"</t>
  </si>
  <si>
    <t>4,96*0,25*(10,85+10,6)-0,25*(2,25*2,41+1*1,5)"ST0-09 a ST0-10"</t>
  </si>
  <si>
    <t>2,573*0,25*5,6"ST0-14"</t>
  </si>
  <si>
    <t xml:space="preserve">+ rozšíření skladu pod zádveřím hl.vstupu, výkres 1.PP /prostor pod schody/, D.1.1.16 a </t>
  </si>
  <si>
    <t>2,1*0,25*(2,62*2+6,45)"ST011,12,13"</t>
  </si>
  <si>
    <t>výtahová šachta - výkres tvaru 1.PP, D.1.2.30 a stěny výztuž SV0-01.02.03.04 D.1.2.52</t>
  </si>
  <si>
    <t>4,96*0,2*2*(2,1+2,01)-0,2*(1,2*2,3*2)"1.PP"</t>
  </si>
  <si>
    <t>Mezisoučet 1.PP</t>
  </si>
  <si>
    <t>Výkres tvaru 1.NP - D.1.2.32</t>
  </si>
  <si>
    <t>1.NP</t>
  </si>
  <si>
    <t>3,71*0,25*(2,625*2)-0,25*(1,4*0,75)"ST1-01,ST1-02"</t>
  </si>
  <si>
    <t>3,71*0,25*8,35*2+3,96*0,15*0,5*2*2"ST1-03,ST1-04"</t>
  </si>
  <si>
    <t>3,71*0,25*10,85"ST1-10"</t>
  </si>
  <si>
    <t>výtah-šachta</t>
  </si>
  <si>
    <t>3,47*0,2*2*2,1+3,72*0,2*2*2,01-0,2*(1,2*2,3)"SV1-01,SV1-02,SV1-03,SV1-04"</t>
  </si>
  <si>
    <t>Mezisoučet 1.NP</t>
  </si>
  <si>
    <t>Výkres tvaru 1.NP - D.1.2.33</t>
  </si>
  <si>
    <t>2.NP</t>
  </si>
  <si>
    <t>3,7*0,25*2,625*2-0,25*(1,4*0,75)"ST2-01,ST2-02"</t>
  </si>
  <si>
    <t>3,7*0,25*8,35*2+3,95*0,15*0,5*2*2-0,25*2,25*3,62*2"ST1-03,ST1-04"</t>
  </si>
  <si>
    <t>3,7*0,25*10,85"ST2-10"</t>
  </si>
  <si>
    <t>3,7*0,2*2*2,1+3,7*0,2*2*2,01-0,2*(1,2*2,3)"SV2-01,SV2-02,SV2-03,SV2-04"</t>
  </si>
  <si>
    <t>Mezisoučet 2.NP</t>
  </si>
  <si>
    <t>49</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</si>
  <si>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</si>
  <si>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</si>
  <si>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-353959405</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</si>
  <si>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</si>
  <si>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3*(3,375-0,15)*2"stěna u hlavního vstupu - ST0-11"</t>
  </si>
  <si>
    <t>4,96*8,6*2*2-(3,95*1,5+1,15*2,25+2,3*2,25)*2+0,25*2*(3,95+1,5+1,15+2,25+2,3+2,25)"ST0-01,ST0-02"</t>
  </si>
  <si>
    <t>4,96*8,35*2*2+5,21*0,5*2*2*2"ST0-03,ST0-04"</t>
  </si>
  <si>
    <t>4,96*10,35*2-(2,275*2,25*3)*2+0,25*2*(2,275+2,25)*3"ST0-05"</t>
  </si>
  <si>
    <t>5,74*1*2"ST0-06"</t>
  </si>
  <si>
    <t>4,96*26,4-(1,7*0,75*1+1,7*0,9*5+2*0,9*1+0,55*0,5+1,3*2,12+1*0,81)*2+0,25*(1,7+0,75+(1,7+0,9)*5+2+0,9+0,55+0,5+1,3+2,12+1+0,81)*2"ST0-07"</t>
  </si>
  <si>
    <t>4,96*26,4*2-(3*1,5*4+1*1,5*2+3,6*4,96)*2+0,25*((3+1,5)*4+(1+1,5)*2+3,6)*2"ST0-08"</t>
  </si>
  <si>
    <t>4,96*(10,85+10,6)*2-(2,25*2,41+1*1,5)*2+0,25*(2,25+2,41+1+1,5)*2"ST0-09 a ST0-10"</t>
  </si>
  <si>
    <t>2,573*5,6*2"ST0-14"</t>
  </si>
  <si>
    <t>2,1*(2,62*2+6,45)*2"ST011,12,13"</t>
  </si>
  <si>
    <t>4,96*2*(2,1+2,01)*2-(1,2*2,3*2)*2+0,25*(1,2+2,3)*2*2"1.PP"</t>
  </si>
  <si>
    <t>3,71*(2,625*2)*2-(1,4*0,75)+0,25*(1,4+0,75)*2"ST1-01,ST1-02"</t>
  </si>
  <si>
    <t>3,71*8,35*2*2+3,96*0,5*2*2*2"ST1-03,ST1-04"</t>
  </si>
  <si>
    <t>3,71*10,85*2"ST1-10"</t>
  </si>
  <si>
    <t>3,47*2*2,1*2+3,72*2*2,01*2-(1,2*2,3)*2+0,2*(1,2+2,3)*2"SV1-01,SV1-02,SV1-03,SV1-04"</t>
  </si>
  <si>
    <t>3,7*2,625*2*2-(1,4*0,75)*2+0,25*(1,4+0,75)*2"ST2-01,ST2-02"</t>
  </si>
  <si>
    <t>3,7*8,35*2*2+3,95*0,5*2*2*2-2,25*3,62*2*2+0,25*(2,25+3,62)*2*2"ST1-03,ST1-04"</t>
  </si>
  <si>
    <t>3,7*10,85*2"ST2-10"</t>
  </si>
  <si>
    <t>3,7*2*2,1*2+3,7*2*2,01*2-(1,2*2,3)*2+0,2*(1,2+2,3)*2"SV2-01,SV2-02,SV2-03,SV2-04"</t>
  </si>
  <si>
    <t>50</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</si>
  <si>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</si>
  <si>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</si>
  <si>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578869558</t>
  </si>
  <si>
    <t>51</t>
  </si>
  <si>
    <t>311361821</t>
  </si>
  <si>
    <t>Výztuž nadzákladových zdí nosných svislých nebo odkloněných od svislice, rovných nebo oblých z betonářské oceli 10 505 (R) nebo BSt 500</t>
  </si>
  <si>
    <t>-770521889</t>
  </si>
  <si>
    <t>146,315*0,11"1.PP"</t>
  </si>
  <si>
    <t>36,701*0,09"1.NP"</t>
  </si>
  <si>
    <t>32,721*0,09"2.NP"</t>
  </si>
  <si>
    <t>22,343*1,1 'Přepočtené koeficientem množství</t>
  </si>
  <si>
    <t>52</t>
  </si>
  <si>
    <t>317168111</t>
  </si>
  <si>
    <t>Překlady keramické ploché osazené do maltového lože, výšky překladu 7,1 cm šířky 11,5 cm, délky 100 cm</t>
  </si>
  <si>
    <t>-1159128611</t>
  </si>
  <si>
    <t>Půdorys 1.PP - D.1.1.15</t>
  </si>
  <si>
    <t>Půdorys 1.NP - D.1.1.17</t>
  </si>
  <si>
    <t>Půdorys 2.NP - D.1.1.18</t>
  </si>
  <si>
    <t>53</t>
  </si>
  <si>
    <t>317168112</t>
  </si>
  <si>
    <t>Překlady keramické ploché  osazené do maltového lože, výšky překladu 7,1 cm šířky 11,5 cm, délky 125 cm</t>
  </si>
  <si>
    <t>2079439243</t>
  </si>
  <si>
    <t>Půdorys 1.NP - D.1.1.18</t>
  </si>
  <si>
    <t>54</t>
  </si>
  <si>
    <t>317168131</t>
  </si>
  <si>
    <t>Překlady keramické vysoké osazené do maltového lože, šířky překladu 7 cm výšky 23,8 cm, délky 125 cm</t>
  </si>
  <si>
    <t>-1810362881</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</si>
  <si>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</si>
  <si>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Půdorys 1.PP - D.1.1.15, u vnitřního zdiva 250mm</t>
  </si>
  <si>
    <t>3*1</t>
  </si>
  <si>
    <t>Půdorys 1.NP - D.1.1.17, u vnitřního zdiva 250mm</t>
  </si>
  <si>
    <t>3*5</t>
  </si>
  <si>
    <t>Půdorys 2.NP - D.1.1.18,  u vnitřního zdiva 250mm</t>
  </si>
  <si>
    <t>55</t>
  </si>
  <si>
    <t>317168133</t>
  </si>
  <si>
    <t>Překlady keramické vysoké osazené do maltového lože, šířky překladu 7 cm výšky 23,8 cm, délky 175 cm</t>
  </si>
  <si>
    <t>1978516695</t>
  </si>
  <si>
    <t>Půdorys 1.PP - D.1.1.15, u vnějšího zdiva 250mm</t>
  </si>
  <si>
    <t>Půdorys 1.NP - D.1.1.17, u vnějšího zdiva 250mm</t>
  </si>
  <si>
    <t>3*7</t>
  </si>
  <si>
    <t>Půdorys 2.NP - D.1.1.18,  u vnějšího zdiva 250mm</t>
  </si>
  <si>
    <t>56</t>
  </si>
  <si>
    <t>317944321.1</t>
  </si>
  <si>
    <t>Válcované nosníky dodatečně osazované vč. kotvení k ŽB konstrukci do č. 12</t>
  </si>
  <si>
    <t>-1370405479</t>
  </si>
  <si>
    <t>Půdorys 1.PP - Výkres D.1.1.15</t>
  </si>
  <si>
    <t>2,25*8,1/1000"1*IPE100-dl. 2,25m - překlad nade dveřmi D6"</t>
  </si>
  <si>
    <t>1,8*2*8,1/1000"1*IPE100-dl. 1,8m - překlad nade dveřmi D13, D17"</t>
  </si>
  <si>
    <t>1,9*2*8,1/1000"1*IPE100-dl. 1,9m - překlad nade dveřmi D21, D26"</t>
  </si>
  <si>
    <t>57</t>
  </si>
  <si>
    <t>317998111</t>
  </si>
  <si>
    <t>Izolace tepelná mezi překlady z pěnového polystyrénu výšky 24 cm, tloušťky přes 30 do 50 mm
a přiteplení za kastlíky žaluzií</t>
  </si>
  <si>
    <t>-2088482291</t>
  </si>
  <si>
    <t>1,75*7</t>
  </si>
  <si>
    <t>Výpis ostatních prvků - D.1.1.33, Příčný řez B-B - D.1.1.22 a Příčný řez C-C - D.1.1.23</t>
  </si>
  <si>
    <t>1,15*6"V1"</t>
  </si>
  <si>
    <t>1,15*4"V2"</t>
  </si>
  <si>
    <t>2,3*1"V3"</t>
  </si>
  <si>
    <t>2,3*8"V4"</t>
  </si>
  <si>
    <t>2,275*3"V5"</t>
  </si>
  <si>
    <t>3,45*6"V6"</t>
  </si>
  <si>
    <t>58</t>
  </si>
  <si>
    <t>634822210</t>
  </si>
  <si>
    <t>tepelná izolace fenolitická pěna v tl. 50mm - jako izolace k překladům (a zajištění teplené izolace pod kaslíky žaluzií) součinitel tepelné vodivosti 0,020 W/mK</t>
  </si>
  <si>
    <t>2103955331</t>
  </si>
  <si>
    <t xml:space="preserve">Poznámka k položce:
Desky tvoří tepelná izolace (jádro desky) a povrchová úprava provedená na obou stranách desky. Tepelněizolační jádro desky tvoří tuhá fenolická pěna, která neobsahuje CFC ani HCFC. Deska je opatřena na obou stranách lisovanou skelnou textilií adhezivně spojenou s jádrem během vypěňování. </t>
  </si>
  <si>
    <t>84,225*0,3</t>
  </si>
  <si>
    <t>25,268*1,1 'Přepočtené koeficientem množství</t>
  </si>
  <si>
    <t>59</t>
  </si>
  <si>
    <t>330321610</t>
  </si>
  <si>
    <t>Sloupy, pilíře, táhla, rámové stojky, vzpěry z betonu železového (bez výztuže) tř. C 30/37 XC1, XF1</t>
  </si>
  <si>
    <t>-1528781327</t>
  </si>
  <si>
    <t>Výkres tvaru 1.PP, D.1.2.30</t>
  </si>
  <si>
    <t>1.PP - sloupy</t>
  </si>
  <si>
    <t>4,96*0,25*0,5"SL0-B2"</t>
  </si>
  <si>
    <t>4,96*0,25*0,5"SL0-B5"</t>
  </si>
  <si>
    <t>4,96*0,25*0,5"SL0-B6"</t>
  </si>
  <si>
    <t>4,96*0,25*0,5"SL0-B7"</t>
  </si>
  <si>
    <t>4,96*0,25*0,5"SL0-B8"</t>
  </si>
  <si>
    <t>4,96*0,25*0,25"SL0-A9"</t>
  </si>
  <si>
    <t>Mezisoučet sloupy 1.PP</t>
  </si>
  <si>
    <t>Výkres tvaru 1.PP, D.1.2.32</t>
  </si>
  <si>
    <t>1.NP - sloupy</t>
  </si>
  <si>
    <t>3,71*0,25*0,5*6"SL1-B2.,B5.,B6.,B7.,B8.,B9."</t>
  </si>
  <si>
    <t>3,71*0,25*0,25*5"SL1-C5.,C6.,C7.,C8.,C9"</t>
  </si>
  <si>
    <t>3,71*0,25*0,25*9"SL1-A4-4x, A5.,A6.,A7.,A8.,A9"</t>
  </si>
  <si>
    <t>Mezisoučet sloupy 1.NP</t>
  </si>
  <si>
    <t>3,7*0,25*0,25*6"SL2-B2.,B5.,B6.,B7.,B8.,B9"</t>
  </si>
  <si>
    <t>3,7*0,25*0,25*5"SL2-C5.,C6.,C7.,C8.,C9"</t>
  </si>
  <si>
    <t>3,7*0,25*0,25*9"SL2-A4-4x,A5.,A6.,A7.,A8.,A9"</t>
  </si>
  <si>
    <t>Mezisoučet sloupy 2.NP</t>
  </si>
  <si>
    <t>60</t>
  </si>
  <si>
    <t>331351101</t>
  </si>
  <si>
    <t>Bednění hranatých pilířů, rámových stojek, táhel nebo vzpěr svislých nebo šikmých (odkloněných) o výšce do 4 m včetně vzepření průřezu pravoúhlého čtyřúhelníka zřízení</t>
  </si>
  <si>
    <t>-1677630</t>
  </si>
  <si>
    <t>4,96*2*(0,25+0,5)"SL0-B2"</t>
  </si>
  <si>
    <t>4,96*2*(0,25+0,5)"SL0-B5"</t>
  </si>
  <si>
    <t>4,96*2*(0,25+0,5)"SL0-B6"</t>
  </si>
  <si>
    <t>4,96*2*(0,25+0,5)"SL0-B7"</t>
  </si>
  <si>
    <t>4,96*2*(0,25+0,5)"SL0-B8"</t>
  </si>
  <si>
    <t>4,96*2*(0,25+0,25)"SL0-A9"</t>
  </si>
  <si>
    <t>3,71*2*(0,25+0,5)*6"SL1-B2.,B5.,B6.,B7.,B8.,B9."</t>
  </si>
  <si>
    <t>3,71*2*(0,25+0,25)*5"SL1-C5.,C6.,C7.,C8.,C9"</t>
  </si>
  <si>
    <t>3,71*2*(0,25+0,25)*9"SL1-A4-4x, A5.,A6.,A7.,A8.,A9"</t>
  </si>
  <si>
    <t>3,7*2*(0,25+0,25)*6"SL2-B2.,B5.,B6.,B7.,B8.,B9"</t>
  </si>
  <si>
    <t>3,7*2*(0,25+0,25)*5"SL2-C5.,C6.,C7.,C8.,C9"</t>
  </si>
  <si>
    <t>3,7*2*(0,25+0,25)*9"SL2-A4-4x,A5.,A6.,A7.,A8.,A9"</t>
  </si>
  <si>
    <t>61</t>
  </si>
  <si>
    <t>331351102</t>
  </si>
  <si>
    <t>Bednění hranatých pilířů, rámových stojek, táhel nebo vzpěr svislých nebo šikmých (odkloněných) o výšce do 4 m včetně vzepření průřezu pravoúhlého čtyřúhelníka odstranění</t>
  </si>
  <si>
    <t>-1705693277</t>
  </si>
  <si>
    <t>62</t>
  </si>
  <si>
    <t>331351108</t>
  </si>
  <si>
    <t>Bednění hranatých pilířů, rámových stojek, táhel nebo vzpěr svislých nebo šikmých (odkloněných) o výšce do 4 m včetně vzepření Příplatek k ceně za vzepření celé výměry při výšce konstrukce přes 4 do 6 m</t>
  </si>
  <si>
    <t>-760497414</t>
  </si>
  <si>
    <t>63</t>
  </si>
  <si>
    <t>331361821</t>
  </si>
  <si>
    <t>Výztuž sloupů, pilířů, rámových stojek, táhel nebo vzpěr hranatých svislých nebo šikmých (odkloněných) z betonářské oceli 10 505 (R) nebo BSt 500</t>
  </si>
  <si>
    <t>-1661571894</t>
  </si>
  <si>
    <t>3,41*0,2"sloupy 1.PP"</t>
  </si>
  <si>
    <t>6,029*0,18"sloupy 1.NP"</t>
  </si>
  <si>
    <t>5,781*0,165"sloupy 2.NP"</t>
  </si>
  <si>
    <t>2,721*1,1 'Přepočtené koeficientem množství</t>
  </si>
  <si>
    <t>64</t>
  </si>
  <si>
    <t>342248112</t>
  </si>
  <si>
    <t>Příčky jednoduché z cihel děrovaných spojených na pero a drážku klasických na maltu MVC, pevnost cihel P 10, tl. příčky 115 mm</t>
  </si>
  <si>
    <t>1578697883</t>
  </si>
  <si>
    <t>4,96*(2,25+0,55*2+0,45+5,6+1,75+4,3175+7,405*2+2,925*3+1,885+3,575+0,87+0,788+1,79)-(2,1*2,1+1*2,05*2+0,9*2,05*4+0,8*2,05*2+(0,87+0,788+1,69)*1,65)</t>
  </si>
  <si>
    <t>3,71*(2,315*2+10,35+11,91-(0,5+0,25*2)+3,08+3,825+3+4,85+3,715)-(0,9*2,05*5+0,8*2,05*1+1*2,05*1)</t>
  </si>
  <si>
    <t>3,68*(2,315*2+10,35+12,01-(0,25*3)+3,08+3,715)-(0,8*2,05*1+0,9*2,05*5+1*2,05*1)</t>
  </si>
  <si>
    <t>65</t>
  </si>
  <si>
    <t>345321616</t>
  </si>
  <si>
    <t>Zídky atikové, poprsní, schodišťové a zábradelní z betonu železového bez výztuže tř. C 30/37</t>
  </si>
  <si>
    <t>-429505374</t>
  </si>
  <si>
    <t>Výkres tvaru 2.NP - D.1.2.33</t>
  </si>
  <si>
    <t>0,85*0,15*(8,45*2+10,85)"atika u desky D3-1"</t>
  </si>
  <si>
    <t>0,85*0,25*31,4"atika u desky D3-2"</t>
  </si>
  <si>
    <t>0,85*0,15*10,85"atika u desky D3-2"</t>
  </si>
  <si>
    <t>0,85*0,15*31,4"atika u desky D3-2"</t>
  </si>
  <si>
    <t>1,37*(0,25*10,85+0,15*0,55*4)"stěna - zvýšení stropu z boků u desky D3-3-nad schodišt.prosorem"</t>
  </si>
  <si>
    <t>66</t>
  </si>
  <si>
    <t>345351101</t>
  </si>
  <si>
    <t>Bednění atikových, poprsních, schodišťových, zábradelních zídek rovných i půdorysně zalomených, vodorovných nebo stoupajících plnostěnných zřízení</t>
  </si>
  <si>
    <t>1320766797</t>
  </si>
  <si>
    <t>0,85*2*(8,45*2+10,85)"atika u desky D3-1"</t>
  </si>
  <si>
    <t>0,85*2*31,4"atika u desky D3-2"</t>
  </si>
  <si>
    <t>0,85*2*10,85"atika u desky D3-2"</t>
  </si>
  <si>
    <t>1,37*(2*10,85+2*0,55*4)"stěna - zvýšení stropu z boků u desky D3-3"</t>
  </si>
  <si>
    <t>67</t>
  </si>
  <si>
    <t>345351102</t>
  </si>
  <si>
    <t>Bednění atikových, poprsních, schodišťových, zábradelních zídek rovných i půdorysně zalomených, vodorovných nebo stoupajících plnostěnných odstranění</t>
  </si>
  <si>
    <t>-1098429123</t>
  </si>
  <si>
    <t>68</t>
  </si>
  <si>
    <t>346272114</t>
  </si>
  <si>
    <t>Přizdívky izolační a ochranné z pórobetonových tvárnic o objemové hmotnosti 500 kg/m3, na tenké maltové lože tloušťky přizdívky 125 mm</t>
  </si>
  <si>
    <t>-1884399669</t>
  </si>
  <si>
    <t>4,96*(2,3+1,925*4)</t>
  </si>
  <si>
    <t>3,71*(3,825+2,9+3+0,55*2+1*2+1+0,6+0,35)</t>
  </si>
  <si>
    <t>3,68*(3,825+2,9+3+0,55*2+1*2+1+0,6+0,35)</t>
  </si>
  <si>
    <t>69</t>
  </si>
  <si>
    <t>346272115</t>
  </si>
  <si>
    <t>Přizdívky izolační a ochranné z pórobetonových tvárnic o objemové hmotnosti 500 kg/m3, na tenké maltové lože tloušťky přizdívky 150 mm</t>
  </si>
  <si>
    <t>-1091711532</t>
  </si>
  <si>
    <t>4,96*1*3</t>
  </si>
  <si>
    <t>3,71*(1,85+1,82+4,025+1,925)</t>
  </si>
  <si>
    <t>3,68*(1,85+1,82+4,025)</t>
  </si>
  <si>
    <t>70</t>
  </si>
  <si>
    <t>346272116</t>
  </si>
  <si>
    <t>Přizdívky izolační a ochranné z pórobetonových tvárnic o objemové hmotnosti 500 kg/m3, na tenké maltové lože tloušťky přizdívky 200 mm</t>
  </si>
  <si>
    <t>-1900044838</t>
  </si>
  <si>
    <t>3,71*(0,6+2,315+1*3)</t>
  </si>
  <si>
    <t>3,68*(0,6+2,315+1*3)</t>
  </si>
  <si>
    <t>Vodorovné konstrukce</t>
  </si>
  <si>
    <t>71</t>
  </si>
  <si>
    <t>411321414</t>
  </si>
  <si>
    <t>Stropy z betonu železového (bez výztuže) stropů deskových, plochých střech, desek balkonových, desek hřibových stropů včetně hlavic hřibových sloupů tř. C 25/30</t>
  </si>
  <si>
    <t>-279477723</t>
  </si>
  <si>
    <t>Výkres tvaru a schéma vyztužení kanálu - D.1.2.37</t>
  </si>
  <si>
    <t>0,14*(6,725*0,9-(0,6*1,2+0,6*0,9))</t>
  </si>
  <si>
    <t>72</t>
  </si>
  <si>
    <t>411354245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</si>
  <si>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0,75 mm</t>
  </si>
  <si>
    <t>1689772584</t>
  </si>
  <si>
    <t>6,425*0,6</t>
  </si>
  <si>
    <t>73</t>
  </si>
  <si>
    <t>411321616</t>
  </si>
  <si>
    <t>Stropy z betonu železového (bez výztuže) stropů deskových, plochých střech, desek balkonových, desek hřibových stropů včetně hlavic hřibových sloupů tř. C 30/37 XC1,XF1</t>
  </si>
  <si>
    <t>1564136414</t>
  </si>
  <si>
    <t>0,25*(8,85*10,85+5,6*5,73-(0,3*1,75+0,99*1,75))"deska D1-1"</t>
  </si>
  <si>
    <t>0,25*(5,6*2,7-(0,81*1,75*2))"deska D1-2"</t>
  </si>
  <si>
    <t>0,25*(10,85*31,8)"deska D1-1"</t>
  </si>
  <si>
    <t>0,25*(8,85*3,375)"deska D1-4"</t>
  </si>
  <si>
    <t>0,25*(2,35*5,55+3,45*5,78)"deska D1-5"</t>
  </si>
  <si>
    <t>0,16*(5,15*2,78+6,95*2,62)"deska D1-3 - strop pod vstupem do objektu"</t>
  </si>
  <si>
    <t>0,25*(8,85*10,85+5,6*5,73-(0,15*1,75))"deska D2-1"</t>
  </si>
  <si>
    <t>0,25*(5,6*2,69-(0,8*1,75*2))"deska D2-2"</t>
  </si>
  <si>
    <t>0,25*(10,85*31,8)"deska D2-1"</t>
  </si>
  <si>
    <t>0,25*(8,6*10,85)"deska D3-1"</t>
  </si>
  <si>
    <t>0,25*(10,85*31,55)"deska D3-2"</t>
  </si>
  <si>
    <t>0,18*(11,95*6,1)"deska D3--3"</t>
  </si>
  <si>
    <t>odpočet prostupy</t>
  </si>
  <si>
    <t>-0,25*(0,985*0,7+0,425*0,325+0,45*1*2)"1.PP"</t>
  </si>
  <si>
    <t>-0,25*(0,985*0,7+0,45*1*2)"1.NP"</t>
  </si>
  <si>
    <t>-0,18*0,7*0,9+0,25*0,2*0,35*2"2.NP"</t>
  </si>
  <si>
    <t>Mezisoučet odpočet prostupů</t>
  </si>
  <si>
    <t>74</t>
  </si>
  <si>
    <t>411351101</t>
  </si>
  <si>
    <t>Bednění stropů, kleneb nebo skořepin bez podpěrné konstrukce stropů deskových, balkonových nebo plošných konzol plné, rovné, popř. s náběhy zřízení</t>
  </si>
  <si>
    <t>-764631982</t>
  </si>
  <si>
    <t xml:space="preserve">Poznámka k souboru cen:
1. Při poloměru klenby do 1 m oceňuje se Bednění fabionů na přechodu stěn do stropů, monolitických kleneb, vnějších říms cenami souboru cen 416 35-11. </t>
  </si>
  <si>
    <t>8,35*10,35+0,25*2,25+5,6*10,35-(3,52*1,75+2,1*2,41+4,21*1,75)+31,3*10,35"deska D1-1 a D1-2"</t>
  </si>
  <si>
    <t>8,45*2,975"deska D1-4"</t>
  </si>
  <si>
    <t>5,3*1,85+5,28*3,2"deska D1-5"</t>
  </si>
  <si>
    <t>6,5*2,37+2,78*4,65"deska D1-3"</t>
  </si>
  <si>
    <t>0,25*(10,85*2+46,25*2)"deska D1-1,D1-2"</t>
  </si>
  <si>
    <t>0,25*(8,85*2+3,375*2)"deska D1-4"</t>
  </si>
  <si>
    <t>0,25*(9*2+5,78*2)"deska D1-5"</t>
  </si>
  <si>
    <t>0,16*(6,95*2+5,4*2)"deska D1-3 - strop pod vstupem do objektu"</t>
  </si>
  <si>
    <t>8,35*10,35+0,25*2,25+5,6*10,35-(3,21*1,75+2,1*2,41+3,36*1,75)+31,3*10,35"deska D2-1 a D2-2"</t>
  </si>
  <si>
    <t>0,25*(10,85*2+46,25*2)"deska D1-1, D1-2"</t>
  </si>
  <si>
    <t>8,35*10,35+6,1*10,35+31,3*10,35"deska D2-1 a D2-2"</t>
  </si>
  <si>
    <t>0,25*(8,6*2+31,3*2)"pouze podélné stěny desek D3-1, D3-2 - zbytek v nosníkách"</t>
  </si>
  <si>
    <t>0,18*6,1*2"pouze podélné stěny desky D3-3 - zbytek v nosníkách"</t>
  </si>
  <si>
    <t>Prostupy</t>
  </si>
  <si>
    <t>0,25*((0,985+0,7)*2+(0,425+0,325)*2+(1,75*2*2)+(1+0,45)*2*2)"1.PP"</t>
  </si>
  <si>
    <t>0,25*((0,985+0,7)*2+(1,75*2*2)+(1+0,45)*2*2)"1.NP"</t>
  </si>
  <si>
    <t>0,18*((0,9+0,7)*2+0,25*(0,35+0,2)*2)"2.NP"</t>
  </si>
  <si>
    <t>Mezisoučet vybednění prostupů</t>
  </si>
  <si>
    <t>75</t>
  </si>
  <si>
    <t>411351102</t>
  </si>
  <si>
    <t>Bednění stropů, kleneb nebo skořepin bez podpěrné konstrukce stropů deskových, balkonových nebo plošných konzol plné, rovné, popř. s náběhy odstranění</t>
  </si>
  <si>
    <t>-95795178</t>
  </si>
  <si>
    <t>76</t>
  </si>
  <si>
    <t>411354175</t>
  </si>
  <si>
    <t>Podpěrná konstrukce stropů výšky do 4 m se zesílením dna bednění na výměru m2 půdorysu pro zatížení betonovou směsí a výztuží přes 12 do 20 kPa zřízení</t>
  </si>
  <si>
    <t>-1541609126</t>
  </si>
  <si>
    <t>77</t>
  </si>
  <si>
    <t>411354176</t>
  </si>
  <si>
    <t>Podpěrná konstrukce stropů výšky do 4 m se zesílením dna bednění na výměru m2 půdorysu pro zatížení betonovou směsí a výztuží přes 12 do 20 kPa odstranění</t>
  </si>
  <si>
    <t>1697684900</t>
  </si>
  <si>
    <t>78</t>
  </si>
  <si>
    <t>411354183</t>
  </si>
  <si>
    <t>Podpěrná konstrukce stropů Příplatek k cenám za podpěrnou konstrukci křížově zpevněnou pro výšku přes 4 do 6 m na výměru m2 půdorysu, pro zatížení betonovou směsí a výztuží přes 5 do 12 kPa zřízení</t>
  </si>
  <si>
    <t>-1230368801</t>
  </si>
  <si>
    <t>79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</si>
  <si>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</si>
  <si>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</si>
  <si>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963844779</t>
  </si>
  <si>
    <t>0,671*0,13"strop kanál - výkres tvaru a schéma vyztuženíkanálu - D.A.2.37"</t>
  </si>
  <si>
    <t>Výkresy spodních a horních výztuží desek D.1.2.39-40-41-42-43-44-45-46-47</t>
  </si>
  <si>
    <t>141,709*0,13"výztuž strop nad 1.PP"</t>
  </si>
  <si>
    <t>121,286*0,115"výztuž strop nad 1.NP"</t>
  </si>
  <si>
    <t>122,028*0,1"výztuž strop nad 2.NP"</t>
  </si>
  <si>
    <t>44,66*1,05 'Přepočtené koeficientem množství</t>
  </si>
  <si>
    <t>80</t>
  </si>
  <si>
    <t>413321616</t>
  </si>
  <si>
    <t>Nosníky z betonu železového (bez výztuže) včetně stěnových i jeřábových drah, volných trámů, průvlaků, rámových příčlí, ztužidel, konzol, vodorovných táhel apod., tyčových konstrukcí tř. C 30/37 XC1</t>
  </si>
  <si>
    <t>2010509149</t>
  </si>
  <si>
    <t>0,2*0,2*(8,85*2+3,375*2)"obrácený nosník u vstupu - deska D1-4"</t>
  </si>
  <si>
    <t>0,5*0,25*(5,28*2+9*2)"obrácený nosník u vstupu - deska D1-5"</t>
  </si>
  <si>
    <t>Mezisoučet 1.PP - nosníky/žebra</t>
  </si>
  <si>
    <t>0,45*0,25*5,85"obrácené žebro Z2-1"</t>
  </si>
  <si>
    <t>0,45*0,25*5,75"obrácené žebro Z2-2"</t>
  </si>
  <si>
    <t>0,45*0,25*5,7"obrácené žebro Z2-3"</t>
  </si>
  <si>
    <t>0,45*0,25*4,05"obrácené žebro Z2-4"</t>
  </si>
  <si>
    <t>0,45*0,25*4,05"obrácené žebro Z2-5"</t>
  </si>
  <si>
    <t>0,45*0,25*4,65"obrácené žebro Z2-6"</t>
  </si>
  <si>
    <t>0,46*0,25*4,65"žebro Z2-7"</t>
  </si>
  <si>
    <t>0,46*0,25*4,05"žebro Z2-8"</t>
  </si>
  <si>
    <t>0,46*0,25*4,05"žebro Z2-9"</t>
  </si>
  <si>
    <t>0,46*0,25*5,7"žebro Z2-10"</t>
  </si>
  <si>
    <t>0,95*0,25*5,75"žebro Z2-11"</t>
  </si>
  <si>
    <t>0,46*0,25*5,85"žebro Z2-12"</t>
  </si>
  <si>
    <t>0,49*0,25*5,725"žebro Z2-13"</t>
  </si>
  <si>
    <t>0,49*0,25*2,25"žebro Z2-14"</t>
  </si>
  <si>
    <t>0,49*0,25*7,85"žebro Z2-15"</t>
  </si>
  <si>
    <t>0,49*0,25*5,725"žebro Z2-16"</t>
  </si>
  <si>
    <t>Mezisoučet 1.NP - nosníky/žebra</t>
  </si>
  <si>
    <t>0,45*0,25*4,65"Z3-7"</t>
  </si>
  <si>
    <t>0,45*0,25*4,05"Z3-8"</t>
  </si>
  <si>
    <t>0,45*0,25*4,05"Z3-9"</t>
  </si>
  <si>
    <t>0,45*0,25*5,7"Z3-10"</t>
  </si>
  <si>
    <t>0,45*0,25*5,75"Z3-11"</t>
  </si>
  <si>
    <t>0,45*0,25*5,85"Z3-12"</t>
  </si>
  <si>
    <t>0,48*0,25*5,725"Z3-13"</t>
  </si>
  <si>
    <t>0,48*0,25*2,25"Z3-14"</t>
  </si>
  <si>
    <t>0,48*0,25*7,85"Z3-15"</t>
  </si>
  <si>
    <t>0,48*0,25*5,725"Z3-16"</t>
  </si>
  <si>
    <t>Mezisoučet 2.NP - nosníky/žebra</t>
  </si>
  <si>
    <t>81</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</si>
  <si>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</si>
  <si>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</si>
  <si>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82008072</t>
  </si>
  <si>
    <t>0,2*2*(8,85*2+3,375*2)"obrácený nosník u vstupu - deska D1-4"</t>
  </si>
  <si>
    <t>(0,5*2+0,25)*(5,28*2+9*2)"obrácený nosník u vstupu - deska D1-5"</t>
  </si>
  <si>
    <t>0,45*2*5,85"obrácené žebro Z2-1"</t>
  </si>
  <si>
    <t>0,45*2*5,75"obrácené žebro Z2-2"</t>
  </si>
  <si>
    <t>0,45*2*5,7"obrácené žebro Z2-3"</t>
  </si>
  <si>
    <t>0,45*2*4,05"obrácené žebro Z2-4"</t>
  </si>
  <si>
    <t>0,45*2*4,05"obrácené žebro Z2-5"</t>
  </si>
  <si>
    <t>0,45*2*4,65"obrácené žebro Z2-6"</t>
  </si>
  <si>
    <t>(0,46*2+0,25)*4,65"žebro Z2-7"</t>
  </si>
  <si>
    <t>(0,46*2+0,25)*4,05"žebro Z2-8"</t>
  </si>
  <si>
    <t>(0,46*2+0,25)*4,05"žebro Z2-9"</t>
  </si>
  <si>
    <t>(0,46*2+0,25)*5,7"žebro Z2-10"</t>
  </si>
  <si>
    <t>(0,95*2+0,25)*5,75"žebro Z2-11"</t>
  </si>
  <si>
    <t>(0,46*2+0,25)*5,85"žebro Z2-12"</t>
  </si>
  <si>
    <t>(0,49*2+0,25)*5,725"žebro Z2-13"</t>
  </si>
  <si>
    <t>(0,49*2+0,25)*2,25"žebro Z2-14"</t>
  </si>
  <si>
    <t>(0,49*2+0,25)*7,85"žebro Z2-15"</t>
  </si>
  <si>
    <t>(0,49*2+0,25)*5,725"žebro Z2-16"</t>
  </si>
  <si>
    <t>(0,45*2+0,25)*4,65"Z3-7"</t>
  </si>
  <si>
    <t>(0,45*2+0,25)*4,05"Z3-8"</t>
  </si>
  <si>
    <t>(0,45*2+0,25)*4,05"Z3-9"</t>
  </si>
  <si>
    <t>(0,45*2+0,25)*5,7"Z3-10"</t>
  </si>
  <si>
    <t>(0,45*2+0,25)*5,75"Z3-11"</t>
  </si>
  <si>
    <t>(0,45*2+0,25)*5,85"Z3-12"</t>
  </si>
  <si>
    <t>(0,48*2+0,25)*5,725"Z3-13"</t>
  </si>
  <si>
    <t>(0,48*2+0,25)*2,25"Z3-14"</t>
  </si>
  <si>
    <t>(0,48*2+0,25)*7,85"Z3-15"</t>
  </si>
  <si>
    <t>(0,48*2+0,25)*5,725"Z3-16"</t>
  </si>
  <si>
    <t>82</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</si>
  <si>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</si>
  <si>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</si>
  <si>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2144033085</t>
  </si>
  <si>
    <t>83</t>
  </si>
  <si>
    <t>413351215</t>
  </si>
  <si>
    <t>Podpěrná konstrukce nosníků a tyčových konstrukcí výšky do 4 m, se zesílením dna bednění, na výměru m2 půdorysu pro zatížení betonovou směsí a výztuží přes 10 do 20 kPa zřízení</t>
  </si>
  <si>
    <t>2051180576</t>
  </si>
  <si>
    <t>84</t>
  </si>
  <si>
    <t>413351216</t>
  </si>
  <si>
    <t>Podpěrná konstrukce nosníků a tyčových konstrukcí výšky do 4 m, se zesílením dna bednění, na výměru m2 půdorysu pro zatížení betonovou směsí a výztuží přes 10 do 20 kPa odstranění</t>
  </si>
  <si>
    <t>-994525151</t>
  </si>
  <si>
    <t>85</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</si>
  <si>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</si>
  <si>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</si>
  <si>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-574221052</t>
  </si>
  <si>
    <t>20,698*0,16</t>
  </si>
  <si>
    <t>86</t>
  </si>
  <si>
    <t>430321616</t>
  </si>
  <si>
    <t>Schodišťové konstrukce a rampy z betonu železového (bez výztuže) stupně, schodnice, ramena, podesty s nosníky tř. C 30/37
- monolitické schodiště u hlavního vstupu</t>
  </si>
  <si>
    <t>-362732241</t>
  </si>
  <si>
    <t>Výkres tvaru 1.PP - D.1.2.30 - monolitické schodiště u hlavního vstupu</t>
  </si>
  <si>
    <t>4,65*3,9*0,15"rameno"</t>
  </si>
  <si>
    <t>13*(0,1639*0,3)/2*4,65"stupně"</t>
  </si>
  <si>
    <t>0,36*0,6/2*4,65</t>
  </si>
  <si>
    <t>87</t>
  </si>
  <si>
    <t>430361821</t>
  </si>
  <si>
    <t>Výztuž schodišťových konstrukcí a ramp stupňů, schodnic, ramen, podest s nosníky z betonářské oceli 10 505 (R) nebo BSt 500</t>
  </si>
  <si>
    <t>1548870271</t>
  </si>
  <si>
    <t>4,708*0,16</t>
  </si>
  <si>
    <t>88</t>
  </si>
  <si>
    <t>431351121</t>
  </si>
  <si>
    <t>Bednění podest, podstupňových desek a ramp včetně podpěrné konstrukce výšky do 4 m půdorysně přímočarých zřízení</t>
  </si>
  <si>
    <t>2090176737</t>
  </si>
  <si>
    <t>4,65*3,9"rameno"</t>
  </si>
  <si>
    <t>89</t>
  </si>
  <si>
    <t>431351122</t>
  </si>
  <si>
    <t>Bednění podest, podstupňových desek a ramp včetně podpěrné konstrukce výšky do 4 m půdorysně přímočarých odstranění</t>
  </si>
  <si>
    <t>1246209925</t>
  </si>
  <si>
    <t>90</t>
  </si>
  <si>
    <t>434351141</t>
  </si>
  <si>
    <t>Bednění stupňů betonovaných na podstupňové desce nebo na terénu půdorysně přímočarých zřízení</t>
  </si>
  <si>
    <t>1210290747</t>
  </si>
  <si>
    <t xml:space="preserve">Poznámka k souboru cen:
1. Množství měrných jednotek bednění stupňů se určuje v m2 plochy stupnic a podstupnic. </t>
  </si>
  <si>
    <t>13*0,1639*4,65"stupně"</t>
  </si>
  <si>
    <t>0,36*2*4,65</t>
  </si>
  <si>
    <t>91</t>
  </si>
  <si>
    <t>434351142</t>
  </si>
  <si>
    <t>Bednění stupňů betonovaných na podstupňové desce nebo na terénu půdorysně přímočarých odstranění</t>
  </si>
  <si>
    <t>-1469632483</t>
  </si>
  <si>
    <t>92</t>
  </si>
  <si>
    <t>435123902</t>
  </si>
  <si>
    <t>Montáž schodišťových ramen s nesvařovanými spoji, v budovách výšky do 18 m, hmotnosti přes 2 do 5 t</t>
  </si>
  <si>
    <t>-519294663</t>
  </si>
  <si>
    <t>Výkres tvaru prefabrikovaných schodišťových ramen 1,2,3,4</t>
  </si>
  <si>
    <t>93</t>
  </si>
  <si>
    <t>593721909_1</t>
  </si>
  <si>
    <t>rameno schodišťové - viz.výkres D.1.2.34 a D.1.2.35</t>
  </si>
  <si>
    <t>1485447266</t>
  </si>
  <si>
    <t>Úpravy povrchů, podlahy a osazování výplní</t>
  </si>
  <si>
    <t>94</t>
  </si>
  <si>
    <t>611131121</t>
  </si>
  <si>
    <t>Podkladní a spojovací vrstva vnitřních omítaných ploch penetrace akrylát-silikonová nanášená ručně stropů</t>
  </si>
  <si>
    <t>-1130426074</t>
  </si>
  <si>
    <t>Omítka na stropě :</t>
  </si>
  <si>
    <t>Půdorys 1.PP - D.1.1.15 s tabulkou místností</t>
  </si>
  <si>
    <t>6,65*2,62"0.01-zádveří"</t>
  </si>
  <si>
    <t>4,65*10,75+3,2*5,455"0.02-chodba"</t>
  </si>
  <si>
    <t>5,3*2,275-(0,788*0,788/2)"0.03-recepce"</t>
  </si>
  <si>
    <t>5,6*8,2-(2,1*2,41)"0.13-chodba, schodiště"</t>
  </si>
  <si>
    <t>0,5*5,6"0.17-chodba"</t>
  </si>
  <si>
    <t>Půdorys 1.NP - D.1.1.17 s tabulkou místností</t>
  </si>
  <si>
    <t>5,6*8,2-(2,1*2,41)"1.1-chodba, schodiště"</t>
  </si>
  <si>
    <t>5,54*2"1.3-chodba-část"</t>
  </si>
  <si>
    <t>2,25*6,95+0,6*4,3"1.08-kabinet"</t>
  </si>
  <si>
    <t>2,7*26,36"1.17-spojovací chodba-lávka"</t>
  </si>
  <si>
    <t>5,6*8,2-(2,1*2,41)"2.1-chodba-schod.prostor"</t>
  </si>
  <si>
    <t>5,54*2"2.03-chodba-část"</t>
  </si>
  <si>
    <t>3,55*7,85"2.05-kabinet přírodopisu"</t>
  </si>
  <si>
    <t>2,25*7+0,6*5,35"2.08-kabinet"</t>
  </si>
  <si>
    <t>95</t>
  </si>
  <si>
    <t>611341121</t>
  </si>
  <si>
    <t>Omítka sádrová nebo vápenosádrová vnitřních ploch nanášená ručně jednovrstvá, tloušťky do 10 mm hladká vodorovných konstrukcí stropů rovných</t>
  </si>
  <si>
    <t>748370383</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</si>
  <si>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</si>
  <si>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96</t>
  </si>
  <si>
    <t>612131121</t>
  </si>
  <si>
    <t>Podkladní a spojovací vrstva vnitřních omítaných ploch penetrace akrylát-silikonová nanášená ručně stěn</t>
  </si>
  <si>
    <t>-176316412</t>
  </si>
  <si>
    <t>Půdorys 1.PP - D.1.1.15, Podélný řez D-D -  D.1.1.24, Příčný řez B-B - D.1.1.22, Příčný řez A-A - D.1.1.21</t>
  </si>
  <si>
    <t>3,1*2,37"0.01-zádveří"</t>
  </si>
  <si>
    <t>2,72*3,13*2+(2,72+4,96)/2*3,6*2+4,96*3,92*2+2,81*(0,87+0,788+1,69+4,065+5,735)-((1+3,15)*1,5+(0,87+0,788+1,69)*1,65+2,15*2,1)"0.02-chodba"</t>
  </si>
  <si>
    <t>2,6*(2,275+5,3+1,69+0,788+0,87+2,575)-(0,8*2+(0,87+0,788+1,69)*1,65+3*1,5)"0.03-recepce"</t>
  </si>
  <si>
    <t>3,94*(20,35*2+8,1*2)-(1,7*0,9*6+2,15*2,1+0,8*2+3*1,5*3+1*1,5*2+2,15*2,1+0,8*2*3)"0.04-šatna"</t>
  </si>
  <si>
    <t>3*2*(1,85+1,885)-(0,8*2+0,7*2*2)"0.05-WC předsíň chlapci"</t>
  </si>
  <si>
    <t>3*2*(2,925+1,53)-(0,7*2*2)"0.06-WC chlapci"</t>
  </si>
  <si>
    <t>3*2*(0,95+1,885)-(0,7*2)"0.07-úklid"</t>
  </si>
  <si>
    <t>3*2*(2,925+1,525)-(0,8*2)"0.8-WC dívky"</t>
  </si>
  <si>
    <t>3*2*(2,925+1,55)-(0,8*2)"0.09-učitelé"</t>
  </si>
  <si>
    <t>4,95*2*(2,875+7,405)-(1,7*0,75+0,9*2)"0.10-technická místnost"</t>
  </si>
  <si>
    <t>4,95*2*(2,25+5,9)-(0,9*2+2,3*2,25+1,15*2,25)"0.11-kabinet"</t>
  </si>
  <si>
    <t>4,8*(8,35+7,85+2,5+2,5)+(4,8+3,7)/2*1,05*2+3,7*(4,8+4,275)-(0,9*2+2,275*3,3*3+3,95*1,5)"0.12-učebna pěstitelských prací"</t>
  </si>
  <si>
    <t>4,96*(5,6+8,2*2+2,41)-(2,1*2,1+0,9*2*2)"0.13-chodba-schodiště, 0.14-sklad"</t>
  </si>
  <si>
    <t>15,4*2*(1,7+2,2)*2-(1*2*2)*4"0.15 + 1.02 +-vnitřní + vnější stěny celého výtahu"</t>
  </si>
  <si>
    <t>2,08*(2,37*2+6,45)+2,08*3*2+(2,08+0)/2*3,1-(0,8*1,8)"0.16-prostor pod schody"</t>
  </si>
  <si>
    <t>Půdorys 1.NP - D.1.1.17, Podélný řez D-D -  D.1.1.24, Příčný řez B-B - D.1.1.22, Příčný řez A-A - D.1.1.21, Příčný řez C-C - D.1.1.23</t>
  </si>
  <si>
    <t>3,7*(8,2*2+5,6)-(2,5*2,2*2)"1.01-chodba-schodiště"</t>
  </si>
  <si>
    <t>0"1.02-výtah-viz.1.PP"</t>
  </si>
  <si>
    <t>3,5*(36*2-5,54+2,25*2+0,6*6)-(0,8*2*3+0,9*2*6+1,5*2,2*2+5,6*3,5+3*3,13*2+1*3,13*4)"1.03-chodba"</t>
  </si>
  <si>
    <t>3,5*2*(9+7,85)-(0,9*2+0,8*2+1,15*2,7+3,45*2,7+2,3*2,7)"1.04-učebna fyziky"</t>
  </si>
  <si>
    <t>3,7*2*(3,55+7,85)+0,29*(3,55+1*2)-(0,8*2*2+0,9*2+2,3*2,7)"1.05-kabinet"</t>
  </si>
  <si>
    <t>3,5*2*(9+7,85)-(0,8*2+0,9*2+1,15*2,7+2,3*2,7+3,45*2,7)"1.06-učebna zeměpisu"</t>
  </si>
  <si>
    <t>3,5*2*(9+7,85)-(0,9*2+3,45*2,7+2,3*2,7+1,15*2,7)"1.07-učebna jazyků"</t>
  </si>
  <si>
    <t>3,7*2*(6,95+2,85)-(0,9*2+2,3*2,25+1,15*2,25)"1.08-kabinet"</t>
  </si>
  <si>
    <t>2,8*2*(1,77+3)-(0,8*2*2)"1.09-WC předsíň chlapci"</t>
  </si>
  <si>
    <t>2,8*2*(2,705+4,85)-(0,8*2+1,4*0,75)"1.10-WC chlapci"</t>
  </si>
  <si>
    <t>2,8*2*(1,82+3,1)-(0,9*2)"1.11-úklid"</t>
  </si>
  <si>
    <t>2,8*2*(1,87+3,825)-(0,8*2*2)"1.12-WC předsíň dívky"</t>
  </si>
  <si>
    <t>2,8*2*(3,08+4,025)-(0,8*2*2+1,4*0,75)"1.13-WC dívky"</t>
  </si>
  <si>
    <t>2,8*2*(2,73+2,315)-(0,8*2+1,4*0,75)"1.14-úklid"</t>
  </si>
  <si>
    <t>2,8*2*(2,315+5,42)-(0,8*2+1,4*0,75*3)"1.15-WC učitelé"</t>
  </si>
  <si>
    <t>2,8*2*(1,85+2,335)-(0,7*2)"1.16-hygienická kabina"</t>
  </si>
  <si>
    <t>Půdorys 2.NP - D.1.1.18, Podélný řez D-D -  D.1.1.24, Příčný řez B-B - D.1.1.22, Příčný řez A-A - D.1.1.21, Příčný řez C-C - D.1.1.23</t>
  </si>
  <si>
    <t>5,1*(8,2*2+5,6)-(1,5*2,2*2)"2.01-chodba-schodiště"</t>
  </si>
  <si>
    <t>0"2.02-výtah-viz.1.PP"</t>
  </si>
  <si>
    <t>3,4*(36*2+2,25+0,6*6)+2,25*1,6*2-(0,8*2*3+0,9*2*6+1,5*2,2*2+5,6*3,5+3*3,13*2+1*3,13*6)"2.03-chodba"</t>
  </si>
  <si>
    <t>3,5*2*(9+7,85)-(0,9*2+0,8*2+1,15*2,7++3,45*2,7+2,3*2,7)"2.04-učebna přírodopis"</t>
  </si>
  <si>
    <t>3,5*2*(3,55+7,85)+0,28*(3,55+1*2)-(0,8*2*2+0,9*2+2,3*2,25)"2.05-kabinet"</t>
  </si>
  <si>
    <t>3,5*2*(9+7,85)-(0,8*2+0,9*2+1,15*2,7+2,3*2,7+3,45*2,7)"2.06-učebna jazyků"</t>
  </si>
  <si>
    <t>3,5*2*(9+7,85)-(0,9*2+3,45*2,7+2,3*2,7+1,15*2,7)"2.07-učebna jazyků"</t>
  </si>
  <si>
    <t>3,4*2*(6,95+2,85)-(0,9*2+1,15*2,25*3)"2.08-kabinet"</t>
  </si>
  <si>
    <t>2,8*2*(1,77+3)-(0,8*2*2)"2.09-WC předsíň chlapci"</t>
  </si>
  <si>
    <t>2,8*2*(2,705+4,85)"2.10-WC chlapci"</t>
  </si>
  <si>
    <t>2,8*2*(1,82+3)-(0,9*2)"2.11-úklid"</t>
  </si>
  <si>
    <t>2,8*2*(1,87+3,825)-(0,8*2)"2.12-WC předsíň dívky"</t>
  </si>
  <si>
    <t>2,8*2*(3,08+4,027)-(0,8*2+1,4*0,75)"2.13-WC dívky"</t>
  </si>
  <si>
    <t>2,8*2*(2,73+2,235)-(0,8*2+1,4*0,75)"2.14-úklid"</t>
  </si>
  <si>
    <t>2,8*2*(2,315+5,15)-(1,4*0,75*3+0,8*2)"2.15-WC učitelé"</t>
  </si>
  <si>
    <t>2,8*2*(1,85+2,135)-(0,7*2)"2.16-hygienická kabina"</t>
  </si>
  <si>
    <t>97</t>
  </si>
  <si>
    <t>612341121</t>
  </si>
  <si>
    <t>Omítka sádrová nebo vápenosádrová vnitřních ploch nanášená ručně jednovrstvá, tloušťky do 10 mm hladká svislých konstrukcí stěn</t>
  </si>
  <si>
    <t>-2134492212</t>
  </si>
  <si>
    <t>98</t>
  </si>
  <si>
    <t>612345301</t>
  </si>
  <si>
    <t>Sádrová nebo vápenosádrová omítka  ostění nebo nadpraží hladká</t>
  </si>
  <si>
    <t>-7203851</t>
  </si>
  <si>
    <t xml:space="preserve">Poznámka k souboru cen:
1. Ceny lze použít jen pro ocenění samostatně upravovaného ostění a nadpraží ( např. při dodatečné výměně oken nebo zárubní ) v šířce do 300 mm okolo upravovaného otvoru. </t>
  </si>
  <si>
    <t>0,25*2*(1,7+0,75)*1+0,25*2*(1,7+0,9)*6</t>
  </si>
  <si>
    <t>0,25*2*(3,95+1,5)</t>
  </si>
  <si>
    <t>0,25*(4,65+2,1*2)</t>
  </si>
  <si>
    <t>0,25*2*((1+1,5)+(3,15+1,5))</t>
  </si>
  <si>
    <t>0,25*2*(3+1,5)*5+0,25*2*(1+1,5)*2</t>
  </si>
  <si>
    <t>0,25*2*(2,275+3,3)*3</t>
  </si>
  <si>
    <t>0,25*2*(1,4+0,75)*7</t>
  </si>
  <si>
    <t>0,25*2*(1,15+2,7)*3</t>
  </si>
  <si>
    <t>0,25*2*(3,45+2,7)*3</t>
  </si>
  <si>
    <t>0,25*2*(2,3+2,7)*4</t>
  </si>
  <si>
    <t>0,25*2*(1+3,13)*4</t>
  </si>
  <si>
    <t>0,25*2*(3+3,13)*2</t>
  </si>
  <si>
    <t>0,25*2*(2,3+2,2)*1</t>
  </si>
  <si>
    <t>0,25*(2,4+2,1*2)</t>
  </si>
  <si>
    <t>0,25*2*(1+3,13)*6</t>
  </si>
  <si>
    <t>99</t>
  </si>
  <si>
    <t>621221021</t>
  </si>
  <si>
    <t>Montáž kontaktního zateplení z desek z minerální vlny s podélnou orientací vláken na podhledy, tloušťky desek přes 80 do 120 mm</t>
  </si>
  <si>
    <t>553100327</t>
  </si>
  <si>
    <t>Půdorys 1.PP - D.1.1.15 a Příčný řez B-B - D.1.1.22</t>
  </si>
  <si>
    <t>vnitřní zateplení stropu - M0.02</t>
  </si>
  <si>
    <t>4,65*(2,98+3,6+4,17)</t>
  </si>
  <si>
    <t>100</t>
  </si>
  <si>
    <t>631515270</t>
  </si>
  <si>
    <t>deska izolační minerální kontaktních fasád podélné vlákno λ-0.036 tl. 100 mm</t>
  </si>
  <si>
    <t>1357669721</t>
  </si>
  <si>
    <t>49,988*1,1 'Přepočtené koeficientem množství</t>
  </si>
  <si>
    <t>101</t>
  </si>
  <si>
    <t>622221021</t>
  </si>
  <si>
    <t>Montáž kontaktního zateplení z desek z minerální vlny s podélnou orientací vláken na vnější stěny, tloušťky desek přes 80 do 120 mm</t>
  </si>
  <si>
    <t>1464988921</t>
  </si>
  <si>
    <t>vytažené stěny u prosklení schodišťového prostoru</t>
  </si>
  <si>
    <t>((0,5+0,25)*2)*((12,19+14,54)*2)</t>
  </si>
  <si>
    <t>102</t>
  </si>
  <si>
    <t>256065432</t>
  </si>
  <si>
    <t>80,19*1,08 'Přepočtené koeficientem množství</t>
  </si>
  <si>
    <t>103</t>
  </si>
  <si>
    <t>622221031</t>
  </si>
  <si>
    <t>Montáž kontaktního zateplení z desek z minerální vlny s podélnou orientací vláken na vnější stěny, tloušťky desek přes 120 do 160 mm</t>
  </si>
  <si>
    <t>-4535292</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</si>
  <si>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</si>
  <si>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čelní stěna-uliční fasáda - Pohled severozápadní D.1.1.25</t>
  </si>
  <si>
    <t>(11,46-0,3)*(8,6+0,5*2*2+0,46*2)+(11,69-0,3)*32,55</t>
  </si>
  <si>
    <t>-(3,95*1,5+1,7*0,75+1,7*0,9*5+2*0,9+4,65*2,1)"odpočet otvorů 1.PP"</t>
  </si>
  <si>
    <t>-(1,4*0,75*3+1,15*2,7*3+3,45*2,7*3+2,3*2,7*4)"odpočet otvorů 1.NP"</t>
  </si>
  <si>
    <t>-(1,4*0,75*3+3,45*2,7*3+1,15*2,7*3+2,3*2,7*4)"odpočet otvorů 2.NP"</t>
  </si>
  <si>
    <t>vstup</t>
  </si>
  <si>
    <t>3*(3,525)</t>
  </si>
  <si>
    <t>Mezisoučet čelní-uliční fasáda</t>
  </si>
  <si>
    <t>štítová stěna vpravo od čela - Pohled jihozápadní  D.1.1.27</t>
  </si>
  <si>
    <t>((12,42+13,8)/2-0,3)*11,15+(3,8-0,3)*5,8</t>
  </si>
  <si>
    <t>-(1*1,5*1+3,15*1,5*1)"odpočet 1.PP"</t>
  </si>
  <si>
    <t>0"odpočet otvorů 1.NP"</t>
  </si>
  <si>
    <t>0"odpočet otvorů 2.NP"</t>
  </si>
  <si>
    <t>Mezisoučet štít vpravo</t>
  </si>
  <si>
    <t>zadní-areálová fasáda - Pohled jihovýchodní  D.1.1.26</t>
  </si>
  <si>
    <t>((13,8+13,1)/2-0,3)*32,55+14,53*(8,6+0,5*2*2+0,46*2)-3,794*4+3,01*1</t>
  </si>
  <si>
    <t>-(3*1,5*5+1*1,5*2+2,3*2,25*1+1,15*2,25*1)"odpočet 1.PP"</t>
  </si>
  <si>
    <t>-(2,3*2,25*1+1,15*2,25*1+1*3,13*4+3*3,13*2+1,4*0,75*2)"odpočet otvorů 1.NP"</t>
  </si>
  <si>
    <t>-(1,15*2,25*3+3*3,13*2+1*3,13*6+1,4*0,75*2)"odpočet otvorů 2.NP"</t>
  </si>
  <si>
    <t>recepce</t>
  </si>
  <si>
    <t>(3,794-0,3)*6,45</t>
  </si>
  <si>
    <t>Mezisoučet zadní areálová fasáda</t>
  </si>
  <si>
    <t>štítová stěna vlevo - od čela ze strany MŠ - Pohled severovýchodní  D.1.1.28</t>
  </si>
  <si>
    <t>(14,53-0,3)*11,15+3,761*(2,55+3,35)</t>
  </si>
  <si>
    <t>-(2,275*3,3*3)"odpočet 1.PP"</t>
  </si>
  <si>
    <t>-(1,4*0,75*2)"odpočet otvorů 1.NP"</t>
  </si>
  <si>
    <t>-(1,4*0,75*2)"odpočet otvorů 2.NP"</t>
  </si>
  <si>
    <t>Mezisoučet štítová strana fasády od MŠ</t>
  </si>
  <si>
    <t>104</t>
  </si>
  <si>
    <t>631515380</t>
  </si>
  <si>
    <t>deska izolační minerální kontaktních fasád podélné vlákno λ-0.036 tl. 160 mm</t>
  </si>
  <si>
    <t>1659648510</t>
  </si>
  <si>
    <t>1147,945*1,08 'Přepočtené koeficientem množství</t>
  </si>
  <si>
    <t>105</t>
  </si>
  <si>
    <t>622251105</t>
  </si>
  <si>
    <t>Montáž kontaktního zateplení Příplatek k cenám za zápustnou montáž kotev s použitím tepelněizolačních zátek na vnější stěny z minerální vlny</t>
  </si>
  <si>
    <t>-373522025</t>
  </si>
  <si>
    <t>106</t>
  </si>
  <si>
    <t>622252001</t>
  </si>
  <si>
    <t>Montáž lišt kontaktního zateplení zakládacích soklových připevněných hmoždinkami</t>
  </si>
  <si>
    <t>1013514388</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</si>
  <si>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</si>
  <si>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(47,55*2+10,8+1+0,2+3,725+1,15+5,7*2)*2</t>
  </si>
  <si>
    <t>107</t>
  </si>
  <si>
    <t>590516380</t>
  </si>
  <si>
    <t>lišta zakládací pro tepelně izolační desky do roviny 163 mm tl.1,0mm</t>
  </si>
  <si>
    <t>1000206528</t>
  </si>
  <si>
    <t>123,375*1,1 'Přepočtené koeficientem množství</t>
  </si>
  <si>
    <t>108</t>
  </si>
  <si>
    <t>590516530</t>
  </si>
  <si>
    <t>lišta soklová Al s okapničkou, zakládací U 16 cm, 0,95/200 cm</t>
  </si>
  <si>
    <t>579343384</t>
  </si>
  <si>
    <t>109</t>
  </si>
  <si>
    <t>622252002</t>
  </si>
  <si>
    <t>Montáž lišt kontaktního zateplení ostatních stěnových, dilatačních apod. lepených do tmelu</t>
  </si>
  <si>
    <t>-764423546</t>
  </si>
  <si>
    <t>403,68"lišty rohové s tkaninou"</t>
  </si>
  <si>
    <t>3,5"dilatační rohový"</t>
  </si>
  <si>
    <t>10,5"dilatatační stěnový"</t>
  </si>
  <si>
    <t>1415,616"APU lišta-začišťovací okenní profil"</t>
  </si>
  <si>
    <t>110</t>
  </si>
  <si>
    <t>590514800</t>
  </si>
  <si>
    <t>lišta rohová Al 10/10 cm s tkaninou bal. 2,5 m</t>
  </si>
  <si>
    <t>2143851558</t>
  </si>
  <si>
    <t>13,8*2+14,53*2+3,4+3*4+12,19*2"rohy objektu"</t>
  </si>
  <si>
    <t>Tabulka oken a prosklených stěn - D.1.1.30</t>
  </si>
  <si>
    <t>vně otvory</t>
  </si>
  <si>
    <t>2*3,3*3"O1"</t>
  </si>
  <si>
    <t>2*2,25*5"O2"</t>
  </si>
  <si>
    <t>2*2,25*2"O3"</t>
  </si>
  <si>
    <t>2*1,5*1"O4"</t>
  </si>
  <si>
    <t>2*1,5*2"O5"</t>
  </si>
  <si>
    <t>2*1,5*1"O6"</t>
  </si>
  <si>
    <t>2*1,5*4"O7"</t>
  </si>
  <si>
    <t>2*0,9*1"O8"</t>
  </si>
  <si>
    <t>2*0,9*5"O9"</t>
  </si>
  <si>
    <t>2*0,75*1"O10"</t>
  </si>
  <si>
    <t>2*3,13*2"O11"</t>
  </si>
  <si>
    <t>2*3,13*2"O12"</t>
  </si>
  <si>
    <t>2*3,13*10"O13"</t>
  </si>
  <si>
    <t>2*2,7*6"O14"</t>
  </si>
  <si>
    <t>2*0,75*14"O15"</t>
  </si>
  <si>
    <t>2*1,5*1"O16"</t>
  </si>
  <si>
    <t>2*2,7*6"O17"</t>
  </si>
  <si>
    <t>2*2,7*8"O18"</t>
  </si>
  <si>
    <t>403,68*1,1 'Přepočtené koeficientem množství</t>
  </si>
  <si>
    <t>111</t>
  </si>
  <si>
    <t>590515020</t>
  </si>
  <si>
    <t>profil dilatační rohový , dl. 2,5 m</t>
  </si>
  <si>
    <t>1840325267</t>
  </si>
  <si>
    <t>4,54545454545455*1,1 'Přepočtené koeficientem množství</t>
  </si>
  <si>
    <t>112</t>
  </si>
  <si>
    <t>590515000</t>
  </si>
  <si>
    <t>profil dilatační stěnový , dl. 2,5 m</t>
  </si>
  <si>
    <t>-1333722474</t>
  </si>
  <si>
    <t>11,364*1,1 'Přepočtené koeficientem množství</t>
  </si>
  <si>
    <t>113</t>
  </si>
  <si>
    <t>590514760</t>
  </si>
  <si>
    <t>profil okenní začišťovací se sklovláknitou armovací tkaninou 9 mm/2,4 m
 - pro vně a vnitř</t>
  </si>
  <si>
    <t>-1211586908</t>
  </si>
  <si>
    <t>vně otvory - vnitřní a vnější profil</t>
  </si>
  <si>
    <t>2*(2,275+3,3)*3*2"O1"</t>
  </si>
  <si>
    <t>2*(1,15+2,25)*5*2"O2"</t>
  </si>
  <si>
    <t>2*(2,3+2,25)*2*2"O3"</t>
  </si>
  <si>
    <t>2*(3+1,5)*1*2"O4"</t>
  </si>
  <si>
    <t>2*(1+1,5)*2*2"O5"</t>
  </si>
  <si>
    <t>2*(3,15+1,5)*1*2"O6"</t>
  </si>
  <si>
    <t>2*(3+1,5)*4*2"O7"</t>
  </si>
  <si>
    <t>2*(2+0,9)*1*2"O8"</t>
  </si>
  <si>
    <t>2*(1,7+0,9)*5*2"O9"</t>
  </si>
  <si>
    <t>2*(1,7+0,75)*1*2"O10"</t>
  </si>
  <si>
    <t>2*(3+3,13)*2*2"O11"</t>
  </si>
  <si>
    <t>2*(3+3,13)*2*2"O12"</t>
  </si>
  <si>
    <t>2*(1+3,13)*10*2"O13"</t>
  </si>
  <si>
    <t>2*(3,45+2,7)*6*2"O14"</t>
  </si>
  <si>
    <t>2*(1,4+0,75)*14*2"O15"</t>
  </si>
  <si>
    <t>2*(3,95+1,5)*1*2"O16"</t>
  </si>
  <si>
    <t>2*(1,15+2,7)*6*2"O17"</t>
  </si>
  <si>
    <t>2*(2,3+2,7)*8*2"O18"</t>
  </si>
  <si>
    <t>(11,387*2+5,6)*2"S1"</t>
  </si>
  <si>
    <t>(14,03*2+5,6)*2"S2"</t>
  </si>
  <si>
    <t>3*2+2,74+6,75"S3"</t>
  </si>
  <si>
    <t>(4,625+2,52*2)*2"S4"</t>
  </si>
  <si>
    <t>(3,2+2,6*2)*2"S5"</t>
  </si>
  <si>
    <t>(2,544+2,64*2)*2"S6"</t>
  </si>
  <si>
    <t>(1,2+2,6*2)*2*2"S7"</t>
  </si>
  <si>
    <t>(1,65*2+(1,69+0,78+0,87)*2)*2"S8"</t>
  </si>
  <si>
    <t>1415,676*1,1 'Přepočtené koeficientem množství</t>
  </si>
  <si>
    <t>114</t>
  </si>
  <si>
    <t>-1099821294</t>
  </si>
  <si>
    <t>2,275*3"O1"</t>
  </si>
  <si>
    <t>1,15*5"O2"</t>
  </si>
  <si>
    <t>2,3*2"O3"</t>
  </si>
  <si>
    <t>3*1"O4"</t>
  </si>
  <si>
    <t>1*2"O5"</t>
  </si>
  <si>
    <t>3,1*1"O6"</t>
  </si>
  <si>
    <t>3*4"O7"</t>
  </si>
  <si>
    <t>2*1"O8"</t>
  </si>
  <si>
    <t>1,7*5"O9"</t>
  </si>
  <si>
    <t>1,7*1"O10"</t>
  </si>
  <si>
    <t>3*2"O11"</t>
  </si>
  <si>
    <t>3*2"O12"</t>
  </si>
  <si>
    <t>1*10"O13"</t>
  </si>
  <si>
    <t>3,45*6"O14"</t>
  </si>
  <si>
    <t>1,4*14"O15"</t>
  </si>
  <si>
    <t>3,95*1"O16"</t>
  </si>
  <si>
    <t>1,15*6"O17"</t>
  </si>
  <si>
    <t>2,3*8"O18"</t>
  </si>
  <si>
    <t>141,025*2"parapetní a horní profil s okapničkou"</t>
  </si>
  <si>
    <t>115</t>
  </si>
  <si>
    <t>590515120</t>
  </si>
  <si>
    <t>profil parapetní se sklovláknitou armovací tkaninou PVC 2 m</t>
  </si>
  <si>
    <t>-2123710614</t>
  </si>
  <si>
    <t>141,025*1,1 'Přepočtené koeficientem množství</t>
  </si>
  <si>
    <t>116</t>
  </si>
  <si>
    <t>283187980</t>
  </si>
  <si>
    <t>profil ukončovací "U" Al s okapničkou, 3 m, bílá, tl. 10 mm</t>
  </si>
  <si>
    <t>-428345614</t>
  </si>
  <si>
    <t>117</t>
  </si>
  <si>
    <t>622273001</t>
  </si>
  <si>
    <t>Montáž odvětrávané fasády stěn šroubováním na ocelový-pozinkovaný rošt bez tepelné izolace</t>
  </si>
  <si>
    <t>348222236</t>
  </si>
  <si>
    <t>11,46*8,6-(3,95*1,5+1,4*0,75*3*2)"čelní-uliční strana - pohled severozápadní D.1.1.25"</t>
  </si>
  <si>
    <t>13,8*11,3-(2,275*3,3*3+1,4*0,75*2*2)"štítová stěna k MŠ - pohled severovýchodní D.1.1.28"</t>
  </si>
  <si>
    <t>13,8*8,6-(2,3*2,25+1,15*2,25+1,4*0,75*2*2)"zadní-areálová strana fasády - pohled jihovýchodní D.1.1.26"</t>
  </si>
  <si>
    <t>118</t>
  </si>
  <si>
    <t>591551100</t>
  </si>
  <si>
    <t>deska fasádní  , povrch broušený 1, tl. 8 mm</t>
  </si>
  <si>
    <t>2016632889</t>
  </si>
  <si>
    <t>322,267*1,25 'Přepočtené koeficientem množství</t>
  </si>
  <si>
    <t>119</t>
  </si>
  <si>
    <t>591551101</t>
  </si>
  <si>
    <t>příplatek za vrtání desek</t>
  </si>
  <si>
    <t>-1353181377</t>
  </si>
  <si>
    <t>257,8136*1,25 'Přepočtené koeficientem množství</t>
  </si>
  <si>
    <t>120</t>
  </si>
  <si>
    <t>591551102</t>
  </si>
  <si>
    <t>příplatek za formátování desek</t>
  </si>
  <si>
    <t>651545547</t>
  </si>
  <si>
    <t>121</t>
  </si>
  <si>
    <t>591551103</t>
  </si>
  <si>
    <t>příplatek za dopravné</t>
  </si>
  <si>
    <t>-1134316426</t>
  </si>
  <si>
    <t>122</t>
  </si>
  <si>
    <t>622211031-0</t>
  </si>
  <si>
    <t xml:space="preserve">Dodávka a montáž fasádního zateplení vč. roštu, konzol
 - lemování prosklených stěn </t>
  </si>
  <si>
    <t>596175084</t>
  </si>
  <si>
    <t>schodišťový prostor</t>
  </si>
  <si>
    <t>(0,5*2+0,46)*(14,53*2)+(0,6*0,8)*6,5"pohled jihovýchodní D.1.1.26"</t>
  </si>
  <si>
    <t>(0,5*2+0,46)*(12,19*2)+(0,6*0,8)*6,5"pohled severozápadní D.1.1.25"</t>
  </si>
  <si>
    <t>Mezisoučet schodišťový prostor-fasáda</t>
  </si>
  <si>
    <t>123</t>
  </si>
  <si>
    <t>622511111</t>
  </si>
  <si>
    <t>Omítka tenkovrstvá akrylátová vnějších ploch probarvená, včetně penetrace podkladu mozaiková střednězrnná stěn
 - označení na výkresech pohledů - D</t>
  </si>
  <si>
    <t>-37133904</t>
  </si>
  <si>
    <t>0,3*11,15+0,3*(2,8+3,3)"Pohled severovýchodní - D.1.1.28"</t>
  </si>
  <si>
    <t>3,526*3,3+(3,526+2,79)/2*2,15+(2,79+2,45)/2*15,2+(2,45+3,4)/2*1,7+0,3*(8,6+5,3)+0,3*1-(3*1,5*4+1*1,5*2)"Pohled jihovýchodní - D.1.1.26"</t>
  </si>
  <si>
    <t>0,3*(3,925+16,326)"Pohled jihozápadní - D.1.1.27"</t>
  </si>
  <si>
    <t>0,3*8,6+3,01*25,425"Pohled severozápadní  D.1.1.25"</t>
  </si>
  <si>
    <t>124</t>
  </si>
  <si>
    <t>622521011</t>
  </si>
  <si>
    <t>Omítka tenkovrstvá silikátová vnějších ploch probarvená, včetně penetrace podkladu zrnitá, tloušťky 1,5 mm stěn</t>
  </si>
  <si>
    <t>121591370</t>
  </si>
  <si>
    <t>8,68*31,55"plocha 1.NP a 2.NP"</t>
  </si>
  <si>
    <t>-(1,15*2,7*3+3,45*2,7*3+2,3*2,7*4)"odpočet otvorů 1.NP"</t>
  </si>
  <si>
    <t>-(3,45*2,7*3+1,15*2,7*3+2,3*2,7*4)"odpočet otvorů 2.NP</t>
  </si>
  <si>
    <t>3,1*1,2*2+0,6*4,625"vstup - uvnitř - plocha 1.PP</t>
  </si>
  <si>
    <t>((11,69+13,8)/2-0,3)*11,15+(3,761-0,3)*5,8"plocha"</t>
  </si>
  <si>
    <t>-(1*1,5+3,15*1,5)"odpočet otvorů 1.PP"</t>
  </si>
  <si>
    <t>3,761*5,3+10,25*31,55"plocha 1.NP a 2.NP + recepce"</t>
  </si>
  <si>
    <t>-(3*3,13*2+1*3,13*4+1,15*2,25+2,3*2,25+2,394*2,1)"odpočet otvorů a připojení spojovací chodby 1.NP"</t>
  </si>
  <si>
    <t>-(3*3,13*2+1*3,13*6+1,15*2,25*3)"odpočet otvorů 2.NP"</t>
  </si>
  <si>
    <t>3,761*(2,4+3,3)"recepce"</t>
  </si>
  <si>
    <t>podhled a čelo u hlavního vstupu</t>
  </si>
  <si>
    <t>2*3,425+1*6,7+0,4*(3,425+8,7+3,01)+3,01*1</t>
  </si>
  <si>
    <t>Mezisoučet vstup</t>
  </si>
  <si>
    <t>ostění a nadpraží</t>
  </si>
  <si>
    <t>0,16*(1+1,5*2+3,15+1,5*2)"1.PP"</t>
  </si>
  <si>
    <t>0,16*((1,15+2,7*2)*3+(3,45+2,7*2)*2+(2,3+2,7*2)*4+(3+3,13*2)*2+(1+3,13*2)*4+(1,15+2,25*2)+(2,3+2,25*2))"1.NP"</t>
  </si>
  <si>
    <t>0,16*((3,34+2,7*2)*3+(1,15+2,7*2)*3+(2,3+2,7*2)*4)</t>
  </si>
  <si>
    <t>Mezisoučet ostění a nadpraží</t>
  </si>
  <si>
    <t>odpočet dekorační profil</t>
  </si>
  <si>
    <t>-5,2*5,2</t>
  </si>
  <si>
    <t>125</t>
  </si>
  <si>
    <t>622621031</t>
  </si>
  <si>
    <t>Lepení fasádních profilů dekoračních s převažujícím  rozměrem výšky (šířky) lepené plochy do 500 mm, na vnější stěny - písmen - nápis 2. ZŠ PREISLEROVA</t>
  </si>
  <si>
    <t>-1369008236</t>
  </si>
  <si>
    <t>16"písmen, teček, háčků"</t>
  </si>
  <si>
    <t>126</t>
  </si>
  <si>
    <t>283741451</t>
  </si>
  <si>
    <t>tvarovky z lehčených plastů fasádní dekorační profily polystyrenové jádro se speciální pružnou disperzní omítkou -
fasádní dekorační profily - polystyrenová písmena v. 50 cm opatřená fas.stěrk.hmotou - písmena</t>
  </si>
  <si>
    <t>1664381306</t>
  </si>
  <si>
    <t>127</t>
  </si>
  <si>
    <t>283741452</t>
  </si>
  <si>
    <t xml:space="preserve">tvarovky z lehčených plastů fasádní dekorační profily polystyrenové jádro se speciální pružnou disperzní omítkou
- polystyrenové háčky, tečky, čárky pro písmena v. 50 cm </t>
  </si>
  <si>
    <t>-209608959</t>
  </si>
  <si>
    <t>128</t>
  </si>
  <si>
    <t>622911102</t>
  </si>
  <si>
    <t>Nátěr fasání elastickou barvou ve vybraných RAL odstínech  provedený ručně  na písmena - nápis 2.ZŠ PREISLEROVA</t>
  </si>
  <si>
    <t>1001877658</t>
  </si>
  <si>
    <t>129</t>
  </si>
  <si>
    <t>622521039</t>
  </si>
  <si>
    <t>Dekorační malba na fasádě o rozměru 5,2x5,2 m - znázornění globu se základnímu zobrazením poledníků a rovnoběžek</t>
  </si>
  <si>
    <t>-667691299</t>
  </si>
  <si>
    <t>130</t>
  </si>
  <si>
    <t>622911103</t>
  </si>
  <si>
    <t>Nátěr fasání elastickou barvou ve vybraných RAL odstínech provedený ručně na dekorační profil o rozměru 5,2 x 5,2 m - globus se zobrazením zákl. poledníků a rovnoběžek</t>
  </si>
  <si>
    <t>1210672291</t>
  </si>
  <si>
    <t>131</t>
  </si>
  <si>
    <t>63131111_x001E_6</t>
  </si>
  <si>
    <t>Strojně hlazená betonová mazanina od 50 do tl. 70 mm s polypropylenovými vlákny</t>
  </si>
  <si>
    <t>-1673337700</t>
  </si>
  <si>
    <t>2,62*6,65"0.01-zádveří"</t>
  </si>
  <si>
    <t>4,65*2,98+4,65*4,17+3,2*5,83+0,768*0,768/2"0.02-chodba"</t>
  </si>
  <si>
    <t>5,3*2,275+0,125*0,8-0,768*0,768/2"0.03-recepce"</t>
  </si>
  <si>
    <t>20,375*10,35+0,25*2,25*2"0.04-šatna"</t>
  </si>
  <si>
    <t>1,85*1,885+0,125*0,8+0,125*0,7*2"0.05-WC zádveří chlapci"</t>
  </si>
  <si>
    <t>2,925*1,71"0.06-WC chlapci"</t>
  </si>
  <si>
    <t>0,95*1,885+0,125*0,7"0.07-úklid"</t>
  </si>
  <si>
    <t>2,925*1,705+0,8*0,125"0.08-WC dívky"</t>
  </si>
  <si>
    <t>2,925*1,73+0,8*0,125"0.09-WC učitelé"</t>
  </si>
  <si>
    <t>2,875*7,405+0,9*0,14"0.10-technická místnost"</t>
  </si>
  <si>
    <t>2,25*5,9+0,9*0,125"0.11-kabinet"</t>
  </si>
  <si>
    <t>8,35*7,85+0,9*0,25"0.12-učebna pěstitelských prací"</t>
  </si>
  <si>
    <t>3,115*5,6+0,2*1,2"0,13-chodba-schodiště"</t>
  </si>
  <si>
    <t>1,75*2,3*2+5,6*2,7+0,125*0,9"0.14-sklad"</t>
  </si>
  <si>
    <t>0"0.15-výtah"</t>
  </si>
  <si>
    <t>6,45*2,37+4,65*6,08"0.16-sklad pod schodištěm"</t>
  </si>
  <si>
    <t>14,6*2,25+5,75*0,6+5,6*0,25+2,1*0,125"0.17-chodba"</t>
  </si>
  <si>
    <t>1,75*2,3+3,85*3,115+0,2*1,2+0,05*1,5*2+1,75*2,03*2+2,1*2,7"1.01-schodiště"</t>
  </si>
  <si>
    <t>0"1.02-výtah"</t>
  </si>
  <si>
    <t>36,1*2,25+0,6*(4,75+4,625+1,625)+0,1*1,5*2+0,2*2,544+0,25*0,9*1"1.03-chodba"</t>
  </si>
  <si>
    <t>9*7,25+0,6*4+0,25*0,9+0,25*0,9+0,25*1"1.04-učebna fyziky"</t>
  </si>
  <si>
    <t>3,55*7,85"1.05-kabinet"</t>
  </si>
  <si>
    <t>9*7,25+0,6*4+0,25*0,9+0,25*1"1.06-učebna zeměpisu"</t>
  </si>
  <si>
    <t>9*7,25+0,6*2,4+0,25*0,9"1.07-učebna jazyků"</t>
  </si>
  <si>
    <t>2,25*6,95+0,6*4,3+0,25*1"1.08-kabinet"</t>
  </si>
  <si>
    <t>1,87*3+0,125*0,9"1.09-WC chlapci předsíň"</t>
  </si>
  <si>
    <t>2,805*4,85+0,125*0,9"1.10-WC chlapci"</t>
  </si>
  <si>
    <t>1,82*3+0,125*1"1.11-WC mobilní"</t>
  </si>
  <si>
    <t>1,97*3,825+0,125*0,9"1.12-WC dívky předsíň"</t>
  </si>
  <si>
    <t>2,9*4,025+0,125*0,9"1.13-WC dívky"</t>
  </si>
  <si>
    <t>2,73*2,315+0,125*0,9"1.14-úklid"</t>
  </si>
  <si>
    <t>2,315*5,17+0,125*0,9"1.15-WC učitelé"</t>
  </si>
  <si>
    <t>1,85*2,315+0,125*0,8"1.16-hygienická kabina"</t>
  </si>
  <si>
    <t>5,6*3,115+0,1*1,2"2.01-schodiště"</t>
  </si>
  <si>
    <t>0"2.02-výtah"</t>
  </si>
  <si>
    <t>36,1*2,25+0,6*(4,75*2+1,75)+0,125*1,7*2+0,25*1*1"2.03-chodba"</t>
  </si>
  <si>
    <t>9*7,25+0,6*4+0,25*1+0,25*0,9"2.04-učebna přírodopisu"</t>
  </si>
  <si>
    <t>3,55*7,85"2.05-kabinet"</t>
  </si>
  <si>
    <t>9*7,25+0,6*4+0,25*1+0,25*0,9"2.06-učebna jazyků"</t>
  </si>
  <si>
    <t>9*7,25+0,6*2,4+0,25*1"2.07-učebna jazyků"</t>
  </si>
  <si>
    <t>2,25*6,95+0,6*4,3+0,25*1"2.08-kabinet"</t>
  </si>
  <si>
    <t>1,87*3+0,125*1"2.09-WC chlapci předsíň"</t>
  </si>
  <si>
    <t>2,805*4,85+0,125*0,9"2.10-WC chlapci"</t>
  </si>
  <si>
    <t>1,82*3+0,125*1"2.11-WC mobilní"</t>
  </si>
  <si>
    <t>1,87*3,825+0,125*0,9"2.12-WC dívky předsíň"</t>
  </si>
  <si>
    <t>3,08*4,027+0,125*0,9"2.13-WC dívky"</t>
  </si>
  <si>
    <t>2,73*2,315+0,125*0,9"2.14-úklid"</t>
  </si>
  <si>
    <t>2,315*5,42+0,125*0,9"2.15-WC učitelé"</t>
  </si>
  <si>
    <t>1,95*2,315+0,125*0,9"2.16-hygienická kabina"</t>
  </si>
  <si>
    <t>132</t>
  </si>
  <si>
    <t>631311136</t>
  </si>
  <si>
    <t>Mazanina z betonu prostého bez zvýšených nároků na prostředí tl. přes 120 do 240 mm tř. C 25/30</t>
  </si>
  <si>
    <t>-1658887918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</si>
  <si>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</si>
  <si>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1,7*2,01*0,2"0.15-výtah"</t>
  </si>
  <si>
    <t>133</t>
  </si>
  <si>
    <t>631319012</t>
  </si>
  <si>
    <t>Příplatek k cenám mazanin za úpravu povrchu mazaniny přehlazením, mazanina tl. přes 80 do 120 mm</t>
  </si>
  <si>
    <t>-762946663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</si>
  <si>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</si>
  <si>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134</t>
  </si>
  <si>
    <t>631319173</t>
  </si>
  <si>
    <t>Příplatek k cenám mazanin za stržení povrchu spodní vrstvy mazaniny latí před vložením výztuže nebo pletiva pro tl. obou vrstev mazaniny přes 80 do 120 mm</t>
  </si>
  <si>
    <t>-1728918284</t>
  </si>
  <si>
    <t>135</t>
  </si>
  <si>
    <t>631362021</t>
  </si>
  <si>
    <t>Výztuž mazanin ze svařovaných sítí z drátů typu KARI</t>
  </si>
  <si>
    <t>-791794007</t>
  </si>
  <si>
    <t>0,68*0,12</t>
  </si>
  <si>
    <t>136</t>
  </si>
  <si>
    <t>631342211</t>
  </si>
  <si>
    <t>Cementová litá pěna tl do 40 mm objemové hmotnosti 600 kg/m3 - pěnobeton 
- vyrovnávací vrstva</t>
  </si>
  <si>
    <t>-1512355243</t>
  </si>
  <si>
    <t>Půdorys 1.NP - D.1.1.17 + skladby podlah</t>
  </si>
  <si>
    <t>0,035*(1,75*2,3+3,85*3,115+0,2*1,2+0,05*1,5*2+1,75*2,03*2+2,1*2,7)"1.01-schodiště"</t>
  </si>
  <si>
    <t>0,035*(36,1*2,25+0,6*(4,75+4,625+1,625)+0,1*1,5*2+0,2*2,544+0,25*0,9*1)"1.03-chodba"</t>
  </si>
  <si>
    <t>0,035*(9*7,25+0,6*4+0,25*0,9+0,25*0,9+0,25*1)"1.04-učebna fyziky"</t>
  </si>
  <si>
    <t>0,035*(3,55*7,85)"1.05-kabinet"</t>
  </si>
  <si>
    <t>0,035*(9*7,25+0,6*4+0,25*0,9+0,25*1)"1.06-učebna zeměpisu"</t>
  </si>
  <si>
    <t>0,035*(9*7,25+0,6*2,4+0,25*0,9)"1.07-učebna jazyků"</t>
  </si>
  <si>
    <t>0,035*(2,25*6,95+0,6*4,3+0,25*1)"1.08-kabinet"</t>
  </si>
  <si>
    <t>0,03*(1,87*3+0,125*0,9)"1.09-WC chlapci předsíň"</t>
  </si>
  <si>
    <t>0,03*(2,805*4,85+0,125*0,9)"1.10-WC chlapci"</t>
  </si>
  <si>
    <t>0,03*(1,82*3+0,125*1)"1.11-WC mobilní"</t>
  </si>
  <si>
    <t>0,03*(1,97*3,825+0,125*0,9)"1.12-WC dívky předsíň"</t>
  </si>
  <si>
    <t>0,03*(2,9*4,025+0,125*0,9)"1.13-WC dívky"</t>
  </si>
  <si>
    <t>0,03*(2,73*2,315+0,125*0,9)"1.14-úklid"</t>
  </si>
  <si>
    <t>0,03*(2,315*5,17+0,125*0,9)"1.15-WC učitelé"</t>
  </si>
  <si>
    <t>0,03*(1,85*2,315+0,125*0,8)"1.16-hygienická kabina"</t>
  </si>
  <si>
    <t>Půdorys 2.NP - D.1.1.18 + skladby podlah</t>
  </si>
  <si>
    <t>0,035*(5,6*3,115+0,1*1,2)"2.01-schodiště"</t>
  </si>
  <si>
    <t>0,035*(36,1*2,25+0,6*(4,75*2+1,75)+0,125*1,7*2+0,25*1*1)"2.03-chodba"</t>
  </si>
  <si>
    <t>0,035*(9*7,25+0,6*4+0,25*1+0,25*0,9)"2.04-učebna přírodopisu"</t>
  </si>
  <si>
    <t>0,035*(3,55*7,85)"2.05-kabinet"</t>
  </si>
  <si>
    <t>0,035*(9*7,25+0,6*4+0,25*1+0,25*0,9)"2.06-učebna jazyků"</t>
  </si>
  <si>
    <t>0,035*(9*7,25+0,6*2,4+0,25*1)"2.07-učebna jazyků"</t>
  </si>
  <si>
    <t>0,035*(2,25*6,95+0,6*4,3+0,25*1)"2.08-kabinet"</t>
  </si>
  <si>
    <t>0,03*(1,87*3+0,125*1)"2.09 - WC chlapci předsíň"</t>
  </si>
  <si>
    <t>0,03*(2,805*4,85+0,125*0,9)"2.10-WC chlapci"</t>
  </si>
  <si>
    <t>0,03*(1,82*3+0,125*1)"2.11-WC mobilní"</t>
  </si>
  <si>
    <t>0,03*(1,87*3,825+0,125*0,9)"2.12-WC dívky předsíň"</t>
  </si>
  <si>
    <t>0,03*(3,08*4,027+0,125*0,9)"2.13-WC dívky"</t>
  </si>
  <si>
    <t>0,03*(2,73*2,315+0,125*0,9)"2.14-úklid"</t>
  </si>
  <si>
    <t>0,03*(2,315*5,42+0,125*0,9)"2.15-WC učitelé"</t>
  </si>
  <si>
    <t>0,03*(1,95*2,315+0,125*0,9)"2.16-hygienická kabina"</t>
  </si>
  <si>
    <t>137</t>
  </si>
  <si>
    <t>632481213</t>
  </si>
  <si>
    <t>Separační vrstva k oddělení podlahových vrstev z polyetylénové fólie</t>
  </si>
  <si>
    <t>-1598161985</t>
  </si>
  <si>
    <t>1,7*2,01"0.15-výtah"</t>
  </si>
  <si>
    <t>138</t>
  </si>
  <si>
    <t>633811111</t>
  </si>
  <si>
    <t>Broušení betonových podlah nerovností do 2 mm 
- přebroušení mazanin</t>
  </si>
  <si>
    <t>-1089077592</t>
  </si>
  <si>
    <t>139</t>
  </si>
  <si>
    <t>634112113</t>
  </si>
  <si>
    <t>Obvodová dilatace mezi stěnou a samonivelačním potěrem podlahovým páskem výšky 80 mm</t>
  </si>
  <si>
    <t>-154757785</t>
  </si>
  <si>
    <t>2*(2,97+6,8)"0.01-zádveří"</t>
  </si>
  <si>
    <t>2*(4,625+2,75+4,625+4,049+3,2+5,7)+1"0.02-chodba"</t>
  </si>
  <si>
    <t>2*(4,625+3)"sklad pod podestou 0.02"</t>
  </si>
  <si>
    <t>2*(5,3+2,275)"0.03-recepce"</t>
  </si>
  <si>
    <t>2*(34,9+2,82+7,975)+2*(0,25+0,5)*4"0.04-šatna"</t>
  </si>
  <si>
    <t>2*(1,85+1,885)"0.05-WC zádveří chlapci"</t>
  </si>
  <si>
    <t>2*(2,925+1,71)"0.06-WC chlapci"</t>
  </si>
  <si>
    <t>2*(0,95+1,885)"0.07-úklid"</t>
  </si>
  <si>
    <t>2*(2,925+1,705)"0.08-WC dívky"</t>
  </si>
  <si>
    <t>2*(2,925+1,73)"0.09-WC učitelé"</t>
  </si>
  <si>
    <t>2*(2,875+7,405)"0.10-technická místnost"</t>
  </si>
  <si>
    <t>2*(2,25+5,8)"0.11-kabinet"</t>
  </si>
  <si>
    <t>2*(8,35+7,85)"0.12-učebna pěstitelských prací"</t>
  </si>
  <si>
    <t>2*(5,6+3,3+2,7)"0,13-chodba-schodiště"</t>
  </si>
  <si>
    <t>2*(5,6+2,7)"0.14-sklad"</t>
  </si>
  <si>
    <t>2*(3,1+5,6)"1.01-schodiště"</t>
  </si>
  <si>
    <t>2*(35,9+2,25)+0,6*6"1.03-chodba"</t>
  </si>
  <si>
    <t>2*(9+7,85)"1.04-učebna fyziky"</t>
  </si>
  <si>
    <t>2*(3,55+7,85)"1.05-kabinet"</t>
  </si>
  <si>
    <t>2*(9+7,85)"1.06-učebna zeměpisu"</t>
  </si>
  <si>
    <t>2*(9+7,85)"1.07-učebna jazyků"</t>
  </si>
  <si>
    <t>2*(2,85+6,95)"1.08-kabinet"</t>
  </si>
  <si>
    <t>2*(1,77+3,825)"1.09-WC chlapci předsíň"</t>
  </si>
  <si>
    <t>2*(2,305+4,025)"1.10-WC chlapci"</t>
  </si>
  <si>
    <t>2*(1,82+3)"1.11-WC mobilní"</t>
  </si>
  <si>
    <t>2*(1,77+3,825)"1.12-WC dívky předsíň"</t>
  </si>
  <si>
    <t>2*(2,305+4,025)"1.13-WC dívky"</t>
  </si>
  <si>
    <t>2*(2,73+2,235)"1.14-úklid"</t>
  </si>
  <si>
    <t>2*(2,415+5,4)"1.15-WC učitelé"</t>
  </si>
  <si>
    <t>2*(1,85+2,415)"1.16-hygienická kabina"</t>
  </si>
  <si>
    <t>2*(5,6+3,1)"2.01-schodiště"</t>
  </si>
  <si>
    <t>2*(35,9+2,85)"2.03-chodba"</t>
  </si>
  <si>
    <t>2*(9+7,85)"2.04-učebna přírodopisu"</t>
  </si>
  <si>
    <t>2*(3,55+7,85)"2.05-kabinet"</t>
  </si>
  <si>
    <t>2*(9+7,85)"2.06-učebna jazyků"</t>
  </si>
  <si>
    <t>2*(9+7,25)"2.07-učebna jazyků"</t>
  </si>
  <si>
    <t>2*(2,25+6,95)"2.08-kabinet"</t>
  </si>
  <si>
    <t>2*(1,77+3,825)"2.09-WC chlapci předsíň"</t>
  </si>
  <si>
    <t>2*(2,305+4,025)"2.10-WC chlapci"</t>
  </si>
  <si>
    <t>2*(1,82+3)"2.11-WC mobilní"</t>
  </si>
  <si>
    <t>2*(1,77+3,825)"2.12-WC dívky předsíň"</t>
  </si>
  <si>
    <t>2*(2,305+4,025)"2.13-WC dívky"</t>
  </si>
  <si>
    <t>2*(2,73+2,235)"2.14-úklid"</t>
  </si>
  <si>
    <t>2*(2,415+5,4)"2.15-WC učitelé"</t>
  </si>
  <si>
    <t>2*(1,85+2,415)"2.16-hygienická kabina"</t>
  </si>
  <si>
    <t>140</t>
  </si>
  <si>
    <t>641941739_O1</t>
  </si>
  <si>
    <t>Mtž a dod okna z Al rámů,jednokřídlé,bez vnitřního členění,otevíravé a výklopné,izolační vakuované trojsklo, Uokna=0,9W/m2.K), rozměr 2275x3300,barva šedá,kování-kliky z lehkých slitin,leštěné,odstín šedý</t>
  </si>
  <si>
    <t>-1094539854</t>
  </si>
  <si>
    <t>3"1.PP"</t>
  </si>
  <si>
    <t>141</t>
  </si>
  <si>
    <t>641941739_O2</t>
  </si>
  <si>
    <t>Mtž a dod okna z Al rámů,dvoukřídlé,bez vnitřního členění,otevíravé a výklopné,izolační vakuované trojsklo, Uokna=0,9W/m2.K), rozměr 1150x2250,barva šedá,kování-kliky z lehkých slitin,leštěné,odstín šedý</t>
  </si>
  <si>
    <t>-568197143</t>
  </si>
  <si>
    <t>1"1.PP"</t>
  </si>
  <si>
    <t>1"1.NP"</t>
  </si>
  <si>
    <t>3"2.NP"</t>
  </si>
  <si>
    <t>142</t>
  </si>
  <si>
    <t>641941739_O3</t>
  </si>
  <si>
    <t>Mtž a dod okna z Al rámů,dvoukřídlé,bez vnitřního členění,otevíravé a výklopné,izolační vakuované trojsklo, Uokna=0,9W/m2.K), rozměr 2300x2250,barva šedá,kování-kliky z lehkých slitin,leštěné,odstín šedý</t>
  </si>
  <si>
    <t>1315479401</t>
  </si>
  <si>
    <t>viz. Výkaz oken a prosklených stěn - D.1.1.30</t>
  </si>
  <si>
    <t>143</t>
  </si>
  <si>
    <t>641941739_O4</t>
  </si>
  <si>
    <t>Mtž a dod okna z Al rámů,dvoukřídlé,bez vnitřního členění,otevíravé a výklopné,izolační vakuované trojsklo, Uokna=0,9W/m2.K), rozměr 3000x1500,barva šedá,kování-kliky z lehkých slitin,leštěné,odstín šedý</t>
  </si>
  <si>
    <t>395493033</t>
  </si>
  <si>
    <t>144</t>
  </si>
  <si>
    <t>641941739_O5</t>
  </si>
  <si>
    <t>Mtž a dod okna z Al rámů,dvoukřídlé,bez vnitřního členění,otevíravé a výklopné,izolační vakuované trojsklo, Uokna=0,9W/m2.K), rozměr 1000x1500,barva šedá,kování-kliky z lehkých slitin,leštěné,odstín šedý</t>
  </si>
  <si>
    <t>-399888264</t>
  </si>
  <si>
    <t>2"1.PP"</t>
  </si>
  <si>
    <t>145</t>
  </si>
  <si>
    <t>641941739_O6</t>
  </si>
  <si>
    <t>Mtž a dod okna z Al rámů,dvoukřídlé,bez vnitřního členění,otevíravé a výklopné,izolační vakuované trojsklo, Uokna=0,9W/m2.K), rozměr 3150x1500,barva šedá,kování-kliky z lehkých slitin,leštěné,odstín šedý</t>
  </si>
  <si>
    <t>-2147200528</t>
  </si>
  <si>
    <t>146</t>
  </si>
  <si>
    <t>641941739_O7</t>
  </si>
  <si>
    <t>1437013532</t>
  </si>
  <si>
    <t>4"1.PP"</t>
  </si>
  <si>
    <t>147</t>
  </si>
  <si>
    <t>641941739_O8</t>
  </si>
  <si>
    <t>Mtž a dod okna z Al rámů,dvoukřídlé,bez vnitřního členění,otevíravé a výklopné,izolační vakuvané trojsklo, Uokna=0,9W/m2.K), rozměr 2000x900,barva šedá,kování-kliky z lehkých slitin,leštěné,odstín šedý
- ovládání bowdenem v.parapetu 2,63m
- vnější bezpečnostní sklo</t>
  </si>
  <si>
    <t>948872599</t>
  </si>
  <si>
    <t>148</t>
  </si>
  <si>
    <t>641941739_O9</t>
  </si>
  <si>
    <t>Mtž a dod okna z Al rámů,dvoukřídlé,bez vnitřního členění,otevíravé a výklopné,izolační vakuvané trojsklo, Uokna=0,9W/m2.K), rozměr 1700x900,barva šedá,kování-kliky z lehkých slitin,leštěné,odstín šedý
- ovládání bowdenem v.parapetu 2,63m
- vnější bezpečnostní sklo</t>
  </si>
  <si>
    <t>-618288357</t>
  </si>
  <si>
    <t>5"1.PP"</t>
  </si>
  <si>
    <t>149</t>
  </si>
  <si>
    <t>641941739_O10</t>
  </si>
  <si>
    <t>Mtž a dod okna z Al rámů,dvoukřídlé,bez vnitřního členění,otevíravé a výklopné,izolační vakuvané trojsklo, Uokna=0,9W/m2.K), rozměr 1700x750,barva šedá,kování-kliky z lehkých slitin,leštěné,odstín šedý
- ovládání bowdenem v.parapetu 2,63m
- vnější bezpečnostní sklo</t>
  </si>
  <si>
    <t>-249496263</t>
  </si>
  <si>
    <t>150</t>
  </si>
  <si>
    <t>641941739_O11</t>
  </si>
  <si>
    <t>Mtž a dod okna z Al rámů,dvoukřídlé,bez vnitřního členění,otevíravé a výklopné,izolační vakuvané trojsklo, Uokna=0,9W/m2.K), rozměr 3000x3130,barva šedá,kování-kliky z lehkých slitin,leštěné,odstín šedý
- vnitřní bezpečnostní sklo</t>
  </si>
  <si>
    <t>-1208723882</t>
  </si>
  <si>
    <t>1"2.NP"</t>
  </si>
  <si>
    <t>151</t>
  </si>
  <si>
    <t>641941739_O12</t>
  </si>
  <si>
    <t>-403315522</t>
  </si>
  <si>
    <t>152</t>
  </si>
  <si>
    <t>641941739_O13</t>
  </si>
  <si>
    <t>Mtž a dod okna z Al rámů,dvoukřídlé,bez vnitřního členění,otevíravé a výklopné,izolační vakuvané trojsklo, Uokna=0,9W/m2.K), rozměr 1000x3130,barva šedá,kování-kliky z lehkých slitin,leštěné,odstín šedý
- vnitřní bezpečnostní sklo</t>
  </si>
  <si>
    <t>-2023122418</t>
  </si>
  <si>
    <t>4"1.NP"</t>
  </si>
  <si>
    <t>6"2.NP"</t>
  </si>
  <si>
    <t>153</t>
  </si>
  <si>
    <t>641941739_O14</t>
  </si>
  <si>
    <t xml:space="preserve">Mtž a dod okna z Al rámů,dvoukřídlé,bez vnitřního členění,otevíravé a výklopné,izolační vakuvané trojsklo, Uokna=0,9W/m2.K), rozměr 3450x2700,barva šedá,kování-kliky z lehkých slitin,leštěné,odstín šedý
</t>
  </si>
  <si>
    <t>-1635143365</t>
  </si>
  <si>
    <t>3"1.NP"</t>
  </si>
  <si>
    <t>154</t>
  </si>
  <si>
    <t>641941739_O15</t>
  </si>
  <si>
    <t xml:space="preserve">Mtž a dod okna z Al rámů,dvoukřídlé,bez vnitřního členění, výklopné,izolační vakuvané trojsklo, Uokna=0,9W/m2.K), rozměr 1400x750,barva šedá,kování-kliky z lehkých slitin,leštěné,odstín šedý
</t>
  </si>
  <si>
    <t>-1905803428</t>
  </si>
  <si>
    <t>7"1.NP"</t>
  </si>
  <si>
    <t>7"2.NP"</t>
  </si>
  <si>
    <t>155</t>
  </si>
  <si>
    <t>641941739_O16</t>
  </si>
  <si>
    <t xml:space="preserve">Mtž a dod okna z Al rámů,dvoukřídlé,bez vnitřního členění,pevné,izolační vakuvané trojsklo, Uokna=0,9W/m2.K), rozměr 3950x1500,barva šedá,kování-kliky z lehkých slitin,leštěné,odstín šedý
</t>
  </si>
  <si>
    <t>-811302043</t>
  </si>
  <si>
    <t>156</t>
  </si>
  <si>
    <t>641941739_O17</t>
  </si>
  <si>
    <t xml:space="preserve">Mtž a dod okna z Al rámů,dvoukřídlé,bez vnitřního členění,otevíravé a výklopné,izolační vakuvané trojsklo, Uokna=0,9W/m2.K), rozměr 1150x2700,barva šedá,kování-kliky z lehkých slitin,leštěné,odstín šedý
</t>
  </si>
  <si>
    <t>2141346481</t>
  </si>
  <si>
    <t>157</t>
  </si>
  <si>
    <t>641941739_O18</t>
  </si>
  <si>
    <t xml:space="preserve">Mtž a dod okna z Al rámů,dvoukřídlé,bez vnitřního členění,otevíravé a výklopné,izolační vakuvané trojsklo, Uokna=0,9W/m2.K), rozměr 2300x2700,barva šedá,kování-kliky z lehkých slitin,leštěné,odstín šedý
</t>
  </si>
  <si>
    <t>-458619780</t>
  </si>
  <si>
    <t>4"2.NP"</t>
  </si>
  <si>
    <t>158</t>
  </si>
  <si>
    <t>641941739_S1</t>
  </si>
  <si>
    <t>Mtž a dod stěny z Al rámů,viz.schéma s dvoukř.dveřmi a okny-výklopné,izolační vakuvané trojsklo, Uokna=0,9W/m2.K,rozměr 5600x11387,barva šedá,kování-kliky broušené nerez,elektromech.zámek,samozavírač,odstín rámů šedý 
- bezpečnostní sklo oboustranné v 1.PP  s teplým distančním rámečkem z nerezi (dle schématu)
- okna otevíravá pomocí bowdenu a elektrickým pohonem dle požární větrání CHUC
s akumulátorovým pohonem umožňující plné otevření otvorů
- dveře vč. elektromechanického zámku</t>
  </si>
  <si>
    <t>1012207361</t>
  </si>
  <si>
    <t>Poznámka k položce:
Pro akumulátorový pohon nutno zajistit přívod-napojení uvnitř rámů - 230V</t>
  </si>
  <si>
    <t>159</t>
  </si>
  <si>
    <t>641941739_S2</t>
  </si>
  <si>
    <t>Mtž a dod stěny z Al rámů,viz.schéma s dvoukř.dveřmi a okny-výklopné,izolační vakuvané trojsklo, Uokna=0,9W/m2.K,rozměr 5600x14030,barva šedá,kování-kliky broušené nerez,elektromech.zámek,samozavírač,odstín rámů šedý 
- bezpečnostní sklo oboustranné dle schématu  s teplým distančním rámečkem z nerezi
- okna otevíravá pomocí bowdenu
- dveře otevíravé elektromechanickým zámkem 
- se samozavíračem</t>
  </si>
  <si>
    <t>-105511323</t>
  </si>
  <si>
    <t>160</t>
  </si>
  <si>
    <t>641941739_S3</t>
  </si>
  <si>
    <t>Mtž a dod vstupní stěny z Al rámů,viz.schéma s dvoukř.dveřmi,izolační vakuvané trojsklo Uokna=0,9W/m2.K,rozměr 2740+6750x3000,barva šedá,kování-kliky broušené nerez,elektromech.zámek,samozavírač,odstín rámů šedý 
- bezpečnostní sklo oboustranné dle schématu  s teplým distančním rámečkem z nerezi
- dveře otevíravé elektromechanickým zámkem 
- se samozavíračem</t>
  </si>
  <si>
    <t>1584132168</t>
  </si>
  <si>
    <t>161</t>
  </si>
  <si>
    <t>641941739_S4</t>
  </si>
  <si>
    <t>Mtž a dod vnitřní vstupní stěny z Al rámů,viz.schéma s dvoukř.dveřmi,izolační vakuvané trojsklo Uokna=0,9W/m2.K,rozměr 4625x2520,barva šedá,kování-kliky broušené nerez,samozavírač,odstín rámů šedý 
- bezpečnostní sklo oboustranné dle schématu  s teplým distančním rámečkem z nerezi
- se samozavíračem</t>
  </si>
  <si>
    <t>-1657595431</t>
  </si>
  <si>
    <t>162</t>
  </si>
  <si>
    <t>641941739_S5</t>
  </si>
  <si>
    <t>Mtž a dod vnitřní vstupní stěny z Al rámů,viz.schéma s dvoukř.dveřmi,izolační vakuvané trojsklo Uokna=0,9W/m2.K,rozměr 3200x2600,barva šedá,kování-kliky broušené nerez,samozavírač,odstín rámů šedý 
- bezpečnostní sklo oboustranné dle schématu  s teplým distančním rámečkem z nerezi
- se samozavíračem
- průchod ke stáv. krčku</t>
  </si>
  <si>
    <t>-1528191251</t>
  </si>
  <si>
    <t>163</t>
  </si>
  <si>
    <t>641941739_S8</t>
  </si>
  <si>
    <t xml:space="preserve">Mtž a dodstěna-okno, z Al rámů,viz.schéma, izolační vakuvané trojsklo Uokna=0,9W/m2.K,rozměr 1690+780+870x1650,barva šedá,kování-kliky broušená nerez, odstín rámů šedý 
- bezpečnostní sklo oboustranné dle schématu  s teplým distančním rámečkem z nerezi
</t>
  </si>
  <si>
    <t>-900986921</t>
  </si>
  <si>
    <t>164</t>
  </si>
  <si>
    <t>642944121</t>
  </si>
  <si>
    <t>Osazení ocelových dveřních zárubní lisovaných nebo z úhelníků dodatečně s vybetonováním prahu, plochy do 2,5 m2</t>
  </si>
  <si>
    <t>1518167430</t>
  </si>
  <si>
    <t xml:space="preserve">Poznámka k souboru cen:
1. V cenách nejsou započteny náklady na dodání zárubní, tyto se oceňují ve specifikaci. </t>
  </si>
  <si>
    <t>4+19+15</t>
  </si>
  <si>
    <t>165</t>
  </si>
  <si>
    <t>553311280</t>
  </si>
  <si>
    <t>zárubeň ocelová pro běžné zdění hranatý profil 125 700 L/P</t>
  </si>
  <si>
    <t>-1890278631</t>
  </si>
  <si>
    <t>Výkaz dveří - D.1.1.31</t>
  </si>
  <si>
    <t>2"D1/L - 1.PP"</t>
  </si>
  <si>
    <t>1"D18/P-1.NP"</t>
  </si>
  <si>
    <t>1"D19/P-2.NP"</t>
  </si>
  <si>
    <t>166</t>
  </si>
  <si>
    <t>553311300</t>
  </si>
  <si>
    <t>zárubeň ocelová pro běžné zdění hranatý profil 125 800 L/P</t>
  </si>
  <si>
    <t>-1624606922</t>
  </si>
  <si>
    <t>3"D2/L-1.PP"</t>
  </si>
  <si>
    <t>1+5"D11/L.P-1.NP"</t>
  </si>
  <si>
    <t>1+1"D16/L,P-1.NP"</t>
  </si>
  <si>
    <t>1+1"D23/L,P-2.NP"</t>
  </si>
  <si>
    <t>1+3"D25/L,P-2.NP"</t>
  </si>
  <si>
    <t>2"D27/P-2.NP"</t>
  </si>
  <si>
    <t>167</t>
  </si>
  <si>
    <t>553311320</t>
  </si>
  <si>
    <t>zárubeň ocelová pro běžné zdění hranatý profil 125 900 L/P</t>
  </si>
  <si>
    <t>1246911848</t>
  </si>
  <si>
    <t>1"D3/L-1.PP"</t>
  </si>
  <si>
    <t>1"D4/P-1.PP"</t>
  </si>
  <si>
    <t>1"D5/P-1.PP"</t>
  </si>
  <si>
    <t>1"D12/P-1.NP"</t>
  </si>
  <si>
    <t>3"D14/L-1.NP"</t>
  </si>
  <si>
    <t>2"D15/L-1.NP"</t>
  </si>
  <si>
    <t>2"D20/L-2.NP"</t>
  </si>
  <si>
    <t>3"D22/L-2.NP"</t>
  </si>
  <si>
    <t>1"D24/P-2.NP"</t>
  </si>
  <si>
    <t>168</t>
  </si>
  <si>
    <t>642945111</t>
  </si>
  <si>
    <t>Osazování ocelových zárubní protipožárních nebo protiplynových dveří do vynechaného otvoru, s obetonováním, dveří jednokřídlových do 2,5 m2</t>
  </si>
  <si>
    <t>-964027784</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</si>
  <si>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</si>
  <si>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Výkaz dveří  - D.1.1.31</t>
  </si>
  <si>
    <t>1"D8/P-800x1970"</t>
  </si>
  <si>
    <t>1"D9/L-900x1970"</t>
  </si>
  <si>
    <t>1"D10/L-900x1970"</t>
  </si>
  <si>
    <t>169</t>
  </si>
  <si>
    <t>553312130_D8/P</t>
  </si>
  <si>
    <t>zárubeň ocelová pro běžné zdění hranatý profil s drážko 145 800 L/P
- EI 30 DP3</t>
  </si>
  <si>
    <t>982125603</t>
  </si>
  <si>
    <t>1"D8/P-800x1970_1.PP místnost 0.16-sklad pod schody  - EI 30 DP3"</t>
  </si>
  <si>
    <t>170</t>
  </si>
  <si>
    <t>553312130_D9/L</t>
  </si>
  <si>
    <t>zárubeň ocelová pro běžné zdění hranatý profil s drážko 145 800 L/P
 - EI 30 DP3</t>
  </si>
  <si>
    <t>670920188</t>
  </si>
  <si>
    <t>1"D9_L místnost 0.03 recepce  - EI 30 DP3"</t>
  </si>
  <si>
    <t>171</t>
  </si>
  <si>
    <t>553312150_D10/L</t>
  </si>
  <si>
    <t>zárubeň ocelová pro běžné zdění hranatý profil s drážko 145 900 L/P
- EI 30 DP3</t>
  </si>
  <si>
    <t>850144071</t>
  </si>
  <si>
    <t>1"D10/L - místnost 0.14 - sklad 1.PP -  - EI 30 DP3"</t>
  </si>
  <si>
    <t>172</t>
  </si>
  <si>
    <t>642945112</t>
  </si>
  <si>
    <t>Osazování ocelových zárubní protipožárních nebo protiplynových dveří do vynechaného otvoru, s obetonováním, dveří dvoukřídlových přes 2,5 do 6,5 m2</t>
  </si>
  <si>
    <t>1958703051</t>
  </si>
  <si>
    <t>1"D6-1.PP"</t>
  </si>
  <si>
    <t>1"D7-1.PP"</t>
  </si>
  <si>
    <t>1"D13-1.NP"</t>
  </si>
  <si>
    <t>1"D17-1.NP"</t>
  </si>
  <si>
    <t>1"D21-2.NP"</t>
  </si>
  <si>
    <t>1"D26-2.NP"</t>
  </si>
  <si>
    <t>173</t>
  </si>
  <si>
    <t>553312170_D6</t>
  </si>
  <si>
    <t>zárubeň ocelová pro běžné zdění hranatý profil s drážko 145  2150 dvoukřídlá/2100  - EI 30 DP3</t>
  </si>
  <si>
    <t>-781690385</t>
  </si>
  <si>
    <t>1"D6 místnosti 0.02x0.04 a 0.17x0.04 - EI 30 DP3"</t>
  </si>
  <si>
    <t>174</t>
  </si>
  <si>
    <t>553312170_D7</t>
  </si>
  <si>
    <t>zárubeň ocelová pro běžné zdění hranatý profil s drážko 145 DV 2100 dvoukřídlá/2100  - EI 15 DP3</t>
  </si>
  <si>
    <t>-1199039665</t>
  </si>
  <si>
    <t>1"D7-rozměr 2100x2100mm -  - EI 30 DP3 - místnost 0.17X0.13"</t>
  </si>
  <si>
    <t>175</t>
  </si>
  <si>
    <t>553312170_D13</t>
  </si>
  <si>
    <t>zárubeň ocelová s drážkou pro těsnění H 145 DV 1500 dvoukřídlá/2200  - EI 15 DP3</t>
  </si>
  <si>
    <t>1201343281</t>
  </si>
  <si>
    <t>1"D13 - 1500x2200 - místnost 1.03X1.01 -   - EI 15 DP3"</t>
  </si>
  <si>
    <t>176</t>
  </si>
  <si>
    <t>553312170_D17</t>
  </si>
  <si>
    <t>-1186191339</t>
  </si>
  <si>
    <t>1"D17 - 1500x2200 - místnost 1.03X1.01 -   - EI 15 DP3"</t>
  </si>
  <si>
    <t>177</t>
  </si>
  <si>
    <t>553312170_D21</t>
  </si>
  <si>
    <t>1840058028</t>
  </si>
  <si>
    <t>1"D21 - 1500x2200 - místnost 2.03X2.01 -   - EI 15 DP3"</t>
  </si>
  <si>
    <t>178</t>
  </si>
  <si>
    <t>553312170_D26</t>
  </si>
  <si>
    <t>371367119</t>
  </si>
  <si>
    <t>1"D26 - 1500x2200 - místnost 2.03X2.01 -   - EI 15 DP3"</t>
  </si>
  <si>
    <t>179</t>
  </si>
  <si>
    <t>941111122</t>
  </si>
  <si>
    <t>Montáž lešení řadového trubkového lehkého pracovního s podlahami s provozním zatížením tř. 3 do 200 kg/m2 šířky tř. W09 přes 0,9 do 1,2 m, výšky přes 10 do 25 m</t>
  </si>
  <si>
    <t>-351840925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</si>
  <si>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</si>
  <si>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11,7*47,55</t>
  </si>
  <si>
    <t>11,7*11,15+3,5*5,7</t>
  </si>
  <si>
    <t>13,7*47,55</t>
  </si>
  <si>
    <t>13,9*11,15+3,5*5,7</t>
  </si>
  <si>
    <t>180</t>
  </si>
  <si>
    <t>941111222</t>
  </si>
  <si>
    <t>Montáž lešení řadového trubkového lehkého pracovního s podlahami s provozním zatížením tř. 3 do 200 kg/m2 Příplatek za první a každý další den použití lešení k ceně -1122</t>
  </si>
  <si>
    <t>-842689610</t>
  </si>
  <si>
    <t>1533,11*90"počítáno na  3 měsíce"</t>
  </si>
  <si>
    <t>181</t>
  </si>
  <si>
    <t>941111822</t>
  </si>
  <si>
    <t>Demontáž lešení řadového trubkového lehkého pracovního s podlahami s provozním zatížením tř. 3 do 200 kg/m2 šířky tř. W09 přes 0,9 do 1,2 m, výšky přes 10 do 25 m</t>
  </si>
  <si>
    <t>-1085733187</t>
  </si>
  <si>
    <t xml:space="preserve">Poznámka k souboru cen:
1. Demontáž lešení řadového trubkového lehkého výšky přes 25 m se oceňuje individuálně. </t>
  </si>
  <si>
    <t>182</t>
  </si>
  <si>
    <t>949101112</t>
  </si>
  <si>
    <t>Lešení pomocné pracovní pro objekty pozemních staveb pro zatížení do 150 kg/m2, o výšce lešeňové podlahy přes 1,9 do 3,5 m</t>
  </si>
  <si>
    <t>-1399367728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</si>
  <si>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</si>
  <si>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1358,88/3"plocha místností - předpoklad pro vnitřní užití pomocného lešení"</t>
  </si>
  <si>
    <t>183</t>
  </si>
  <si>
    <t>953941299</t>
  </si>
  <si>
    <t>Osazování kovových konzol nebo kotev bez jejich dodání - prvky ochrany proti kročejovému hluku u schodišťových ramen a podest</t>
  </si>
  <si>
    <t>1352688880</t>
  </si>
  <si>
    <t>184</t>
  </si>
  <si>
    <t>548796691</t>
  </si>
  <si>
    <t>tronsole L-420 - eliminace akustických mostu ve spáre</t>
  </si>
  <si>
    <t>-576424639</t>
  </si>
  <si>
    <t>Poznámka k položce:
Slouží jako výpln spar mezi schodištovým ramenem resp. podestou a schodištovou stenou zabranující vzniku
akustických mostu. Tyto prvky lze použít u monolitických i prefabrikovaných konstrukcí.
Spárové desky  L jsou k dispozici také jako balík protihlukové ochrany
eliminace akustických mostu ve spáre</t>
  </si>
  <si>
    <t>185</t>
  </si>
  <si>
    <t>548796692</t>
  </si>
  <si>
    <t>tronsole B-V2-B600</t>
  </si>
  <si>
    <t>-382739982</t>
  </si>
  <si>
    <t>Poznámka k položce:
U tohoto systému s prímými prefabrikovanými schodištovými rameny mezi hlavními podestami a mezipodestami se kombinací
prvku typ B, F a L dosáhne prerušení akustických mostu mezi rameny a ostatními konstrukcemi. Podesty jsou opatreny
betonovými ozuby pro uložení schodištového ramene.
Eliminace akustických mostu je zajištena oddelením:
_x0019_ ramene od základové desky prvkem typu B
_x001A_Lw ** _x0019_ 40 dB</t>
  </si>
  <si>
    <t>186</t>
  </si>
  <si>
    <t>548796693</t>
  </si>
  <si>
    <t>tronsole T-V8-H160</t>
  </si>
  <si>
    <t>-1860348912</t>
  </si>
  <si>
    <t>Poznámka k položce:
Prerušení akustických mostu mezi rameny s mezipodestami a ostatními konstrukcemi se u tohoto systému s prímými
schodištovými rameny mezi hlavními podestami a mezipodestami dosáhne kombinací prvku typ B, L, Z a T. 
Schodištová ramena jsou monoliticky spojena s mezipodestami. 
V úrovni podlaží umožnuje prvek typ T prerušení akustických mostu
a prenos statických sil mezi ramenem a hlavní podestou bez nutnosti provedení betonového ozubu.
Eliminace akustických mostu je zajištena oddelením:
_x0019_ ramene od hlavní podesty prvkem typu T
trída požární
odolnosti R90
T-V8: _x001A_Lw ** _x0019_ 36 dB; T-V2: _x001A_Lw ** _x0019_ 40 dB</t>
  </si>
  <si>
    <t>Různé dokončovací konstrukce a práce pozemních staveb</t>
  </si>
  <si>
    <t>187</t>
  </si>
  <si>
    <t>953312129</t>
  </si>
  <si>
    <t>Vložky do svislých dilatačních spár z extrudovaných polystyrénových desek tl. 50 - tl 100 mm - mezi ve spoj. můstku (mezi stáv. částí a novým pavilonem, v základech)</t>
  </si>
  <si>
    <t>1414327562</t>
  </si>
  <si>
    <t>9,2*1+0,6*2*0,8"základy - tl. 50 mm"</t>
  </si>
  <si>
    <t>3,5*2*0,25+9,3*2*0,4</t>
  </si>
  <si>
    <t>1,5*1*2"mezi vstupem do kanálu a objektem - tl. do 200 mm"</t>
  </si>
  <si>
    <t>188</t>
  </si>
  <si>
    <t>629991012</t>
  </si>
  <si>
    <t>Zakrytí vnějších ploch před znečištěním včetně pozdějšího odkrytí výplní otvorů a svislých ploch fólií přilepenou na začišťovací lištu</t>
  </si>
  <si>
    <t>2055498254</t>
  </si>
  <si>
    <t xml:space="preserve">Poznámka k souboru cen:
1. V ceně -1012 nejsou započteny náklady na dodávku a montáž začišťovací lišty; tyto se oceňují cenou 622 14-3004 této části katalogu a materiálem ve specifikaci. </t>
  </si>
  <si>
    <t>zakrytí vně i uvnitř</t>
  </si>
  <si>
    <t>2,275*3,3*3*2"O1"</t>
  </si>
  <si>
    <t>1,15*2,25*5*2"O2"</t>
  </si>
  <si>
    <t>2,3*2,25*2*2"O3"</t>
  </si>
  <si>
    <t>3*1,5*2*2"O4"</t>
  </si>
  <si>
    <t>1*1,5*2*2"O5"</t>
  </si>
  <si>
    <t>3,15*1,5*1*2"O6"</t>
  </si>
  <si>
    <t>3*1,5*4*2"O7"</t>
  </si>
  <si>
    <t>2*0,9*1*2"O8"</t>
  </si>
  <si>
    <t>1,7*0,9*5*2"O9"</t>
  </si>
  <si>
    <t>1,7*0,75*1*2"O10"</t>
  </si>
  <si>
    <t>3*3,13*2*2"O11"</t>
  </si>
  <si>
    <t>3*3,13*2*2"O12"</t>
  </si>
  <si>
    <t>1*3,13*10*2"O13"</t>
  </si>
  <si>
    <t>3,45*2,7*6*2"O14"</t>
  </si>
  <si>
    <t>1,4*0,75*14*2"O15"</t>
  </si>
  <si>
    <t>3,95*1,5*1*2"O16"</t>
  </si>
  <si>
    <t>1,15*2,7*6*2"O17"</t>
  </si>
  <si>
    <t>2,3*2,7*8*2"O18"</t>
  </si>
  <si>
    <t>zakrytí uvnitř</t>
  </si>
  <si>
    <t>5,6*11,387"S1"</t>
  </si>
  <si>
    <t>5,6*14,03"S2"</t>
  </si>
  <si>
    <t>(2,74+6,75)*3"S3"</t>
  </si>
  <si>
    <t>zakrytí oboustranné</t>
  </si>
  <si>
    <t>4,625*2,52*1*2"S4"</t>
  </si>
  <si>
    <t>3,2*2,6*1*2"S5"</t>
  </si>
  <si>
    <t>(1,69+0,78+0,87)*1,65*1*2"S8"</t>
  </si>
  <si>
    <t>189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</si>
  <si>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</si>
  <si>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</si>
  <si>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229944895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</si>
  <si>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</si>
  <si>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190</t>
  </si>
  <si>
    <t>952902029</t>
  </si>
  <si>
    <t>Průběžné čištění a úklid staveniště (v průběhu stavby počítáno 10x v době výstavby)</t>
  </si>
  <si>
    <t>2109260342</t>
  </si>
  <si>
    <t>1362,297*10 'Přepočtené koeficientem množství</t>
  </si>
  <si>
    <t>Přesun hmot</t>
  </si>
  <si>
    <t>191</t>
  </si>
  <si>
    <t>997013890R</t>
  </si>
  <si>
    <t>Poplatek za uložení stavebního odpadu na skládce (skládkovné) z izolačních materiálů</t>
  </si>
  <si>
    <t>49788614</t>
  </si>
  <si>
    <t>998</t>
  </si>
  <si>
    <t>192</t>
  </si>
  <si>
    <t>998012103</t>
  </si>
  <si>
    <t>Přesun hmot pro budovy občanské výstavby, bydlení, výrobu a služby s nosnou svislou konstrukcí monolitickou betonovou tyčovou s vyzdívaným obvodovým pláštěm vodorovná dopravní vzdálenost do 100 m pro budovy výšky přes 12 do 24 m</t>
  </si>
  <si>
    <t>1113570004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</si>
  <si>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</si>
  <si>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</si>
  <si>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</si>
  <si>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</si>
  <si>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</si>
  <si>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193</t>
  </si>
  <si>
    <t>711111001</t>
  </si>
  <si>
    <t>Provedení izolace proti zemní vlhkosti natěradly a tmely za studena na ploše vodorovné V nátěrem penetračním</t>
  </si>
  <si>
    <t>-785102353</t>
  </si>
  <si>
    <t xml:space="preserve">Poznámka k souboru cen:
1. Izolace plochy jednotlivě do 10 m2 se oceňují skladebně cenou příslušné izolace a cenou 711 19-9095 Příplatek za plochu do 10 m2. </t>
  </si>
  <si>
    <t>194</t>
  </si>
  <si>
    <t>711112001</t>
  </si>
  <si>
    <t>Provedení izolace proti zemní vlhkosti natěradly a tmely za studena na ploše svislé S nátěrem penetračním</t>
  </si>
  <si>
    <t>445291014</t>
  </si>
  <si>
    <t>1*(47,55+11,55*2)+1*(5,7*2)"zateplení základů min.1m pod terén"</t>
  </si>
  <si>
    <t>3*47,55"zateplení mezi záporovou stěnou a základy vlastního objektu + celá uliční stěna"</t>
  </si>
  <si>
    <t>1,2*2*(2,1+2,4)"svislá izolace u dna výtahu"</t>
  </si>
  <si>
    <t>2,25*(0,9+1,5)*2+0,9*5,225*2"svislá izolace u kanálu"</t>
  </si>
  <si>
    <t>195</t>
  </si>
  <si>
    <t>111631520</t>
  </si>
  <si>
    <t>lak asfaltový izolační</t>
  </si>
  <si>
    <t>-1517023555</t>
  </si>
  <si>
    <t>Poznámka k položce:
Spotřeba 0,3-0,4kg/m2 dle povrchu, ředidlo technický benzín</t>
  </si>
  <si>
    <t>555,199"vodorovná izolace"</t>
  </si>
  <si>
    <t>224,7"svislá izolace"</t>
  </si>
  <si>
    <t>779,899*0,0003 'Přepočtené koeficientem množství</t>
  </si>
  <si>
    <t>196</t>
  </si>
  <si>
    <t>711141559</t>
  </si>
  <si>
    <t>Provedení izolace proti zemní vlhkosti pásy přitavením NAIP na ploše vodorovné V
 - 2 vrstvy</t>
  </si>
  <si>
    <t>-1948621567</t>
  </si>
  <si>
    <t xml:space="preserve">Poznámka k souboru cen:
1. Izolace plochy jednotlivě do 10 m2 se oceňují skladebně cenou příslušné izolace a cenou 711 19-9097 Příplatek za plochu do 10 m2. </t>
  </si>
  <si>
    <t>555,199*2</t>
  </si>
  <si>
    <t>197</t>
  </si>
  <si>
    <t>711142559</t>
  </si>
  <si>
    <t>Provedení izolace proti zemní vlhkosti pásy přitavením NAIP na ploše svislé S
 - 2 vrstvy</t>
  </si>
  <si>
    <t>1002221477</t>
  </si>
  <si>
    <t>224,7*2</t>
  </si>
  <si>
    <t>198</t>
  </si>
  <si>
    <t>628522540</t>
  </si>
  <si>
    <t>pásy s modifikovaným asfaltem tl. 4,0 mm vložka polyesterové rouno 
- podkladní + vrchní</t>
  </si>
  <si>
    <t>-1471179655</t>
  </si>
  <si>
    <t>555,199*2"vodorovná izolace"</t>
  </si>
  <si>
    <t>255,705*2</t>
  </si>
  <si>
    <t>1621,808*1,16 'Přepočtené koeficientem množství</t>
  </si>
  <si>
    <t>199</t>
  </si>
  <si>
    <t>711491172</t>
  </si>
  <si>
    <t>Provedení izolace proti povrchové a podpovrchové tlakové vodě ostatní na ploše vodorovné V z textilií, vrstvy ochranné</t>
  </si>
  <si>
    <t>-968448320</t>
  </si>
  <si>
    <t>Skladby konstrukcí  - D.1.1.2</t>
  </si>
  <si>
    <t>2,1*2,41"skladba CP32-dno výtahové šachty"</t>
  </si>
  <si>
    <t>200</t>
  </si>
  <si>
    <t>711747067</t>
  </si>
  <si>
    <t>Provedení detailů pásy přitavením opracování trubních prostupů pod těsnící objímkou, průměru do 300 mm, NAIP</t>
  </si>
  <si>
    <t>-685667513</t>
  </si>
  <si>
    <t>Základy - půdorys   D.1.1.13</t>
  </si>
  <si>
    <t>201</t>
  </si>
  <si>
    <t>711491272</t>
  </si>
  <si>
    <t>Provedení izolace proti povrchové a podpovrchové tlakové vodě ostatní na ploše svislé S z textilií, vrstvy ochranné</t>
  </si>
  <si>
    <t>1567565637</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</si>
  <si>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</si>
  <si>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202</t>
  </si>
  <si>
    <t>693111460.1</t>
  </si>
  <si>
    <t>geotextilie netkaná PP 300 g/m2 do š 8,8 m
textilie - separační vrstva -</t>
  </si>
  <si>
    <t>192701796</t>
  </si>
  <si>
    <t>5,061"vodorovná - ochranná - skladba C32"</t>
  </si>
  <si>
    <t>224,7"svislá - ochranná - skladba O 01"</t>
  </si>
  <si>
    <t>229,761*1,12 'Přepočtené koeficientem množství</t>
  </si>
  <si>
    <t>203</t>
  </si>
  <si>
    <t>998711202</t>
  </si>
  <si>
    <t>Přesun hmot pro izolace proti vodě, vlhkosti a plynům stanovený procentní sazbou (%) z ceny vodorovná dopravní vzdálenost do 50 m v objektech výšky přes 6 do 12 m</t>
  </si>
  <si>
    <t>%</t>
  </si>
  <si>
    <t>-767707928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</si>
  <si>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</si>
  <si>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</si>
  <si>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</si>
  <si>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204</t>
  </si>
  <si>
    <t>712411101</t>
  </si>
  <si>
    <t>Provedení povlakové krytiny střech šikmých přes 10 st. do 30 st. natěradly a tmely za studena nátěrem penetračním
 - plocha vč. atik</t>
  </si>
  <si>
    <t>-424643074</t>
  </si>
  <si>
    <t>Půdorys střechy  - D.1.1.19, Příčný řez A-A - D.1.1.21,  Příčný řez B-B - D.1.1.22, Příčný řez C-C - D.1.1.25 Podélný řez D-D - D.1.1.24</t>
  </si>
  <si>
    <t>8,45*10,55+10,55*31,4"střecha"</t>
  </si>
  <si>
    <t>6,4*12,15"střecha nad schodištěm"</t>
  </si>
  <si>
    <t>-1,2*1"střešní výlez"</t>
  </si>
  <si>
    <t>5,3*1,95+5,23*3,4"střecha nad spojovacím krčkem"</t>
  </si>
  <si>
    <t>8,4*2,8"střecha nad hlavním vstupem"</t>
  </si>
  <si>
    <t>atiky</t>
  </si>
  <si>
    <t>(0,6+0,45)*((8,45+31,4)*2+10,55*2)"střecha"</t>
  </si>
  <si>
    <t>(1,2)*12,15*2"střecha nad schodištěm"</t>
  </si>
  <si>
    <t>0,3*2*(1,2+1)"střešní výlez"</t>
  </si>
  <si>
    <t>(0,45+0,7+0,45+0,2)*3,4+(0,45+0,5)*8,7+(0,45+0,5)*(5,23+3,3+5,3+1,95)"střecha nad spojovacím krčkem"</t>
  </si>
  <si>
    <t>(0,2+0,45)*(8,4+2,8)*2"střecha nad hlavním vstupem"</t>
  </si>
  <si>
    <t>205</t>
  </si>
  <si>
    <t>459525550</t>
  </si>
  <si>
    <t>Poznámka k položce:
Spotřeba: 0,3-0,5 kg/m2. Pro vytvoření hydroizolační vrstvy, na napenetrovaný podklad jsou nutné nejméně 3 nátěry. Není vhodný na šikmé střechy a tam, kde je předpoklad vysokých teplot.</t>
  </si>
  <si>
    <t>728,871*0,0003 'Přepočtené koeficientem množství</t>
  </si>
  <si>
    <t>206</t>
  </si>
  <si>
    <t>712431111</t>
  </si>
  <si>
    <t>Provedení povlakové krytiny střech šikmých přes 10 st. do 30 st. pásy na sucho podkladní samolepící asfaltový pás</t>
  </si>
  <si>
    <t>1312395731</t>
  </si>
  <si>
    <t>207</t>
  </si>
  <si>
    <t>628662800</t>
  </si>
  <si>
    <t>pás asfaltový modifikovaný za studena samolepící na polystyren tl. 3 mm</t>
  </si>
  <si>
    <t>996015260</t>
  </si>
  <si>
    <t>728,871*1,15 'Přepočtené koeficientem množství</t>
  </si>
  <si>
    <t>208</t>
  </si>
  <si>
    <t>712461701</t>
  </si>
  <si>
    <t>Provedení povlakové krytiny střech šikmých přes 10 st. do 30 st. fólií položenou volně s přilepením spojů</t>
  </si>
  <si>
    <t>-1689988058</t>
  </si>
  <si>
    <t xml:space="preserve">Poznámka k souboru cen:
1. Povlakové krytiny střech jednotlivě do 10 m2 se oceňují skladebně cenou příslušné izolace a cenou 712 49-9097 Příplatek za plochu do 10 m2. </t>
  </si>
  <si>
    <t>8,2*10,35+10,35*31,15"střecha"</t>
  </si>
  <si>
    <t>4*3,28+9,3*2,4"střecha nad spojovacím krčkem"</t>
  </si>
  <si>
    <t>209</t>
  </si>
  <si>
    <t>712861709</t>
  </si>
  <si>
    <t>Provedení povlakové krytiny střech samostatným vytažením izolačního povlaku fólií na konstrukce převyšující úroveň střechy, přilepenou bodově</t>
  </si>
  <si>
    <t>-503016222</t>
  </si>
  <si>
    <t>(0,6+0,45)*((8,2+31,15)*2+11,15*2)"střecha"</t>
  </si>
  <si>
    <t>(0,45+0,7+0,45+0,2)*3,9+(0,45+0,5)*9,3+(0,45+0,5)*(5+3,3+5,3+1,75)"střecha nad spojovacím krčkem"</t>
  </si>
  <si>
    <t>210</t>
  </si>
  <si>
    <t>283220410</t>
  </si>
  <si>
    <t>fólie střešní mPVC ke kotvení 1,5 mm
 - k mechanickému kotvení vč. vytažení atik</t>
  </si>
  <si>
    <t>1118243899</t>
  </si>
  <si>
    <t>555,199+255,705</t>
  </si>
  <si>
    <t>810,904*1,1 'Přepočtené koeficientem množství</t>
  </si>
  <si>
    <t>211</t>
  </si>
  <si>
    <t>712491171</t>
  </si>
  <si>
    <t>Provedení povlakové krytiny střech šikmých přes 10 st. do 30 st.- ostatní práce provedení vrstvy textilní podkladní</t>
  </si>
  <si>
    <t>-1124860758</t>
  </si>
  <si>
    <t xml:space="preserve">Poznámka k souboru cen:
1. Povlakové krytiny střech o sklonu přes 30 st. do 60 st. se oceňují skladebně cenou příslušné izolace ze souborů cen 712 49-1 . Provedení povlakové krytiny do 30 st. a cenou příplatku -9098. 2. Cenami -9095 až -9098 nelze oceňovat opravy a údržbu povlakové krytiny. </t>
  </si>
  <si>
    <t>vytažení na atiky</t>
  </si>
  <si>
    <t>212</t>
  </si>
  <si>
    <t>693111460.2</t>
  </si>
  <si>
    <t xml:space="preserve">geotextilie netkaná PP 300 g/m2 do š 8,8 m
</t>
  </si>
  <si>
    <t>-1768700390</t>
  </si>
  <si>
    <t>724,321*1,1 'Přepočtené koeficientem množství</t>
  </si>
  <si>
    <t>213</t>
  </si>
  <si>
    <t>712363103</t>
  </si>
  <si>
    <t>Provedení povlakové krytiny střech plochých do 10 st. fólií ostatní činnosti při pokládání hydroizolačních fólií (materiál ve specifikaci) mechanické ukotvení talířovou hmoždinkou do prostého nebo železového betonu</t>
  </si>
  <si>
    <t>-792338740</t>
  </si>
  <si>
    <t xml:space="preserve">Poznámka k souboru cen:
1. Povlakové krytiny střech jednotlivě do 10 m2 se oceňují skladebně cenou příslušné izolace a cenou 712 39-9097 Příplatek za plochu do 10 m2. </t>
  </si>
  <si>
    <t>(542,793+181,528)*5</t>
  </si>
  <si>
    <t>214</t>
  </si>
  <si>
    <t>553499739</t>
  </si>
  <si>
    <t>turbošroub</t>
  </si>
  <si>
    <t>388869529</t>
  </si>
  <si>
    <t>3621,605*1,02 'Přepočtené koeficientem množství</t>
  </si>
  <si>
    <t>215</t>
  </si>
  <si>
    <t>712363115</t>
  </si>
  <si>
    <t>Provedení povlakové krytiny střech plochých do 10 st. fólií ostatní činnosti při pokládání hydroizolačních fólií (materiál ve specifikaci) zaizolování prostupů střešní rovinou kruhový průřez, průměr do 300 mm</t>
  </si>
  <si>
    <t>277960716</t>
  </si>
  <si>
    <t>Půdorys střechy  - D.1.1.19</t>
  </si>
  <si>
    <t>216</t>
  </si>
  <si>
    <t>712363118</t>
  </si>
  <si>
    <t>Opracování chrličů nebo bepečnostních přepadů</t>
  </si>
  <si>
    <t>714385683</t>
  </si>
  <si>
    <t>2+1+1</t>
  </si>
  <si>
    <t>217</t>
  </si>
  <si>
    <t>712363312</t>
  </si>
  <si>
    <t>Povlakové krytiny střech plochých do 10 st. z tvarovaných poplastovaných lišt  pro mPVC, délka 2 m vnitřní koutová lišta rš 100 mm</t>
  </si>
  <si>
    <t>-275944912</t>
  </si>
  <si>
    <t>vlastní objekt</t>
  </si>
  <si>
    <t>(8,6+31,55)*2+11,55*2</t>
  </si>
  <si>
    <t>6,6*2+11,55*2</t>
  </si>
  <si>
    <t>instalační jádro</t>
  </si>
  <si>
    <t>(2,35+1,2)*2</t>
  </si>
  <si>
    <t>(5,7+3,2+2,4)"propoj.mezi novým objektem a stáv.spoj.chodbou"</t>
  </si>
  <si>
    <t>158,1/2</t>
  </si>
  <si>
    <t>79,05*1,1 'Přepočtené koeficientem množství</t>
  </si>
  <si>
    <t>218</t>
  </si>
  <si>
    <t>712363316</t>
  </si>
  <si>
    <t>Povlakové krytiny střech plochých do 10 st. z tvarovaných poplastovaných lišt  pro mPVC, délka 2 m okapnice rš 200 mm</t>
  </si>
  <si>
    <t>-437900409</t>
  </si>
  <si>
    <t>11,15*2+12,15*2+46,55*2</t>
  </si>
  <si>
    <t>výlez na střechu</t>
  </si>
  <si>
    <t>(1+1,2)*2</t>
  </si>
  <si>
    <t>(2,4+5,3+3,3+4+5,7)"propoj.mezi novým objektem a stáv.spoj.chodbou"</t>
  </si>
  <si>
    <t>164,8/2</t>
  </si>
  <si>
    <t>82,4*1,1 'Přepočtené koeficientem množství</t>
  </si>
  <si>
    <t>219</t>
  </si>
  <si>
    <t>998712203</t>
  </si>
  <si>
    <t>Přesun hmot pro povlakové krytiny stanovený procentní sazbou (%) z ceny vodorovná dopravní vzdálenost do 50 m v objektech výšky přes 12 do 24 m</t>
  </si>
  <si>
    <t>1652124347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</si>
  <si>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</si>
  <si>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</si>
  <si>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</si>
  <si>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220</t>
  </si>
  <si>
    <t>713131141.1</t>
  </si>
  <si>
    <t>Montáž izolace tepelné stěn a základů lepením celoplošně rohoží, pásů, dílců, desek - 
zateplení základů</t>
  </si>
  <si>
    <t>1767506231</t>
  </si>
  <si>
    <t>Poznámka k položce:
zateplení základů</t>
  </si>
  <si>
    <t>3,25*47,55"zateplení mezi záporovou stěnou a základy vlastního objektu + celá uliční stěna"</t>
  </si>
  <si>
    <t>221</t>
  </si>
  <si>
    <t>283763550</t>
  </si>
  <si>
    <t>deska fasádní polystyrénová pro tepelné izolace spodní stavby 1250 x 600 x 120 mm</t>
  </si>
  <si>
    <t>-296222721</t>
  </si>
  <si>
    <t>Poznámka k položce:
lambda=0,034 [W / m K]</t>
  </si>
  <si>
    <t>236,588*1,1 'Přepočtené koeficientem množství</t>
  </si>
  <si>
    <t>222</t>
  </si>
  <si>
    <t>713141151</t>
  </si>
  <si>
    <t>Montáž tepelné izolace střech plochých rohožemi, pásy, deskami, dílci, bloky (izolační materiál ve specifikaci) kladenými volně jednovrstvá
- podkladní - plocha střechy - 2 vrstvy</t>
  </si>
  <si>
    <t>-1820574937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</si>
  <si>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</si>
  <si>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548,615*2 'Přepočtené koeficientem množství</t>
  </si>
  <si>
    <t>223</t>
  </si>
  <si>
    <t>283759140</t>
  </si>
  <si>
    <t>deska z pěnového polystyrenu pro trvalé zatížení v tlaku (max. 3000 kg/m2) 1000 x 500 x 100 mm
 - položeno ve 2 vrstvách</t>
  </si>
  <si>
    <t>1668062364</t>
  </si>
  <si>
    <t>Poznámka k položce:
lambda=0,035 [W / m K]</t>
  </si>
  <si>
    <t>1097,23*1,1 'Přepočtené koeficientem množství</t>
  </si>
  <si>
    <t>224</t>
  </si>
  <si>
    <t>713141311</t>
  </si>
  <si>
    <t>Montáž tepelné izolace střech plochých spádovými klíny v ploše kladenými volně</t>
  </si>
  <si>
    <t>-1060871671</t>
  </si>
  <si>
    <t>Půdorys střechy  - D.1.1.19, Příčný řez A-A - D.1.1.21,  Příčný řez B-B - D.1.1.22, Příčný řez C-C - D.1.1.25 Podélný řez D-D - D.1.1.24 a Skladby stř</t>
  </si>
  <si>
    <t>225</t>
  </si>
  <si>
    <t>283761410</t>
  </si>
  <si>
    <t>klín izolační z pěnového polystyrenu EPS 100 spádový, 1000x1000 mm</t>
  </si>
  <si>
    <t>563952342</t>
  </si>
  <si>
    <t>548,615*(0,02+0,12)/2</t>
  </si>
  <si>
    <t>226</t>
  </si>
  <si>
    <t>713131141</t>
  </si>
  <si>
    <t>Montáž tepelné izolace stěn rohožemi, pásy, deskami, dílci, bloky (izolační materiál ve specifikaci) lepením celoplošně
- zhlaví atik a boky atik</t>
  </si>
  <si>
    <t>-1885245113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</si>
  <si>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</si>
  <si>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227</t>
  </si>
  <si>
    <t>283723090</t>
  </si>
  <si>
    <t>deska z pěnového polystyrenu pro trvalé zatížení v tlaku (max. 2000 kg/m2) 1000 x 500 x 100 mm</t>
  </si>
  <si>
    <t>-987204745</t>
  </si>
  <si>
    <t>Poznámka k položce:
lambda=0,037 [W / m K]</t>
  </si>
  <si>
    <t>181,528*1,1 'Přepočtené koeficientem množství</t>
  </si>
  <si>
    <t>228</t>
  </si>
  <si>
    <t>713121111</t>
  </si>
  <si>
    <t>Montáž tepelné izolace podlah rohožemi, pásy, deskami, dílci, bloky (izolační materiál ve specifikaci) kladenými volně jednovrstvá</t>
  </si>
  <si>
    <t>-243753802</t>
  </si>
  <si>
    <t xml:space="preserve">Poznámka k souboru cen:
1. Množství tepelné izolace podlah okrajovými pásky k ceně -1211 se určuje v m projektované délky obložení (bez přesahů) na obvodu podlahy. </t>
  </si>
  <si>
    <t>229</t>
  </si>
  <si>
    <t>283756730</t>
  </si>
  <si>
    <t>deska pro kročejový útlum 1000x500x30 mm</t>
  </si>
  <si>
    <t>355498928</t>
  </si>
  <si>
    <t>859,399*1,06 'Přepočtené koeficientem množství</t>
  </si>
  <si>
    <t>230</t>
  </si>
  <si>
    <t>713121121</t>
  </si>
  <si>
    <t>Montáž tepelné izolace podlah rohožemi, pásy, deskami, dílci, bloky (izolační materiál ve specifikaci) kladenými volně dvouvrstvá</t>
  </si>
  <si>
    <t>952699396</t>
  </si>
  <si>
    <t>231</t>
  </si>
  <si>
    <t>283758790</t>
  </si>
  <si>
    <t>deska z pěnového polystyrenu pro vysoce zatížené konstrukce 1000 x 500 x 40 mm</t>
  </si>
  <si>
    <t>-67356643</t>
  </si>
  <si>
    <t>499,481*1,06 'Přepočtené koeficientem množství</t>
  </si>
  <si>
    <t>232</t>
  </si>
  <si>
    <t>283758850</t>
  </si>
  <si>
    <t>deska z pěnového polystyrenu pro vysoce zatížené konstrukce 1000 x 500 x 100 mm</t>
  </si>
  <si>
    <t>986843595</t>
  </si>
  <si>
    <t>233</t>
  </si>
  <si>
    <t>998713203</t>
  </si>
  <si>
    <t>Přesun hmot pro izolace tepelné stanovený procentní sazbou (%) z ceny vodorovná dopravní vzdálenost do 50 m v objektech výšky přes 12 do 24 m</t>
  </si>
  <si>
    <t>1346350490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</si>
  <si>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</si>
  <si>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</si>
  <si>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</si>
  <si>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234</t>
  </si>
  <si>
    <t>714121013</t>
  </si>
  <si>
    <t>Dod a mtž stropních minerálních podhledových kazet s rozšířenou zvukovou pohltivostí zavěšený a kotvený do nosné konstrukce
- viz. PD</t>
  </si>
  <si>
    <t>470726561</t>
  </si>
  <si>
    <t>dle akustické studie -</t>
  </si>
  <si>
    <t>8,35*7,85"0.12-učebna pěstitelských prací"</t>
  </si>
  <si>
    <t>5*6,05"1.04-učebna fyziky"</t>
  </si>
  <si>
    <t>4,875*6,05"1.06-učebna zeměpisu"</t>
  </si>
  <si>
    <t>9*6,05+2,4*0,6"1.07-učebna jazyků"</t>
  </si>
  <si>
    <t>5*6,05"2.04-učebna přírodopisu"</t>
  </si>
  <si>
    <t>9*6,05+4*0,6"2.06-učebna jazyků"</t>
  </si>
  <si>
    <t>9*6,05+2,4*0,6"2.07-učebna jazyků"</t>
  </si>
  <si>
    <t>235</t>
  </si>
  <si>
    <t>714121014</t>
  </si>
  <si>
    <t>Dod a mtž akustického podhledu s rozšířenou zvukovou pohltivostí zavěšený a kotvený do nosné konstrukce - viz. PD</t>
  </si>
  <si>
    <t>-1051322824</t>
  </si>
  <si>
    <t>dle projektu AKUSTIKA</t>
  </si>
  <si>
    <t>4*7,85"1.04-učebna fyziky"</t>
  </si>
  <si>
    <t>4,8*7,85"1.06-učebna zeměpisu"</t>
  </si>
  <si>
    <t>4*7,85"2.04-učebna přírodopisu"</t>
  </si>
  <si>
    <t>236</t>
  </si>
  <si>
    <t>714123002</t>
  </si>
  <si>
    <t>Dod a mtž akustických stěnových obkladů z demontovatelných panelů na skrytý rošt - stěnové panely - viz. PD</t>
  </si>
  <si>
    <t>438814791</t>
  </si>
  <si>
    <t>6,48*7</t>
  </si>
  <si>
    <t>237</t>
  </si>
  <si>
    <t>763131722</t>
  </si>
  <si>
    <t>Podhled ze sádrokartonových desek ostatní práce a konstrukce na podhledech ze sádrokartonových desek skokové změny výšky podhledu přes 0,5 m
 - akustický podhled v m 0.12</t>
  </si>
  <si>
    <t>507903754</t>
  </si>
  <si>
    <t>5,325+5,85"0.12-učebna pěstitelských prací"</t>
  </si>
  <si>
    <t>238</t>
  </si>
  <si>
    <t>763131766.1</t>
  </si>
  <si>
    <t>Podhled ze sádrokartonových desek Příplatek k cenám za výšku zavěšení přes 1,0 do 1,5 m</t>
  </si>
  <si>
    <t>-638675306</t>
  </si>
  <si>
    <t>239</t>
  </si>
  <si>
    <t>998714203</t>
  </si>
  <si>
    <t>Přesun hmot pro akustická a protiotřesová opatření stanovený procentní sazbou (%) z ceny vodorovná dopravní vzdálenost do 50 m v objektech výšky přes 12 do 24 m</t>
  </si>
  <si>
    <t>-1258869590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</si>
  <si>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</si>
  <si>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</si>
  <si>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</si>
  <si>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240</t>
  </si>
  <si>
    <t>721233212</t>
  </si>
  <si>
    <t>Střešní vtok polypropylen PP pro pochůzné střechy dvojúrovňový - vyhřívaný - s integrovanou PVC manžetou</t>
  </si>
  <si>
    <t>817809826</t>
  </si>
  <si>
    <t>Půdorys střechy  D.1.1.19   a  Půdorys 1.NP - kanalizace a vodovod D.1.4.1.13</t>
  </si>
  <si>
    <t>241</t>
  </si>
  <si>
    <t>721233121</t>
  </si>
  <si>
    <t>Střešní vtok polypropylen PP pro ploché střechy vodorovný odtok DN 75/110 - vyhřívaný - s integrovanou PVC manžetou - i jako přepad</t>
  </si>
  <si>
    <t>-2110877757</t>
  </si>
  <si>
    <t>4"2xpřepad ze střechy hl.objektu, 1x odtok ze střechy recepce, 1x odtok ze střechy nad hl.vstupem"</t>
  </si>
  <si>
    <t>242</t>
  </si>
  <si>
    <t>998721202</t>
  </si>
  <si>
    <t>Přesun hmot pro vnitřní kanalizace stanovený procentní sazbou (%) z ceny vodorovná dopravní vzdálenost do 50 m v objektech výšky přes 6 do 12 m</t>
  </si>
  <si>
    <t>1546372950</t>
  </si>
  <si>
    <t>751</t>
  </si>
  <si>
    <t>Vzduchotechnika</t>
  </si>
  <si>
    <t>243</t>
  </si>
  <si>
    <t>751398032</t>
  </si>
  <si>
    <t>Montáž ostatních zařízení ventilační mřížky do dveří nebo desek, průřezu přes 0,04 do 0,100 m2
vč. dodávky nerez mřížky</t>
  </si>
  <si>
    <t>285999594</t>
  </si>
  <si>
    <t>6"D11"</t>
  </si>
  <si>
    <t>1"D12"</t>
  </si>
  <si>
    <t>4"D25"</t>
  </si>
  <si>
    <t>2"D27"</t>
  </si>
  <si>
    <t>762</t>
  </si>
  <si>
    <t>Konstrukce tesařské</t>
  </si>
  <si>
    <t>244</t>
  </si>
  <si>
    <t>762431026</t>
  </si>
  <si>
    <t>Obložení stěn z dřevoštěpkových desek [OSB] přibíjených na pero a drážku nebroušených, tloušťky desky 22 mm
 - mezi pásnice zápor</t>
  </si>
  <si>
    <t>-620531003</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</si>
  <si>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</si>
  <si>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2,8*20"mezi pásnice zápor"</t>
  </si>
  <si>
    <t>245</t>
  </si>
  <si>
    <t>762341019</t>
  </si>
  <si>
    <t>Bednění atik z desek OSB, horní plocha ve spádu vč. podkladních trámků</t>
  </si>
  <si>
    <t>303136643</t>
  </si>
  <si>
    <t>246</t>
  </si>
  <si>
    <t>607262740</t>
  </si>
  <si>
    <t>deska dřevoštěpková OSB perodrážka nebroušená 2500x675x18 mm</t>
  </si>
  <si>
    <t>777413521</t>
  </si>
  <si>
    <t>178,936*1,1 'Přepočtené koeficientem množství</t>
  </si>
  <si>
    <t>247</t>
  </si>
  <si>
    <t>762341952</t>
  </si>
  <si>
    <t>Zaříznutí bednění atik z desek měkkých plochy jednotlivě do 4 m2 - úprava po mtž KZS fasády</t>
  </si>
  <si>
    <t>-774577425</t>
  </si>
  <si>
    <t xml:space="preserve">Poznámka k souboru cen:
1. U položek vyřezání otvorů v bednění -1931 až -1963 se množství měrných jednotek určuje v m součtem délek jednotlivých řezů. </t>
  </si>
  <si>
    <t>8,4+2,8*2"střecha nad hlavním vstupem"</t>
  </si>
  <si>
    <t>248</t>
  </si>
  <si>
    <t>762395000</t>
  </si>
  <si>
    <t>Spojovací prostředky krovů, bednění a laťování, nadstřešních konstrukcí svory, prkna, hřebíky, pásová ocel, vruty</t>
  </si>
  <si>
    <t>1936005354</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</si>
  <si>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</si>
  <si>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178,936*0,018"bednění z OSB"</t>
  </si>
  <si>
    <t>56*0,022"OSB na zápor"</t>
  </si>
  <si>
    <t>249</t>
  </si>
  <si>
    <t>998762202</t>
  </si>
  <si>
    <t>Přesun hmot pro konstrukce tesařské stanovený procentní sazbou (%) z ceny vodorovná dopravní vzdálenost do 50 m v objektech výšky přes 6 do 12 m</t>
  </si>
  <si>
    <t>886593825</t>
  </si>
  <si>
    <t>783</t>
  </si>
  <si>
    <t>Dokončovací práce - nátěry</t>
  </si>
  <si>
    <t>250</t>
  </si>
  <si>
    <t>783221122_1</t>
  </si>
  <si>
    <t>Nátěry syntetické KDK barva dražší matný povrch - zárubní vč. oškrábání stáv.</t>
  </si>
  <si>
    <t>122866042</t>
  </si>
  <si>
    <t>38+3+6</t>
  </si>
  <si>
    <t>763</t>
  </si>
  <si>
    <t>Konstrukce suché výstavby</t>
  </si>
  <si>
    <t>251</t>
  </si>
  <si>
    <t>763131411</t>
  </si>
  <si>
    <t>Podhled ze sádrokartonových desek dvouvrstvá zavěšená spodní konstrukce z ocelových profilů CD, UD jednoduše opláštěná deskou standardní A, tl. 12,5 mm, bez TI</t>
  </si>
  <si>
    <t>-1833377933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</si>
  <si>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</si>
  <si>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Půdorys 1.PP   - D.1.1.15</t>
  </si>
  <si>
    <t>2,875*7,405"0.10-technická místnost"</t>
  </si>
  <si>
    <t>2,25*5,9"0.11-kabinet"</t>
  </si>
  <si>
    <t>14,6*2,25+5,75*0,6-5,6*0,47"0.17-chodba"</t>
  </si>
  <si>
    <t>2,25*6,95+4,3*0,6"1.08-kabinet"</t>
  </si>
  <si>
    <t>2,25*6,95+4,3*0,6"2.08-kabinet"</t>
  </si>
  <si>
    <t>252</t>
  </si>
  <si>
    <t>763131442.99!</t>
  </si>
  <si>
    <t>SDK podhled desky 2x2xDF 12,5 TI 80 mm 40 kg/m3 dvouvrstvá spodní kce profil CD+UD - oboustranná PO EI 45 - např.typ D112 s deskami RED 2x12,5mm na CD profily 60/27,rozteč 600/750mm,s minerální izolací shora v tl. 60mm s objem.hmotn. větší než 40kg/m3</t>
  </si>
  <si>
    <t>630583694</t>
  </si>
  <si>
    <t>Poznámka k položce:
dle PBŘ strana 7</t>
  </si>
  <si>
    <t>požárně bezpečnostní řešení stavby zprac. 1/2017 + Půdorys 1.PP - D.1.3.01</t>
  </si>
  <si>
    <t>20,35*10,35"0.04-šatna"</t>
  </si>
  <si>
    <t>253</t>
  </si>
  <si>
    <t>763131451</t>
  </si>
  <si>
    <t>Podhled ze sádrokartonových desek dvouvrstvá zavěšená spodní konstrukce z ocelových profilů CD, UD jednoduše opláštěná deskou impregnovanou H2, tl. 12,5 mm, bez TI</t>
  </si>
  <si>
    <t>816099185</t>
  </si>
  <si>
    <t>1,85*1,885"0.05-WC chlapci předsíň"</t>
  </si>
  <si>
    <t>0,95*1,855"0.07-úklid"</t>
  </si>
  <si>
    <t>2,925*1,525"0.08-WC dívky"</t>
  </si>
  <si>
    <t>2,925*1,73"0.09-WC učitelé"</t>
  </si>
  <si>
    <t>3*1,87"1.09-WC chlapce předsíň"</t>
  </si>
  <si>
    <t>2,805*4,85"1.10-WC chlapci"</t>
  </si>
  <si>
    <t>3*1,82"1.11-WC imobilní"</t>
  </si>
  <si>
    <t>1,97*3,825"1.12-WC dívky předsíň"</t>
  </si>
  <si>
    <t>3,08*4,025"1.13-WC dívky"</t>
  </si>
  <si>
    <t>2,73*2,315"1.14-úklid"</t>
  </si>
  <si>
    <t>2,315*5,42"1.15-WC-učitelé"</t>
  </si>
  <si>
    <t>1,95*2,315"1.16-hygienická kabina"</t>
  </si>
  <si>
    <t>Půdorys 2.NP  - D.1.1.18</t>
  </si>
  <si>
    <t>3*1,87"2.09-WC chlapce předsíň"</t>
  </si>
  <si>
    <t>2,805*4,85"2.10-WC chlapci"</t>
  </si>
  <si>
    <t>3*1,82"2.11-WC imobilní"</t>
  </si>
  <si>
    <t>1,97*3,825"2.12-WC dívky předsíň"</t>
  </si>
  <si>
    <t>3,08*4,025"2.13-WC dívky"</t>
  </si>
  <si>
    <t>2,73*2,315"2.14-úklid"</t>
  </si>
  <si>
    <t>2,315*5,42"2.15-WC-učitelé"</t>
  </si>
  <si>
    <t>1,95*2,315"2.16-hygienická kabina"</t>
  </si>
  <si>
    <t>254</t>
  </si>
  <si>
    <t>763131713</t>
  </si>
  <si>
    <t>Podhled ze sádrokartonových desek ostatní práce a konstrukce na podhledech ze sádrokartonových desek napojení na obvodové konstrukce profilem</t>
  </si>
  <si>
    <t>576197670</t>
  </si>
  <si>
    <t>2*(20,35+10,35)"0.04-šatna"</t>
  </si>
  <si>
    <t>2*(1,85+1,885)"0.05-WC chlapci předsíň"</t>
  </si>
  <si>
    <t>2*(0,95+1,855)"0.07-úklid"</t>
  </si>
  <si>
    <t>2*(2,925+1,525)"0.08-WC dívky"</t>
  </si>
  <si>
    <t>2*(2,25+5,9)"0.11-kabinet"</t>
  </si>
  <si>
    <t>2*(14,6+2,25)-5,6"0.17-chodba"</t>
  </si>
  <si>
    <t>2*(2,25+36,11)+0,6*6"1.03-chodba"</t>
  </si>
  <si>
    <t>2*(2,25+6,95+0,6)"1.08-kabinet"</t>
  </si>
  <si>
    <t>2*(3+1,87)"1.09-WC chlapce předsíň"</t>
  </si>
  <si>
    <t>2*(2,805+4,85)"1.10-WC chlapci"</t>
  </si>
  <si>
    <t>2*(3+1,82)"1.11-WC imobilní"</t>
  </si>
  <si>
    <t>2*(1,97+3,825)"1.12-WC dívky předsíň"</t>
  </si>
  <si>
    <t>2*(3,08+4,025)"1.13-WC dívky"</t>
  </si>
  <si>
    <t>2*(2,73+2,315)"1.14-úklid"</t>
  </si>
  <si>
    <t>2*(2,73+2,315)"1.15-WC-učitelé"</t>
  </si>
  <si>
    <t>2*(1,95+2,315)"1.16-hygienická kabina"</t>
  </si>
  <si>
    <t>2*(2,25+36,11)+0,6*6"2.03-chodba"</t>
  </si>
  <si>
    <t>2*(2,25+6,95+0,6)"2.08-kabinet"</t>
  </si>
  <si>
    <t>2*(3+1,87)"2.09-WC chlapce předsíň"</t>
  </si>
  <si>
    <t>2*(2,805+4,85)"2.10-WC chlapci"</t>
  </si>
  <si>
    <t>2*(3+1,82)"2.11-WC imobilní"</t>
  </si>
  <si>
    <t>2*(1,97+3,825)"2.12-WC dívky předsíň"</t>
  </si>
  <si>
    <t>2*(3,08+4,025)"2.13-WC dívky"</t>
  </si>
  <si>
    <t>2*(2,73+2,315)"2.14-úklid"</t>
  </si>
  <si>
    <t>2*(2,73+2,315)"2.15-WC-učitelé"</t>
  </si>
  <si>
    <t>2*(1,95+2,315)"2.16-hygienická kabina"</t>
  </si>
  <si>
    <t>255</t>
  </si>
  <si>
    <t>763131714</t>
  </si>
  <si>
    <t>Podhled ze sádrokartonových desek ostatní práce a konstrukce na podhledech ze sádrokartonových desek základní penetrační nátěr</t>
  </si>
  <si>
    <t>826531721</t>
  </si>
  <si>
    <t>160,404+210,623+155,746</t>
  </si>
  <si>
    <t>256</t>
  </si>
  <si>
    <t>763131721</t>
  </si>
  <si>
    <t>Podhled ze sádrokartonových desek ostatní práce a konstrukce na podhledech ze sádrokartonových desek skokové změny výšky podhledu do 0,5 m</t>
  </si>
  <si>
    <t>1975298791</t>
  </si>
  <si>
    <t>5,6+0,47*2"0.17-chodba"</t>
  </si>
  <si>
    <t>257</t>
  </si>
  <si>
    <t>763131765</t>
  </si>
  <si>
    <t>Podhled ze sádrokartonových desek Příplatek k cenám za výšku zavěšení přes 0,5 do 1,0 m</t>
  </si>
  <si>
    <t>-678118077</t>
  </si>
  <si>
    <t>258</t>
  </si>
  <si>
    <t>763131766.2</t>
  </si>
  <si>
    <t>1214344141</t>
  </si>
  <si>
    <t>259</t>
  </si>
  <si>
    <t>763135101</t>
  </si>
  <si>
    <t>Montáž sádrokartonového podhledu kazetového demontovatelného, velikosti kazet 600x600 mm včetně zavěšené nosné konstrukce viditelné</t>
  </si>
  <si>
    <t>1205161198</t>
  </si>
  <si>
    <t>2,25*6,16+0,52*5,6+24,35*2,25+4,75*0,6+4,625*0,6+1,625*0,6"1.03-chodba"</t>
  </si>
  <si>
    <t>2,25*6,16+0,35*5,6+24,35*2,25+4,75*0,6+4,625*0,6+1,625*0,6"2.03-chodba"</t>
  </si>
  <si>
    <t>260</t>
  </si>
  <si>
    <t>590305700</t>
  </si>
  <si>
    <t>podhled kazetový bez děrování, viditelný rastr, tl. 10 mm, 600 x 600 mm</t>
  </si>
  <si>
    <t>-700050768</t>
  </si>
  <si>
    <t>155,368*1,05 'Přepočtené koeficientem množství</t>
  </si>
  <si>
    <t>261</t>
  </si>
  <si>
    <t>763131731</t>
  </si>
  <si>
    <t>Podhled ze sádrokartonových desek ostatní práce a konstrukce na podhledech ze sádrokartonových desek čelo pro kazetové pohledy (F lišta) tl. 12,5 mm</t>
  </si>
  <si>
    <t>1490970189</t>
  </si>
  <si>
    <t>0,52*2+5,6"1.03-chodba"</t>
  </si>
  <si>
    <t>0,35*2+5,6"2.03-chodba"</t>
  </si>
  <si>
    <t>262</t>
  </si>
  <si>
    <t>763172315</t>
  </si>
  <si>
    <t>Montáž revizních dvířek SDK kcí vel. 600x600 mm do 1300x800mm</t>
  </si>
  <si>
    <t>1933236290</t>
  </si>
  <si>
    <t>6"vytápění"</t>
  </si>
  <si>
    <t>21"VZT-1.PP"</t>
  </si>
  <si>
    <t>263</t>
  </si>
  <si>
    <t>590307141</t>
  </si>
  <si>
    <t>dvířka revizní s automatickým zámkem a požární odolností EI45 600 x 600 mm-20ks, 1300x800mm-2ks, 1000x1000mm-5ks</t>
  </si>
  <si>
    <t>463536599</t>
  </si>
  <si>
    <t>264</t>
  </si>
  <si>
    <t>998763200</t>
  </si>
  <si>
    <t>Přesun hmot pro dřevostavby stanovený procentní sazbou (%) z ceny vodorovná dopravní vzdálenost do 50 m v objektech výšky do 6 m</t>
  </si>
  <si>
    <t>-725155531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</si>
  <si>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</si>
  <si>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</si>
  <si>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</si>
  <si>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265</t>
  </si>
  <si>
    <t>764216643.K1</t>
  </si>
  <si>
    <t>Oplechování parapetů z pozinkovaného plechu s povrchovou úpravou rovných celoplošně lepené, bez rohů rš 230 mm
- barva šedá</t>
  </si>
  <si>
    <t>1544574408</t>
  </si>
  <si>
    <t>Výkaz klempířských prvků  D.1.1.32</t>
  </si>
  <si>
    <t>145"K1"</t>
  </si>
  <si>
    <t>266</t>
  </si>
  <si>
    <t>764214406.K2</t>
  </si>
  <si>
    <t>Oplechování horních ploch zdí a nadezdívek (atik) z pozinkovaného plechu mechanicky kotvené rš 450 mm</t>
  </si>
  <si>
    <t>-149969173</t>
  </si>
  <si>
    <t>4"K2-rš 450mm"</t>
  </si>
  <si>
    <t>267</t>
  </si>
  <si>
    <t>764214604.K2</t>
  </si>
  <si>
    <t>Oplechování horních ploch zdí a nadezdívek (atik) z pozinkovaného plechu s povrchovou úpravou mechanicky kotvené rš 300 mm</t>
  </si>
  <si>
    <t>1497164718</t>
  </si>
  <si>
    <t>4"K2-rš 300mm"</t>
  </si>
  <si>
    <t>268</t>
  </si>
  <si>
    <t>764215605.K3</t>
  </si>
  <si>
    <t>Oplechování horních ploch zdí a nadezdívek (atik) z pozinkovaného plechu s povrchovou úpravou celoplošně lepené rš 350 mm
 - barva šedá</t>
  </si>
  <si>
    <t>-1555860818</t>
  </si>
  <si>
    <t>210"K3-rš 350mm"</t>
  </si>
  <si>
    <t>-25,895*2"spojovací lávka"</t>
  </si>
  <si>
    <t>269</t>
  </si>
  <si>
    <t>764215608.K4</t>
  </si>
  <si>
    <t>Oplechování horních ploch zdí a nadezdívek (atik) z pozinkovaného plechu s povrchovou úpravou celoplošně lepené rš 760 mm
 - barva šedá</t>
  </si>
  <si>
    <t>1549773746</t>
  </si>
  <si>
    <t>19"K4-rš 760mm"</t>
  </si>
  <si>
    <t>270</t>
  </si>
  <si>
    <t>764216605.K5</t>
  </si>
  <si>
    <t>Oplechování žaluzií mechanicky kotvené z Pz s povrchovou úpravou rš 350 mm
 - barva šedá</t>
  </si>
  <si>
    <t>275515715</t>
  </si>
  <si>
    <t>62"K5-rš 350mm"</t>
  </si>
  <si>
    <t>271</t>
  </si>
  <si>
    <t>764518622.K7</t>
  </si>
  <si>
    <t>Svod z pozinkovaného plechu s upraveným povrchem včetně objímek, kolen a odskoků kruhový, průměru 100 mm
 - barva šedá</t>
  </si>
  <si>
    <t>1223933036</t>
  </si>
  <si>
    <t>73-62,4"K7-rš 330mm s odpočtem svodů pro lávku = svod vstup a recepce"</t>
  </si>
  <si>
    <t>272</t>
  </si>
  <si>
    <t>764135093.V7</t>
  </si>
  <si>
    <t>Montáž střešních doplňků - střešních výlezů, plochy jednotlivě přes 0,25 do 1,0 m2</t>
  </si>
  <si>
    <t>-880753631</t>
  </si>
  <si>
    <t>Výpis ostatních prvků  - D.1.1.32</t>
  </si>
  <si>
    <t>1"V7"</t>
  </si>
  <si>
    <t>273</t>
  </si>
  <si>
    <t>591611550</t>
  </si>
  <si>
    <t>výlez na střechu 750x830 plech červený pro vláknocementové krytiny</t>
  </si>
  <si>
    <t>-1002554320</t>
  </si>
  <si>
    <t>274</t>
  </si>
  <si>
    <t>764273901</t>
  </si>
  <si>
    <t xml:space="preserve">Ostatní prvky střešní </t>
  </si>
  <si>
    <t>-1940637820</t>
  </si>
  <si>
    <t>1,84+2,79</t>
  </si>
  <si>
    <t>8+8+8+8</t>
  </si>
  <si>
    <t>275</t>
  </si>
  <si>
    <t>KB06</t>
  </si>
  <si>
    <t>kotvící bod do betonové konstrukce  s kotvícím okem</t>
  </si>
  <si>
    <t>-1430129319</t>
  </si>
  <si>
    <t>276</t>
  </si>
  <si>
    <t>KB02</t>
  </si>
  <si>
    <t>nerezové lano 6 mm</t>
  </si>
  <si>
    <t>bm</t>
  </si>
  <si>
    <t>579197832</t>
  </si>
  <si>
    <t>42,63*1,1 'Přepočtené koeficientem množství</t>
  </si>
  <si>
    <t>277</t>
  </si>
  <si>
    <t>KB07</t>
  </si>
  <si>
    <t>koncová úchytka</t>
  </si>
  <si>
    <t>-1536233500</t>
  </si>
  <si>
    <t>278</t>
  </si>
  <si>
    <t>998764203</t>
  </si>
  <si>
    <t>Přesun hmot pro konstrukce klempířské stanovený procentní sazbou (%) z ceny vodorovná dopravní vzdálenost do 50 m v objektech výšky přes 12 do 24 m</t>
  </si>
  <si>
    <t>1639357078</t>
  </si>
  <si>
    <t>766</t>
  </si>
  <si>
    <t>Konstrukce truhlářské</t>
  </si>
  <si>
    <t>279</t>
  </si>
  <si>
    <t>766629214</t>
  </si>
  <si>
    <t>Montáž oken dřevěných Příplatek k cenám za tepelnou izolaci mezi ostěním a rámem okna při rovném ostění, připojovací spára tl. do 15 mm, páska
systém připojovací pásky - parotěsná z interiérové strany a parapropustné z exteriérové strany</t>
  </si>
  <si>
    <t>-190961625</t>
  </si>
  <si>
    <t>systém připojovací pásky - parotěsná z interiérové strany a parapropustné z exteriérové strany</t>
  </si>
  <si>
    <t>(2,275+3,3)*3*2"O1"</t>
  </si>
  <si>
    <t>(1,15+2,25)*5*2"O2"</t>
  </si>
  <si>
    <t>(2,3+2,25)*2*2"O3"</t>
  </si>
  <si>
    <t>(3+1,5)*2*2"O4"</t>
  </si>
  <si>
    <t>(1+1,5)*2*2"O5"</t>
  </si>
  <si>
    <t>(3,15+1,5)*1*2"O6"</t>
  </si>
  <si>
    <t>(3+1,5)*4*2"O7"</t>
  </si>
  <si>
    <t>(2+0,9)*1*2"O8"</t>
  </si>
  <si>
    <t>(1,7+0,9)*5*2"O9"</t>
  </si>
  <si>
    <t>(1,7+0,75)*1*2"O10"</t>
  </si>
  <si>
    <t>(3+3,13)*2*2"O11"</t>
  </si>
  <si>
    <t>(3+3,13)*2*2"O12"</t>
  </si>
  <si>
    <t>(1+3,13)*10*2"O13"</t>
  </si>
  <si>
    <t>(3,45+2,7)*6*2"O14"</t>
  </si>
  <si>
    <t>(1,4+0,75)*14*2"O15"</t>
  </si>
  <si>
    <t>(3,95+1,5)*1*2"O16"</t>
  </si>
  <si>
    <t>(1,15+2,7)*6*2"O17"</t>
  </si>
  <si>
    <t>(2,3+2,7)*8*2"O18"</t>
  </si>
  <si>
    <t>(5,6+11,387)*2"S1"</t>
  </si>
  <si>
    <t>(5,6+14,03)*2"S2"</t>
  </si>
  <si>
    <t>((2,74+6,75)+3)*2"S3"</t>
  </si>
  <si>
    <t>(4,625+2,52)*1*2"S4"</t>
  </si>
  <si>
    <t>(3,2+2,6)*1*2"S5"</t>
  </si>
  <si>
    <t>((1,69+0,78+0,87)+1,65)*1*2"S8"</t>
  </si>
  <si>
    <t>280</t>
  </si>
  <si>
    <t>766660001</t>
  </si>
  <si>
    <t>Montáž dveřních křídel dřevěných nebo plastových otevíravých do ocelové zárubně povrchově upravených jednokřídlových, šířky do 800 mm</t>
  </si>
  <si>
    <t>1977126656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</si>
  <si>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</si>
  <si>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281</t>
  </si>
  <si>
    <t>611617160</t>
  </si>
  <si>
    <t>dveře vnitřní hladké dýhované plné 1křídlové 70x197 cm  (cena bude upřesněna dle výběru investora)</t>
  </si>
  <si>
    <t>474680702</t>
  </si>
  <si>
    <t>282</t>
  </si>
  <si>
    <t>611617200</t>
  </si>
  <si>
    <t>dveře vnitřní hladké dýhované plné 1křídlové 80x197 cm  (cena bude upřesněna dle výběru investora)</t>
  </si>
  <si>
    <t>1147116079</t>
  </si>
  <si>
    <t>283</t>
  </si>
  <si>
    <t>766660002</t>
  </si>
  <si>
    <t>Montáž dveřních křídel dřevěných nebo plastových otevíravých do ocelové zárubně povrchově upravených jednokřídlových, šířky přes 800 mm</t>
  </si>
  <si>
    <t>-1487957944</t>
  </si>
  <si>
    <t>284</t>
  </si>
  <si>
    <t>611617240</t>
  </si>
  <si>
    <t>dveře vnitřní hladké dýhované plné 1křídlové 90x197 cm  (cena bude upřesněna dle výběru investora)</t>
  </si>
  <si>
    <t>-1786738059</t>
  </si>
  <si>
    <t>285</t>
  </si>
  <si>
    <t>766660021</t>
  </si>
  <si>
    <t>Montáž dveřních křídel dřevěných nebo plastových otevíravých do ocelové zárubně protipožárních jednokřídlových, šířky do 800 mm</t>
  </si>
  <si>
    <t>-473786782</t>
  </si>
  <si>
    <t>286</t>
  </si>
  <si>
    <t>611653100</t>
  </si>
  <si>
    <t>dveře vnitřní protipožární hladké dýhované 1křídlé 80x197 cm
odolnost EI (EW) 30 D3, (cena bude upřesněna dle výběru investora)</t>
  </si>
  <si>
    <t>-1958142746</t>
  </si>
  <si>
    <t>287</t>
  </si>
  <si>
    <t>766660022</t>
  </si>
  <si>
    <t>Montáž dveřních křídel dřevěných nebo plastových otevíravých do ocelové zárubně protipožárních jednokřídlových, šířky přes 800 mm</t>
  </si>
  <si>
    <t>1762266989</t>
  </si>
  <si>
    <t>Výkaz dveře  - D.1.1.31</t>
  </si>
  <si>
    <t>288</t>
  </si>
  <si>
    <t>611653140</t>
  </si>
  <si>
    <t>dveře vnitřní protipožární hladké dýhované 1křídlé 90x197 cm, odolnost EI (EW) 30 D3,  (cena bude upřesněna dle výběru investora)</t>
  </si>
  <si>
    <t>800849125</t>
  </si>
  <si>
    <t>289</t>
  </si>
  <si>
    <t>766660031</t>
  </si>
  <si>
    <t>Montáž dveřních křídel dřevěných nebo plastových otevíravých do ocelové zárubně protipožárních dvoukřídlových jakékoliv šířky</t>
  </si>
  <si>
    <t>1867833128</t>
  </si>
  <si>
    <t>290</t>
  </si>
  <si>
    <t>611653220.D6</t>
  </si>
  <si>
    <t>dveře vnitřní protipožární hladké dýhované 2křídlé atyp 215x210 cm, prosklené oboustranně bezpečnostním sklem, odolnost EI (EW) 30 DP3 (cena bude upřesněna dle výběru investora)</t>
  </si>
  <si>
    <t>-434495974</t>
  </si>
  <si>
    <t>291</t>
  </si>
  <si>
    <t>611653220.D7</t>
  </si>
  <si>
    <t xml:space="preserve">dveře vnitřní protipožární hladké dýhované 2křídlé atyp 210x210 cm, prosklené oboustranně bezpečnostním sklem, odolnost EI (EW) 30 DP3 (cena bude upřesněna dle výběru investora) </t>
  </si>
  <si>
    <t>1965384684</t>
  </si>
  <si>
    <t>292</t>
  </si>
  <si>
    <t>611653220.D13</t>
  </si>
  <si>
    <t>dveře vnitřní protipožární hladké dýhované 2křídlé atyp 150x220 cm, prosklené oboustranně bezpečnostním sklem, odolnost EI (EW) 15 DP3 (cena bude upřesněna dle výběru investora) 
- asymetrická křídla</t>
  </si>
  <si>
    <t>1190568612</t>
  </si>
  <si>
    <t>293</t>
  </si>
  <si>
    <t>611653220.D17</t>
  </si>
  <si>
    <t>-27835831</t>
  </si>
  <si>
    <t>294</t>
  </si>
  <si>
    <t>611653220.D21</t>
  </si>
  <si>
    <t>-352098980</t>
  </si>
  <si>
    <t>295</t>
  </si>
  <si>
    <t>611653220.D26</t>
  </si>
  <si>
    <t>-559654969</t>
  </si>
  <si>
    <t>296</t>
  </si>
  <si>
    <t>766663912</t>
  </si>
  <si>
    <t>Vyřezání otvoru ve dveřních křídlech z tvrdého dřeva pro větrání</t>
  </si>
  <si>
    <t>-2069423714</t>
  </si>
  <si>
    <t>297</t>
  </si>
  <si>
    <t>766691914</t>
  </si>
  <si>
    <t>Ostatní práce vyvěšení nebo zavěšení křídel s případným uložením a opětovným zavěšením po provedení stavebních změn dřevěných dveřních, plochy do 2 m2</t>
  </si>
  <si>
    <t>1958294670</t>
  </si>
  <si>
    <t>298</t>
  </si>
  <si>
    <t>766660728</t>
  </si>
  <si>
    <t>Montáž dveřního kování (klik vč. rozet nebo štítků)</t>
  </si>
  <si>
    <t>-454192283</t>
  </si>
  <si>
    <t>299</t>
  </si>
  <si>
    <t>549146200</t>
  </si>
  <si>
    <t>kování (dle výběru investora - cena do MC 500,--)</t>
  </si>
  <si>
    <t>CS ÚRS 2015 01</t>
  </si>
  <si>
    <t>1505534113</t>
  </si>
  <si>
    <t>Poznámka k položce:
č.zboží ACE00086 cena zahrnuje kování včetně rozet a montážního materiálu.</t>
  </si>
  <si>
    <t>300</t>
  </si>
  <si>
    <t>766660730</t>
  </si>
  <si>
    <t>Montáž dveřní panikové hrazdy/kování</t>
  </si>
  <si>
    <t>-2119052930</t>
  </si>
  <si>
    <t>Výkaz dveřé - D.1.1.31</t>
  </si>
  <si>
    <t>1"D6"</t>
  </si>
  <si>
    <t>1"D7"</t>
  </si>
  <si>
    <t>301</t>
  </si>
  <si>
    <t>549141300</t>
  </si>
  <si>
    <t>paniková hrazda</t>
  </si>
  <si>
    <t>1972988951</t>
  </si>
  <si>
    <t>302</t>
  </si>
  <si>
    <t>766694111</t>
  </si>
  <si>
    <t>Montáž ostatních truhlářských konstrukcí parapetních desek dřevěných nebo plastových šířky do 300 mm, délky do 1000 mm</t>
  </si>
  <si>
    <t>-1950853642</t>
  </si>
  <si>
    <t xml:space="preserve">Poznámka k souboru cen:
1. Cenami -8111 a -8112 se oceňuje montáž vrat oboru JKPOV 611. 2. Cenami -97 . . nelze oceňovat venkovní krycí lišty balkónových dveří; tato montáž se oceňuje cenou -1610. </t>
  </si>
  <si>
    <t>Výkaz oken a prosklených stěn - D.1.1.30</t>
  </si>
  <si>
    <t>3,15*1"O6"</t>
  </si>
  <si>
    <t>303</t>
  </si>
  <si>
    <t>607941020</t>
  </si>
  <si>
    <t>deska parapetní dřevotřísková vnitřní 0,26 x 1 m</t>
  </si>
  <si>
    <t>739029759</t>
  </si>
  <si>
    <t>141,075*1,1 'Přepočtené koeficientem množství</t>
  </si>
  <si>
    <t>304</t>
  </si>
  <si>
    <t>998766203</t>
  </si>
  <si>
    <t>Přesun hmot pro konstrukce truhlářské stanovený procentní sazbou (%) z ceny vodorovná dopravní vzdálenost do 50 m v objektech výšky přes 12 do 24 m</t>
  </si>
  <si>
    <t>-935992576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</si>
  <si>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</si>
  <si>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</si>
  <si>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</si>
  <si>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305</t>
  </si>
  <si>
    <t>767161114_Z1</t>
  </si>
  <si>
    <t>Výroba, dod a montáž zábradlí rovného z trubek do zdi hmotnosti do 30 kg
nosný rám TR 50/50/3,tyče prům.10mm, kotvení M10mm přes P10 - do boku schodů
povrchová úprava - syntetický nátěr - tmavě šedý</t>
  </si>
  <si>
    <t>-206265880</t>
  </si>
  <si>
    <t>Poznámka k položce:
viz. schéma zábradlí Z1</t>
  </si>
  <si>
    <t>Zámečnické výrobky  - D.1.1.34</t>
  </si>
  <si>
    <t>1,184"Z1"</t>
  </si>
  <si>
    <t>306</t>
  </si>
  <si>
    <t>767161114_Z2</t>
  </si>
  <si>
    <t>Výroba, dod a montáž zábradlí rovného z trubek do zdi hmotnosti do 30 kg
nosný rám TR 50/50/3,tyče prům.10mm do podlahy, kotvení M10mm přes P10
povrchová úprava - syntetický nátěr - tmavě šedý</t>
  </si>
  <si>
    <t>102958034</t>
  </si>
  <si>
    <t>Poznámka k položce:
viz. schéma zábradlí Z2</t>
  </si>
  <si>
    <t>0,82"Z2"</t>
  </si>
  <si>
    <t>307</t>
  </si>
  <si>
    <t>767161114_Z3</t>
  </si>
  <si>
    <t>Výroba, dod a montáž zábradlí rovného z trubek hmotnosti do 30 kg, nosný rám TR 50/50/3,tyče prům.10mm, kotvení M10mm přes P10 do boku schodůi, povrchová úprava - syntetický nátěr - tmavě šedý</t>
  </si>
  <si>
    <t>-542769244</t>
  </si>
  <si>
    <t>Poznámka k položce:
viz. schéma zábradlí Z3</t>
  </si>
  <si>
    <t>0,662"Z3"</t>
  </si>
  <si>
    <t>308</t>
  </si>
  <si>
    <t>767161114_Z4</t>
  </si>
  <si>
    <t>Výroba, dod a montáž zábradlí rovného z trubek do zdi hmotnosti do 30 kg
nosný rám TR 50/50/3,tyče prům.10mm, kotvení M10mm přes P10 do podlahy a zdiva
povrchová úprava - syntetický nátěr - tmavě šedý</t>
  </si>
  <si>
    <t>-501615678</t>
  </si>
  <si>
    <t>Poznámka k položce:
viz. schéma zábradlí Z4</t>
  </si>
  <si>
    <t>0,99"Z4"</t>
  </si>
  <si>
    <t>309</t>
  </si>
  <si>
    <t>767161114_Z5</t>
  </si>
  <si>
    <t>Výroba, dod a montáž zábradlí rovného z trubek do zdi hmotnosti do 30 kg
nosný rám TR 50/50/3,tyče prům.10mm, ukotvení do čela podesty schod.prostoru
povrchová úprava - syntetický nátěr - tmavě šedý</t>
  </si>
  <si>
    <t>1797850802</t>
  </si>
  <si>
    <t>Poznámka k položce:
viz. schéma zábradlí Z5</t>
  </si>
  <si>
    <t>1,73"Z5"</t>
  </si>
  <si>
    <t>310</t>
  </si>
  <si>
    <t>767649191</t>
  </si>
  <si>
    <t>Montáž dveří ocelových doplňků dveří samozavírače hydraulického</t>
  </si>
  <si>
    <t>-755745254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</si>
  <si>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</si>
  <si>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2"D6"</t>
  </si>
  <si>
    <t>1"D8"</t>
  </si>
  <si>
    <t>1"D9"</t>
  </si>
  <si>
    <t>1"D10"</t>
  </si>
  <si>
    <t>1"D13"</t>
  </si>
  <si>
    <t>1"D17"</t>
  </si>
  <si>
    <t>1"D21"</t>
  </si>
  <si>
    <t>1"D26"</t>
  </si>
  <si>
    <t>311</t>
  </si>
  <si>
    <t>549172650</t>
  </si>
  <si>
    <t>samozavírač dveří hydraulický bez aretace
dle PBŘ :
na ÚC budou charakteristicky nejméně C2-10000cyklů nebo C3-5000 cyklů</t>
  </si>
  <si>
    <t>1362356751</t>
  </si>
  <si>
    <t>312</t>
  </si>
  <si>
    <t>767161214_V8</t>
  </si>
  <si>
    <t>Výroba, dod a montáž nerezových zábradelních madel, prům. 50mm, kotvení do žb/zdiva/oceli vč. čel, kotvení</t>
  </si>
  <si>
    <t>1164556623</t>
  </si>
  <si>
    <t>Výpis ostatních výtrobků  - D.1.1.33</t>
  </si>
  <si>
    <t>95"V8"</t>
  </si>
  <si>
    <t>313</t>
  </si>
  <si>
    <t>767161214_V9</t>
  </si>
  <si>
    <t>943547277</t>
  </si>
  <si>
    <t>90"V9"</t>
  </si>
  <si>
    <t>-52,4"V9-spojovací lávka"</t>
  </si>
  <si>
    <t>314</t>
  </si>
  <si>
    <t>767 13-1119_V10</t>
  </si>
  <si>
    <t>D+M dělících sanitárních příček do suchých prostor vč. dveří, kování a spoj. materiálu (stěny vč. dveří - kabiny WC)</t>
  </si>
  <si>
    <t>1927460834</t>
  </si>
  <si>
    <t>Poznámka k položce:
Dělicí stěny budou z desek HPL o tloušťce 12 mm, v kombinaci s nerezovými doplňky.
Stěny a příčky jsou navzájem spojeny hliníkovými eloxovanými "U" profily.
Dveřní křídla budou zavěšena na třech závěsech z nerezu., vybavena kvalitními zámky včetně bezpečnostního nouzového otevírání a ukazateli volno/ obsazeno. 
Doraz dveří je tlumen gumovým těsněním. Standardně se dodávají kovové kliky s povrchem z plastu v barvě desky. Nohy dělicí stěny jsou vyrobeny z nerezového materiálu a jsou kryty paticemi z umělé hmoty. Celková výška stěn ve standardním provedení je 2030 mm.</t>
  </si>
  <si>
    <t>Výpis ostatních výrobků  - D.1.1.33</t>
  </si>
  <si>
    <t>39*2,03"V10"</t>
  </si>
  <si>
    <t>315</t>
  </si>
  <si>
    <t>767833109_Z8</t>
  </si>
  <si>
    <t>Výroba, dodávka a montáž žebříků do zdiva s bočnicemi z trubek
Povrchová úprava : žárové zinkování, dl. vč. madel 3325m, kotveno na chemickou kotvu M14 
z trubek 57/3,2-dl. 3325mm
stupadla : tyče prům.20mm dl. 400mm
konzoly : trubky 40/40/3, dl.340mm</t>
  </si>
  <si>
    <t>-1979619868</t>
  </si>
  <si>
    <t>Poznámka k položce:
viz. schéma</t>
  </si>
  <si>
    <t>2"Z8 - žebřík v dl. 3,32m"</t>
  </si>
  <si>
    <t>316</t>
  </si>
  <si>
    <t>767833109_Z9</t>
  </si>
  <si>
    <t>Výroba, dodávka a montáž vnitřního žebříku do zdiva s bočnicemi z trubek
Povrchová úprava : žárové zinkování, dl. vč. madel 3325m, kotveno na chemickou kotvu M14 
z trubek 57/3,2-dl. 3100mm
stupadla : tyče prům.20mm dl. 400mm
konzoly : trubky 40/40/3, dl.340mm</t>
  </si>
  <si>
    <t>-103885375</t>
  </si>
  <si>
    <t>1"Z9 - vnitřní žebřík v dl. 3,097m"</t>
  </si>
  <si>
    <t>317</t>
  </si>
  <si>
    <t>767531111</t>
  </si>
  <si>
    <t>Montáž vstupních čistících zón z rohoží kovových nebo plastových</t>
  </si>
  <si>
    <t>-331708945</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</si>
  <si>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</si>
  <si>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Výkaz ostatních výrobků  - D.1.1.33</t>
  </si>
  <si>
    <t>1,2*1,5*2"V11"</t>
  </si>
  <si>
    <t>1,3*1,5*2"V12"</t>
  </si>
  <si>
    <t>318</t>
  </si>
  <si>
    <t>697520040_V11</t>
  </si>
  <si>
    <t>rohož vstupní provedení hliník standard 17 mm</t>
  </si>
  <si>
    <t>-617771425</t>
  </si>
  <si>
    <t>319</t>
  </si>
  <si>
    <t>697520301.V12</t>
  </si>
  <si>
    <t>rohož vstupní provedení hliník nebo mosaz/gumové vlnovky/</t>
  </si>
  <si>
    <t>-1640624450</t>
  </si>
  <si>
    <t>320</t>
  </si>
  <si>
    <t>767531121</t>
  </si>
  <si>
    <t>Montáž vstupních čistících zón z rohoží osazení rámu mosazného nebo hliníkového zapuštěného z L profilů</t>
  </si>
  <si>
    <t>-470556678</t>
  </si>
  <si>
    <t>2*(1,2+1,5)*2"V11"</t>
  </si>
  <si>
    <t>2*(1,3+1,5)*2"V12"</t>
  </si>
  <si>
    <t>321</t>
  </si>
  <si>
    <t>697521600</t>
  </si>
  <si>
    <t>rám pro zapuštění, profil L - 30/30, 25/25, 20/30, 15/30 - Al</t>
  </si>
  <si>
    <t>-1218310839</t>
  </si>
  <si>
    <t>22*1,1 'Přepočtené koeficientem množství</t>
  </si>
  <si>
    <t>322</t>
  </si>
  <si>
    <t>767812614.V13</t>
  </si>
  <si>
    <t>Montáž markýz fasádních přes 3500 do 5000 mm</t>
  </si>
  <si>
    <t>1845065618</t>
  </si>
  <si>
    <t>1"V13"</t>
  </si>
  <si>
    <t>323</t>
  </si>
  <si>
    <t>553465599_V13</t>
  </si>
  <si>
    <t>markýza vstupní - rovná stříška se zavěšením a minerálním čirým sklem tl.10mm (bezpečnostním ESG),
- nosníky/ukotvení z nerez prvků
- skleněná závěsná stříška má 4 nerezová táhla a 2 spodní kování
- rozteč táhel po 1100mm,
- sklo po obvodě leštěné
- rozměr 5530x2430-1860mm</t>
  </si>
  <si>
    <t>1764485890</t>
  </si>
  <si>
    <t>Poznámka k položce:
kotvení přístřešku je nutné koordinovat s dodavatelem prosklené stěny</t>
  </si>
  <si>
    <t>324</t>
  </si>
  <si>
    <t>767995116.2</t>
  </si>
  <si>
    <t>Výroba, dodávka a montáž atypických zámečnických konstrukcí - kotevní plechy a kotvení (KP1,KP2,KP3KP4,KP5 a kotvení sloupů), vč. základní povrchové úpravy - viz. výkres D.1.2.30, D.1.2.32, D.1.2.33</t>
  </si>
  <si>
    <t>kg</t>
  </si>
  <si>
    <t>1483074435</t>
  </si>
  <si>
    <t>254,8"výkres tvaru 1.PP - D.1.2.30"</t>
  </si>
  <si>
    <t>38,7"výkres tvaru 1.NP - D.1.2.32"</t>
  </si>
  <si>
    <t>7,2"výkres tvaru 2.NP - D.1.2.33"</t>
  </si>
  <si>
    <t>300,7*1,1 'Přepočtené koeficientem množství</t>
  </si>
  <si>
    <t>325</t>
  </si>
  <si>
    <t>998767203</t>
  </si>
  <si>
    <t>Přesun hmot pro zámečnické konstrukce stanovený procentní sazbou (%) z ceny vodorovná dopravní vzdálenost do 50 m v objektech výšky přes 12 do 24 m</t>
  </si>
  <si>
    <t>-1906012769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</si>
  <si>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</si>
  <si>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</si>
  <si>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</si>
  <si>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326</t>
  </si>
  <si>
    <t>771274123</t>
  </si>
  <si>
    <t>Montáž obkladů schodišť z dlaždic keramických lepených flexibilním lepidlem stupnic protiskluzných nebo reliefovaných šířky přes 250 do 300 mm</t>
  </si>
  <si>
    <t>-2073549390</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</si>
  <si>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</si>
  <si>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z 1.PP do 1.NP</t>
  </si>
  <si>
    <t>(16+15)*1,75</t>
  </si>
  <si>
    <t>z 1.NP do 2.NP</t>
  </si>
  <si>
    <t>(12+12)*1,75</t>
  </si>
  <si>
    <t>"schody v hlavním vstupu - 0.02"</t>
  </si>
  <si>
    <t>13*4,625</t>
  </si>
  <si>
    <t>327</t>
  </si>
  <si>
    <t>771274232</t>
  </si>
  <si>
    <t>Montáž obkladů schodišť z dlaždic keramických lepených flexibilním lepidlem podstupnic hladkých výšky přes 150 do 200 mm</t>
  </si>
  <si>
    <t>-509751711</t>
  </si>
  <si>
    <t>328</t>
  </si>
  <si>
    <t>597613370</t>
  </si>
  <si>
    <t>schodovka  - 30x60cm    (cena bude upřesněna dle konečného výběru investora - počítána MC 309,--/ks)</t>
  </si>
  <si>
    <t>-335275120</t>
  </si>
  <si>
    <t>269,444*1,08 'Přepočtené koeficientem množství</t>
  </si>
  <si>
    <t>329</t>
  </si>
  <si>
    <t>771574154</t>
  </si>
  <si>
    <t>Montáž podlah z dlaždic keramických lepených flexibilním lepidlem režných nebo glazovaných velkoformátových s rozlivovým lepidlem přes 4 do 6 ks/ m2</t>
  </si>
  <si>
    <t>1128306749</t>
  </si>
  <si>
    <t>330</t>
  </si>
  <si>
    <t>597613080</t>
  </si>
  <si>
    <t>dlaždice keramické - podlahy 45x45 nebo 30x60 cm I. j.   (cena bude upřesněna po výběru investora - počítána MC 477,--/m2) - protiskluznost min.R10 - skladba KD10,KD12</t>
  </si>
  <si>
    <t>170145002</t>
  </si>
  <si>
    <t>skladba KD10 a KD12 - protiskluznost min. R10 - do mokrých prostor</t>
  </si>
  <si>
    <t>200,339*1,08 'Přepočtené koeficientem množství</t>
  </si>
  <si>
    <t>331</t>
  </si>
  <si>
    <t>597613081</t>
  </si>
  <si>
    <t>dlaždice keramické  - podlahy 45x45 nebo 30x60 cm I. j.  (cena bude upřesněna po výběru investora - počítána MC 400,--/m2) - skladba KD11,KD13</t>
  </si>
  <si>
    <t>846376089</t>
  </si>
  <si>
    <t>skladba KD11 a KD13 - suché prostiry</t>
  </si>
  <si>
    <t>618,091*1,08 'Přepočtené koeficientem množství</t>
  </si>
  <si>
    <t>332</t>
  </si>
  <si>
    <t>771474112</t>
  </si>
  <si>
    <t>Montáž soklíků z dlaždic keramických lepených flexibilním lepidlem rovných výšky přes 65 do 90 mm</t>
  </si>
  <si>
    <t>-1197854549</t>
  </si>
  <si>
    <t>1,2*2+2,62+0,45"0.01-zádveří"</t>
  </si>
  <si>
    <t>2,98*2+4,1+0,87+0,768+5,4+10-2,15"0.02-chodba"</t>
  </si>
  <si>
    <t>5,3+2,275+4,7+0,788+1,69-0,8"0.03-recepce"</t>
  </si>
  <si>
    <t>2*(20,375+10,35)-(0,8*3+2,15*2)+0,25*2*2"0.04-šatna"</t>
  </si>
  <si>
    <t>2*(2,875+7,405)-0,9"0.10-technická místnost"</t>
  </si>
  <si>
    <t>3,115*2+5,6*2+3,85+2,6*2+2,1-(2,1+1,2*2)"0,13-chodba-schodiště"</t>
  </si>
  <si>
    <t>5+2+2,1+2,41*2+1,75*2+5,6-0,9"0.14-sklad"</t>
  </si>
  <si>
    <t>2*(14,6+2,25)+0,6*2+0,25*2-(0,9*3+2,1+5,6+2,15)"0.17-chodba"</t>
  </si>
  <si>
    <t>5,6*3+3,115*2+2,6*2-(1,5*2+1,2)"1.01-schodiště"</t>
  </si>
  <si>
    <t>2*(36,1+2,25)+0,6*6-(0,8*3+0,9*6+5,6+1,5*2+2,4)"1.03-chodba"</t>
  </si>
  <si>
    <t>5,6*3+3,115*2+2,6*2-(1,5*2+1,2)"2.01-schodiště"</t>
  </si>
  <si>
    <t>2*(36,1+2,25)+0,6*6-(0,8*3+0,9*6+1,5*2)"2.03-chodba"</t>
  </si>
  <si>
    <t>schody</t>
  </si>
  <si>
    <t>4,2+2,41*2+2,65+4+2,477</t>
  </si>
  <si>
    <t>3,08+2,41*2+1,98*2+3,95</t>
  </si>
  <si>
    <t>3,6*2+2,13*2</t>
  </si>
  <si>
    <t>Mezisoučet schody</t>
  </si>
  <si>
    <t>333</t>
  </si>
  <si>
    <t>597613380</t>
  </si>
  <si>
    <t>sokl - podlahy   44,5 x 8,5 x 1 cm I. j.  (cena bude upřesněna dle konečného výběru investora - počítána MC 151,--/ks)</t>
  </si>
  <si>
    <t>-1365191367</t>
  </si>
  <si>
    <t>413,308/0,45</t>
  </si>
  <si>
    <t>918,462*1,08 'Přepočtené koeficientem množství</t>
  </si>
  <si>
    <t>334</t>
  </si>
  <si>
    <t>771579196</t>
  </si>
  <si>
    <t>Příplatek k montáži dlažeb vnitřních keramických hladkých za spárování tmelem - barevnost I.</t>
  </si>
  <si>
    <t>695172394</t>
  </si>
  <si>
    <t>818,430"plocha dlažby"</t>
  </si>
  <si>
    <t>413,308*0,09"sokl vč. schodiště"</t>
  </si>
  <si>
    <t>156,375*(0,28+0,165)"schody"</t>
  </si>
  <si>
    <t>335</t>
  </si>
  <si>
    <t>771591111</t>
  </si>
  <si>
    <t>Podlahy - ostatní práce penetrace podkladu</t>
  </si>
  <si>
    <t>340098972</t>
  </si>
  <si>
    <t xml:space="preserve">Poznámka k souboru cen:
1. Množství měrných jednotek u ceny -1185 se stanoví podle počtu řezaných dlaždic, nezávisle na jejich velikosti. 2. Položkou -1185 lze ocenit provádění více řezů na jednom kusu dlažby. </t>
  </si>
  <si>
    <t>336</t>
  </si>
  <si>
    <t>771591115</t>
  </si>
  <si>
    <t>Podlahy - ostatní práce spárování silikonem</t>
  </si>
  <si>
    <t>-12362378</t>
  </si>
  <si>
    <t>413,308"styk se soklem"</t>
  </si>
  <si>
    <t>styk s obkladem</t>
  </si>
  <si>
    <t>1+2,3+0,6"0.12-učebna pěstitelských prací""</t>
  </si>
  <si>
    <t>1,85*3+1,885*2+(2*2*3)"0.05-WC předsíň chlapci"</t>
  </si>
  <si>
    <t>2,925*3+1,71*2+(2*2)"0.06-WC chlapci"</t>
  </si>
  <si>
    <t>2*(0,95+1,885)+(2*2)"0.07-úklid"</t>
  </si>
  <si>
    <t>2,925*2+1,705*2+1+(2*2)"0.08-WC dívky"</t>
  </si>
  <si>
    <t>2,925*2+1,73*2+(2*2)"0.08-WC učitelé"</t>
  </si>
  <si>
    <t>1+0,95+0,1"1.04-učebna fyziky"</t>
  </si>
  <si>
    <t>1+0,8+0,2"1.05-kabinet"</t>
  </si>
  <si>
    <t>1+0,4+0,2"1.06-učebna zeměpisu"</t>
  </si>
  <si>
    <t>1+0,4+0,2"1.07-učebna jazyků"</t>
  </si>
  <si>
    <t>1+0,9"1.08-kabinet"</t>
  </si>
  <si>
    <t>3*3+1,87*2+(2*2*2)"1.09-WC předsíň chlapci"</t>
  </si>
  <si>
    <t>4,85*3+2,805*2+(2*2)"1.10-WC chlapci"</t>
  </si>
  <si>
    <t>1,82*3+3*2+(2*2)"1.11-WC imobilní"</t>
  </si>
  <si>
    <t>(1,97*2+3,825*3)+(2*2*2)"1.12-WC předsíň dívky"</t>
  </si>
  <si>
    <t>2*(3,08+4,025)+(2*2)"1.13-WC dívky"</t>
  </si>
  <si>
    <t>2,73*2+2,315*3+(2*2)"1.14-úklid"</t>
  </si>
  <si>
    <t>(2,315*3+5,42*2)+(2*2)"1.15-WC učitelé"</t>
  </si>
  <si>
    <t>2,315*3+1,95*2+(2*2)"1.16-hygienická gabina"</t>
  </si>
  <si>
    <t>1+0,95+0,1"2.04-učebna přírodopisu"</t>
  </si>
  <si>
    <t>1+0,85+0,2"2.05-kabinet"</t>
  </si>
  <si>
    <t>1+0,4+0,2"2.06-učebna jazyků"</t>
  </si>
  <si>
    <t>1+0,4+0,2"2.07-učebna jazyků"</t>
  </si>
  <si>
    <t>1+0,9"2.08-kabinet"</t>
  </si>
  <si>
    <t>3*3+1,87*2+(2*2*2)"2.09-WC předsíň chlapci"</t>
  </si>
  <si>
    <t>2,805*2+4,85*3+(2*2)"2.10-WC chlapci"</t>
  </si>
  <si>
    <t>3*2+1,82*3+(2*2)"2.11-WC imobilní"</t>
  </si>
  <si>
    <t>1,97*3+3,825*2+(2*2*3)"2.12-WC předsíň dívky"</t>
  </si>
  <si>
    <t>3,08*2+4,025*3+(2*2*3)"2.13-WC dívky"</t>
  </si>
  <si>
    <t>2*(2,73+2,415)+(2*2)"2.14-úklid"</t>
  </si>
  <si>
    <t>2*(2,315+5,4+0,6)+(2*2)"2.15-WC učitelé"</t>
  </si>
  <si>
    <t>2*(2,315+1,95)+(2*2)"2.16-hygienická kabina"</t>
  </si>
  <si>
    <t>337</t>
  </si>
  <si>
    <t>771591171</t>
  </si>
  <si>
    <t>Podlahy - ostatní práce montáž ukončujícího profilu pro plynulý přechod (dlažba-koberec apod.)</t>
  </si>
  <si>
    <t>-1890473882</t>
  </si>
  <si>
    <t>0,9*2</t>
  </si>
  <si>
    <t>0,9*5</t>
  </si>
  <si>
    <t>338</t>
  </si>
  <si>
    <t>590541000</t>
  </si>
  <si>
    <t>profil hliník pro plynulý přechod dlažby s jinou podlahovinou</t>
  </si>
  <si>
    <t>1649053480</t>
  </si>
  <si>
    <t>13,636*1,1 'Přepočtené koeficientem množství</t>
  </si>
  <si>
    <t>339</t>
  </si>
  <si>
    <t>771591221</t>
  </si>
  <si>
    <t>Izolace, separace, odvodnění ve spojení s dlažbou kontaktní izolace v pásech celoplošně lepená</t>
  </si>
  <si>
    <t>-608847240</t>
  </si>
  <si>
    <t xml:space="preserve">Poznámka k souboru cen:
1. V cenách 77159-1217, 77159-1227, 77159-1237, 77159-1247, 77159-1257 nejsou započteny náklady na materiál, tyto se oceňují ve specifikaci. </t>
  </si>
  <si>
    <t>skladba KD10 a KD12 - mokré prostory</t>
  </si>
  <si>
    <t>340</t>
  </si>
  <si>
    <t>771591241</t>
  </si>
  <si>
    <t>Kontaktní izolace ve spojení s dlažbou  - opracování vnitřních koutů</t>
  </si>
  <si>
    <t>-921766739</t>
  </si>
  <si>
    <t>2*(6,45+2,37+6,08)"0.16-sklad pod schodištěm"</t>
  </si>
  <si>
    <t>2*(1,87+3)"1.09-WC chlapci předsíň"</t>
  </si>
  <si>
    <t>2*(2,315+5,17)"1.15-WC učitelé"</t>
  </si>
  <si>
    <t>2*(1,85+2,135)"1.16-hygienická kabina"</t>
  </si>
  <si>
    <t>2*(1,87+3)"2.09-WC chlapci předsíň"</t>
  </si>
  <si>
    <t>2*(2,315+5,17)"2.15-WC učitelé"</t>
  </si>
  <si>
    <t>2*(1,85+2,135)"2.16-hygienická kabina"</t>
  </si>
  <si>
    <t>341</t>
  </si>
  <si>
    <t>771990112</t>
  </si>
  <si>
    <t>Vyrovnání podkladní vrstvy samonivelační stěrkou tl. 4 mm, min. pevnosti 30 MPa</t>
  </si>
  <si>
    <t>368874396</t>
  </si>
  <si>
    <t xml:space="preserve">Poznámka k souboru cen:
1. V cenách souboru cen 771 99-01 jsou započteny i náklady na dodání samonivelační stěrky. </t>
  </si>
  <si>
    <t>818,43"plocha dlažeb"</t>
  </si>
  <si>
    <t>156,375*(0,3+0,17)"stupnice+podstupnice"</t>
  </si>
  <si>
    <t>342</t>
  </si>
  <si>
    <t>998771202</t>
  </si>
  <si>
    <t>Přesun hmot pro podlahy z dlaždic stanovený procentní sazbou (%) z ceny vodorovná dopravní vzdálenost do 50 m v objektech výšky přes 6 do 12 m</t>
  </si>
  <si>
    <t>909856855</t>
  </si>
  <si>
    <t>776</t>
  </si>
  <si>
    <t>Podlahy povlakové</t>
  </si>
  <si>
    <t>343</t>
  </si>
  <si>
    <t>776111311</t>
  </si>
  <si>
    <t>Příprava podkladu vysátí podlah</t>
  </si>
  <si>
    <t>630995945</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</si>
  <si>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</si>
  <si>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 xml:space="preserve">skladba PVC21,PVC22 - PVC </t>
  </si>
  <si>
    <t>344</t>
  </si>
  <si>
    <t>776141112</t>
  </si>
  <si>
    <t>Příprava podkladu vyrovnání samonivelační stěrkou podlah min.pevnosti 20 MPa, tloušťky přes 3 do 5 mm</t>
  </si>
  <si>
    <t>1650820518</t>
  </si>
  <si>
    <t>345</t>
  </si>
  <si>
    <t>776251311</t>
  </si>
  <si>
    <t>Montáž podlahovin z přírodního linolea (marmolea) lepením 2-složkovým lepidlem z pásů</t>
  </si>
  <si>
    <t>1131518848</t>
  </si>
  <si>
    <t>346</t>
  </si>
  <si>
    <t>776491112_R</t>
  </si>
  <si>
    <t>Vytažení  a přilepení přírodního PVC (např. marmolea) v plné ploše na stěnu do v. 150 mm jako sokly vč. vložení fabionů</t>
  </si>
  <si>
    <t>-209653945</t>
  </si>
  <si>
    <t>2*(2,25+5,9)-(0,8)"0.11-kabinet"</t>
  </si>
  <si>
    <t>2*(8,35+7,85)-(0,9)"0.12-učebna pěstitelských prací"</t>
  </si>
  <si>
    <t>2*(9+7,85)-(0,9+0,8)"1.04-učebna fyziky"</t>
  </si>
  <si>
    <t>2*(3,55+7,85)-(0,8*2+0,9)"1.05-kabinet"</t>
  </si>
  <si>
    <t>2*(9+7,85)-(0,8+0,9)"1.06-učebna zeměpisu"</t>
  </si>
  <si>
    <t>2*(9+7,85)-0,8"1.07-učebna jazyků"</t>
  </si>
  <si>
    <t>2*(6,95+2,85)-0,9"1.08-kabinet"</t>
  </si>
  <si>
    <t>2*(9+7,85)-(0,9+0,8)"2.04-učebna přírodopisu"</t>
  </si>
  <si>
    <t>2*(3,55+7,85)-(0,8*2+0,9)"2.05-kabinet"</t>
  </si>
  <si>
    <t>2*(9+7,85)-(0,8+0,9)"2.06-učebna jazyků"</t>
  </si>
  <si>
    <t>2*(9+7,85)-0,8"2.07-učebna jazyků"</t>
  </si>
  <si>
    <t>2*(6,95+2,85)-0,9"2.08-kabinet"</t>
  </si>
  <si>
    <t>347</t>
  </si>
  <si>
    <t>284110690</t>
  </si>
  <si>
    <t>linoleum přírodní  ( šířka 2 m, tl. 2,5 mm)  (cena bude upřesněna dle výběru investora - cena do max.výše 700,--Kč/m2) s reakcí na oheň Dfl-s1</t>
  </si>
  <si>
    <t>-1674381935</t>
  </si>
  <si>
    <t>Poznámka k položce:
Třída Dfl - výrobky vyhovující kritériím pro třídu Efl a kromě toho schopné odolávat po určitou dobu působení tepelného toku. Kritický tepelný tok ≥ 3 kW/m2</t>
  </si>
  <si>
    <t>578,413"plocha "</t>
  </si>
  <si>
    <t>318,8*0,15"soklové fabiony"</t>
  </si>
  <si>
    <t>626,233*1,1 'Přepočtené koeficientem množství</t>
  </si>
  <si>
    <t>348</t>
  </si>
  <si>
    <t>776121311</t>
  </si>
  <si>
    <t>Příprava podkladu penetrace vodou ředitelná na savý podklad (válečkováním) ředěná v poměru 1:1 podlah</t>
  </si>
  <si>
    <t>-59623868</t>
  </si>
  <si>
    <t>349</t>
  </si>
  <si>
    <t>776991141</t>
  </si>
  <si>
    <t>Ostatní práce údržba nových podlahovin po pokládce pastování a leštění ručně</t>
  </si>
  <si>
    <t>548150276</t>
  </si>
  <si>
    <t xml:space="preserve">Poznámka k souboru cen:
1. V ceně 776 99-1121 jsou započteny náklady na vysátí podlahy a setření vlhkým mopem. 2. V ceně 776 99-1141 jsou započteny i náklady na dodání pasty. </t>
  </si>
  <si>
    <t>350</t>
  </si>
  <si>
    <t>998776202</t>
  </si>
  <si>
    <t>Přesun hmot pro podlahy povlakové stanovený procentní sazbou (%) z ceny vodorovná dopravní vzdálenost do 50 m v objektech výšky přes 6 do 12 m</t>
  </si>
  <si>
    <t>2055768755</t>
  </si>
  <si>
    <t>777</t>
  </si>
  <si>
    <t>Podlahy lité</t>
  </si>
  <si>
    <t>351</t>
  </si>
  <si>
    <t>777615217</t>
  </si>
  <si>
    <t>Nátěry epoxidové podlah s penetrací s penetrací betonových dvojnásobné, silnovrstvý nátěr
s penetrací - odolných proti anorg. a organickým kysellnám, olejům, atd. vč. vyztužení koutů a rohů min do v. 150 mm</t>
  </si>
  <si>
    <t>-587372336</t>
  </si>
  <si>
    <t>Skladba CP31, CP32</t>
  </si>
  <si>
    <t>1,7*2"plocha dna výtahu M1.02"</t>
  </si>
  <si>
    <t>2*(1,7+2)*0,2"sokl"</t>
  </si>
  <si>
    <t>781</t>
  </si>
  <si>
    <t>Dokončovací práce - obklady</t>
  </si>
  <si>
    <t>352</t>
  </si>
  <si>
    <t>781474112</t>
  </si>
  <si>
    <t>Montáž obkladů vnitřních stěn z dlaždic keramických lepených flexibilním lepidlem režných nebo glazovaných hladkých přes 6 do 12 ks/m2</t>
  </si>
  <si>
    <t>-1663996862</t>
  </si>
  <si>
    <t>1,8*(1+2,3+0,6)"0.12-učebna pěstitelských prací""</t>
  </si>
  <si>
    <t>1,8*2*(1,85+1,885)-(0,7*1,8*2+0,8*1,8)"0.05-WC předsíň chlapci"</t>
  </si>
  <si>
    <t>1,8*2*(2,925+1,71)+0,18*1-(0,7*1,8)"0.06-WC chlapci"</t>
  </si>
  <si>
    <t>1,8*2*(0,95+1,885)-(0,7*1,8)"0.07-úklid"</t>
  </si>
  <si>
    <t>1,8*2*(2,925+1,705)-(0,8*1,8)"0.08-WC dívky"</t>
  </si>
  <si>
    <t>1,8*2*(2,925+1,73)-(0,8*1,8)"0.08-WC učitelé"</t>
  </si>
  <si>
    <t>1,8*(1+0,95+0,1)"1.04-učebna fyziky"</t>
  </si>
  <si>
    <t>1,8*(1+0,85+0,2)"1.05-kabinet"</t>
  </si>
  <si>
    <t>1,8*(1+0,4+0,2)"1.06-učebna zeměpisu"</t>
  </si>
  <si>
    <t>1,8*(1+0,4+0,2)"1.07-učebna jazyků"</t>
  </si>
  <si>
    <t>1,8*(1*2)"1.08-kabinet"</t>
  </si>
  <si>
    <t>1,8*2*(1,87+3)-(0,8*1,8*2)"1.09-WC předsíň chlapci"</t>
  </si>
  <si>
    <t>1,8*2*(2,805+4,85)-(0,8*1,8)+0,25*(1,4)"1.10-WC chlapci"</t>
  </si>
  <si>
    <t>1,8*2*(1,82+3)-(0,8*1,8)"1.11-WC imobilní"</t>
  </si>
  <si>
    <t>1,8*2*(1,97+3,825)-(0,8*1,8*2)"1.12-WC předsíň dívky"</t>
  </si>
  <si>
    <t>1,8*2*(3,08+4,025)-(0,8*1,8*2)+0,25*(1,4)"1.13-WC dívky"</t>
  </si>
  <si>
    <t>1,8*2*(2,73+2,315)-(0,8*1,8)+0,25*1,4"1.14-úklid"</t>
  </si>
  <si>
    <t>1,8*2*(2,315+4,97+0,6)-(0,8*1,8*2)+0,25*1,4*3"1.15-WC učitelé"</t>
  </si>
  <si>
    <t>1,8*2*(2,05+2,315)-(0,8*1,8)"1.16-hygienická kabina"</t>
  </si>
  <si>
    <t>1,8*(1+0,95+0,1)"2.04-učebna přírodopisu"</t>
  </si>
  <si>
    <t>1,8*(1+0,85+0,2)"2.05-kabinet"</t>
  </si>
  <si>
    <t>1,8*(1+0,4+0,2)"2.06-učebna jazyků"</t>
  </si>
  <si>
    <t>1,8*(1+0,4+0,2)"2.07-učebna jazyků"</t>
  </si>
  <si>
    <t>1,8*(1*2)"2.08-kabinet"</t>
  </si>
  <si>
    <t>1,8*2*(1,87+3)-(0,8*1,8*2)"2.09-WC předsíň chlapci"</t>
  </si>
  <si>
    <t>1,8*2*(2,805+4,85)-(0,8*1,8)+0,25*(1,4)"2.10-WC chlapci"</t>
  </si>
  <si>
    <t>1,8*2*(1,82+3)-(0,8*1,8)"2.11-WC imobilní"</t>
  </si>
  <si>
    <t>1,8*2*(1,97+3,825)-(0,8*1,8*2)"2.12-WC předsíň dívky"</t>
  </si>
  <si>
    <t>1,8*2*(3,08+4,025)-(0,8*1,8*2)+0,25*(1,4)"2.13-WC dívky"</t>
  </si>
  <si>
    <t>1,8*2*(2,73+2,315)-(0,8*1,8)+0,25*1,4"2.14-úklid"</t>
  </si>
  <si>
    <t>1,8*2*(2,315+4,97+0,6)-(0,8*1,8*2)+0,25*1,4*3"2.15-WC učitelé"</t>
  </si>
  <si>
    <t>1,8*2*(2,05+2,315)-(0,8*1,8)"2.16-hygienická gabina"</t>
  </si>
  <si>
    <t>353</t>
  </si>
  <si>
    <t>597610960.1</t>
  </si>
  <si>
    <t>obklady keramické do rozměru 25x45cm (cena bude upřesněna po výběru investora - počítána MC 360,--/m2)</t>
  </si>
  <si>
    <t>476499988</t>
  </si>
  <si>
    <t>417,012*1,08 'Přepočtené koeficientem množství</t>
  </si>
  <si>
    <t>354</t>
  </si>
  <si>
    <t>781479194</t>
  </si>
  <si>
    <t>Montáž obkladů vnitřních stěn z dlaždic keramických Příplatek k cenám za vyrovnání nerovného povrchu</t>
  </si>
  <si>
    <t>-1078274058</t>
  </si>
  <si>
    <t>355</t>
  </si>
  <si>
    <t>781479196</t>
  </si>
  <si>
    <t>Příplatek k montáži obkladů vnitřních keramických hladkých za spárování tmelem - barevnost I.</t>
  </si>
  <si>
    <t>1335792349</t>
  </si>
  <si>
    <t>356</t>
  </si>
  <si>
    <t>781491011</t>
  </si>
  <si>
    <t>Montáž zrcadel lepených silikonovým tmelem na podkladní omítku, plochy do 1 m2</t>
  </si>
  <si>
    <t>-1946677114</t>
  </si>
  <si>
    <t>0,9*0,75*3</t>
  </si>
  <si>
    <t>2,5*0,75*2</t>
  </si>
  <si>
    <t>0,9*0,75*2</t>
  </si>
  <si>
    <t>2*0,75</t>
  </si>
  <si>
    <t>357</t>
  </si>
  <si>
    <t>634651260</t>
  </si>
  <si>
    <t>zrcadlo nemontované čiré tl. 5 mm, max. rozměr 3210 x 2250 mm</t>
  </si>
  <si>
    <t>-1463340623</t>
  </si>
  <si>
    <t>13,841*1,1 'Přepočtené koeficientem množství</t>
  </si>
  <si>
    <t>358</t>
  </si>
  <si>
    <t>781494112</t>
  </si>
  <si>
    <t>Ostatní prvky hliníkové profily ukončovací a dilatační lepené flexibilním lepidlem rohové</t>
  </si>
  <si>
    <t>-403435891</t>
  </si>
  <si>
    <t>2,3+3*4+0,2*3"vodorovně"</t>
  </si>
  <si>
    <t>2,1*19"svisle"</t>
  </si>
  <si>
    <t>3,825*2+2,3+4,025*2+0,95+1,85+2,73+1,2*5+1,4*5"vodorovně"</t>
  </si>
  <si>
    <t>2,1*16+0,25*2*5"svisle"</t>
  </si>
  <si>
    <t>359</t>
  </si>
  <si>
    <t>590541220</t>
  </si>
  <si>
    <t>profil ukončovací pro vnější hrany obkladů hliník matně eloxovaný (8 x 2500 mm)</t>
  </si>
  <si>
    <t>520685210</t>
  </si>
  <si>
    <t>200,06*1,03 'Přepočtené koeficientem množství</t>
  </si>
  <si>
    <t>360</t>
  </si>
  <si>
    <t>781495111</t>
  </si>
  <si>
    <t>Ostatní prvky ostatní práce penetrace podkladu</t>
  </si>
  <si>
    <t>-2069246690</t>
  </si>
  <si>
    <t xml:space="preserve">Poznámka k souboru cen:
1. Množství měrných jednotek u ceny -5185 se stanoví podle počtu řezaných obkladaček, nezávisle na jejich velikosti. 2. Položkou -5185 lze ocenit provádění více řezů na jednom kusu obkladu. </t>
  </si>
  <si>
    <t>361</t>
  </si>
  <si>
    <t>781495115</t>
  </si>
  <si>
    <t>Ostatní prvky ostatní práce spárování silikonem</t>
  </si>
  <si>
    <t>1531890191</t>
  </si>
  <si>
    <t>vnitřní rohy + zárubně</t>
  </si>
  <si>
    <t>1,8*44</t>
  </si>
  <si>
    <t>1,8*63</t>
  </si>
  <si>
    <t>362</t>
  </si>
  <si>
    <t>998781202</t>
  </si>
  <si>
    <t>Přesun hmot pro obklady keramické stanovený procentní sazbou (%) z ceny vodorovná dopravní vzdálenost do 50 m v objektech výšky přes 6 do 12 m</t>
  </si>
  <si>
    <t>-124024905</t>
  </si>
  <si>
    <t>784</t>
  </si>
  <si>
    <t>Dokončovací práce - malby a tapety</t>
  </si>
  <si>
    <t>363</t>
  </si>
  <si>
    <t>784181101</t>
  </si>
  <si>
    <t>Penetrace podkladu jednonásobná základní akrylátová v místnostech výšky do 3,80 m</t>
  </si>
  <si>
    <t>1491504865</t>
  </si>
  <si>
    <t>STROPY</t>
  </si>
  <si>
    <t>STĚNY</t>
  </si>
  <si>
    <t>OSTĚNÍ a NADPRAŽÍ</t>
  </si>
  <si>
    <t>ODPOČET OBKLADŮ</t>
  </si>
  <si>
    <t>-417,012</t>
  </si>
  <si>
    <t>364</t>
  </si>
  <si>
    <t>784211101</t>
  </si>
  <si>
    <t>Malby z malířských směsí otěruvzdorných za mokra dvojnásobné, bílé za mokra otěruvzdorné výborně v místnostech výšky do 3,80 m</t>
  </si>
  <si>
    <t>1554176967</t>
  </si>
  <si>
    <t>365</t>
  </si>
  <si>
    <t>784191003</t>
  </si>
  <si>
    <t>Čištění vnitřních ploch hrubý úklid po provedení malířských prací omytím oken dvojitých nebo zdvojených</t>
  </si>
  <si>
    <t>1755546430</t>
  </si>
  <si>
    <t>5,6*4,75*2*2</t>
  </si>
  <si>
    <t>3*(6,8+2,5)*2</t>
  </si>
  <si>
    <t>1,7*0,75*6*2</t>
  </si>
  <si>
    <t>2*0,9*1*2</t>
  </si>
  <si>
    <t>1*1,5*3*2</t>
  </si>
  <si>
    <t>3,15*1,5*2</t>
  </si>
  <si>
    <t>3*1,5*5*2</t>
  </si>
  <si>
    <t>2,3*2,25*1*2</t>
  </si>
  <si>
    <t>1,15*2,25*1*2</t>
  </si>
  <si>
    <t>2,275*2,25*3</t>
  </si>
  <si>
    <t>vnitřní otvory</t>
  </si>
  <si>
    <t>3*4,625*2</t>
  </si>
  <si>
    <t>2,6*3,2*2+2,6*(2,3+1*2)+2*2,1*2</t>
  </si>
  <si>
    <t>(0,8*2*3+0,9*2*3+0,7*2+4,75*5,6)*2</t>
  </si>
  <si>
    <t>(0,9*2+1*2*2)*2</t>
  </si>
  <si>
    <t>5,6*3,6*2*2</t>
  </si>
  <si>
    <t>1,4*0,75*7*2</t>
  </si>
  <si>
    <t>1,15*2,7*4*2</t>
  </si>
  <si>
    <t>3,45*2,7*3*2</t>
  </si>
  <si>
    <t>2,3*2,7*5*2</t>
  </si>
  <si>
    <t>1*3,13*4*2</t>
  </si>
  <si>
    <t>3*3,13*2*2</t>
  </si>
  <si>
    <t>3,6*2,7"k lávce"</t>
  </si>
  <si>
    <t>(1,5*2,1+1,2*2)*2</t>
  </si>
  <si>
    <t>(0,8*2*3+0,9*2*6)*2</t>
  </si>
  <si>
    <t>(0,8*2*6)*2</t>
  </si>
  <si>
    <t>5,6*3,5*2*2</t>
  </si>
  <si>
    <t>1,15*2,7*6*2</t>
  </si>
  <si>
    <t>2,3*2,7*4*2</t>
  </si>
  <si>
    <t>1*3,13*6*2</t>
  </si>
  <si>
    <t>366</t>
  </si>
  <si>
    <t>784191007</t>
  </si>
  <si>
    <t>Čištění vnitřních ploch hrubý úklid po provedení malířských prací omytím podlah</t>
  </si>
  <si>
    <t>-1481686042</t>
  </si>
  <si>
    <t>786</t>
  </si>
  <si>
    <t>Dokončovací práce - čalounické úpravy</t>
  </si>
  <si>
    <t>367</t>
  </si>
  <si>
    <t>786627118.19_V1</t>
  </si>
  <si>
    <t xml:space="preserve">Dod. a mtž exteriérové žaluzie, typ Z-90
- šířka 1 150mm, výška 2 700mm
- box z hliníkového plechu viditelný
- velikost boxu dle žaluzie
- vodící lišty
- elektromotor na ovládání
- montáž na žb konstrukci/ostění
- barva lamel bude přizpůsobena barvě rámu okna
- mtž žaluzií do žb věnce pomocí kotev
</t>
  </si>
  <si>
    <t>464763680</t>
  </si>
  <si>
    <t>Poznámka k položce:
- rozměr žaluzie je určen dle rozměru otvoru
- skutečný rozměr nutno ověřit na stavbě
- přesný typ žaluzií určí investor</t>
  </si>
  <si>
    <t>6"V1"</t>
  </si>
  <si>
    <t>368</t>
  </si>
  <si>
    <t>786627118.19_V2</t>
  </si>
  <si>
    <t xml:space="preserve">Dod. a mtž exteriérové žaluzie, typ Z-90
- šířka 1 150mm, výška 2 250mm
- box z hliníkového plechu viditelný
- velikost boxu dle žaluzie
- vodící lišty
- elektromotor na ovládání
- montáž na žb konstrukci/ostění
- barva lamel bude přizpůsobena barvě rámu okna
- mtž žaluzií do žb věnce pomocí kotev
</t>
  </si>
  <si>
    <t>262418205</t>
  </si>
  <si>
    <t>4"V2"</t>
  </si>
  <si>
    <t>369</t>
  </si>
  <si>
    <t>786627118.19_V3</t>
  </si>
  <si>
    <t xml:space="preserve">Dod. a mtž exteriérové žaluzie, typ Z-90
- šířka 2 300mm, výška 2 250mm
- box z hliníkového plechu viditelný
- velikost boxu dle žaluzie
- vodící lišty
- elektromotor na ovládání
- montáž na žb konstrukci/ostění
- barva lamel bude přizpůsobena barvě rámu okna
- mtž žaluzií do žb věnce pomocí kotev
</t>
  </si>
  <si>
    <t>-1989669250</t>
  </si>
  <si>
    <t>1"V3"</t>
  </si>
  <si>
    <t>370</t>
  </si>
  <si>
    <t>786627118.19_V4</t>
  </si>
  <si>
    <t xml:space="preserve">Dod. a mtž exteriérové žaluzie, typ Z-90
- šířka 2 300mm, výška 2 700mm
- box z hliníkového plechu viditelný
- velikost boxu dle žaluzie
- vodící lišty
- elektromotor na ovládání
- montáž na žb konstrukci/ostění
- barva lamel bude přizpůsobena barvě rámu okna
- mtž žaluzií do žb věnce pomocí kotev
</t>
  </si>
  <si>
    <t>-930609776</t>
  </si>
  <si>
    <t>371</t>
  </si>
  <si>
    <t>786627118.19_V5</t>
  </si>
  <si>
    <t xml:space="preserve">Dod. a mtž exteriérové žaluzie, typ Z-90
- šířka 2 275mm, výška 3 300mm
- box z hliníkového plechu viditelný
- velikost boxu dle žaluzie
- vodící lišty
- elektromotor na ovládání
- montáž na žb konstrukci/ostění
- barva lamel bude přizpůsobena barvě rámu okna
- mtž žaluzií do žb věnce pomocí kotev
</t>
  </si>
  <si>
    <t>-2059880013</t>
  </si>
  <si>
    <t>3"V5"</t>
  </si>
  <si>
    <t>372</t>
  </si>
  <si>
    <t>786627118.19_V6</t>
  </si>
  <si>
    <t xml:space="preserve">Dod. a mtž exteriérové žaluzie, typ Z-90
- šířka 3 450mm, výška 2 700mm
- box z hliníkového plechu viditelný
- velikost boxu dle žaluzie
- vodící lišty
- elektromotor na ovládání
- montáž na žb konstrukci/ostění
- barva lamel bude přizpůsobena barvě rámu okna
- mtž žaluzií do žb věnce pomocí kotev
 </t>
  </si>
  <si>
    <t>-1786583049</t>
  </si>
  <si>
    <t>6"V6"</t>
  </si>
  <si>
    <t>373</t>
  </si>
  <si>
    <t>786627118.19_DOP</t>
  </si>
  <si>
    <t>Doprava prac. a prvků na stavbu</t>
  </si>
  <si>
    <t>-1772585635</t>
  </si>
  <si>
    <t>374</t>
  </si>
  <si>
    <t>786 ZP</t>
  </si>
  <si>
    <t>Zednické - stavební přípomoce</t>
  </si>
  <si>
    <t>74309390</t>
  </si>
  <si>
    <t>Práce a dodávky M</t>
  </si>
  <si>
    <t>33-M</t>
  </si>
  <si>
    <t>Montáže dopr.zaříz.,sklad. zař. a váh</t>
  </si>
  <si>
    <t>375</t>
  </si>
  <si>
    <t>R33001001</t>
  </si>
  <si>
    <t xml:space="preserve">Elektrický osobní výtah pro přepravu osob (třída výtahu I), s plynulou regulací frekvenčním měničem, jmenovitá nosnost 630kg(8osob),rychlost 1m/s, zdvih 9,1m, 4stanice-3nástupiště na hl.straně+1xi na opačné straně=kabina je průch. Rozměr šachty 1,65x2,01m
Strop kabiny a osvětlení: LF99 se zářivkovými osvětlovacími tělesy  (P50), barvená ocel
Stěny kabiny: vertikální panely,  broušená nerezová ocel
Čelní stěna kabiny:   broušená nerezová ocel
Podlaha kabiny:  vinyl
Zrcadlo: PW/PH - umístěné na pravé boční stěně
Madlo: umístěné na pravé boční stěně, typ HR53, broušená nerezová ocel
Ovládací a signalizační prvky v kabině:
Typ: KSC370, displej 7-segment
Plná výška (FH)
Materiál krycí desky: Broušená nerezová ocel 
Tlačítka: kulatá (obrázek je ilustrativní, počet a rozmístění tlačítek závisí na konkrétní konfiguraci)
Reliéfní značení
Štítky s Braille znaky vedle tlačítek
Zelené tlačítko hlavní stanice
Ochranný kroužek alarmu
Funkce DCB - tlačítko pro zavření dveří
Funkce DOB O - tlačítko pro otevření dveří
Funkce OCV K - ovládání ventilátoru v kabině pomocí tlačítka
Funkce OCL A - ovládání osvětlení v kabině, automatické
Funkce GOC ET - akustický gong při příjezdu, na kabině, elektronický, 2x pro směr dolů
Dveře: 900*2000mm
Typ dveří: KES201 - 200 tisíc cyklů otevření ročně
Provedení: dvoupanelové stranové, pravé
Kabinové dveře: Asturias Satin (F), broušená nerezová ocel
Aby se zabránilo úrazu automaticky zavíranými dveřmi, jsou kabinové dveře vybaveny omezovačem zavírající síly. Toto opatření také snižuje nebezpečí poškození dveřního systému nebo předmětu v prostoru dveří.
Světelná clona (CF):Zajišťuje maximální bezpečnost při vstupu do kabiny výtahu. Pomocí senzorových paprsků detekuje prostor dveří a zabrání jejich uzavření v případě, že se ve vstupu stále nalézá osoba nebo předmět.
Šachetní dveře: Dveře s rámem
Asturias Satin (F), broušená nerezová ocel
S požární odolností EW60 podle ČSN EN81-58
Kotvení dveří na hmoždinky (E).
</t>
  </si>
  <si>
    <t>1249990332</t>
  </si>
  <si>
    <t xml:space="preserve">Poznámka k položce:
- kabina musí být z výrobků třídy na oheň A1 nebo A2
</t>
  </si>
  <si>
    <t>376</t>
  </si>
  <si>
    <t>PPV</t>
  </si>
  <si>
    <t>Podíl přidružených výkonů</t>
  </si>
  <si>
    <t>889056121</t>
  </si>
  <si>
    <t>377</t>
  </si>
  <si>
    <t>R33001001-ZP</t>
  </si>
  <si>
    <t>Zednické přípomoci</t>
  </si>
  <si>
    <t>-2084847877</t>
  </si>
  <si>
    <t>OST</t>
  </si>
  <si>
    <t>Ostatní</t>
  </si>
  <si>
    <t>378</t>
  </si>
  <si>
    <t>OST1</t>
  </si>
  <si>
    <t xml:space="preserve">požární a bezpečnostní značení vč. značení únikových cest (tabulky) - </t>
  </si>
  <si>
    <t>739414884</t>
  </si>
  <si>
    <t>379</t>
  </si>
  <si>
    <t>OST2</t>
  </si>
  <si>
    <t>požární těsnění a uzávěry pro potrubí, kabely a procházející instalace V+K, vč. zednických přípomocí</t>
  </si>
  <si>
    <t>-1505185881</t>
  </si>
  <si>
    <t>380</t>
  </si>
  <si>
    <t>R O 9001</t>
  </si>
  <si>
    <t>hasící přístroj práškový PG6-H-ABC</t>
  </si>
  <si>
    <t>1859872826</t>
  </si>
  <si>
    <t>381</t>
  </si>
  <si>
    <t>R O 9002</t>
  </si>
  <si>
    <t>Montáž - osazení hasícího přístroje</t>
  </si>
  <si>
    <t>611429886</t>
  </si>
  <si>
    <t>382</t>
  </si>
  <si>
    <t>R O 9003</t>
  </si>
  <si>
    <t>Zpracování zprávy o kontrole HP</t>
  </si>
  <si>
    <t>957444584</t>
  </si>
  <si>
    <t>383</t>
  </si>
  <si>
    <t>R O 9004</t>
  </si>
  <si>
    <t>Doprava</t>
  </si>
  <si>
    <t>km</t>
  </si>
  <si>
    <t>667350515</t>
  </si>
  <si>
    <t>384</t>
  </si>
  <si>
    <t>R O 9010</t>
  </si>
  <si>
    <t xml:space="preserve">Montáž autonomního hlásiče požáru </t>
  </si>
  <si>
    <t>187924130</t>
  </si>
  <si>
    <t>385</t>
  </si>
  <si>
    <t>R O9011</t>
  </si>
  <si>
    <t>autonomní hlásič požáru -  bezdrátový přístroj na detekci houře</t>
  </si>
  <si>
    <t>-107731345</t>
  </si>
  <si>
    <t>O03 - O03- SPOJOVACÍ LÁVKA</t>
  </si>
  <si>
    <t>132201201</t>
  </si>
  <si>
    <t>Hloubení zapažených i nezapažených rýh šířky přes 600 do 2 000 mm s urovnáním dna do předepsaného profilu a spádu v hornině tř. 3 do 100 m3</t>
  </si>
  <si>
    <t>1899874914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</si>
  <si>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</si>
  <si>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výkres - Výkopy lávka - stavební část</t>
  </si>
  <si>
    <t>(6+7,3)/2*(1,3+2,6)/2*1,25</t>
  </si>
  <si>
    <t>2*(6+7,3)/2*(1,3+2,6)/2*1,38</t>
  </si>
  <si>
    <t>132201209</t>
  </si>
  <si>
    <t>Hloubení zapažených i nezapažených rýh šířky přes 600 do 2 000 mm s urovnáním dna do předepsaného profilu a spádu v hornině tř. 3 Příplatek k cenám za lepivost horniny tř. 3</t>
  </si>
  <si>
    <t>-1088903828</t>
  </si>
  <si>
    <t>254577740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</si>
  <si>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</si>
  <si>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2,34+9,36+13,5*0,4</t>
  </si>
  <si>
    <t>167101101</t>
  </si>
  <si>
    <t>Nakládání, skládání a překládání neulehlého výkopku nebo sypaniny nakládání, množství do 100 m3, z hornin tř. 1 až 4</t>
  </si>
  <si>
    <t>-889099051</t>
  </si>
  <si>
    <t>171201201</t>
  </si>
  <si>
    <t>Uložení sypaniny na skládky</t>
  </si>
  <si>
    <t>-1744284124</t>
  </si>
  <si>
    <t>402577776</t>
  </si>
  <si>
    <t>17,1*1,8</t>
  </si>
  <si>
    <t>Zásyp sypaninou z jakékoliv horniny s uložením výkopku ve vrstvách se zhutněním jam, šachet, rýh nebo kolem objektů v těchto vykopávkách</t>
  </si>
  <si>
    <t>-923029790</t>
  </si>
  <si>
    <t>51,999</t>
  </si>
  <si>
    <t>-(2,34+9,36+13,5*0,4)</t>
  </si>
  <si>
    <t>273313611</t>
  </si>
  <si>
    <t>Základy z betonu prostého desky z betonu kamenem neprokládaného tř. C 16/20 X0
- podkladní beton</t>
  </si>
  <si>
    <t>889397126</t>
  </si>
  <si>
    <t>Výkres - D.1.2.20 - Spojovací lávka - základy</t>
  </si>
  <si>
    <t>0,1*1,3*6*3</t>
  </si>
  <si>
    <t>274321511</t>
  </si>
  <si>
    <t>Základy z betonu železového (bez výztuže) pasy z betonu bez zvýšených nároků na prostředí tř. C 25/30 XC2</t>
  </si>
  <si>
    <t>2080292987</t>
  </si>
  <si>
    <t>výkres D.1.2.20 - Spojovací lávka - základy</t>
  </si>
  <si>
    <t>6*1,3*0,4*3</t>
  </si>
  <si>
    <t>274351215</t>
  </si>
  <si>
    <t>Bednění základových stěn pasů svislé nebo šikmé (odkloněné), půdorysně přímé nebo zalomené ve volných nebo zapažených jámách, rýhách, šachtách, včetně případných vzpěr zřízení</t>
  </si>
  <si>
    <t>-273604034</t>
  </si>
  <si>
    <t>2*0,4*(6+1,3)*3</t>
  </si>
  <si>
    <t>274351216</t>
  </si>
  <si>
    <t>Bednění základových stěn pasů svislé nebo šikmé (odkloněné), půdorysně přímé nebo zalomené ve volných nebo zapažených jámách, rýhách, šachtách, včetně případných vzpěr odstranění</t>
  </si>
  <si>
    <t>53324859</t>
  </si>
  <si>
    <t>274361821</t>
  </si>
  <si>
    <t>Výztuž základů pasů z betonářské oceli 10 505 (R) nebo BSt 500</t>
  </si>
  <si>
    <t>-1262358827</t>
  </si>
  <si>
    <t>výztuž základového pasu spojovací lávky</t>
  </si>
  <si>
    <t>5,9*48*0,888/1000"D100-R12"</t>
  </si>
  <si>
    <t>2,395*42*0,888/1000"D101-R12"</t>
  </si>
  <si>
    <t>2,56*93*0,888/1000"D102-R12"</t>
  </si>
  <si>
    <t>1,4*186*0,888/1000"D103-R12"</t>
  </si>
  <si>
    <t>1,82*93*0,888/1000"D104-R12"</t>
  </si>
  <si>
    <t>0,932*1,05 'Přepočtené koeficientem množství</t>
  </si>
  <si>
    <t>279113137</t>
  </si>
  <si>
    <t>Základové zdi z tvárnic ztraceného bednění včetně výplně z betonu bez zvláštních nároků na vliv prostředí třídy C 25/30 XC2, tloušťky zdiva přes 300 do 400 mm</t>
  </si>
  <si>
    <t>-469371372</t>
  </si>
  <si>
    <t>0,75*6*3</t>
  </si>
  <si>
    <t>56424586</t>
  </si>
  <si>
    <t>0,76*12*2,984/1000"D105-R22"</t>
  </si>
  <si>
    <t>2,24*6*1,578/1000"D106-R16"</t>
  </si>
  <si>
    <t>6,34*6*1,578/1000"D107-R16"</t>
  </si>
  <si>
    <t>1,58*18*0,888/1000"D108-R12"</t>
  </si>
  <si>
    <t>6,34*6*2,984/1000"D109-R22"</t>
  </si>
  <si>
    <t>3,63*6*1,998/1000"D110-R18"</t>
  </si>
  <si>
    <t>1,78*75*0,888/1000"D111-R12"</t>
  </si>
  <si>
    <t>6,34*6*1,208/1000"D112-R14"</t>
  </si>
  <si>
    <t>1,845*6*1,208/1000"D113-R14"</t>
  </si>
  <si>
    <t>0,469*1,05 'Přepočtené koeficientem množství</t>
  </si>
  <si>
    <t>274353131</t>
  </si>
  <si>
    <t>Bednění kotevních otvorů a prostupů v základových konstrukcích v pasech včetně polohového zajištění a odbednění, popř. ztraceného bednění z pletiva apod. průřezu přes 0,05 do 0,10 m2, hl. do 1,00 m</t>
  </si>
  <si>
    <t>276013695</t>
  </si>
  <si>
    <t>2*3</t>
  </si>
  <si>
    <t>278383113</t>
  </si>
  <si>
    <t>Zálivka - nabetonávka nad BD - z cementové zálivkové hmoty plochy do 1 m2 tl 50 mm s bedněním a odbedněním, s úpravou povrchu z cementové zálivkové hmoty půdorysná plocha základu do 1 m2, tloušťka vrstvy přes 25 do 50 mm</t>
  </si>
  <si>
    <t>-1085368236</t>
  </si>
  <si>
    <t>0,4*6*3</t>
  </si>
  <si>
    <t>Stropy z betonu železového (bez výztuže) stropů deskových, plochých střech, desek balkonových, desek hřibových stropů včetně hlavic hřibových sloupů tř. C 30/37</t>
  </si>
  <si>
    <t>1818894988</t>
  </si>
  <si>
    <t>výkres D.1.2.22 - Výkres ocelové konstrukce spojovací lávky</t>
  </si>
  <si>
    <t>26,36*2,88*(0,085*3/4+0,05)"podlaha"</t>
  </si>
  <si>
    <t>26,36*2,88*(0,085*3/4+0,05)"střecha"</t>
  </si>
  <si>
    <t>411354171</t>
  </si>
  <si>
    <t>Podpěrná konstrukce stropů výšky do 4 m se zesílením dna bednění na výměru m2 půdorysu pro zatížení betonovou směsí a výztuží do 5 kPa zřízení</t>
  </si>
  <si>
    <t>-1784953240</t>
  </si>
  <si>
    <t>26,36*2,88*2</t>
  </si>
  <si>
    <t>411354172</t>
  </si>
  <si>
    <t>Podpěrná konstrukce stropů výšky do 4 m se zesílením dna bednění na výměru m2 půdorysu pro zatížení betonovou směsí a výztuží do 5 kPa odstranění</t>
  </si>
  <si>
    <t>-1381742209</t>
  </si>
  <si>
    <t>411354230</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</si>
  <si>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85 mm, tl. plechu 1,25 mm</t>
  </si>
  <si>
    <t>-1964212404</t>
  </si>
  <si>
    <t>26,36*2,88"podlaha"</t>
  </si>
  <si>
    <t>26,36*2,88"střecha"</t>
  </si>
  <si>
    <t>97962985</t>
  </si>
  <si>
    <t>výztuž lávka - výkres výztuže spřažené ocelobetonové desky - D.1.2.24</t>
  </si>
  <si>
    <t>417,16/1000</t>
  </si>
  <si>
    <t>0,417*1,05 'Přepočtené koeficientem množství</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</si>
  <si>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</si>
  <si>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</si>
  <si>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1145312868</t>
  </si>
  <si>
    <t>1611,6/1000</t>
  </si>
  <si>
    <t>1,612*1,1 'Přepočtené koeficientem množství</t>
  </si>
  <si>
    <t>621221041</t>
  </si>
  <si>
    <t>Montáž kontaktního zateplení z desek z minerální vlny s podélnou orientací vláken na vnější podhledy, tloušťky desek přes 160 mm</t>
  </si>
  <si>
    <t>261349823</t>
  </si>
  <si>
    <t>Spojovací lávka  - D.1.1.20  - skladba podlahy</t>
  </si>
  <si>
    <t>26,318*3,4</t>
  </si>
  <si>
    <t>622221041</t>
  </si>
  <si>
    <t>Montáž kontaktního zateplení z desek z minerální vlny s podélnou orientací vláken na vnější stěny, tloušťky desek přes 160 mm</t>
  </si>
  <si>
    <t>-1972733473</t>
  </si>
  <si>
    <t>26,318*2*(0,6+0,7)*2</t>
  </si>
  <si>
    <t>4*0,3*2*2</t>
  </si>
  <si>
    <t>631515400</t>
  </si>
  <si>
    <t>deska izolační minerální kontaktních fasád podélné vlákno λ-0.036 tl. 200 mm</t>
  </si>
  <si>
    <t>1463950391</t>
  </si>
  <si>
    <t>89,481+141,654</t>
  </si>
  <si>
    <t>231,135*1,08 'Přepočtené koeficientem množství</t>
  </si>
  <si>
    <t>-762369079</t>
  </si>
  <si>
    <t>1314812714</t>
  </si>
  <si>
    <t>16"dilatační rohový"</t>
  </si>
  <si>
    <t>114,8"APU lišta"</t>
  </si>
  <si>
    <t>52"okenní s nepřiznanou okapnicí"</t>
  </si>
  <si>
    <t>104"ukončovací"</t>
  </si>
  <si>
    <t>1684535838</t>
  </si>
  <si>
    <t>4*2*2</t>
  </si>
  <si>
    <t>16*1,1 'Přepočtené koeficientem množství</t>
  </si>
  <si>
    <t>profil okenní začišťovací se sklovláknitou armovací tkaninou 9 mm/2,4 m</t>
  </si>
  <si>
    <t>79030545</t>
  </si>
  <si>
    <t>2,505*2*2+26*2*2</t>
  </si>
  <si>
    <t>114,02*1,1 'Přepočtené koeficientem množství</t>
  </si>
  <si>
    <t>590515100</t>
  </si>
  <si>
    <t>profil okenní s nepřiznanou podomítkovou okapnicí PVC 2,0 m</t>
  </si>
  <si>
    <t>-1613047023</t>
  </si>
  <si>
    <t>26*2</t>
  </si>
  <si>
    <t>52*1,1 'Přepočtené koeficientem množství</t>
  </si>
  <si>
    <t>590515160</t>
  </si>
  <si>
    <t>profil ukončovací 14 mm PVC hrana (délka 3 m)</t>
  </si>
  <si>
    <t>681102615</t>
  </si>
  <si>
    <t>26*2*2</t>
  </si>
  <si>
    <t>104*1,08 'Přepočtené koeficientem množství</t>
  </si>
  <si>
    <t>1964015813</t>
  </si>
  <si>
    <t>26,318*3,4"podhled"</t>
  </si>
  <si>
    <t>26,318*2*(0,6+0,7)*2"stěny"</t>
  </si>
  <si>
    <t>641941720.S9</t>
  </si>
  <si>
    <t>Mtž a dod prosklených stěn rámových do sestav s hlin.rámy s izolačním trojsklem,
- viz. schéma kombinace pevných sestav s bezrámovým zasklením a s hliníkovými otvíracími poli  (pevných, otevírání pouze 8ks oken výklopných o rozměru 1,2x1,2m), barva rámů šedá,kování-kliky broušená nerez 
- prosklené stěny lávky
- bezpečnostní sklo oboustranné s teplým distančnímrámečkem z nerezi
- okna otevíravá pomocí bovdenu</t>
  </si>
  <si>
    <t>154618604</t>
  </si>
  <si>
    <t>Výkres spojovací lávky  - D.1.1.20</t>
  </si>
  <si>
    <t>tabulka prosklených stěn</t>
  </si>
  <si>
    <t>2,505*25,895*2</t>
  </si>
  <si>
    <t>641941739_S6</t>
  </si>
  <si>
    <t>Mtž a dod dvoukř. dveří 1.NP-průchod na spoj.lávku, z Al rámů,viz.schéma, izolační vakuvané trojsklo Uokna=0,9W/m2.K,rozměr 2544x2640,barva šedá,kování-kliky broušené nerez,samozavírač,odstín rámů šedý 
- bezpečnostní sklo oboustranné dle schématu  s teplým distančním rámečkem z nerezi
- se samozavíračem
- dvoukř.dveře -1.NP-průchod na spoj.lávku</t>
  </si>
  <si>
    <t>-2108361692</t>
  </si>
  <si>
    <t>641941739_S7</t>
  </si>
  <si>
    <t>Mtž a dod dveře 1.NP-spoj.lávkaXpavilon A, z Al rámů,viz.schéma, izolační vakuvané trojsklo Uokna=0,9W/m2.K,rozměr 1200x2600,barva šedá,kování-kliky broušené nerez,samozavírač,odstín rámů šedý 
- bezpečnostní sklo oboustranné dle schématu  s teplým distančním rámečkem z nerezi
- se samozavíračem
- s POŽÁRNÍ ODOLNOSTÍ  EI30 DP1  
- L a P dveře 1.NP-spoj.lávkaXpavilon A</t>
  </si>
  <si>
    <t>-840067413</t>
  </si>
  <si>
    <t>2"1.NP"</t>
  </si>
  <si>
    <t>953944123</t>
  </si>
  <si>
    <t>Vstřelování hřebů černých nebo pozinkovaných pro různá připevnění nebo kotvení stavebních konstrukcí, předmětů apod. 
- Spřahovací prvek (do každé vlny umístit 3 spřah.prvky)</t>
  </si>
  <si>
    <t>-1727683002</t>
  </si>
  <si>
    <t>Poznámka k položce:
Technologie spřahovacích prvků spočívá v připevnění prvků přímo k pásnici ocelového nosníku, nebo připevnění k pásnici přes
ztracené bednění z trapézového plechu. K připevnění jednoho prvku jsou vždy použity dva hřeby.</t>
  </si>
  <si>
    <t>283,333333333333*1,02 'Přepočtené koeficientem množství</t>
  </si>
  <si>
    <t>941111121</t>
  </si>
  <si>
    <t>Montáž lešení řadového trubkového lehkého pracovního s podlahami s provozním zatížením tř. 3 do 200 kg/m2 šířky tř. W09 přes 0,9 do 1,2 m, výšky do 10 m</t>
  </si>
  <si>
    <t>-259184117</t>
  </si>
  <si>
    <t>(9,2+7,5)/2*26*2</t>
  </si>
  <si>
    <t>941111221</t>
  </si>
  <si>
    <t>Montáž lešení řadového trubkového lehkého pracovního s podlahami s provozním zatížením tř. 3 do 200 kg/m2 Příplatek za první a každý další den použití lešení k ceně -1121</t>
  </si>
  <si>
    <t>-1088292370</t>
  </si>
  <si>
    <t>434,2*30 'Přepočtené koeficientem množství</t>
  </si>
  <si>
    <t>941111821</t>
  </si>
  <si>
    <t>Demontáž lešení řadového trubkového lehkého pracovního s podlahami s provozním zatížením tř. 3 do 200 kg/m2 šířky tř. W09 přes 0,9 do 1,2 m, výšky do 10 m</t>
  </si>
  <si>
    <t>-1913052916</t>
  </si>
  <si>
    <t>-140009187</t>
  </si>
  <si>
    <t>3*2</t>
  </si>
  <si>
    <t>962031133</t>
  </si>
  <si>
    <t>Bourání příček z cihel, tvárnic nebo příčkovek z cihel pálených, plných nebo dutých na maltu vápennou nebo vápenocementovou, tl. do 150 mm</t>
  </si>
  <si>
    <t>1417878654</t>
  </si>
  <si>
    <t>5,775*3,8-0,8*2"výkres spojovací lávky - D.1.1.20 - vybourání příčky"</t>
  </si>
  <si>
    <t>968062356</t>
  </si>
  <si>
    <t>Vybourání dřevěných rámů oken s křídly, dveřních zárubní, vrat, stěn, ostění nebo obkladů rámů oken s křídly dvojitých, plochy do 4 m2</t>
  </si>
  <si>
    <t>-1658401880</t>
  </si>
  <si>
    <t xml:space="preserve">Poznámka k souboru cen:
1. V cenách -2244 až -2747 jsou započteny i náklady na vyvěšení křídel. </t>
  </si>
  <si>
    <t>2*1,2*1,8</t>
  </si>
  <si>
    <t>968072455</t>
  </si>
  <si>
    <t>Vybourání kovových rámů oken s křídly, dveřních zárubní, vrat, stěn, ostění nebo obkladů dveřních zárubní, plochy do 2 m2</t>
  </si>
  <si>
    <t>-1876136017</t>
  </si>
  <si>
    <t>0,8*2*1"výkres spojovací lávky - D.1.1.20 - vybourání příčky"</t>
  </si>
  <si>
    <t>971033651</t>
  </si>
  <si>
    <t>Vybourání otvorů ve zdivu základovém nebo nadzákladovém z cihel, tvárnic, příčkovek z cihel pálených na maltu vápennou nebo vápenocementovou plochy do 4 m2, tl. do 600 mm</t>
  </si>
  <si>
    <t>1710571635</t>
  </si>
  <si>
    <t>0,45*1,2*0,9*2</t>
  </si>
  <si>
    <t>0,45*(2,7*2,1)-0,972</t>
  </si>
  <si>
    <t>985331299</t>
  </si>
  <si>
    <t>Trny z betonářské výztuže D 12 mm do základu provádění současně s výztuží</t>
  </si>
  <si>
    <t>-1573667493</t>
  </si>
  <si>
    <t>0,3*3*23</t>
  </si>
  <si>
    <t>-280047965</t>
  </si>
  <si>
    <t>2,544*2,64*2"S6"</t>
  </si>
  <si>
    <t>1,2*2,6*2*2"S7"</t>
  </si>
  <si>
    <t>25,895*2,505"S9"</t>
  </si>
  <si>
    <t>477907052</t>
  </si>
  <si>
    <t>26,4*2,7+0,4*2,15+0,6*1,2*2"spojovací lávka"</t>
  </si>
  <si>
    <t>2,2*5,775"plocha po vybourané příčce v pavilonu A"</t>
  </si>
  <si>
    <t>952902029.1</t>
  </si>
  <si>
    <t>1891478120</t>
  </si>
  <si>
    <t>86,285*3 'Přepočtené koeficientem množství</t>
  </si>
  <si>
    <t>998017002</t>
  </si>
  <si>
    <t>Přesun hmot pro budovy občanské výstavby, bydlení, výrobu a služby s omezením mechanizace vodorovná dopravní vzdálenost do 100 m pro budovy s jakoukoliv nosnou konstrukcí výšky přes 6 do 12 m</t>
  </si>
  <si>
    <t>-928240411</t>
  </si>
  <si>
    <t>997013311</t>
  </si>
  <si>
    <t>Shoz suti montáž a demontáž shozu výšky do 10 m</t>
  </si>
  <si>
    <t>153620662</t>
  </si>
  <si>
    <t xml:space="preserve">Poznámka k souboru cen:
1. Shozy vyšší než 75 m se oceňují individuálně. 2. Výškou se rozumí vzdálenost od vyústění shozu do úrovně plnícího trychtýře. </t>
  </si>
  <si>
    <t>997013322</t>
  </si>
  <si>
    <t>Shoz suti montáž a demontáž shozu výšky Příplatek za první a každý další den použití shozu k ceně -3312</t>
  </si>
  <si>
    <t>1312712552</t>
  </si>
  <si>
    <t>4,5*5 'Přepočtené koeficientem množství</t>
  </si>
  <si>
    <t>997013113</t>
  </si>
  <si>
    <t>Vnitrostaveništní doprava suti a vybouraných hmot vodorovně do 50 m svisle s použitím mechanizace pro budovy a haly výšky přes 9 do 12 m</t>
  </si>
  <si>
    <t>-936612085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</si>
  <si>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</si>
  <si>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-152494526</t>
  </si>
  <si>
    <t>Odvoz suti a vybouraných hmot na skládku nebo meziskládku se složením, na vzdálenost Příplatek k ceně za každý další i započatý 1 km přes 1 km
- předpoklad skládka do 30 km</t>
  </si>
  <si>
    <t>811152153</t>
  </si>
  <si>
    <t>10,283*30 'Přepočtené koeficientem množství</t>
  </si>
  <si>
    <t>-419778827</t>
  </si>
  <si>
    <t>Provedení povlakové krytiny střech do 30° za studena nátěrem penetračním 
- plocha vč. atik -
- střecha želbet stropní kce a na OSB</t>
  </si>
  <si>
    <t>189466664</t>
  </si>
  <si>
    <t>26,3*2,9"plocha střechy"</t>
  </si>
  <si>
    <t>26,3*(0,3+0,2)*2"podélných vnitřek"</t>
  </si>
  <si>
    <t>2,9*(0,3+0,3+0,3)*3"příčných-dělících"</t>
  </si>
  <si>
    <t>2,9*0,4*2"vytažení u připojení na pavilony"</t>
  </si>
  <si>
    <t>1701139678</t>
  </si>
  <si>
    <t>112,72*0,0003 'Přepočtené koeficientem množství</t>
  </si>
  <si>
    <t>2131524613</t>
  </si>
  <si>
    <t>podkladní pás asfaltový SBS modifikovaný za studena samolepící se samolepícímy přesahy  tl. 3 mm</t>
  </si>
  <si>
    <t>2130958060</t>
  </si>
  <si>
    <t>112,72*1,15 'Přepočtené koeficientem množství</t>
  </si>
  <si>
    <t>-894494392</t>
  </si>
  <si>
    <t>712831101</t>
  </si>
  <si>
    <t>Provedení povlakové krytiny střech samostatným vytažením izolačního povlaku pásy na sucho na konstrukce převyšující úroveň střechy, AIP, NAIP nebo tkaninou
- vytažením na atiky</t>
  </si>
  <si>
    <t>1429925889</t>
  </si>
  <si>
    <t>693111460</t>
  </si>
  <si>
    <t>geotextilie netkaná PP 300 g/m2 do š 8,8 m
- plocha vč. atik</t>
  </si>
  <si>
    <t>1972199080</t>
  </si>
  <si>
    <t>112,72*1,1 'Přepočtené koeficientem množství</t>
  </si>
  <si>
    <t>192021545</t>
  </si>
  <si>
    <t>Vytažení folie na stěny, atiky</t>
  </si>
  <si>
    <t>1542838358</t>
  </si>
  <si>
    <t>fólie střešní mPVC ke kotvení 1,5 mm</t>
  </si>
  <si>
    <t>813776358</t>
  </si>
  <si>
    <t>2,9*0,5*2"vytažení u připojení na pavilony"</t>
  </si>
  <si>
    <t>113,3*1,15 'Přepočtené koeficientem množství</t>
  </si>
  <si>
    <t>-115506517</t>
  </si>
  <si>
    <t>76,27*5</t>
  </si>
  <si>
    <t>-1813300947</t>
  </si>
  <si>
    <t>381,373*1,02 'Přepočtené koeficientem množství</t>
  </si>
  <si>
    <t>Opracování chrličů</t>
  </si>
  <si>
    <t>-1431669203</t>
  </si>
  <si>
    <t>-1424071449</t>
  </si>
  <si>
    <t>Povlakové krytiny střech plochých do 10 st. z tvarovaných poplastovaných lišt pro mPVC, délka 2 m vnitřní koutová lišta rš 100 mm</t>
  </si>
  <si>
    <t>-662485843</t>
  </si>
  <si>
    <t>36,364*1,1 'Přepočtené koeficientem množství</t>
  </si>
  <si>
    <t>Povlakové krytiny střech plochých do 10 st. z tvarovaných poplastovaných lišt pro mPVC, délka 2 m okapnice rš 200 mm</t>
  </si>
  <si>
    <t>1185289882</t>
  </si>
  <si>
    <t>26,364*1,1 'Přepočtené koeficientem množství</t>
  </si>
  <si>
    <t>998712202</t>
  </si>
  <si>
    <t>Přesun hmot pro povlakové krytiny stanovený procentní sazbou (%) z ceny vodorovná dopravní vzdálenost do 50 m v objektech výšky přes 6 do 12 m</t>
  </si>
  <si>
    <t>643839724</t>
  </si>
  <si>
    <t>Montáž tepelné izolace stěn rohožemi, pásy, deskami, dílci, bloky (izolační materiál ve specifikaci) lepením celoplošně
 - zhlaví atik a boky atik</t>
  </si>
  <si>
    <t>1854227950</t>
  </si>
  <si>
    <t>713141152</t>
  </si>
  <si>
    <t>Montáž tepelné izolace střech plochých rohožemi, pásy, deskami, dílci, bloky (izolační materiál ve specifikaci) kladenými volně jednovrstvá
 podkladní - plocha střechy - ve dvou vrsvách</t>
  </si>
  <si>
    <t>1376540515</t>
  </si>
  <si>
    <t>76,27*2 'Přepočtené koeficientem množství</t>
  </si>
  <si>
    <t>deska z pěnového polystyrenu EPS 150 S 1000 x 500 x 100 mm</t>
  </si>
  <si>
    <t>-14234546</t>
  </si>
  <si>
    <t>26,3*2,9*2"plocha střechy"</t>
  </si>
  <si>
    <t>26,3*(0,3+0,2)*2*2"podélných vnitřek"</t>
  </si>
  <si>
    <t>2,9*(0,3+0,3+0,3)*3*2"příčných-dělících"</t>
  </si>
  <si>
    <t>2,9*0,4*2*2"vytažení u připojení na pavilony"</t>
  </si>
  <si>
    <t>225,44*1,08 'Přepočtené koeficientem množství</t>
  </si>
  <si>
    <t>998713202</t>
  </si>
  <si>
    <t>Přesun hmot pro izolace tepelné stanovený procentní sazbou (%) z ceny vodorovná dopravní vzdálenost do 50 m v objektech výšky přes 6 do 12 m</t>
  </si>
  <si>
    <t>-545770629</t>
  </si>
  <si>
    <t>762431023</t>
  </si>
  <si>
    <t>Obložení stěn a podhledu z desek OSB tl 15 mm nebroušených na pero a drážku přibíjených</t>
  </si>
  <si>
    <t>746918339</t>
  </si>
  <si>
    <t>26,2*2*(0,7+0,7)"horní a spodní pás-příprava pro zateplení"</t>
  </si>
  <si>
    <t>26,2*3,4"podhled"</t>
  </si>
  <si>
    <t>762341099</t>
  </si>
  <si>
    <t>Bednění atik z desek OSB ve spádu vč. podkladních trámků</t>
  </si>
  <si>
    <t>1966348892</t>
  </si>
  <si>
    <t>26,2*2"podélných vnitřek"</t>
  </si>
  <si>
    <t>3*3"příčných-dělících"</t>
  </si>
  <si>
    <t>-439496754</t>
  </si>
  <si>
    <t>(0,4+0,45)*26,2*2"podélných vnitřek"</t>
  </si>
  <si>
    <t>(0,4*2+0,2)*3*3"příčných-dělících"</t>
  </si>
  <si>
    <t>53,54*1,1 'Přepočtené koeficientem množství</t>
  </si>
  <si>
    <t>-1452175929</t>
  </si>
  <si>
    <t>162,44*0,015"bednění z OSB"</t>
  </si>
  <si>
    <t>26,2*2*0,018"podélných vnitřek atik"</t>
  </si>
  <si>
    <t>3*3*0,018"příčných-dělících atik"</t>
  </si>
  <si>
    <t>-835454679</t>
  </si>
  <si>
    <t>-33867867</t>
  </si>
  <si>
    <t>3*26,45</t>
  </si>
  <si>
    <t>-941492065</t>
  </si>
  <si>
    <t>2*(26,45+3)</t>
  </si>
  <si>
    <t>1155706435</t>
  </si>
  <si>
    <t>998763201</t>
  </si>
  <si>
    <t>Přesun hmot pro dřevostavby stanovený procentní sazbou (%) z ceny vodorovná dopravní vzdálenost do 50 m v objektech výšky přes 6 do 12 m</t>
  </si>
  <si>
    <t>115957651</t>
  </si>
  <si>
    <t>764214603.K6</t>
  </si>
  <si>
    <t>Oplechování horních ploch zdí a nadezdívek (atik) z pozinkovaného plechu s povrchovou úpravou mechanicky kotvené rš 230 mm
 - barva šedá</t>
  </si>
  <si>
    <t>504221717</t>
  </si>
  <si>
    <t>55"K6-rš 230mm"</t>
  </si>
  <si>
    <t>1000058003</t>
  </si>
  <si>
    <t>764511662</t>
  </si>
  <si>
    <t>Žlab podokapní z pozinkovaného plechu s povrchovou úpravou včetně háků a čel kotlík hranatý, rš žlabu/průměr svodu 330/100 mm
- barva šedá</t>
  </si>
  <si>
    <t>712517595</t>
  </si>
  <si>
    <t>764518612_K7</t>
  </si>
  <si>
    <t>Svody hranaté včetně objímek, kolen, odskoků z Pz s povrchovou úpravou průřezu 100 mm - - barva šedá</t>
  </si>
  <si>
    <t>448922341</t>
  </si>
  <si>
    <t>8*7,8</t>
  </si>
  <si>
    <t>998764202</t>
  </si>
  <si>
    <t>Přesun hmot pro konstrukce klempířské stanovený procentní sazbou (%) z ceny vodorovná dopravní vzdálenost do 50 m v objektech výšky přes 6 do 12 m</t>
  </si>
  <si>
    <t>183471896</t>
  </si>
  <si>
    <t>-256060734</t>
  </si>
  <si>
    <t>26,2*2"ochranné madlo - V9"</t>
  </si>
  <si>
    <t>Výroba, dodávka a montáž atypických zámečnických konstrukcí - OK lávky vč. kotvení a pom.kcí, vč. základní a konečné  povrchové úpravy dle ČSN EN 12944 části 1-8, bar.odstín bude dopřesněn</t>
  </si>
  <si>
    <t>441968362</t>
  </si>
  <si>
    <t xml:space="preserve">dle výkresu D.1.2.22 - Výkres ocelové konstrukce spojovací lávky - </t>
  </si>
  <si>
    <t>11764,7"hlavní materiál"</t>
  </si>
  <si>
    <t>588,2"pomocný a spojovací materiál"</t>
  </si>
  <si>
    <t>dle výkresu D.1.2.23 - Výkres ocelové konstrukce spojovací lávky - detaily</t>
  </si>
  <si>
    <t>673,7"hlavní materiál"</t>
  </si>
  <si>
    <t>33,7"pomocný a spojovací materiál"</t>
  </si>
  <si>
    <t>66903046</t>
  </si>
  <si>
    <t>-1276362933</t>
  </si>
  <si>
    <t>(2,544+2,64)*2"S6"</t>
  </si>
  <si>
    <t>(1,2+2,6)*2*2"S7"</t>
  </si>
  <si>
    <t>(25,895+2,505)*2"S9"</t>
  </si>
  <si>
    <t>179534086</t>
  </si>
  <si>
    <t>1"výkres spojovací lávky - D.1.1.20</t>
  </si>
  <si>
    <t>-1431520701</t>
  </si>
  <si>
    <t>25,896*2"prosklené stěny _S9"</t>
  </si>
  <si>
    <t xml:space="preserve">deska parapetní dřevotřísková vnitřní 0,26 x 1 m
- povrch bílý
</t>
  </si>
  <si>
    <t>607185598</t>
  </si>
  <si>
    <t>52,4*1,1 'Přepočtené koeficientem množství</t>
  </si>
  <si>
    <t>998766202</t>
  </si>
  <si>
    <t>Přesun hmot pro konstrukce truhlářské stanovený procentní sazbou (%) z ceny vodorovná dopravní vzdálenost do 50 m v objektech výšky přes 6 do 12 m</t>
  </si>
  <si>
    <t>1644534965</t>
  </si>
  <si>
    <t>-594556654</t>
  </si>
  <si>
    <t>3*26,45"SDK podhled"</t>
  </si>
  <si>
    <t>2,7*(0,25*1*2+0,6*2+0,3)</t>
  </si>
  <si>
    <t>3,8*(2,2*2+5,775)-(1,2*2,6*2)"oprava v pavilonu A"</t>
  </si>
  <si>
    <t>1851630804</t>
  </si>
  <si>
    <t>2,7*2,1*2+1,2*2,6*2"mezi 1.03/1.17 - mezi chodbou stáv.pavilonu/nová spojovací lávkou + spojovací lávka/pavilon A"</t>
  </si>
  <si>
    <t>-412606037</t>
  </si>
  <si>
    <t>-1448163573</t>
  </si>
  <si>
    <t>-1560780092</t>
  </si>
  <si>
    <t>KD13 - suché prostiry</t>
  </si>
  <si>
    <t>26,4*2+2,7*2+0,4*2+0,6*2*2"spojovací lávka"</t>
  </si>
  <si>
    <t>2,2*2+5,775"plocha po vybourané příčce v pavilonu A"</t>
  </si>
  <si>
    <t>-(1,2*2*2+2,15)</t>
  </si>
  <si>
    <t>sokl - podlahy  44,5 x 8,5 x 1 cm I. j.  (cena bude upřesněna dle konečného výběru investora - počítána MC 151,--/ks)</t>
  </si>
  <si>
    <t>2007334285</t>
  </si>
  <si>
    <t>64,625/0,45</t>
  </si>
  <si>
    <t>143,611*1,08 'Přepočtené koeficientem množství</t>
  </si>
  <si>
    <t>-278352553</t>
  </si>
  <si>
    <t>dlaždice keramické - podlahy 45x45 nebo 30x60 cm I. j.  (cena bude upřesněna po výběru investora - počítána MC 400,--/m2) - skladba KD11,KD13</t>
  </si>
  <si>
    <t>1226014534</t>
  </si>
  <si>
    <t>86,285*1,08 'Přepočtené koeficientem množství</t>
  </si>
  <si>
    <t>449561925</t>
  </si>
  <si>
    <t>86,285"plocha dlažby"</t>
  </si>
  <si>
    <t>64,625*0,09"sokl"</t>
  </si>
  <si>
    <t>1920054235</t>
  </si>
  <si>
    <t>1103524770</t>
  </si>
  <si>
    <t>64,625"styk se soklem"</t>
  </si>
  <si>
    <t>516638231</t>
  </si>
  <si>
    <t>5,775</t>
  </si>
  <si>
    <t>-976494816</t>
  </si>
  <si>
    <t>5,775*1,1 'Přepočtené koeficientem množství</t>
  </si>
  <si>
    <t>1569745574</t>
  </si>
  <si>
    <t>64,625*0,15"vytažení soklů s fabiony"</t>
  </si>
  <si>
    <t>-1188022762</t>
  </si>
  <si>
    <t>O04 - O04- PROFESE (vytápění, ZTI, elektroinstalace SIL + SLA + hromosvod a uzemnění)</t>
  </si>
  <si>
    <t>Soupis:</t>
  </si>
  <si>
    <t>O04.1. - O04.1. - VYTÁPĚNÍ</t>
  </si>
  <si>
    <t xml:space="preserve">    8 - Trubní vedení</t>
  </si>
  <si>
    <t xml:space="preserve">    731-735 - Ústřední vytápění </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</si>
  <si>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</si>
  <si>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</si>
  <si>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</si>
  <si>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</si>
  <si>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36-M - Montáž prov.,měř. a regul. zařízení</t>
  </si>
  <si>
    <t>132201101</t>
  </si>
  <si>
    <t>Hloubení zapažených i nezapažených rýh šířky do 600 mm s urovnáním dna do předepsaného profilu a spádu v hornině tř. 3 do 100 m3</t>
  </si>
  <si>
    <t>-1724399417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</si>
  <si>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</si>
  <si>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35*0,6*0,71"předizolované potrubí - venkovní přívod"</t>
  </si>
  <si>
    <t>132201109</t>
  </si>
  <si>
    <t>Hloubení zapažených i nezapažených rýh šířky do 600 mm s urovnáním dna do předepsaného profilu a spádu v hornině tř. 3 Příplatek k cenám za lepivost horniny tř. 3</t>
  </si>
  <si>
    <t>-1973348515</t>
  </si>
  <si>
    <t>1796485896</t>
  </si>
  <si>
    <t>5,25+3,15</t>
  </si>
  <si>
    <t>1841742090</t>
  </si>
  <si>
    <t>304837069</t>
  </si>
  <si>
    <t>139261784</t>
  </si>
  <si>
    <t>8,4*1,8 'Přepočtené koeficientem množství</t>
  </si>
  <si>
    <t>Zásyp sypaninou z jakékoliv horniny s uložením výkopku ve vrstvách se zhutněním jam, šachet, rýh nebo kolem objektů v těchto vykopávkách
- zpětný</t>
  </si>
  <si>
    <t>-1476982592</t>
  </si>
  <si>
    <t>14,91</t>
  </si>
  <si>
    <t>-(5,25+3,15)</t>
  </si>
  <si>
    <t>175111101</t>
  </si>
  <si>
    <t>Obsypání potrubí ručně sypaninou z vhodných hornin tř. 1 až 4 nebo materiálem připraveným podél výkopu ve vzdálenosti do 3 m od jeho kraje, pro jakoukoliv hloubku výkopu a míru zhutnění bez prohození sypaniny</t>
  </si>
  <si>
    <t>290777184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</si>
  <si>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</si>
  <si>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35*0,6*0,25"předizolované potrubí - venkovní přívod"</t>
  </si>
  <si>
    <t>583373030</t>
  </si>
  <si>
    <t>štěrkopísek frakce 0-8</t>
  </si>
  <si>
    <t>-268438016</t>
  </si>
  <si>
    <t>5,25*2 'Přepočtené koeficientem množství</t>
  </si>
  <si>
    <t>451573111</t>
  </si>
  <si>
    <t>Lože pod potrubí, stoky a drobné objekty v otevřeném výkopu z písku a štěrkopísku do 63 mm</t>
  </si>
  <si>
    <t>-2025544217</t>
  </si>
  <si>
    <t xml:space="preserve">Poznámka k souboru cen:
1. Ceny -1111 a -1192 lze použít i pro zřízení sběrných vrstev nad drenážními trubkami. 2. V cenách -5111 a -1192 jsou započteny i náklady na prohození výkopku získaného při zemních pracích. </t>
  </si>
  <si>
    <t>35*0,6*0,15"předizolované potrubí venkovní přívod"</t>
  </si>
  <si>
    <t>Trubní vedení</t>
  </si>
  <si>
    <t>899722111</t>
  </si>
  <si>
    <t>Krytí potrubí z plastů výstražnou fólií z PVC šířky 20 cm</t>
  </si>
  <si>
    <t>983575800</t>
  </si>
  <si>
    <t>2*35"nad venkovním přívodem"</t>
  </si>
  <si>
    <t>998272201</t>
  </si>
  <si>
    <t>Přesun hmot pro trubní vedení z ocelových trub svařovaných pro vodovody, plynovody, teplovody, shybky, produktovody v otevřeném výkopu dopravní vzdálenost do 15 m</t>
  </si>
  <si>
    <t>226658475</t>
  </si>
  <si>
    <t>713463111</t>
  </si>
  <si>
    <t>Montáž izolace tepelné potrubí a ohybů tvarovkami nebo deskami potrubními pouzdry bez povrchové úpravy (izolační materiál ve specifikaci) staženými pozinkovaným drátem potrubí D do 100 mm jednovrstvá</t>
  </si>
  <si>
    <t>1618262685</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</si>
  <si>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</si>
  <si>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550+240+340+40+95</t>
  </si>
  <si>
    <t>631548009</t>
  </si>
  <si>
    <t>pouzdro izolační potrubní ohebné s jednostrannou Al fólií max. 400/100 °C 15/20 mm</t>
  </si>
  <si>
    <t>-1743809772</t>
  </si>
  <si>
    <t>550</t>
  </si>
  <si>
    <t>550*1,1 'Přepočtené koeficientem množství</t>
  </si>
  <si>
    <t>631548010</t>
  </si>
  <si>
    <t>pouzdro izolační potrubní ohebné s jednostrannou Al fólií max. 400/100 °C 18/20 mm</t>
  </si>
  <si>
    <t>640927469</t>
  </si>
  <si>
    <t>240*1,1 'Přepočtené koeficientem množství</t>
  </si>
  <si>
    <t>631548020</t>
  </si>
  <si>
    <t>pouzdro izolační potrubní ohebné s jednostrannou Al fólií max. 400/100 °C 22/20 mm</t>
  </si>
  <si>
    <t>807801088</t>
  </si>
  <si>
    <t>340*1,1 'Přepočtené koeficientem množství</t>
  </si>
  <si>
    <t>631548220</t>
  </si>
  <si>
    <t>pouzdro izolační potrubní ohebné s jednostrannou Al fólií max. 400/100 °C 28/25 mm</t>
  </si>
  <si>
    <t>-304146467</t>
  </si>
  <si>
    <t>40*1,1 'Přepočtené koeficientem množství</t>
  </si>
  <si>
    <t>631548230</t>
  </si>
  <si>
    <t>pouzdro izolační potrubní ohebné s jednostrannou Al fólií max. 400/100 °C 35/25 mm</t>
  </si>
  <si>
    <t>1896207705</t>
  </si>
  <si>
    <t>95*1,1 'Přepočtené koeficientem množství</t>
  </si>
  <si>
    <t>713463212</t>
  </si>
  <si>
    <t>Montáž izolace tepelné potrubí a ohybů tvarovkami nebo deskami potrubními pouzdry s povrchovou úpravou hliníkovou fólií (izolační materiál ve specifikaci) přelepenými samolepící hliníkovou páskou potrubí D přes 50 do 100 mm jednovrstvá</t>
  </si>
  <si>
    <t>1263987664</t>
  </si>
  <si>
    <t>10+10</t>
  </si>
  <si>
    <t>631546050</t>
  </si>
  <si>
    <t>pouzdro izolační potrubní s jednostrannou Al fólií max. 250/100 °C 54/50 mm</t>
  </si>
  <si>
    <t>663625366</t>
  </si>
  <si>
    <t>10*1,1 'Přepočtené koeficientem množství</t>
  </si>
  <si>
    <t>631546080</t>
  </si>
  <si>
    <t>pouzdro izolační potrubní s jednostrannou Al fólií max. 250/100 °C 89/50 mm</t>
  </si>
  <si>
    <t>-1612197058</t>
  </si>
  <si>
    <t>998713201</t>
  </si>
  <si>
    <t>Přesun hmot pro izolace tepelné stanovený procentní sazbou (%) z ceny vodorovná dopravní vzdálenost do 50 m v objektech výšky do 6 m</t>
  </si>
  <si>
    <t>-1501291921</t>
  </si>
  <si>
    <t>731-735</t>
  </si>
  <si>
    <t xml:space="preserve">Ústřední vytápění </t>
  </si>
  <si>
    <t>pomocný materiál (třmeny, závěsy, konzole ...)</t>
  </si>
  <si>
    <t>-2057360620</t>
  </si>
  <si>
    <t>Uvedení do provozu, tlakové a těsnící zkoušky, topné zkoušky</t>
  </si>
  <si>
    <t>-1029629955</t>
  </si>
  <si>
    <t>Doprava,režie</t>
  </si>
  <si>
    <t>2002917330</t>
  </si>
  <si>
    <t>Zednické přípomoce ke kap. 731-735</t>
  </si>
  <si>
    <t>-1027685869</t>
  </si>
  <si>
    <t>732</t>
  </si>
  <si>
    <t>Ústřední vytápění - strojovny</t>
  </si>
  <si>
    <t>732111199</t>
  </si>
  <si>
    <t>Kompaktní rozdělovač-sběrač, modul 100, L=2150mm (5 výstupních větví)</t>
  </si>
  <si>
    <t>-904619856</t>
  </si>
  <si>
    <t>732421406</t>
  </si>
  <si>
    <t>Čerpadla teplovodní závitová mokroběžná oběhová pro teplovodní vytápění (elektronicky řízená) PN 10, do 110 st.C [25-40) - viz. PD</t>
  </si>
  <si>
    <t>soubor</t>
  </si>
  <si>
    <t>374120486</t>
  </si>
  <si>
    <t>732421412</t>
  </si>
  <si>
    <t>Čerpadla teplovodní závitová mokroběžná oběhová pro teplovodní vytápění (elektronicky řízená) PN 10, do 110 st.C [25-60) - viz. PD</t>
  </si>
  <si>
    <t>-1877377842</t>
  </si>
  <si>
    <t>998732202</t>
  </si>
  <si>
    <t>Přesun hmot pro strojovny stanovený procentní sazbou (%) z ceny vodorovná dopravní vzdálenost do 50 m v objektech výšky přes 6 do 12 m</t>
  </si>
  <si>
    <t>-2007890658</t>
  </si>
  <si>
    <t>733</t>
  </si>
  <si>
    <t>Ústřední vytápění - rozvodné potrubí</t>
  </si>
  <si>
    <t>733121157</t>
  </si>
  <si>
    <t>Potrubí ocelové hladké bezešvé  DN 50  vč. potřebných tvarovek</t>
  </si>
  <si>
    <t>1107675899</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</si>
  <si>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</si>
  <si>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733121165</t>
  </si>
  <si>
    <t>Potrubí ocelové hladké bezešvé  DN 80 vč. potřebných tvarovek</t>
  </si>
  <si>
    <t>-1789181540</t>
  </si>
  <si>
    <t>866241005</t>
  </si>
  <si>
    <t>Montáž potrubí z trub ocelových předizolovaných DN 80, vnějšího průměru D 160 mm</t>
  </si>
  <si>
    <t>1251020986</t>
  </si>
  <si>
    <t>552711200.</t>
  </si>
  <si>
    <t xml:space="preserve">potrubí předizolované DN 80/200 vč. 90°oblouku </t>
  </si>
  <si>
    <t>1129726735</t>
  </si>
  <si>
    <t>85*1,1 'Přepočtené koeficientem množství</t>
  </si>
  <si>
    <t>733222102</t>
  </si>
  <si>
    <t>Potrubí z trubek měděných polotvrdých spojovaných měkkým pájením D 15/1
vč. fitinek</t>
  </si>
  <si>
    <t>-1591532699</t>
  </si>
  <si>
    <t>733222103</t>
  </si>
  <si>
    <t>Potrubí z trubek měděných polotvrdých spojovaných měkkým pájením D 18/1
vč. fitinek</t>
  </si>
  <si>
    <t>36236937</t>
  </si>
  <si>
    <t>733222104</t>
  </si>
  <si>
    <t>Potrubí z trubek měděných polotvrdých spojovaných měkkým pájením D 22/1,0
vč. fitinek</t>
  </si>
  <si>
    <t>-1672517177</t>
  </si>
  <si>
    <t>733222105</t>
  </si>
  <si>
    <t>Potrubí z trubek měděných polotvrdých spojovaných měkkým pájením D 28/1,5
vč. fitinek</t>
  </si>
  <si>
    <t>562355278</t>
  </si>
  <si>
    <t>733222106</t>
  </si>
  <si>
    <t>Potrubí z trubek měděných polotvrdých spojovaných měkkým pájením D 35/1,5
vč. fitinek</t>
  </si>
  <si>
    <t>-1296716595</t>
  </si>
  <si>
    <t>733131103</t>
  </si>
  <si>
    <t>Kompenzátory pro ocelové potrubí pryžové PN 16 do 90 st.C závitové se šroubením G 3/4</t>
  </si>
  <si>
    <t>-1048250531</t>
  </si>
  <si>
    <t>733131104</t>
  </si>
  <si>
    <t>Kompenzátory pro ocelové potrubí pryžové PN 16 do 90 st.C závitové se šroubením G 1</t>
  </si>
  <si>
    <t>877600004</t>
  </si>
  <si>
    <t>733131105</t>
  </si>
  <si>
    <t>Kompenzátory pro ocelové potrubí pryžové PN 16 do 90 st.C závitové se šroubením G 5/4</t>
  </si>
  <si>
    <t>2112315910</t>
  </si>
  <si>
    <t>998733202</t>
  </si>
  <si>
    <t>Přesun hmot pro rozvody potrubí stanovený procentní sazbou z ceny vodorovná dopravní vzdálenost do 50 m v objektech výšky přes 6 do 12 m</t>
  </si>
  <si>
    <t>-675738984</t>
  </si>
  <si>
    <t>734</t>
  </si>
  <si>
    <t>Ústřední vytápění - armatury</t>
  </si>
  <si>
    <t>734229143</t>
  </si>
  <si>
    <t>Ventily regulační závitové montáž ventilů se směšovačem ostatních typů jednobodové připojení</t>
  </si>
  <si>
    <t>-2005844079</t>
  </si>
  <si>
    <t xml:space="preserve">Poznámka k souboru cen:
1. V cenách -0101 až -0105 nejsou započteny náklady na dodávku a montáž měřící a vypouštěcí armatury.Tyto se oceňují samostatně souborem cen 734 49 1101 až -1105. </t>
  </si>
  <si>
    <t>551288901</t>
  </si>
  <si>
    <t>trojcestný mosazný směšovací ventil  Kvs 1,6 , DN15-1.63- viz. PD</t>
  </si>
  <si>
    <t>1610796831</t>
  </si>
  <si>
    <t>551288902</t>
  </si>
  <si>
    <t>trojcestný mosazný směšovací ventil  Kvs 2,5 , DN20 - viz. PD</t>
  </si>
  <si>
    <t>183352930</t>
  </si>
  <si>
    <t>551288903</t>
  </si>
  <si>
    <t>trojcestný mosazný směšovací ventil Kvs 2,5 , DN25 - viz. PD</t>
  </si>
  <si>
    <t>-1668744068</t>
  </si>
  <si>
    <t>360430029.9</t>
  </si>
  <si>
    <t>Montáž a dodávka servopohonu</t>
  </si>
  <si>
    <t>-339083431</t>
  </si>
  <si>
    <t>734292764</t>
  </si>
  <si>
    <t>Ostatní armatury kulové kohoutyKohout kulový uzavírací DN 3/4" DN 20</t>
  </si>
  <si>
    <t>1375263696</t>
  </si>
  <si>
    <t>734292765</t>
  </si>
  <si>
    <t>Ostatní armatury Kohout kulový uzavírací DN 1" DN 25</t>
  </si>
  <si>
    <t>972249304</t>
  </si>
  <si>
    <t>734292766</t>
  </si>
  <si>
    <t>Ostatní armaturyKohout kulový uzavírací DN 5/4" DN 32</t>
  </si>
  <si>
    <t>-745537687</t>
  </si>
  <si>
    <t>734292768</t>
  </si>
  <si>
    <t>Ostatní armatury Kohout kulový uzavírací DN 2" DN 50</t>
  </si>
  <si>
    <t>-1614261161</t>
  </si>
  <si>
    <t>734211128</t>
  </si>
  <si>
    <t>Zpětná klapka DN20 3/4"</t>
  </si>
  <si>
    <t>-2141355029</t>
  </si>
  <si>
    <t>734211129</t>
  </si>
  <si>
    <t>883129649</t>
  </si>
  <si>
    <t>734211130</t>
  </si>
  <si>
    <t>Ventily odvzdušňovací závitové automatické se zpětnou klapkou PN 14 do 120 st.C G 1/2</t>
  </si>
  <si>
    <t>1523709778</t>
  </si>
  <si>
    <t>734163422.</t>
  </si>
  <si>
    <t xml:space="preserve">Filtr DN 20 </t>
  </si>
  <si>
    <t>813454727</t>
  </si>
  <si>
    <t>734163423</t>
  </si>
  <si>
    <t xml:space="preserve">Filtr DN 25 </t>
  </si>
  <si>
    <t>-809445371</t>
  </si>
  <si>
    <t>734163424</t>
  </si>
  <si>
    <t xml:space="preserve">Filtr DN 32 </t>
  </si>
  <si>
    <t>-848620795</t>
  </si>
  <si>
    <t>734220100</t>
  </si>
  <si>
    <t>Ventily regulační závitové vyvažovací přímé PN 15 1/2" do 100 st.C- DN15  - viz. PD</t>
  </si>
  <si>
    <t>2055833599</t>
  </si>
  <si>
    <t>734220101</t>
  </si>
  <si>
    <t>Ventily regulační závitové vyvažovací přímé PN 20 do 100 st.C G 3/4 - DN 20  - viz. PD</t>
  </si>
  <si>
    <t>774986757</t>
  </si>
  <si>
    <t>734220102</t>
  </si>
  <si>
    <t>Ventily regulační závitové vyvažovací přímé PN 20 do 100 st.C  G 1- DN 20  - viz. PD</t>
  </si>
  <si>
    <t>169377208</t>
  </si>
  <si>
    <t>734220103</t>
  </si>
  <si>
    <t>Ventily regulační závitové vyvažovací přímé PN 20 do 100 st.C  G 5/4 - DN 32  - viz. PD</t>
  </si>
  <si>
    <t>-2031648744</t>
  </si>
  <si>
    <t>734220105</t>
  </si>
  <si>
    <t>Ventily regulační závitové vyvažovací přímé PN 20 do 100 st.C  G 2- DN 50  - viz. PD</t>
  </si>
  <si>
    <t>104080844</t>
  </si>
  <si>
    <t>734211120</t>
  </si>
  <si>
    <t xml:space="preserve">Ventily odvzdušňovací závitové automatické </t>
  </si>
  <si>
    <t>-1351370394</t>
  </si>
  <si>
    <t>734292724</t>
  </si>
  <si>
    <t>Ostatní armatury kulové kohouty vypouštěcí</t>
  </si>
  <si>
    <t>2095329745</t>
  </si>
  <si>
    <t>734411132</t>
  </si>
  <si>
    <t>Teploměry technické 0-120°C</t>
  </si>
  <si>
    <t>171795607</t>
  </si>
  <si>
    <t>734421101</t>
  </si>
  <si>
    <t>Tlakoměry s pevným stonkem a zpětnou klapkou spodní připojení (radiální) tlaku 0–16 bar průměru 50 mm</t>
  </si>
  <si>
    <t>-347476217</t>
  </si>
  <si>
    <t>734261718</t>
  </si>
  <si>
    <t>Šroubení regulační radiátorové pro tělesa VK</t>
  </si>
  <si>
    <t>-716257863</t>
  </si>
  <si>
    <t>734222813.</t>
  </si>
  <si>
    <t>Ventily regulační závitové termostatické
 (pro veřejné prostory)</t>
  </si>
  <si>
    <t>542697281</t>
  </si>
  <si>
    <t>998734201</t>
  </si>
  <si>
    <t>Přesun hmot pro armatury stanovený procentní sazbou z ceny vodorovná dopravní vzdálenost do 50 m v objektech výšky do 6 m</t>
  </si>
  <si>
    <t>1944317281</t>
  </si>
  <si>
    <t>735</t>
  </si>
  <si>
    <t>Ústřední vytápění - otopná tělesa</t>
  </si>
  <si>
    <t>735152154</t>
  </si>
  <si>
    <t>Otopná tělesa panelová (VK) PN 1,0 MPa, T do 110 st.C jednodesková bez přídavné přestupní plochy [typ 10] výšky tělesa 500 mm 700 mm / 360 W stavební délky / výkonu</t>
  </si>
  <si>
    <t>169430983</t>
  </si>
  <si>
    <t>735152253</t>
  </si>
  <si>
    <t>Otopná tělesa panelová (VK) PN 1,0 MPa, T do 110 st.C jednodesková s jednou přídavnou přestupní plochou - typ 11] výšky tělesa 500 mm 600 mm / 515 W stavební délky / výkonu</t>
  </si>
  <si>
    <t>-752888733</t>
  </si>
  <si>
    <t>735152254</t>
  </si>
  <si>
    <t>Otopná tělesa panelová (VK) PN 1,0 MPa, T do 110 st.C jednodesková s jednou přídavnou přestupní plochou [typ 11] výšky tělesa 500 mm 700 mm / 601 W stavební délky / výkonu</t>
  </si>
  <si>
    <t>-120289769</t>
  </si>
  <si>
    <t>735152255</t>
  </si>
  <si>
    <t>Otopná tělesa panelová (VK) PN 1,0 MPa, T do 110 st.C jednodesková s jednou přídavnou přestupní plochou [typ 11] výšky tělesa 500 mm 800 mm / 686 W stavební délky / výkonu</t>
  </si>
  <si>
    <t>1394392343</t>
  </si>
  <si>
    <t>735152256</t>
  </si>
  <si>
    <t>Otopná tělesa panelová (VK) PN 1,0 MPa, T do 110 st.C jednodesková s jednou přídavnou přestupní plochou [ typ 11] výšky tělesa 500 mm 900 mm / 772 W stavební délky / výkonu</t>
  </si>
  <si>
    <t>1901152532</t>
  </si>
  <si>
    <t>735152258</t>
  </si>
  <si>
    <t>Otopná tělesa panelová (VK) PN 1,0 MPa, T do 110 st.C jednodesková s jednou přídavnou přestupní plochou [typ 11] výšky tělesa 500 mm 1100 mm / 944 W stavební délky / výkonu</t>
  </si>
  <si>
    <t>-1461135738</t>
  </si>
  <si>
    <t>735152259</t>
  </si>
  <si>
    <t>Otopná tělesa panelová (VK) PN 1,0 MPa, T do 110 st.C jednodesková s jednou přídavnou přestupní plochou [typ 11] výšky tělesa 500 mm 1200 mm / 1030 W stavební délky / výkonu</t>
  </si>
  <si>
    <t>-2117345138</t>
  </si>
  <si>
    <t>735152260</t>
  </si>
  <si>
    <t>Otopná tělesa panelová (VK) PN 1,0 MPa, T do 110 st.C jednodesková s jednou přídavnou přestupní plochou [ typ 11] výšky tělesa 500 mm 1400 mm / 1201 W stavební délky / výkonu</t>
  </si>
  <si>
    <t>1997891500</t>
  </si>
  <si>
    <t>735152261</t>
  </si>
  <si>
    <t>Otopná tělesa panelová (VK) PN 1,0 MPa, T do 110 st.C jednodesková s jednou přídavnou přestupní plochou [typ 11] výšky tělesa 500 mm 1600 mm / 1373 W stavební délky / výkonu</t>
  </si>
  <si>
    <t>-239551556</t>
  </si>
  <si>
    <t>735152453</t>
  </si>
  <si>
    <t>Otopná tělesa panelová (VK) PN 1,0 MPa, T do 110 st.C dvoudesková s jednou přídavnou přestupní plochou [ typ 21] výšky tělesa 500 mm 600 mm / 670 W stavební délky / výkonu</t>
  </si>
  <si>
    <t>1235023653</t>
  </si>
  <si>
    <t>735152454</t>
  </si>
  <si>
    <t>Otopná tělesa panelová VK, typ 21 výšky tělesa 500 mm, délky 700 mm</t>
  </si>
  <si>
    <t>1968132761</t>
  </si>
  <si>
    <t>735152455</t>
  </si>
  <si>
    <t>Otopná tělesa panelová (VK) PN 1,0 MPa, T do 110 st.C dvoudesková s jednou přídavnou přestupní plochou [ typ 21] výšky tělesa 500 mm 800 mm / 894 W stavební délky / výkonu</t>
  </si>
  <si>
    <t>1536158998</t>
  </si>
  <si>
    <t>735152457</t>
  </si>
  <si>
    <t>Otopná tělesa panelová (VK) PN 1,0 MPa, T do 110 st.C dvoudesková s jednou přídavnou přestupní plochou [typ 21] výšky tělesa 500 mm 1000 mm / 1117 W stavební délky / výkonu</t>
  </si>
  <si>
    <t>-403660764</t>
  </si>
  <si>
    <t>735152458</t>
  </si>
  <si>
    <t>Otopná tělesa panelová (VK) PN 1,0 MPa, T do 110 st.C dvoudesková s jednou přídavnou přestupní plochou [ typ 21] výšky tělesa 500 mm 1100 mm / 1229 W stavební délky / výkonu</t>
  </si>
  <si>
    <t>1008097358</t>
  </si>
  <si>
    <t>735152459</t>
  </si>
  <si>
    <t>Otopná tělesa panelová (VK) PN 1,0 MPa, T do 110 st.C dvoudesková s jednou přídavnou přestupní plochou [typ 21] výšky tělesa 500 mm 1200 mm / 1340 W stavební délky / výkonu</t>
  </si>
  <si>
    <t>1684466134</t>
  </si>
  <si>
    <t>735152460</t>
  </si>
  <si>
    <t>Otopná tělesa panelová (VK) PN 1,0 MPa, T do 110 st.C dvoudesková s jednou přídavnou přestupní plochou [typ 21] výšky tělesa 500 mm 1400 mm / 1564 W stavební délky / výkonu</t>
  </si>
  <si>
    <t>-654024509</t>
  </si>
  <si>
    <t>735152461</t>
  </si>
  <si>
    <t>Otopná tělesa panelová (VK) PN 1,0 MPa, T do 110 st.C dvoudesková s jednou přídavnou přestupní plochou [typ 21] výšky tělesa 500 mm 1600 mm / 1787 W stavební délky / výkonu</t>
  </si>
  <si>
    <t>882514472</t>
  </si>
  <si>
    <t>735152492</t>
  </si>
  <si>
    <t>Otopná tělesa panelová (VK) PN 1,0 MPa, T do 110 st.C dvoudesková s jednou přídavnou přestupní plochou [typ 21] výšky tělesa 900 mm 500 mm / 877 W stavební délky / výkonu</t>
  </si>
  <si>
    <t>-2005171446</t>
  </si>
  <si>
    <t>735152620</t>
  </si>
  <si>
    <t>Otopná tělesa panelová (VK) PN 1,0 MPa, T do 110 st.C třídesková se třemi přídavnými přestupními plochami [typ 33] výšky tělesa 300 mm 1400 mm / 1931 W stavební délky / výkonu</t>
  </si>
  <si>
    <t>-201410822</t>
  </si>
  <si>
    <t>735152621</t>
  </si>
  <si>
    <t>Otopné těleso panelové  typ 33 VKL výška/délka 300/1400 mm -EO-</t>
  </si>
  <si>
    <t>-1165488566</t>
  </si>
  <si>
    <t>735511239</t>
  </si>
  <si>
    <t>Dilatační profilované desky z polyetylenu (1000x240x40) velikost 2 - ostatní části průchod dilatační spárou</t>
  </si>
  <si>
    <t>1993820573</t>
  </si>
  <si>
    <t>998735201</t>
  </si>
  <si>
    <t>Přesun hmot pro otopná tělesa stanovený procentní sazbou z ceny vodorovná dopravní vzdálenost do 50 m v objektech výšky do 6 m</t>
  </si>
  <si>
    <t>1593584816</t>
  </si>
  <si>
    <t>36-M</t>
  </si>
  <si>
    <t>Montáž prov.,měř. a regul. zařízení</t>
  </si>
  <si>
    <t>360420901.49</t>
  </si>
  <si>
    <t xml:space="preserve">Montáž a dodávka ekvitermního regulátoru - viz.PD
</t>
  </si>
  <si>
    <t>2074521292</t>
  </si>
  <si>
    <t>360420901.50</t>
  </si>
  <si>
    <t>Montáž a dodávka obslužné jednotky - viz. PD</t>
  </si>
  <si>
    <t>ks7340</t>
  </si>
  <si>
    <t>937627242</t>
  </si>
  <si>
    <t>360420901.51</t>
  </si>
  <si>
    <t>Montáž a dodávka venkovního čidla - viz. PD</t>
  </si>
  <si>
    <t>-1850346361</t>
  </si>
  <si>
    <t>360420901.52</t>
  </si>
  <si>
    <t>Montáž a dodávka příložného čidla teploty - viz. PD</t>
  </si>
  <si>
    <t>1244671648</t>
  </si>
  <si>
    <t>360420901.53</t>
  </si>
  <si>
    <t>Montáž a dodávka sad svorek -komplet  - viz. PD</t>
  </si>
  <si>
    <t>900479370</t>
  </si>
  <si>
    <t>360420901.54</t>
  </si>
  <si>
    <t>Montáž a dodávka plochý kabel  - viz. PD</t>
  </si>
  <si>
    <t>-999708176</t>
  </si>
  <si>
    <t>360420901.55</t>
  </si>
  <si>
    <t>Montáž a dodávka krytky obslužné jednotky  - viz. PD</t>
  </si>
  <si>
    <t>1597530322</t>
  </si>
  <si>
    <t>O04.2. - O04.2. - ZTI</t>
  </si>
  <si>
    <t>Úroveň 3:</t>
  </si>
  <si>
    <t>O04.2.1. - O04.2.1. - Vodovodní potrubí</t>
  </si>
  <si>
    <t xml:space="preserve">    722 - Vnitřní vodovod</t>
  </si>
  <si>
    <t>713463411</t>
  </si>
  <si>
    <t>Montáž izolace tepelné potrubí a ohybů tvarovkami nebo deskami potrubními pouzdry návlekovými izolačními hadicemi potrubí a ohybů</t>
  </si>
  <si>
    <t>-1022949471</t>
  </si>
  <si>
    <t>10+12+6</t>
  </si>
  <si>
    <t>283771110</t>
  </si>
  <si>
    <t>izolace tepelná potrubí z pěnového polyetylenu 28 x 9 mm</t>
  </si>
  <si>
    <t>-1954831442</t>
  </si>
  <si>
    <t>283770610</t>
  </si>
  <si>
    <t>izolace tepelná potrubí z pěnového polyetylenu 45 x 9 mm</t>
  </si>
  <si>
    <t>-723427897</t>
  </si>
  <si>
    <t>12*1,1 'Přepočtené koeficientem množství</t>
  </si>
  <si>
    <t>283771210</t>
  </si>
  <si>
    <t>izolace tepelná potrubí z pěnového polyetylenu 54 x 9 mm</t>
  </si>
  <si>
    <t>815965330</t>
  </si>
  <si>
    <t>6*1,1 'Přepočtené koeficientem množství</t>
  </si>
  <si>
    <t>1833434446</t>
  </si>
  <si>
    <t>722</t>
  </si>
  <si>
    <t>Vnitřní vodovod</t>
  </si>
  <si>
    <t>722173103</t>
  </si>
  <si>
    <t xml:space="preserve">Potrubí z plastových trubek ze síťovaného polyethylenu spojované mechanicky násuvnou objímkou plastovou D 20/2,8 ( předizolované) </t>
  </si>
  <si>
    <t>1658351533</t>
  </si>
  <si>
    <t>722173104</t>
  </si>
  <si>
    <t>Potrubí z plastových trubek ze síťovaného polyethylenu spojované mechanicky násuvnou objímkou plastovou D 25/3,5  (předizolované)</t>
  </si>
  <si>
    <t>1415234286</t>
  </si>
  <si>
    <t xml:space="preserve">Poznámka k souboru cen:
1. V cenách -4001 až -4088 jsou započteny náklady na montáž a dodávku potrubí a tvarovek. </t>
  </si>
  <si>
    <t>722173105</t>
  </si>
  <si>
    <t>Potrubí z plastových trubek ze síťovaného polyethylenu spojované mechanicky násuvnou objímkou plastovou D 32x4,4mm 
(předizolované)</t>
  </si>
  <si>
    <t>-1923909293</t>
  </si>
  <si>
    <t>722173106</t>
  </si>
  <si>
    <t>Potrubí z plastových trubek ze síťovaného polyethylenu spojované mechanicky násuvnou objímkou plastovou D 40x5,5mm (předizolované)</t>
  </si>
  <si>
    <t>-1890420641</t>
  </si>
  <si>
    <t>722173107</t>
  </si>
  <si>
    <t>Potrubí z plastových trubek ze síťovaného polyethylenu spojované mechanicky násuvnou objímkou plastovou D 50x6,9mm  (předizolované)</t>
  </si>
  <si>
    <t>1820591031</t>
  </si>
  <si>
    <t>722130233</t>
  </si>
  <si>
    <t>Potrubí z ocelových trubek pozinkovaných závitových svařovaných běžných DN 25</t>
  </si>
  <si>
    <t>-851907145</t>
  </si>
  <si>
    <t>722130235</t>
  </si>
  <si>
    <t>Potrubí z ocelových trubek pozinkovaných závitových svařovaných běžných DN 40</t>
  </si>
  <si>
    <t>-260099954</t>
  </si>
  <si>
    <t>722130236</t>
  </si>
  <si>
    <t>Potrubí z ocelových trubek pozinkovaných závitových svařovaných běžných DN 50</t>
  </si>
  <si>
    <t>-65393843</t>
  </si>
  <si>
    <t>722212502</t>
  </si>
  <si>
    <t>Armatury přírubové potrubní oddělovače [BA] PN 10 - potrubní oddělovač typu BA DN 32</t>
  </si>
  <si>
    <t>1441316359</t>
  </si>
  <si>
    <t>722212912</t>
  </si>
  <si>
    <t>Armatury přírubové zpětné ventily PN 16 do 70 st.C DN 50</t>
  </si>
  <si>
    <t>1580675890</t>
  </si>
  <si>
    <t>722232048</t>
  </si>
  <si>
    <t>Armatury se dvěma závity kulové kohouty PN 42 do 185  st.C přímé vnitřní závit  G 2</t>
  </si>
  <si>
    <t>-1527524656</t>
  </si>
  <si>
    <t>722240142</t>
  </si>
  <si>
    <t>Armatury z plastických hmot PPR T-kusy s vypouštěcím ventilem D 25 x 4,2</t>
  </si>
  <si>
    <t>-47341833</t>
  </si>
  <si>
    <t>722254115</t>
  </si>
  <si>
    <t>Požární příslušenství a armatury hydrantové skříně vnitřní s výzbrojí D 25 (polyesterová hadice)
B25/30</t>
  </si>
  <si>
    <t>2090309255</t>
  </si>
  <si>
    <t>722290215</t>
  </si>
  <si>
    <t>Zkoušky, proplach a desinfekce vodovodního potrubí zkoušky těsnosti vodovodního potrubí hrdlového nebo přírubového do DN 100</t>
  </si>
  <si>
    <t>1722967279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</si>
  <si>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</si>
  <si>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265+70+50+60+15</t>
  </si>
  <si>
    <t>722290234</t>
  </si>
  <si>
    <t>Zkoušky, proplach a desinfekce vodovodního potrubí proplach a desinfekce vodovodního potrubí do DN 80</t>
  </si>
  <si>
    <t>1709376023</t>
  </si>
  <si>
    <t>998722203</t>
  </si>
  <si>
    <t>Přesun hmot pro vnitřní vodovod stanovený procentní sazbou (%) z ceny vodorovná dopravní vzdálenost do 50 m v objektech výšky přes 12 do 24 m</t>
  </si>
  <si>
    <t>-541280629</t>
  </si>
  <si>
    <t>Zednické přípomoce /drážky, průrazy, vyplnění, začištění/</t>
  </si>
  <si>
    <t>-721624859</t>
  </si>
  <si>
    <t>Označení výtokových armatur a potrubí</t>
  </si>
  <si>
    <t>405100215</t>
  </si>
  <si>
    <t>Doprava materiálu a pracovníků</t>
  </si>
  <si>
    <t>1346399477</t>
  </si>
  <si>
    <t>O04.2.2. - O04.2.2. - Zařízení a výtokové armatury, doplňky</t>
  </si>
  <si>
    <t xml:space="preserve">    722_1 - Redukce tlaku</t>
  </si>
  <si>
    <t xml:space="preserve">    725 - Zdravotechnika - zařizovací předměty</t>
  </si>
  <si>
    <t>722_1</t>
  </si>
  <si>
    <t>Kul. kohout 3/4“</t>
  </si>
  <si>
    <t>-162183776</t>
  </si>
  <si>
    <t>16"kulový kohout k elektr. ohřívačům"</t>
  </si>
  <si>
    <t>3"kulový kohout - přívod k urinálu"</t>
  </si>
  <si>
    <t>722_2</t>
  </si>
  <si>
    <t>Potrubní kul. kohouty uzavírací a vypouštěcí DN15-40</t>
  </si>
  <si>
    <t>2056515816</t>
  </si>
  <si>
    <t>722_3</t>
  </si>
  <si>
    <t>Filtr DN 3/4"</t>
  </si>
  <si>
    <t>-2056825258</t>
  </si>
  <si>
    <t>722_4</t>
  </si>
  <si>
    <t>Roháček s filtrem 1/2" / 3/8""</t>
  </si>
  <si>
    <t>657150029</t>
  </si>
  <si>
    <t>722_5</t>
  </si>
  <si>
    <t>Zpětný ventil DN20 3/4"</t>
  </si>
  <si>
    <t>1468504073</t>
  </si>
  <si>
    <t>Podružný vodoměr  (pitná a užitková voda) - 2,5m3</t>
  </si>
  <si>
    <t>-1013398676</t>
  </si>
  <si>
    <t>Redukce tlaku</t>
  </si>
  <si>
    <t>722_1_01</t>
  </si>
  <si>
    <t>Kulový uzávěr DN32 (pitná voda)</t>
  </si>
  <si>
    <t>-1109000625</t>
  </si>
  <si>
    <t>722_1_02</t>
  </si>
  <si>
    <t>Kulový uzávěr DN20 (užitková voda)</t>
  </si>
  <si>
    <t>1212040289</t>
  </si>
  <si>
    <t>722_1_03</t>
  </si>
  <si>
    <t>zpětný ventil DN32 (pitná voda)</t>
  </si>
  <si>
    <t>-1712530185</t>
  </si>
  <si>
    <t>722_1_04</t>
  </si>
  <si>
    <t>zpětný ventil DN20 (užitková voda)</t>
  </si>
  <si>
    <t>1003683919</t>
  </si>
  <si>
    <t>722_1_05</t>
  </si>
  <si>
    <t>tlakový redukční ventil - se šroubením a manometrem</t>
  </si>
  <si>
    <t>-460141955</t>
  </si>
  <si>
    <t>722_1_06</t>
  </si>
  <si>
    <t xml:space="preserve">tlumič vodního rázu </t>
  </si>
  <si>
    <t>773861120</t>
  </si>
  <si>
    <t>725</t>
  </si>
  <si>
    <t>Zdravotechnika - zařizovací předměty</t>
  </si>
  <si>
    <t>725_01</t>
  </si>
  <si>
    <t>Umyvadlo 50x46cm, vč sifonu</t>
  </si>
  <si>
    <t>1551704344</t>
  </si>
  <si>
    <t>725_02</t>
  </si>
  <si>
    <t>Umyvadlo pro ZTP 64x55cm, vč sifonu</t>
  </si>
  <si>
    <t>-1122702578</t>
  </si>
  <si>
    <t>725_03</t>
  </si>
  <si>
    <t>renovmodul WC nádrž + pro bidet do zazdění</t>
  </si>
  <si>
    <t>449294314</t>
  </si>
  <si>
    <t>725_04</t>
  </si>
  <si>
    <t xml:space="preserve">WC závěsné </t>
  </si>
  <si>
    <t>-714560934</t>
  </si>
  <si>
    <t>725_05</t>
  </si>
  <si>
    <t>izolační deska s příslušenstvím</t>
  </si>
  <si>
    <t>-197435143</t>
  </si>
  <si>
    <t>725_06</t>
  </si>
  <si>
    <t>WC sedátko s poklopem bílé</t>
  </si>
  <si>
    <t>-1056563560</t>
  </si>
  <si>
    <t>725_07</t>
  </si>
  <si>
    <t>ovládací deska,základ.tlačítko typ 2  - chrom/lesk, 247x165mm</t>
  </si>
  <si>
    <t>1746227980</t>
  </si>
  <si>
    <t>725_08</t>
  </si>
  <si>
    <t>WC kombi SO, vč. duroplast.sedátka pro ZTP</t>
  </si>
  <si>
    <t>298207534</t>
  </si>
  <si>
    <t>725_09</t>
  </si>
  <si>
    <t>odsávací urinál s fotobuňkou vč. napaječů</t>
  </si>
  <si>
    <t>1295747184</t>
  </si>
  <si>
    <t>725_10</t>
  </si>
  <si>
    <t>výlevka volně stojící s mřížkou + splach. nádržka</t>
  </si>
  <si>
    <t>1378848683</t>
  </si>
  <si>
    <t>725_11</t>
  </si>
  <si>
    <t>závěsný bidet</t>
  </si>
  <si>
    <t>1557031274</t>
  </si>
  <si>
    <t>725_12</t>
  </si>
  <si>
    <t>dřez nerezový</t>
  </si>
  <si>
    <t>1327470152</t>
  </si>
  <si>
    <t>725_13</t>
  </si>
  <si>
    <t xml:space="preserve">stoj. umyvadlová baterie vč. sifonu </t>
  </si>
  <si>
    <t>487211799</t>
  </si>
  <si>
    <t>725_14</t>
  </si>
  <si>
    <t>stoj. umyvadlová baterie vč. sifonu pro ZTP</t>
  </si>
  <si>
    <t>1062935580</t>
  </si>
  <si>
    <t>725_15</t>
  </si>
  <si>
    <t>madla pro ZTP (k WC a umyvadlu)</t>
  </si>
  <si>
    <t>-685197242</t>
  </si>
  <si>
    <t>725_16</t>
  </si>
  <si>
    <t>stojánková dřezová páková baterie s dlouhým ramínkem</t>
  </si>
  <si>
    <t>1899056275</t>
  </si>
  <si>
    <t>725_17</t>
  </si>
  <si>
    <t>nástěnná páková baterie umyvadlová s dlouhým ramínkem</t>
  </si>
  <si>
    <t>2096461913</t>
  </si>
  <si>
    <t>725_18</t>
  </si>
  <si>
    <t>bidetová stojánková baterie</t>
  </si>
  <si>
    <t>-1307467178</t>
  </si>
  <si>
    <t>16.2</t>
  </si>
  <si>
    <t>Pomocný montážní materiál</t>
  </si>
  <si>
    <t>-1121903490</t>
  </si>
  <si>
    <t>725532101</t>
  </si>
  <si>
    <t>Elektrické ohřívače zásobníkové beztlakové přepadové akumulační s pojistným ventilem závěsné svislé 10 l (2,0 kW) objem nádrže (příkon)</t>
  </si>
  <si>
    <t>-2694985</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</si>
  <si>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</si>
  <si>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725532102</t>
  </si>
  <si>
    <t>Elektrické ohřívače zásobníkové beztlakové přepadové akumulační s pojistným ventilem závěsné svislé 15 l (2,0 kW) objem nádrže (příkon)</t>
  </si>
  <si>
    <t>-109814611</t>
  </si>
  <si>
    <t>725532317</t>
  </si>
  <si>
    <t>Elektrické ohřívače zásobníkové beztlakové přepadové akumulační s pojistným ventilem stacionární 0,6 MPa objem nádrže (příkon) 125 l (2,2 kW)</t>
  </si>
  <si>
    <t>1754553188</t>
  </si>
  <si>
    <t>725539202</t>
  </si>
  <si>
    <t>Elektrické ohřívače zásobníkové montáž tlakových ohřívačů závěsných (svislých nebo vodorovných) přes 15 do 50 l</t>
  </si>
  <si>
    <t>1235475884</t>
  </si>
  <si>
    <t>541322340</t>
  </si>
  <si>
    <t>tlakový ohřívač vody elektrický  TO 20/2,2kW</t>
  </si>
  <si>
    <t>295882370</t>
  </si>
  <si>
    <t>725535222</t>
  </si>
  <si>
    <t>Ventil pojistný bezpečnostní souprava redukčním ventilem a s výlevkou</t>
  </si>
  <si>
    <t>-1974946128</t>
  </si>
  <si>
    <t>725291511</t>
  </si>
  <si>
    <t>Doplňky zařízení koupelen a záchodů plastové dávkovač tekutého mýdla na 350 ml</t>
  </si>
  <si>
    <t>568176356</t>
  </si>
  <si>
    <t>29+2+3</t>
  </si>
  <si>
    <t>725291621</t>
  </si>
  <si>
    <t>Doplňky zařízení koupelen a záchodů nerezové zásobník toaletních papírů d=300 mm</t>
  </si>
  <si>
    <t>2045159882</t>
  </si>
  <si>
    <t>19+2</t>
  </si>
  <si>
    <t>725291631</t>
  </si>
  <si>
    <t>Doplňky zařízení koupelen a záchodů nerezové zásobník papírových ručníků</t>
  </si>
  <si>
    <t>-187844530</t>
  </si>
  <si>
    <t>1"učebna"</t>
  </si>
  <si>
    <t>3"sociálky"</t>
  </si>
  <si>
    <t>5"učebny"</t>
  </si>
  <si>
    <t>5"sociálky"</t>
  </si>
  <si>
    <t>725291689</t>
  </si>
  <si>
    <t>Doplňky zařízení koupelen a záchodů nerezový velký koš otevřený</t>
  </si>
  <si>
    <t>-111794938</t>
  </si>
  <si>
    <t>725291699</t>
  </si>
  <si>
    <t>Doplňky zařízení koupelen a záchodů nerezový malý koš k WC</t>
  </si>
  <si>
    <t>-23560200</t>
  </si>
  <si>
    <t>7251233129</t>
  </si>
  <si>
    <t>Doplňky zařízení koupelen a záchodů - tryskový vysoušeč rukou ve stříbrném provedení</t>
  </si>
  <si>
    <t>KS</t>
  </si>
  <si>
    <t>-687754518</t>
  </si>
  <si>
    <t>Poznámka k položce:
Rychlý a výkonný vysoušeč rukou pro vysuší mokrých rukou během 10 sekund. 
Bezdotykový osoušeč rukou se hodí zejména na toalety a všude tam, kde je potřeba dokonale osušit vlhké ruce. 
Díky podélným tryskám rozmístěným po obou stranách se vysuší dlaně teplým vzduchem během okamžiku.
Antibakteriální povrch zaručuje maximální hygienu.
Výhody:
* Vysuší ruce do 10 sekund
* Bezdotykový systém
* Maximální hygiena
* Moderní design
* Úspora energie
Systém sušení:
Při vsunutí a během pozvolného vysouvání rukou z vysoušeče je voda okamžitě odehnána vysokým tlakem teplého vzduchu. Proudění vzduchu zajišťují hřebenové trysky umístěné po obou stranách sušícího prostoru. Odfouknutá voda se zachycuje v odpařovací nádobce ve spodní části přístroje.</t>
  </si>
  <si>
    <t>5"1.NP"</t>
  </si>
  <si>
    <t>5"2.NP"</t>
  </si>
  <si>
    <t>17.2</t>
  </si>
  <si>
    <t>Montáž ZP</t>
  </si>
  <si>
    <t>567603168</t>
  </si>
  <si>
    <t>18.2</t>
  </si>
  <si>
    <t>480423170</t>
  </si>
  <si>
    <t>19.2</t>
  </si>
  <si>
    <t>1833563206</t>
  </si>
  <si>
    <t>998725202</t>
  </si>
  <si>
    <t>Přesun hmot pro zařizovací předměty stanovený procentní sazbou (%) z ceny vodorovná dopravní vzdálenost do 50 m v objektech výšky přes 6 do 12 m</t>
  </si>
  <si>
    <t>1787153975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</si>
  <si>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</si>
  <si>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O04.2.3. - O04.2.3. - Kanalizace, sifony a armatury</t>
  </si>
  <si>
    <t>871265211</t>
  </si>
  <si>
    <t>Kanalizační potrubí z tvrdého PVC v otevřeném výkopu ve sklonu do 20 %, hladkého plnostěnného jednovrstvého, tuhost třídy SN 4 DN 110</t>
  </si>
  <si>
    <t>1576667126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</si>
  <si>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</si>
  <si>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871275211</t>
  </si>
  <si>
    <t>Kanalizační potrubí z tvrdého PVC v otevřeném výkopu ve sklonu do 20 %, hladkého plnostěnného jednovrstvého, tuhost třídy SN 4 DN 125</t>
  </si>
  <si>
    <t>-1221106692</t>
  </si>
  <si>
    <t>871315211</t>
  </si>
  <si>
    <t>Kanalizační potrubí z tvrdého PVC v otevřeném výkopu ve sklonu do 20 %, hladkého plnostěnného jednovrstvého, tuhost třídy SN 4 DN 160</t>
  </si>
  <si>
    <t>770958624</t>
  </si>
  <si>
    <t>721174025</t>
  </si>
  <si>
    <t>Potrubí z plastových trub HT Systém (polypropylenové PPs) odpadní (svislé) DN 100</t>
  </si>
  <si>
    <t>1062847012</t>
  </si>
  <si>
    <t>721174026</t>
  </si>
  <si>
    <t>Potrubí z plastových trub HT Systém (polypropylenové PPs) odpadní (svislé) DN 125</t>
  </si>
  <si>
    <t>942680595</t>
  </si>
  <si>
    <t>721174027</t>
  </si>
  <si>
    <t>Potrubí z plastových trub HT Systém (polypropylenové PPs) odpadní (svislé) DN 150</t>
  </si>
  <si>
    <t>-165370671</t>
  </si>
  <si>
    <t>721175102</t>
  </si>
  <si>
    <t>Potrubí z plastových trub tlumící zvuk třívrstvé připojovací DN 40
 - hlukový útlum dle DIN 4109 (30dB(1))</t>
  </si>
  <si>
    <t>562568913</t>
  </si>
  <si>
    <t>25"D 32"</t>
  </si>
  <si>
    <t>45"D 40"</t>
  </si>
  <si>
    <t>721175103</t>
  </si>
  <si>
    <t>Potrubí z plastových trub tlumící zvuk třívrstvé připojovací DN 50
 - hlukový útlum dle DIN 4109 (30dB(1))</t>
  </si>
  <si>
    <t>-101282954</t>
  </si>
  <si>
    <t>721175104</t>
  </si>
  <si>
    <t>Potrubí z plastových trub tlumící zvuk třívrstvé připojovací DN 75
  - hlukový útlum dle DIN 4109 (30dB(1))</t>
  </si>
  <si>
    <t>-1103715143</t>
  </si>
  <si>
    <t>721175112</t>
  </si>
  <si>
    <t>Potrubí z plastových trub tlumící zvuk třívrstvé odpadní (svislé) DN 110
  - hlukový útlum dle DIN 4109 (30dB(1))</t>
  </si>
  <si>
    <t>-538221182</t>
  </si>
  <si>
    <t>721175113</t>
  </si>
  <si>
    <t>Potrubí z plastových trub tlumící zvuk třívrstvé [POLO-KAL systém] odpadní (svislé) DN 125</t>
  </si>
  <si>
    <t>893865240</t>
  </si>
  <si>
    <t>721226511</t>
  </si>
  <si>
    <t xml:space="preserve">Zápachové uzávěrky podomítkové (Pe) s krycí deskou pro pračku a myčku DN 40 </t>
  </si>
  <si>
    <t>-6451653</t>
  </si>
  <si>
    <t>286156020</t>
  </si>
  <si>
    <t>čistící tvarovka HTRE, DN 75</t>
  </si>
  <si>
    <t>-1779306525</t>
  </si>
  <si>
    <t>286156030</t>
  </si>
  <si>
    <t>čistící tvarovka HTRE, DN 100</t>
  </si>
  <si>
    <t>-1622967943</t>
  </si>
  <si>
    <t>286156040</t>
  </si>
  <si>
    <t>čistící tvarovka HTRE, DN 125</t>
  </si>
  <si>
    <t>-1950521331</t>
  </si>
  <si>
    <t>721273153</t>
  </si>
  <si>
    <t>Ventilační hlavice z polypropylenu (PP) DN 110</t>
  </si>
  <si>
    <t>-772785178</t>
  </si>
  <si>
    <t>721274109</t>
  </si>
  <si>
    <t>Přivzdušňovací ventil odpadních potrubí  5,5l/s</t>
  </si>
  <si>
    <t>339641112</t>
  </si>
  <si>
    <t>721290111</t>
  </si>
  <si>
    <t>Zkouška těsnosti kanalizace v objektech vodou do DN 125</t>
  </si>
  <si>
    <t xml:space="preserve">Poznámka k souboru cen:
1. V ceně -0123 není započteno dodání média; jeho dodávka se oceňuje ve specifikaci. </t>
  </si>
  <si>
    <t>15+10</t>
  </si>
  <si>
    <t>80+20</t>
  </si>
  <si>
    <t>70+29+44+182+55</t>
  </si>
  <si>
    <t>721290112</t>
  </si>
  <si>
    <t>Zkouška těsnosti kanalizace v objektech vodou DN 150 nebo DN 200</t>
  </si>
  <si>
    <t>-2059659870</t>
  </si>
  <si>
    <t>721169411</t>
  </si>
  <si>
    <t>Montáž odvaděče kondenzátu od VZT jednotek DN 15</t>
  </si>
  <si>
    <t>1924355710</t>
  </si>
  <si>
    <t>10.888.767</t>
  </si>
  <si>
    <t>Rozvaděčové systémy a přístroje Rozvaděčové systémy Odtoky kondenzátu rozvaděčů Odtok kondenzátu,bal=6ks</t>
  </si>
  <si>
    <t>252260885</t>
  </si>
  <si>
    <t>10.889.138</t>
  </si>
  <si>
    <t>Rozvaděčové systémy a přístroje Rozvaděčové systémy Odtoky kondenzátu rozvaděčů Hadice pro odvod kondenzátu</t>
  </si>
  <si>
    <t>-786694017</t>
  </si>
  <si>
    <t>21.1</t>
  </si>
  <si>
    <t>Pomocný materiál</t>
  </si>
  <si>
    <t>1323586131</t>
  </si>
  <si>
    <t>30.1</t>
  </si>
  <si>
    <t>170207811</t>
  </si>
  <si>
    <t>28.1</t>
  </si>
  <si>
    <t>-1517703626</t>
  </si>
  <si>
    <t>29.1</t>
  </si>
  <si>
    <t>-1242547380</t>
  </si>
  <si>
    <t>667679329</t>
  </si>
  <si>
    <t>O04.2.4. - O04.2.4. - Venkovní rozvody</t>
  </si>
  <si>
    <t xml:space="preserve">      8_2 - Trubní vedení - venkovní kanalizace dešťová</t>
  </si>
  <si>
    <t>131201201</t>
  </si>
  <si>
    <t>Hloubení zapažených jam a zářezů s urovnáním dna do předepsaného profilu a spádu v hornině tř. 3 do 100 m3</t>
  </si>
  <si>
    <t>1633896645</t>
  </si>
  <si>
    <t>40"dešťová retenční nádrž"</t>
  </si>
  <si>
    <t>131201209</t>
  </si>
  <si>
    <t>Hloubení zapažených jam a zářezů s urovnáním dna do předepsaného profilu a spádu Příplatek k cenám za lepivost horniny tř. 3</t>
  </si>
  <si>
    <t>1115448339</t>
  </si>
  <si>
    <t>-2003974895</t>
  </si>
  <si>
    <t>(35+40+60)*0,6*1"vodovodní rozvody"</t>
  </si>
  <si>
    <t>(37+90+50)*0,6*1"kanalizační rozvody"</t>
  </si>
  <si>
    <t>42494925</t>
  </si>
  <si>
    <t>133201101</t>
  </si>
  <si>
    <t>Hloubení zapažených i nezapažených šachet s případným nutným přemístěním výkopku ve výkopišti v hornině tř. 3 do 100 m3</t>
  </si>
  <si>
    <t>898389574</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</si>
  <si>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</si>
  <si>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9*1,4"revizní šachty"</t>
  </si>
  <si>
    <t>133201109</t>
  </si>
  <si>
    <t>Hloubení zapažených i nezapažených šachet s případným nutným přemístěním výkopku ve výkopišti v hornině tř. 3 Příplatek k cenám za lepivost horniny tř. 3</t>
  </si>
  <si>
    <t>-1997291221</t>
  </si>
  <si>
    <t>-1334153633</t>
  </si>
  <si>
    <t>40+187,2+12,6</t>
  </si>
  <si>
    <t>-144,64</t>
  </si>
  <si>
    <t>1664536620</t>
  </si>
  <si>
    <t>-1888126608</t>
  </si>
  <si>
    <t>127045310</t>
  </si>
  <si>
    <t>95,16*1,8 'Přepočtené koeficientem množství</t>
  </si>
  <si>
    <t>105843578</t>
  </si>
  <si>
    <t>10"dešťová retenční nádrž"</t>
  </si>
  <si>
    <t>9*0,4</t>
  </si>
  <si>
    <t>(35+40+60)*0,6*0,7"vodovodní rozvody"</t>
  </si>
  <si>
    <t>(37+90+50)*0,6*0,7"kanalizační rozvody"</t>
  </si>
  <si>
    <t>1460402041</t>
  </si>
  <si>
    <t>(35+40+60)*0,6*0,2"vodovodní rozvody"</t>
  </si>
  <si>
    <t>(37+90+50)*0,6*0,2"kanalizační rozvody"</t>
  </si>
  <si>
    <t>-1950614108</t>
  </si>
  <si>
    <t>37,44*2 'Přepočtené koeficientem množství</t>
  </si>
  <si>
    <t>-583108268</t>
  </si>
  <si>
    <t>(35+40+60)*0,6*0,1"vodovodní rozvody"</t>
  </si>
  <si>
    <t>(37+90+50)*0,6*0,1"kanalizační rozvody"</t>
  </si>
  <si>
    <t>871161141</t>
  </si>
  <si>
    <t>Montáž vodovodního potrubí z plastů v otevřeném výkopu z polyetylenu PE 100 svařovaných na tupo SDR 11/PN16 D 32 x 3,0 mm</t>
  </si>
  <si>
    <t>2068012371</t>
  </si>
  <si>
    <t>286131100</t>
  </si>
  <si>
    <t>potrubí vodovodní PE100 PN16 SDR11 6 m, 100 m, 25 x 3,5 mm vč. ostatních tvarovek</t>
  </si>
  <si>
    <t>-765907867</t>
  </si>
  <si>
    <t>35*1,1 'Přepočtené koeficientem množství</t>
  </si>
  <si>
    <t>871171141</t>
  </si>
  <si>
    <t>Montáž vodovodního potrubí z plastů v otevřeném výkopu z polyetylenu PE 100 svařovaných na tupo SDR 11/PN16 D 40 x 3,7 mm
výtlačné potrubí užitkové vody</t>
  </si>
  <si>
    <t>1021757187</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</si>
  <si>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</si>
  <si>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286131110</t>
  </si>
  <si>
    <t>potrubí vodovodní PE100 PN16 SDR11 6 m, 100 m, 40 x 3,7 mm vč. ostatních tvarovek</t>
  </si>
  <si>
    <t>-641442967</t>
  </si>
  <si>
    <t>871211141</t>
  </si>
  <si>
    <t>Montáž vodovodního potrubí z plastů v otevřeném výkopu z polyetylenu PE 100 svařovaných na tupo SDR 11/PN16 D 63 x 5,8 mm
- hlavní přívod pitné vody z objektu "A"</t>
  </si>
  <si>
    <t>-420194783</t>
  </si>
  <si>
    <t>286131130</t>
  </si>
  <si>
    <t xml:space="preserve">potrubí vodovodní PE100 PN16 SDR11 6 m, 100 m, 63 x 5,8 mm vč. ostatních tvarovek
</t>
  </si>
  <si>
    <t>-368208974</t>
  </si>
  <si>
    <t>60*1,1 'Přepočtené koeficientem množství</t>
  </si>
  <si>
    <t>871305211</t>
  </si>
  <si>
    <t>Kanalizační potrubí z tvrdého PVC v otevřeném výkopu ve sklonu do 20 %, hladkého plnostěnného jednovrstvého, tuhost třídy SN 4 DN 125
- venkovní dešťová kanalizace
- splašková venkovní kanalizace</t>
  </si>
  <si>
    <t>1198733513</t>
  </si>
  <si>
    <t>32"venkovní dešťová kanalizace"</t>
  </si>
  <si>
    <t>5"splašková venkovní kanalizace"</t>
  </si>
  <si>
    <t>871315221</t>
  </si>
  <si>
    <t>Kanalizační potrubí z tvrdého PVC v otevřeném výkopu ve sklonu do 20 %, hladkého plnostěnného jednovrstvého, tuhost třídy SN 8 DN 160
- stoka S-B
- venkovní dešťová kanalizace
- přípojky dešťové kanalizace
- splašková venkovní kanalizace</t>
  </si>
  <si>
    <t>557697439</t>
  </si>
  <si>
    <t>25"stoka S-B"</t>
  </si>
  <si>
    <t>25"venkovní deštová kanalizace"</t>
  </si>
  <si>
    <t>28"přípojky dešťové kanalizace"</t>
  </si>
  <si>
    <t>12"splašková venkovní kanalizace"</t>
  </si>
  <si>
    <t>871355221</t>
  </si>
  <si>
    <t>Kanalizační potrubí z tvrdého PVC v otevřeném výkopu ve sklonu do 20 %, hladkého plnostěnného jednovrstvého, tuhost třídy SN 8 DN 200
-stoka S-A</t>
  </si>
  <si>
    <t>216597084</t>
  </si>
  <si>
    <t>50"stoka S-A"</t>
  </si>
  <si>
    <t>891231111</t>
  </si>
  <si>
    <t>Montáž vodovodních armatur na potrubí šoupátek v otevřeném výkopu nebo v šachtách s osazením zemní soupravy (bez poklopů) DN 65</t>
  </si>
  <si>
    <t>-1107605268</t>
  </si>
  <si>
    <t>422211300</t>
  </si>
  <si>
    <t>Šoupátka do PN 40 šoupátka z tvárné litiny GGG 400 - DIN 1693 šoupátka s nástrčnými hrdly krátká S 2000, pro potrubí PE a PVC pitná voda, neagresívní odpadní voda kat.č.: 4040E2 DN 50/63 PN16</t>
  </si>
  <si>
    <t>1283043446</t>
  </si>
  <si>
    <t>894812900</t>
  </si>
  <si>
    <t xml:space="preserve">Revizní šachty pro dešťovou a splaškovou kanalizaci vč. poklopu poklop betonový (pro zatížení) s betonovým konusem (7 t)
- dodání vč. osazení
</t>
  </si>
  <si>
    <t>-709782432</t>
  </si>
  <si>
    <t>2"revizní šachta DN1000 (ŠJ-1,ŠJ-2)"</t>
  </si>
  <si>
    <t>3"revizní šachta DN600 (ŠJ-3,ŠS-1,ŠS-2)"</t>
  </si>
  <si>
    <t>3"revizní šachta DN600 (ŠD-1,ŠD-2,ŠD-4)"</t>
  </si>
  <si>
    <t>1"revizní šachta DN1000 regulační"</t>
  </si>
  <si>
    <t>899231110</t>
  </si>
  <si>
    <t>Úprava a výsek šachty ŠJ-S</t>
  </si>
  <si>
    <t>515476108</t>
  </si>
  <si>
    <t>8_2</t>
  </si>
  <si>
    <t>Trubní vedení - venkovní kanalizace dešťová</t>
  </si>
  <si>
    <t>382411115</t>
  </si>
  <si>
    <t>Zemní nádrž objemu 30 m3 (z PE) na dešťovou vodu  - komplet vč. vystrojení ATS a filtrace, vč. zemních prací stat.zajištění a příp.obetonování</t>
  </si>
  <si>
    <t xml:space="preserve">kus-odhad </t>
  </si>
  <si>
    <t>-1944454793</t>
  </si>
  <si>
    <t>1205709201</t>
  </si>
  <si>
    <t>244482878</t>
  </si>
  <si>
    <t>35+40+60</t>
  </si>
  <si>
    <t>1613796298</t>
  </si>
  <si>
    <t>998276101</t>
  </si>
  <si>
    <t>Přesun hmot pro trubní vedení hloubené z trub z plastických hmot nebo sklolaminátových pro vodovody nebo kanalizace v otevřeném výkopu dopravní vzdálenost do 15 m</t>
  </si>
  <si>
    <t>1758350903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</si>
  <si>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</si>
  <si>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1129909683</t>
  </si>
  <si>
    <t>721211621</t>
  </si>
  <si>
    <t>Podlahové vpusti dvorní vtoky (vpusti) 
Vtok dvorní se svislým odtokem a izolační přírubou DN 110/160 mříž litina 226x226
(s mechanickou zápachovou uzávěrkou- klapkou): 4,20 l/s
materiál : PP, litina</t>
  </si>
  <si>
    <t>-396764005</t>
  </si>
  <si>
    <t>-540323429</t>
  </si>
  <si>
    <t>32+5</t>
  </si>
  <si>
    <t>295250528</t>
  </si>
  <si>
    <t>90+50</t>
  </si>
  <si>
    <t>O04.3. - O04.3. - Elektroinstalace SIL+ SLA+ Hromosvod a uzemnění</t>
  </si>
  <si>
    <t>O04.3.1 - O04.3.1 - Slaboproudé rozvody</t>
  </si>
  <si>
    <t xml:space="preserve">    21_SLA - Slaboproudé rozvody</t>
  </si>
  <si>
    <t>ZP210SLA</t>
  </si>
  <si>
    <t>Zednické přípomoci /vysekání drážek,prostupů,začištění/</t>
  </si>
  <si>
    <t>-800059375</t>
  </si>
  <si>
    <t>21_SLA</t>
  </si>
  <si>
    <t>Slaboproudé rozvody</t>
  </si>
  <si>
    <t>K 2.1</t>
  </si>
  <si>
    <t>EZS - koncentrátor</t>
  </si>
  <si>
    <t>-1703223165</t>
  </si>
  <si>
    <t>T01</t>
  </si>
  <si>
    <t>TEL - pobočková telefonní ústředna (4 vnější kanály) + syst.telefon do recepce vč. montáže</t>
  </si>
  <si>
    <t>-1313822486</t>
  </si>
  <si>
    <t>K 1</t>
  </si>
  <si>
    <t>EZS - PIR detektor vnitřní</t>
  </si>
  <si>
    <t>-1258930730</t>
  </si>
  <si>
    <t>K 2</t>
  </si>
  <si>
    <t>EZS - ústředna vč. záložního napájení</t>
  </si>
  <si>
    <t>-1611324437</t>
  </si>
  <si>
    <t>K 3</t>
  </si>
  <si>
    <t>EZS - tlačítkové tablo</t>
  </si>
  <si>
    <t>2055089542</t>
  </si>
  <si>
    <t>K 28</t>
  </si>
  <si>
    <t>Ventilátory do RACKu</t>
  </si>
  <si>
    <t>-1148320880</t>
  </si>
  <si>
    <t>K 29</t>
  </si>
  <si>
    <t>Switch 20port 10/100/1000 Mbps, 4x dual, 2x 10GbE Smart Managed</t>
  </si>
  <si>
    <t>-396372512</t>
  </si>
  <si>
    <t>K 30</t>
  </si>
  <si>
    <t>Anténa s integrovaným WiFi 802.11 a/b/g/n/ac, až 450Mbps + 1300Mbps, Dual-Band 2.4GHz + 5GHz</t>
  </si>
  <si>
    <t>-1908465435</t>
  </si>
  <si>
    <t>K 220 26-0027.R00</t>
  </si>
  <si>
    <t>Krabice KO 125 ve zdi včetně vysekání lůžka</t>
  </si>
  <si>
    <t>-1552730169</t>
  </si>
  <si>
    <t>K 220 26-0024.R00</t>
  </si>
  <si>
    <t>Krabice KO 97 ve zdi včetně vysekání lůžka</t>
  </si>
  <si>
    <t>416997367</t>
  </si>
  <si>
    <t>K 220 26-0023.R00</t>
  </si>
  <si>
    <t>Krabice KR 68 ve zdi včetně vysekání lůžka</t>
  </si>
  <si>
    <t>266791975</t>
  </si>
  <si>
    <t>K 4.1</t>
  </si>
  <si>
    <t>EZS - dveřní kontakt</t>
  </si>
  <si>
    <t>443486071</t>
  </si>
  <si>
    <t>K 4.2</t>
  </si>
  <si>
    <t>EZS - siréna vnější vč. blikače</t>
  </si>
  <si>
    <t>683941082</t>
  </si>
  <si>
    <t>K 4.3</t>
  </si>
  <si>
    <t>EZS - siréna vnitřní</t>
  </si>
  <si>
    <t>1317567027</t>
  </si>
  <si>
    <t>K 7</t>
  </si>
  <si>
    <t>Skříňka MIS1B (UR) vč. montážní skříňky</t>
  </si>
  <si>
    <t>-613340530</t>
  </si>
  <si>
    <t>K 8</t>
  </si>
  <si>
    <t>El. zámek 8V-AC</t>
  </si>
  <si>
    <t>1510200570</t>
  </si>
  <si>
    <t>K 36</t>
  </si>
  <si>
    <t>reproduktorová zásuvka</t>
  </si>
  <si>
    <t>-284577318</t>
  </si>
  <si>
    <t>K 6</t>
  </si>
  <si>
    <t>Tlačítkové tablo - videotelefon provedení antivadal</t>
  </si>
  <si>
    <t>514173303</t>
  </si>
  <si>
    <t>K 6.1</t>
  </si>
  <si>
    <t>Videotelefon (handsfree) - přístroj</t>
  </si>
  <si>
    <t>102139754</t>
  </si>
  <si>
    <t>K 9</t>
  </si>
  <si>
    <t>zásuvka datová 2xRJ45 Cat.5e</t>
  </si>
  <si>
    <t>-924628459</t>
  </si>
  <si>
    <t>K 34</t>
  </si>
  <si>
    <t>Videotelefon - napájecí zdroj + přídavný zesilovač</t>
  </si>
  <si>
    <t>1913014275</t>
  </si>
  <si>
    <t>K 10</t>
  </si>
  <si>
    <t>IP kamera vnitřní montáž na strop</t>
  </si>
  <si>
    <t>756679948</t>
  </si>
  <si>
    <t>K 10.1</t>
  </si>
  <si>
    <t>Zásuvka RJ45 Cat.5e</t>
  </si>
  <si>
    <t>-1270486431</t>
  </si>
  <si>
    <t>K 18</t>
  </si>
  <si>
    <t>Kabel UTP Cat.5e</t>
  </si>
  <si>
    <t>-1422506735</t>
  </si>
  <si>
    <t>K 19</t>
  </si>
  <si>
    <t>kabel SYKFY 10x2x0,5</t>
  </si>
  <si>
    <t>1996824971</t>
  </si>
  <si>
    <t>K 35</t>
  </si>
  <si>
    <t>kabel coax</t>
  </si>
  <si>
    <t>43223600</t>
  </si>
  <si>
    <t>K 19.1</t>
  </si>
  <si>
    <t>kabel JYTY 4x1</t>
  </si>
  <si>
    <t>-1268938143</t>
  </si>
  <si>
    <t>435719376</t>
  </si>
  <si>
    <t>K 20</t>
  </si>
  <si>
    <t>kabel CHKE-V 3x2,5 (kabel funkční při požáru)</t>
  </si>
  <si>
    <t>-1197898725</t>
  </si>
  <si>
    <t>K 19.2</t>
  </si>
  <si>
    <t>kabel SYKFY 15x2x0,5</t>
  </si>
  <si>
    <t>-1777668178</t>
  </si>
  <si>
    <t>K 24</t>
  </si>
  <si>
    <t>Kabelový žlab drátěný 200/100mm kompletní vč. nosníků a spojek</t>
  </si>
  <si>
    <t>-185058257</t>
  </si>
  <si>
    <t>K 19.3</t>
  </si>
  <si>
    <t>kabel SYKFY 2x2x0,5</t>
  </si>
  <si>
    <t>-1315028398</t>
  </si>
  <si>
    <t>K 24.1</t>
  </si>
  <si>
    <t>Kabelový žlab drátěný 100/100mm kompletní vč. nosníků a spojek</t>
  </si>
  <si>
    <t>-251737261</t>
  </si>
  <si>
    <t>K 25</t>
  </si>
  <si>
    <t>Kabelový žlab drátěný 50/50 kompletní vč. nosníků a spojek</t>
  </si>
  <si>
    <t>-1423720611</t>
  </si>
  <si>
    <t>K 24.2</t>
  </si>
  <si>
    <t>Parapetní kanál  pvc190/65 ses tíněnou přepážkou kompletní vč. víka a kolen</t>
  </si>
  <si>
    <t>-258262658</t>
  </si>
  <si>
    <t>K 210 01-0002.RT2</t>
  </si>
  <si>
    <t>Trubka ohebná pod omítku, typ 23.. 16 mm včetně dodávky *** 1416/1</t>
  </si>
  <si>
    <t>2055454584</t>
  </si>
  <si>
    <t>K 210 01-0311.RT1</t>
  </si>
  <si>
    <t>Krabice odbočná KO 68, bez zapojení-kruhová včetně dodávky 1902+víčko</t>
  </si>
  <si>
    <t>1008563003</t>
  </si>
  <si>
    <t>K 210 01-0005.RT1</t>
  </si>
  <si>
    <t>Trubka ohebná pod omítku, typ 23.. 36 mm včetně dodávky trubky *** 2336</t>
  </si>
  <si>
    <t>1377288687</t>
  </si>
  <si>
    <t>K 21</t>
  </si>
  <si>
    <t>kabel CYKY3x2,5</t>
  </si>
  <si>
    <t>-668460133</t>
  </si>
  <si>
    <t>K 210 01-0005.RT11</t>
  </si>
  <si>
    <t>Trubka ohebná pod omítku, typ 23.. 23 mm včetně dodávky trubky PVC 2323</t>
  </si>
  <si>
    <t>-1108807084</t>
  </si>
  <si>
    <t>K 22</t>
  </si>
  <si>
    <t>vodič CY6z/ž</t>
  </si>
  <si>
    <t>1340216814</t>
  </si>
  <si>
    <t>K 210 01-0313.RT1</t>
  </si>
  <si>
    <t>Krabice odbočná KO 125, bez zapojení-čtvercová vč.dodávky KO 125+víčko</t>
  </si>
  <si>
    <t>-1024905127</t>
  </si>
  <si>
    <t>K 210 01-0312.RT1</t>
  </si>
  <si>
    <t>Krabice odbočná KO 97, bez zapojení-kruhová včetně dodávky KO 97+víčko</t>
  </si>
  <si>
    <t>-491430383</t>
  </si>
  <si>
    <t>K 31</t>
  </si>
  <si>
    <t>Krabice lištová - přístrojová pro stropní zásuvky</t>
  </si>
  <si>
    <t>2051911593</t>
  </si>
  <si>
    <t>K 31.1</t>
  </si>
  <si>
    <t>Krabice do parapetního žlabu</t>
  </si>
  <si>
    <t>-849715321</t>
  </si>
  <si>
    <t>K 210 01-0006.RT1</t>
  </si>
  <si>
    <t>Trubka ohebná pod omítku, typ 23.. 48 mm včetně dodávky trubky *** 2348</t>
  </si>
  <si>
    <t>2094017039</t>
  </si>
  <si>
    <t>K 23</t>
  </si>
  <si>
    <t>kabel TCEPKPFLE 10x4x0,6</t>
  </si>
  <si>
    <t>-504829452</t>
  </si>
  <si>
    <t>K 11</t>
  </si>
  <si>
    <t>reproduktor nástěnný 110V, 6W IP20 (evakuační rozhlas)</t>
  </si>
  <si>
    <t>849500745</t>
  </si>
  <si>
    <t>K 12</t>
  </si>
  <si>
    <t>reproduktor 6- 10W 110V IP40 nástěnný</t>
  </si>
  <si>
    <t>-506466319</t>
  </si>
  <si>
    <t>K 13</t>
  </si>
  <si>
    <t>školní hodiny, stropní oboustranné</t>
  </si>
  <si>
    <t>-1545935821</t>
  </si>
  <si>
    <t>K 14</t>
  </si>
  <si>
    <t>školní zvonek</t>
  </si>
  <si>
    <t>-299894936</t>
  </si>
  <si>
    <t>K 15</t>
  </si>
  <si>
    <t>Programové rozšíření systému školních hodin</t>
  </si>
  <si>
    <t>-445506094</t>
  </si>
  <si>
    <t>K 16</t>
  </si>
  <si>
    <t>Patch panel 24xRJ45-Cat.5e</t>
  </si>
  <si>
    <t>-1564174025</t>
  </si>
  <si>
    <t>K 26</t>
  </si>
  <si>
    <t>Skříň DR1 (popis v tech. zprávě)</t>
  </si>
  <si>
    <t>640986381</t>
  </si>
  <si>
    <t>K 17</t>
  </si>
  <si>
    <t>Měření datové sítě vč. měřících protokolů</t>
  </si>
  <si>
    <t>173786769</t>
  </si>
  <si>
    <t>K 26.1</t>
  </si>
  <si>
    <t>Skříň DR2 (popis v tech. zprávě)</t>
  </si>
  <si>
    <t>-1144638285</t>
  </si>
  <si>
    <t>K 27</t>
  </si>
  <si>
    <t>Napájecí panel do RACKu 5x230V + SPD</t>
  </si>
  <si>
    <t>1833716231</t>
  </si>
  <si>
    <t>K 17.1</t>
  </si>
  <si>
    <t>Úprava stáv. rozvodů školy</t>
  </si>
  <si>
    <t>1974248419</t>
  </si>
  <si>
    <t>K 33</t>
  </si>
  <si>
    <t>Požární ucpávka 0,5m2 oboustranná</t>
  </si>
  <si>
    <t>1588718623</t>
  </si>
  <si>
    <t>K 38</t>
  </si>
  <si>
    <t>Výchozí revize a předepsané zkoušky všech slaboproudých systémů</t>
  </si>
  <si>
    <t>1678348804</t>
  </si>
  <si>
    <t>K 220 26-1663.R00</t>
  </si>
  <si>
    <t>Zhotovení drážky v betonu, kameni</t>
  </si>
  <si>
    <t>133845756</t>
  </si>
  <si>
    <t>K 460 68-0041.RT1</t>
  </si>
  <si>
    <t>Průraz zdivem v betonové zdi tloušťky 15 cm do průměru 6 cm</t>
  </si>
  <si>
    <t>-1259428801</t>
  </si>
  <si>
    <t>K Pol18a12</t>
  </si>
  <si>
    <t>Revizní technik</t>
  </si>
  <si>
    <t>hod</t>
  </si>
  <si>
    <t>-1375533814</t>
  </si>
  <si>
    <t>K Pol18a1.1</t>
  </si>
  <si>
    <t>Uvedení do provozu, vyzkoušení, seřízení, vyregulování</t>
  </si>
  <si>
    <t>-1368961157</t>
  </si>
  <si>
    <t>K Pol97.1</t>
  </si>
  <si>
    <t>Mechanizace, plošiny, stavební lešení</t>
  </si>
  <si>
    <t>soub</t>
  </si>
  <si>
    <t>-2007200640</t>
  </si>
  <si>
    <t>Úroveň 4:</t>
  </si>
  <si>
    <t>O04.3.1.1 - Strukturovaná kabeláž</t>
  </si>
  <si>
    <t>D1 - Strukturovaná kabeláž (SK)</t>
  </si>
  <si>
    <t xml:space="preserve">    D2 - Materiál:</t>
  </si>
  <si>
    <t xml:space="preserve">      D3 - Strukturovaná kabeláž SK - Rack</t>
  </si>
  <si>
    <t xml:space="preserve">      D4 - Strukturovaná kabeláž SK</t>
  </si>
  <si>
    <t xml:space="preserve">      D5 - Kabely a elektroinstalační materiál</t>
  </si>
  <si>
    <t xml:space="preserve">    D6 - Montáž:</t>
  </si>
  <si>
    <t>D1</t>
  </si>
  <si>
    <t>Strukturovaná kabeláž (SK)</t>
  </si>
  <si>
    <t>D2</t>
  </si>
  <si>
    <t>Materiál:</t>
  </si>
  <si>
    <t>D3</t>
  </si>
  <si>
    <t>Strukturovaná kabeláž SK - Rack</t>
  </si>
  <si>
    <t>Pol3</t>
  </si>
  <si>
    <t>19“ rozvaděč, stojanový, výška 42U, šířka 600mm, hloubka 600mm. černá barva., Prosklené dveře, kouřové sklo. Perforovaný horní a dolní kryt.</t>
  </si>
  <si>
    <t>-172407350</t>
  </si>
  <si>
    <t>Pol151</t>
  </si>
  <si>
    <t xml:space="preserve">Stropní/podlahový ventilátor do stojanových rozvaděčů, 2 ventilátory o průměru 12cm.  </t>
  </si>
  <si>
    <t>-1488313700</t>
  </si>
  <si>
    <t>Pol152</t>
  </si>
  <si>
    <t xml:space="preserve">Plastové vyvazovací oko je možné umístit kamkoliv to dovoluje šroubové uchycení. </t>
  </si>
  <si>
    <t>614622715</t>
  </si>
  <si>
    <t>Pol153</t>
  </si>
  <si>
    <t>Propojovací panel, 24 portů RJ-45, 30u pozlacení, narážecí kontakty duálně normal/LSA. Vyvazovací úchytky za panelem.</t>
  </si>
  <si>
    <t>1877949017</t>
  </si>
  <si>
    <t>Pol154</t>
  </si>
  <si>
    <t xml:space="preserve">Patch panel telefonní 1U/19", 25 portů cat.3 </t>
  </si>
  <si>
    <t>-59081881</t>
  </si>
  <si>
    <t>Pol155</t>
  </si>
  <si>
    <t xml:space="preserve">Vyvazovací panel 1U, celokovový s krytem kabelů. Vhodné pro uchycení velkého množství kabelů, profil pro kabely 40x45mm. </t>
  </si>
  <si>
    <t>-383460233</t>
  </si>
  <si>
    <t>Pol156</t>
  </si>
  <si>
    <t xml:space="preserve">Vyvazovací panel 2U, celokovový s kovovým krytem kabelů. Vhodné pro uchycení velkého množství kabelů. Rozměr pro kabely 9*4,5cm </t>
  </si>
  <si>
    <t>-1871870135</t>
  </si>
  <si>
    <t>Pol157</t>
  </si>
  <si>
    <t xml:space="preserve">Police 280mm určená pro montáž do libovolných 19 rozvaděčů. Čelní uchycení, 25kg nosnost, výška 1U. </t>
  </si>
  <si>
    <t>49751107</t>
  </si>
  <si>
    <t>Pol158</t>
  </si>
  <si>
    <t xml:space="preserve">19" optický rozvaděč, barva černá, kovová skříň hloubky 245mm, kazeta na 24 svarků. Vana výsuvná. </t>
  </si>
  <si>
    <t>1731443588</t>
  </si>
  <si>
    <t>Pol159</t>
  </si>
  <si>
    <t>Adaptér LC, duplexní (dva konektory) pro instalaci do optického rozvaděče.</t>
  </si>
  <si>
    <t>793599039</t>
  </si>
  <si>
    <t>Pol160</t>
  </si>
  <si>
    <t xml:space="preserve">Jednostraně konektorovaný optický kabel (pigtail) s koncovkou LC, multi mode 50/125um, 1m </t>
  </si>
  <si>
    <t>1975508758</t>
  </si>
  <si>
    <t>Pol161</t>
  </si>
  <si>
    <t>ochranu optického sváru</t>
  </si>
  <si>
    <t>918021962</t>
  </si>
  <si>
    <t>Pol162</t>
  </si>
  <si>
    <t>Patch kabel FO LC-LC 2m, 50/125 duplex , LS0H, OM3 vhodný i pro 10Gbit.</t>
  </si>
  <si>
    <t>-193390131</t>
  </si>
  <si>
    <t>Pol163</t>
  </si>
  <si>
    <t>SWITCH 2 Gigabitové porty 1000Base-TP/SFP. 24 portů 10/100Base-TX s možností napájení dalších IEEE 802.3at zařízení, celkový výkon 300W.</t>
  </si>
  <si>
    <t>2007346292</t>
  </si>
  <si>
    <t>Pol164</t>
  </si>
  <si>
    <t xml:space="preserve">SWITCH 2 Gigabitové porty 1000Base-TP/SFP. 16 portů 10/100Base-TX s možností napájení dalších IEEE 802.3at zařízení, celkový výkon 300W. </t>
  </si>
  <si>
    <t>674852796</t>
  </si>
  <si>
    <t>Pol165</t>
  </si>
  <si>
    <t>SWITCH Gigabitový UltraPoE přepínač, 8x 1000Base-T s napájením, 2x TP+2x SFP 1000Base-X, IEEE 802.3at celkový výkon 380W.</t>
  </si>
  <si>
    <t>-2028752140</t>
  </si>
  <si>
    <t>Pol166</t>
  </si>
  <si>
    <t xml:space="preserve">Gigabitový modul miniGBIC (SFP), 1000Base-SX, duplexní LC konektor, multimode. Max. 550m. Vlnová délka 850nm. Cisco, Planet kompatibilní. Ekvivalent GLC-SX. </t>
  </si>
  <si>
    <t>-41601589</t>
  </si>
  <si>
    <t>Pol167</t>
  </si>
  <si>
    <t>19" rozvodný panel 5x230V, ČSN, kabel 3m, přepěťová ochrana, vč. montážních držáků do racku</t>
  </si>
  <si>
    <t>1137343671</t>
  </si>
  <si>
    <t>Pol168</t>
  </si>
  <si>
    <t>Patch kabel Cat 5e UTP 1,5m – modrý</t>
  </si>
  <si>
    <t>1442458854</t>
  </si>
  <si>
    <t>Pol169</t>
  </si>
  <si>
    <t>Patch kabel Cat 5e UTP 1m - modrý</t>
  </si>
  <si>
    <t>-1511906291</t>
  </si>
  <si>
    <t>Pol170</t>
  </si>
  <si>
    <t>Patch kabel Cat 5e UTP 1m - žlutý</t>
  </si>
  <si>
    <t>1828303089</t>
  </si>
  <si>
    <t>Pol171</t>
  </si>
  <si>
    <t>Patch kabel Cat 5e UTP 1m - zelený</t>
  </si>
  <si>
    <t>791122661</t>
  </si>
  <si>
    <t>D4</t>
  </si>
  <si>
    <t>Strukturovaná kabeláž SK</t>
  </si>
  <si>
    <t>Pol172</t>
  </si>
  <si>
    <t xml:space="preserve">Stropní duální přístupový bod 802.11ac pro až 1,75Gb/s bezdrátovou komunikaci, komunikuje v pásmech 2,4 a 5GHz, 3 antény pro každé pásmo, Beamforming., Gigabit ethernet 1x RJ-45. Šifrování WPA/WPA2, Multiple-SSID x16, podpora VLAN a STP, až 50+50 připojených WiFi klientů najednou. Interní RADIUS server. Interní NMS pro řízení a správu až 6 jednotek najednou. Napájení PoE nebo DC 12V. </t>
  </si>
  <si>
    <t>-46333147</t>
  </si>
  <si>
    <t>Pol173</t>
  </si>
  <si>
    <t>Kryt zásuvky Tango pro nosné masky 5014A-A100 B bílý</t>
  </si>
  <si>
    <t>-1700058762</t>
  </si>
  <si>
    <t>Pol174</t>
  </si>
  <si>
    <t>Maska nosná Tango 2 otvory 5014A-B1018</t>
  </si>
  <si>
    <t>-304378896</t>
  </si>
  <si>
    <t>Pol175</t>
  </si>
  <si>
    <t>Maska nosná Tango 1 otvor 5014A-B1017</t>
  </si>
  <si>
    <t>-1563712001</t>
  </si>
  <si>
    <t>Pol176</t>
  </si>
  <si>
    <t>Modul zásuvkový 22,5x45 se záclonkou</t>
  </si>
  <si>
    <t>-1443603426</t>
  </si>
  <si>
    <t>Pol177</t>
  </si>
  <si>
    <t>3901A-B10 B rámeček jednonásobný, bílý</t>
  </si>
  <si>
    <t>745498796</t>
  </si>
  <si>
    <t>Pol178</t>
  </si>
  <si>
    <t>Modul keystone RJ45</t>
  </si>
  <si>
    <t>-742256856</t>
  </si>
  <si>
    <t>Pol179</t>
  </si>
  <si>
    <t>Konektor RJ45</t>
  </si>
  <si>
    <t>1038666190</t>
  </si>
  <si>
    <t>D5</t>
  </si>
  <si>
    <t>Kabely a elektroinstalační materiál</t>
  </si>
  <si>
    <t>Pol180</t>
  </si>
  <si>
    <t>Krabice montážní pro vestavnou montáž</t>
  </si>
  <si>
    <t>-892649210</t>
  </si>
  <si>
    <t xml:space="preserve">Poznámka k položce:
Způsob montáže: pod omítku.
Vstupní otvory:7 x průměr 20 mm.
</t>
  </si>
  <si>
    <t>Pol181</t>
  </si>
  <si>
    <t>Krabice do sdk dvoupláštová</t>
  </si>
  <si>
    <t>-2005164152</t>
  </si>
  <si>
    <t>Poznámka k položce:
Popis:
Krabice vyhovuje dle dříve platné normy ČSN 73 0862 do materiálů třídy hořlavosti A - C3. Speciální přidaný vnější plášť. Montážní šrouby jsou opatřené trojchodým závitem pro rychlou instalaci.
Způsob montáže: do dutých stěn
Technické parametry:
Výrobce: KOPOS
Materiál: tvrdý samozhášivý polyvinylchlorid (PVC)
Jmenovité napětí: 400V
Zkouška žhavou smyčkou o teplotě: 850°C
Teplota okolí: -5 - + 60 °C
Třída reakce na oheň A - C3
Rozměry:
Průměr: 80 mm
Hloubka: 50 mm
Průměr frézovaného otvoru: 79,5 mm</t>
  </si>
  <si>
    <t>Pol181.2</t>
  </si>
  <si>
    <t xml:space="preserve">Instalační krabice do dutých stěn - přístrojová </t>
  </si>
  <si>
    <t>-1128051686</t>
  </si>
  <si>
    <t xml:space="preserve">Poznámka k položce:
Materiál: PVC samozhášivé
Teplotní odolnost: -5 až +60°C
Vyrobeno z bezolovnatého materiálu
Zkouška žhavou smyčkou: 850°C
- Na vnější straně dna krabice jsou hroty, které po přitlačení na stěnu předznačují vrtací body.
Technická specifikace:
Materiál: Tvrdý samozhášivý polyvinylchlorid (PVC) s teplotní odolností -5 °C až +60 °C.
Krabice dle požadavků ČSN EN 60 670-1 čl. 18 vyhovují zkoušce odolnosti proti nadměrnému teplu a hoření žhavou smyčkou s teplotou 850 °C. Nad rámec požadavků této normy je prováděna na krabicích zkouška odolnosti proti šíření plamene, jak to vyžadovala ČSN 37 0100.
KOPOS KOLÍN jako výrobce doporučuje montáž krabic na a do stavebních hmot třídy reakce na oheň A1 až C nebo D ve smyslu ČSN EN 13 501-1 (popř. dle dříve platné normy ČSN 73 0862 Hořlavost stavebních hmot: Montáž krabic na a do materiálů stupně hořlavosti A až C2)
Krabice jsou určené pro rozvody s napětím 400 V a s proudem max 16 A.
</t>
  </si>
  <si>
    <t>Pol181.3</t>
  </si>
  <si>
    <t>Krabice  odbočná do sádrokartonu</t>
  </si>
  <si>
    <t>1680416683</t>
  </si>
  <si>
    <t xml:space="preserve">Poznámka k položce:
Technické údaje: 
Druh: rozvodná krabice 
Materiál: tvrdý samozhášivý polyvinylchlorid (PVC) 
Jmenovité napětí: Un &lt; 400 V 
Jmenovitý proud: In &lt; 16 A 
Teplota okolí: T -5 – 60 °C 
Testováno žhavou smyčkou o teplotě: 850 °C 
Způsob montáže: do dutých stěn 
Šířka: 155 mm 
Výška: 155 mm 
Hloubka: 64 mm 
Vstupní otvory: 8 x průměr 30 mm, 6 x průměr 25 mm, 14 x průměr 20 mm, 4 x průměr 16 mm, 20 x průměr 10 mm, 8 x průměr 10 x 20 mm 
Použití: 
Vyhovují pro montáž na a do hmot stupně hořlavosti A - C2. 
Popis: 
Při montáži do podkladů třídy reakce na oheň A2 až C nebo D (popř. dle dříve platné normy ČSN 73 0862 Hořlavost stavebních hmot: Montáž krabic na a do materiálů stupně hořlavosti B až C2) je možné svorkovat do napětí 400 V, při montáži do podkladů třídy reakce na oheň A1 (popř. dle dříve platné normy ČSN 73 0862 Hořlavost stavebních hmot: Montáž krabic na a do materiálů stupně hořlavosti A) do napětí 500 V. Drážky v rozích krabice umožňují natočit víko v obou směrech oproti nainstalované krabici ±5°. Pro snadnější manipulaci s vodiči lze vylomit sloupky na dně krabice. V případě odstranění upevňovacích šroubů lze krabici použít pod omítku. Krabice je balena samostatně a dodává se společně s víčkem. 
Odpovídá normám: ČSN 37 0100 
Průměr frézovaného otvoru: 40 mm </t>
  </si>
  <si>
    <t>Pol182</t>
  </si>
  <si>
    <t xml:space="preserve">Instalace do betonových konstrukcí - Krabice, víčko , spodek , rozpěrná trubka , podpěra </t>
  </si>
  <si>
    <t>sada</t>
  </si>
  <si>
    <t>-1987117165</t>
  </si>
  <si>
    <t>Pol183</t>
  </si>
  <si>
    <t>Kabel UTP Cat5e LSOH</t>
  </si>
  <si>
    <t>1445879608</t>
  </si>
  <si>
    <t>Pol184</t>
  </si>
  <si>
    <t>FO kabel, 50/125, 4c, J/A-DQ(ZN)H WBF,LSOH, AE02, CLT, KDP, OM3</t>
  </si>
  <si>
    <t>1441285581</t>
  </si>
  <si>
    <t>Pol204</t>
  </si>
  <si>
    <t>Kabel yy-JZ 2x0,75</t>
  </si>
  <si>
    <t>-1292405450</t>
  </si>
  <si>
    <t>Pol185</t>
  </si>
  <si>
    <t>Kabel SYKFY 15x2x05</t>
  </si>
  <si>
    <t>966152064</t>
  </si>
  <si>
    <t>Pol186</t>
  </si>
  <si>
    <t>elektroinstalační ohebné trubky 20mm</t>
  </si>
  <si>
    <t>-185857988</t>
  </si>
  <si>
    <t xml:space="preserve">Poznámka k položce:
Elektroinstalační ohebné trubky 
Pro instalaci na povrch, do omítky nebo pod omítku.
 Vhodné pro montáž do dutých zdí, příček, stropů a do betonu.
 Lze montovat do prostoru s nebezpečím výbuchu hořlavých plynů a par, nebezpečná zóna 2 a do prostoru s nebezpečím výbuchu prachu,
 nebezpečná zóna 22.
Spojení nebo přichycení trubek lze provést pomocí příslušenství k tuhým trubkám
</t>
  </si>
  <si>
    <t>Pol187</t>
  </si>
  <si>
    <t>Ohebná elektroinstalační trubka 50mm BEZ DRÁTU</t>
  </si>
  <si>
    <t>-424217068</t>
  </si>
  <si>
    <t xml:space="preserve">Poznámka k položce:
Barva:   tmavě šedá RAL 7012  
Materiál:
samozhášivý polyvinylchlorid (PVC)
Mechanická odolnost:   střední  
Mechanická pevnost:   750 N/5 cm  
Teplota okolí:  T  -5 – 60 °C  
Způsob montáže:
Instalace na povrch, do omítky nebo pod omítku, do dutých zdí, příček, stropů a do betonu.
Vnější průměr trubky:   50 mm  
Vnitřní průměr min.:   39,6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lze provést pomocí příslušenství k tuhým trubkám.
Odpovídá normám:   EN 61 386-3321  
Balení:   25 m  
Hmotnost balení:   7,0 kg  
</t>
  </si>
  <si>
    <t>Pol188</t>
  </si>
  <si>
    <t xml:space="preserve">trubka ohebná, 25mm, EN 750 N, PVC, tmavě šedá </t>
  </si>
  <si>
    <t>2092511650</t>
  </si>
  <si>
    <t xml:space="preserve">Poznámka k položce:
Ohebná instalační trubka se střední mechanickou odolností.
Technické parametry:
•Materiál: PVC
•Samozhášivý materiál: 30 sec.
•Teplotní odolnost, rozsah použití: -5 až 60 °C
•Mechanická odolnost: 750 N/5 cm
•Vnější průměr : 25 mm
•Vnitřní průměr: 18,3 mm
•Tolerance: délky ± 1 %
•Pro instalaci na povrch, do omítky nebo pod omítku.
•Vhodné pro montáž do dutých zdí, příček, stropů.
•Výrobce doporučuje montáž plastových trubek při teplotách nad 0 °C.
•Lze montovat do prostoru s nebezpečím výbuchu hořlavých plynů a par, nebezpečná zóna 2 a do prostoru s nebezpečím výbuchu prachu, nebezpečná zóna 22.
•Třída reakce na oheň: A1 - F
•Kód třídění: 33212
•Odpovídá normám: ČSN EN 61386-1 ed.2
•Balení: 50 m
</t>
  </si>
  <si>
    <t>Pol189</t>
  </si>
  <si>
    <t>skupinový držák SD 2 S</t>
  </si>
  <si>
    <t>949618848</t>
  </si>
  <si>
    <t>Pol190</t>
  </si>
  <si>
    <t>Drátěný žlab 125/50</t>
  </si>
  <si>
    <t>1131900733</t>
  </si>
  <si>
    <t>Poznámka k položce:
ostatní montážní materiál (sádra,šrouby,váz.pásky…)</t>
  </si>
  <si>
    <t>Pol205</t>
  </si>
  <si>
    <t>ostatní montážní amteriál (sádra,šrouby,váz.pásky ...)</t>
  </si>
  <si>
    <t>569906774</t>
  </si>
  <si>
    <t>D6</t>
  </si>
  <si>
    <t>Montáž:</t>
  </si>
  <si>
    <t>Pol191</t>
  </si>
  <si>
    <t>Montáž kabelových tras SD2</t>
  </si>
  <si>
    <t>1960718554</t>
  </si>
  <si>
    <t>Pol192</t>
  </si>
  <si>
    <t>Montáž kabelových tras mars</t>
  </si>
  <si>
    <t>-93866033</t>
  </si>
  <si>
    <t>Pol193</t>
  </si>
  <si>
    <t>Montáž kabelových tras LV24x22</t>
  </si>
  <si>
    <t>257550918</t>
  </si>
  <si>
    <t>Pol194</t>
  </si>
  <si>
    <t>Montáž instalačních krabic</t>
  </si>
  <si>
    <t>681155224</t>
  </si>
  <si>
    <t>Pol195</t>
  </si>
  <si>
    <t>Montáž instalačních krabic do sdk</t>
  </si>
  <si>
    <t>466737475</t>
  </si>
  <si>
    <t>Pol196</t>
  </si>
  <si>
    <t>Uložení rozvodů do ŽB konstrukcí</t>
  </si>
  <si>
    <t>1890910722</t>
  </si>
  <si>
    <t>Pol197</t>
  </si>
  <si>
    <t>Montáž rozvaděče rack vč. Vybavení</t>
  </si>
  <si>
    <t>-140031849</t>
  </si>
  <si>
    <t>Pol198</t>
  </si>
  <si>
    <t>Zapojení utp cat5e na patch panel</t>
  </si>
  <si>
    <t>-1757158933</t>
  </si>
  <si>
    <t>Pol199</t>
  </si>
  <si>
    <t>Optický svár 1 vlákno</t>
  </si>
  <si>
    <t>1841090527</t>
  </si>
  <si>
    <t>Pol200</t>
  </si>
  <si>
    <t>Osazeni a zapojení datových zásuvek</t>
  </si>
  <si>
    <t>-1436972410</t>
  </si>
  <si>
    <t>Pol201</t>
  </si>
  <si>
    <t>Zapojení konektorů RJ45</t>
  </si>
  <si>
    <t>-1030808665</t>
  </si>
  <si>
    <t>Pol202</t>
  </si>
  <si>
    <t>Certifikační měření sítě a vyhotovení protokolu</t>
  </si>
  <si>
    <t>-567192345</t>
  </si>
  <si>
    <t>Pol203</t>
  </si>
  <si>
    <t>Dokumentace skutečného provedení</t>
  </si>
  <si>
    <t>-1894136983</t>
  </si>
  <si>
    <t>Poznámka k položce:
ostatní režijní náklady a dopravné</t>
  </si>
  <si>
    <t>Pol206</t>
  </si>
  <si>
    <t>Zednické přípomoce</t>
  </si>
  <si>
    <t>2061322651</t>
  </si>
  <si>
    <t>Pol207</t>
  </si>
  <si>
    <t>Doprava materiálu a přeprava pracovníků</t>
  </si>
  <si>
    <t>1424466132</t>
  </si>
  <si>
    <t>O04.3.1.2 - Kamerový systém (IPCS)</t>
  </si>
  <si>
    <t>D1 - Kamerový systém (IPCS)</t>
  </si>
  <si>
    <t xml:space="preserve">      D3 - Kamerový systém</t>
  </si>
  <si>
    <t xml:space="preserve">    D4 - Montáž:</t>
  </si>
  <si>
    <t>Kamerový systém</t>
  </si>
  <si>
    <t xml:space="preserve">Síťový video rekordér 8x IP 8Mpix do 80Mb/s, H.265+, 1x HDD, 4K-HDMI/VGA, CZ, kov </t>
  </si>
  <si>
    <t>-1297324451</t>
  </si>
  <si>
    <t>Poznámka k položce:
Síťový video rekordér pro 8 kamer, povoleny kombinace různých rozlišení do 8Mpix, snímkování a datových toků do 80Mb/s. Podpora komunikaace mezi záznamovým zařízením a kamerami více výrobců, podpora komprese H.265/H.264.
 1x LAN, 2x USB. Pozice pro 1x SATA HDD. 4K-HDMI/VGA výstup, 1x audio in+out. Vzdálené ovládání z web prohlížeče, P2P a mobilní přístup, CZ menu a prostředí, CMS utilita. Napájení DC 12V.</t>
  </si>
  <si>
    <t>pevný disk, 64MB cache, 3,5", NCQ, Surveillance 24/7, ST3000VX006</t>
  </si>
  <si>
    <t>-1386184059</t>
  </si>
  <si>
    <t xml:space="preserve">Poznámka k položce:
Spolehlivý a výkonný 3,5“ pevný disk pro kamerové systémy, kapacita 3 TB, 64 MB vyrovnávací paměť, 5900 otáček za minutu, 3 disky/6 hlav, rozhraní SATA 6 Gb/s.
Mean Time Between Failure (MTBF)=1mil.hodin. Vhodný pro nepřetržitý provoz, vylepšená efektivita chlazení a napájení. Disk není určený pro PC stanice a servery.
</t>
  </si>
  <si>
    <t>Venkovní 4-megapixelová IP síťová kamera, s kompresí videa H.264+, snímač CMOS 1/3" s progresivním skenem, citlivost až 0,1Lux v barevném režimu. Ovládaný objektiv 2.7-12mm (100-35 stupňů), autofocus, WDR(120dB), ICR, IR přísvit do 60m. 
 1x LAN, PoE 802.3af. Dual streaming, RTSP, Voděodolná IP67. Micro SD slot.</t>
  </si>
  <si>
    <t>2043376610</t>
  </si>
  <si>
    <t>Krabice pod bullet kamery</t>
  </si>
  <si>
    <t>-219525151</t>
  </si>
  <si>
    <t>Pol208</t>
  </si>
  <si>
    <t>Patch kabel Cat 5e UTP 0,25m žlutý</t>
  </si>
  <si>
    <t>-1952613421</t>
  </si>
  <si>
    <t>Pol209</t>
  </si>
  <si>
    <t>UPS ID80, 800VA/480W</t>
  </si>
  <si>
    <t>-1238151964</t>
  </si>
  <si>
    <t>Pol205.1</t>
  </si>
  <si>
    <t>-1531357661</t>
  </si>
  <si>
    <t>Pol210</t>
  </si>
  <si>
    <t>Montáž a zapojení kamer</t>
  </si>
  <si>
    <t>340380977</t>
  </si>
  <si>
    <t>Pol211</t>
  </si>
  <si>
    <t>Montáž NVR do rack</t>
  </si>
  <si>
    <t>-581279666</t>
  </si>
  <si>
    <t>Pol212</t>
  </si>
  <si>
    <t>Montáž UPS do rack</t>
  </si>
  <si>
    <t>-869964443</t>
  </si>
  <si>
    <t>Pol213</t>
  </si>
  <si>
    <t xml:space="preserve">Nastavení, programování a odzkoušení systému, revize
</t>
  </si>
  <si>
    <t>1281534397</t>
  </si>
  <si>
    <t>1863907159</t>
  </si>
  <si>
    <t>Pol216</t>
  </si>
  <si>
    <t>-1906952332</t>
  </si>
  <si>
    <t>Pol217</t>
  </si>
  <si>
    <t>1119125049</t>
  </si>
  <si>
    <t>O04.3.1.3 - Video vrátný   (VDT)</t>
  </si>
  <si>
    <t>D1 - Video vrátný (VDT)</t>
  </si>
  <si>
    <t xml:space="preserve">      D3 - Video vrátný</t>
  </si>
  <si>
    <t xml:space="preserve">      D4 - Montáž:</t>
  </si>
  <si>
    <t>Video vrátný (VDT)</t>
  </si>
  <si>
    <t>Video vrátný</t>
  </si>
  <si>
    <t>Pol214</t>
  </si>
  <si>
    <t xml:space="preserve">Bytový monitor IP, dotykový TFT 7", PoE 802.3af ,paměť </t>
  </si>
  <si>
    <t>144772378</t>
  </si>
  <si>
    <t>Poznámka k položce:
Wi-Fi Indoor Monitor
&gt; 7" TFT Capacitive touch screen, 1024x600
&gt; IPC surveillance
&gt; Alarm integration
&gt; Micro SD card optional, max 32GB
&gt; Record &amp; Snapshot(SD card needed)</t>
  </si>
  <si>
    <t>Pol215</t>
  </si>
  <si>
    <t xml:space="preserve">Modulární IP dveřní stanice, kryt zápustný pro panel pro tři moduly </t>
  </si>
  <si>
    <t>1665866430</t>
  </si>
  <si>
    <t xml:space="preserve">Poznámka k položce:
Zapuštěná skříňka pro 3 moduly 
 &gt; Materiál: SPCC 
 &gt; Velikost: 367,4mm * 143,4mm * 50,8mm 
 &gt; Hmotnost: 0,9kg 
 &gt; Zapuštěná skříňka </t>
  </si>
  <si>
    <t xml:space="preserve">Modulární IP dveřní stanice, panel pro tři moduly </t>
  </si>
  <si>
    <t>1793464388</t>
  </si>
  <si>
    <t xml:space="preserve">Poznámka k položce:
Přední panel pro 3 moduly 
 &gt; Materiál: nerezová ocel 
 &gt; Velikost: 369mm * 145mm * 11mm 
 &gt; Hmotnost: 0,6kg 
 &gt; Přední panel </t>
  </si>
  <si>
    <t xml:space="preserve">Modulární IP dveřní stanice, kryt zápustný pro panel pro dva moduly </t>
  </si>
  <si>
    <t>1398719615</t>
  </si>
  <si>
    <t xml:space="preserve">Poznámka k položce:
Zapuštěná skříňka pro 2 moduly 
 &gt; Materiál: SPCC 
 &gt; Velikost: 255,4mm * 143,4mm * 50,8mm 
 &gt; Hmotnost: 0,7kg 
 &gt; Zapuštěná skříňka </t>
  </si>
  <si>
    <t>Pol218</t>
  </si>
  <si>
    <t xml:space="preserve">Modulární IP dveřní stanice, panel pro dva moduly </t>
  </si>
  <si>
    <t>-1545394695</t>
  </si>
  <si>
    <t xml:space="preserve">Poznámka k položce:
Přední panel pro 2 moduly 
 &gt; Materiál: nerezová ocel 
 &gt; Velikost: 257mm * 145mm * 11mm 
 &gt; Hmotnost: 0,5kg 
 &gt; Přední panel </t>
  </si>
  <si>
    <t>Pol219</t>
  </si>
  <si>
    <t xml:space="preserve">Modulární IP dveřní stanice, modul 1x zvonek, CMOS 1Mpix 1/3", TCP/IP, nerez, CAT5, PoE, CZ, SIP </t>
  </si>
  <si>
    <t>-2082393808</t>
  </si>
  <si>
    <t xml:space="preserve">Poznámka k položce:
Venkovní stanice 
 &gt; Kamera HD CMOS 
 &gt; Panel z ušlechtilé oceli, IP54, IK07 
 &gt; Noční vidění a hlasová indikace 
 &gt; Zprávy videa a zvuku 
 &gt; Vzdálený interkom s mobilním zařízením APP 
 &gt; Povrchová montáž a montáž pod omítku </t>
  </si>
  <si>
    <t>Pol220</t>
  </si>
  <si>
    <t xml:space="preserve">Modulární IP dveřní stanice, modul 3x zvonek, nerez </t>
  </si>
  <si>
    <t>-2110978456</t>
  </si>
  <si>
    <t>Pol221</t>
  </si>
  <si>
    <t xml:space="preserve">Modulární IP dveřní stanice, modul se čtečkou ID karet - 13,56MHz, nerez </t>
  </si>
  <si>
    <t>1990087894</t>
  </si>
  <si>
    <t>Pol222</t>
  </si>
  <si>
    <t>Stabilizovaný napájecí zdroj s nastavitelnou hodnotou výstupu 11-14V DC. Max. proud 5A. 
Určený pro vestavbu či přímou montáž na zeď. LED signalizace funkčnosti portů.</t>
  </si>
  <si>
    <t>-1579896183</t>
  </si>
  <si>
    <t>Pol223</t>
  </si>
  <si>
    <t xml:space="preserve">Dlouhý propojovací kabel pro spojení více stanic s moduly do jednoho systému. </t>
  </si>
  <si>
    <t>774026872</t>
  </si>
  <si>
    <t>Pol224</t>
  </si>
  <si>
    <t xml:space="preserve">dentifikační klíčenka k dveřním stanicím, RFID 13.56 MHz - s číslem - red </t>
  </si>
  <si>
    <t>-841223805</t>
  </si>
  <si>
    <t>-1144664674</t>
  </si>
  <si>
    <t>Pol225</t>
  </si>
  <si>
    <t>Montáž a zapojení dotykových monitorů</t>
  </si>
  <si>
    <t>896285233</t>
  </si>
  <si>
    <t>Pol226</t>
  </si>
  <si>
    <t>Montáž a zapojení dveřních stanic</t>
  </si>
  <si>
    <t>2023681777</t>
  </si>
  <si>
    <t>Pol227</t>
  </si>
  <si>
    <t>Osazení a připojení zdroje do rack</t>
  </si>
  <si>
    <t>-3012711</t>
  </si>
  <si>
    <t>Pol228</t>
  </si>
  <si>
    <t>-93268627</t>
  </si>
  <si>
    <t>-133693087</t>
  </si>
  <si>
    <t>1534348825</t>
  </si>
  <si>
    <t>1485614753</t>
  </si>
  <si>
    <t>O04.3.1.4 - Zásuvkový rozvod - 230V</t>
  </si>
  <si>
    <t>D1 - Zásuvkový rozvod 230V</t>
  </si>
  <si>
    <t xml:space="preserve">      D3 - Zásuvkový rozvod</t>
  </si>
  <si>
    <t xml:space="preserve">      D4 - Kabely a elektroinstalační materiál</t>
  </si>
  <si>
    <t xml:space="preserve">    D5 - Montáž:</t>
  </si>
  <si>
    <t>Zásuvkový rozvod 230V</t>
  </si>
  <si>
    <t>Zásuvkový rozvod</t>
  </si>
  <si>
    <t>Pol229</t>
  </si>
  <si>
    <t>Rozvaděč plastový 39M</t>
  </si>
  <si>
    <t>-1504238778</t>
  </si>
  <si>
    <t xml:space="preserve">Poznámka k položce:
- plastové bílé dveře, zadní stěna
Způsob montáže Povrchová montáž 
Počet řad 3  
Šířka v modulárních ednotkách 39  
Druh krytu Zavřené 
S průhledným víkem Ne 
Materiál skříně plast 
Výška 475 mm, Šířka 250 mm, Hloubka 125 mm, Montážní hloubka 46 mm 
DIN lišta Ano 
S montážní deskou Ne 
Možnost nástavby Ne 
Provedení EMC Ne 
Barva Bílé 
Číslo RAL 9010  
Krytí (IP) IP40 
</t>
  </si>
  <si>
    <t>Pol230</t>
  </si>
  <si>
    <t>Hlavní vypínač IS-63/3</t>
  </si>
  <si>
    <t>159125133</t>
  </si>
  <si>
    <t>Pol231</t>
  </si>
  <si>
    <t xml:space="preserve">Hlavní vypínač  IS-40/3 </t>
  </si>
  <si>
    <t>-2039865121</t>
  </si>
  <si>
    <t>Pol232</t>
  </si>
  <si>
    <t xml:space="preserve">Svodič přepětí  SPBT12-280/3 </t>
  </si>
  <si>
    <t>1492301620</t>
  </si>
  <si>
    <t>Pol233</t>
  </si>
  <si>
    <t xml:space="preserve">Svodič přepětí  SPCT12-280/4 </t>
  </si>
  <si>
    <t>1336355283</t>
  </si>
  <si>
    <t>Pol234</t>
  </si>
  <si>
    <t xml:space="preserve">Lišta propojovac Z-GV-10/3P-3TE </t>
  </si>
  <si>
    <t>-771281936</t>
  </si>
  <si>
    <t>Pol235</t>
  </si>
  <si>
    <t xml:space="preserve">Proudový chránič   PF7-40/4/003 </t>
  </si>
  <si>
    <t>396675653</t>
  </si>
  <si>
    <t>Pol236</t>
  </si>
  <si>
    <t xml:space="preserve">Jistič 40A/3/C </t>
  </si>
  <si>
    <t>1007287520</t>
  </si>
  <si>
    <t>Pol237</t>
  </si>
  <si>
    <t>Jistič 16A/1/C</t>
  </si>
  <si>
    <t>-1717853199</t>
  </si>
  <si>
    <t>Pol238</t>
  </si>
  <si>
    <t xml:space="preserve">Jistič 16A/1/B </t>
  </si>
  <si>
    <t>6910412</t>
  </si>
  <si>
    <t>Pol239</t>
  </si>
  <si>
    <t xml:space="preserve">Jistič 10A/1/B </t>
  </si>
  <si>
    <t>727893937</t>
  </si>
  <si>
    <t>Pol240</t>
  </si>
  <si>
    <t xml:space="preserve">Jistič 6A/1/B </t>
  </si>
  <si>
    <t>1957300270</t>
  </si>
  <si>
    <t>Pol241</t>
  </si>
  <si>
    <t xml:space="preserve">Zásuvka jednonásobná s ochranným kolíkem, s clonkami bílá </t>
  </si>
  <si>
    <t>487959131</t>
  </si>
  <si>
    <t>Pol242</t>
  </si>
  <si>
    <t xml:space="preserve">Zásuvka jednonásobná s ochranným kolíkem, s clonkami hnědá </t>
  </si>
  <si>
    <t>1342294567</t>
  </si>
  <si>
    <t>Pol243</t>
  </si>
  <si>
    <t xml:space="preserve">Zásuvka jednonásobná s ochranným kolíkem, s clonkami, s ochranou před přepětím bílá  </t>
  </si>
  <si>
    <t>-1745988484</t>
  </si>
  <si>
    <t>Pol244</t>
  </si>
  <si>
    <t xml:space="preserve">Zásuvka jednonásobná s ochranným kolíkem, s clonkami, s ochranou před přepětím hnědá  </t>
  </si>
  <si>
    <t>1624447607</t>
  </si>
  <si>
    <t>Pol245</t>
  </si>
  <si>
    <t>Rámeček pro elektroinstalační přístroje, dvojnásobný vodorovný</t>
  </si>
  <si>
    <t>-1914563896</t>
  </si>
  <si>
    <t>Pol246</t>
  </si>
  <si>
    <t>Rámeček pro elektroinstalační přístroje, trojnásobný vodorovný</t>
  </si>
  <si>
    <t>-1057190260</t>
  </si>
  <si>
    <t>Pol247</t>
  </si>
  <si>
    <t>Rámeček pro elektroinstalační přístroje, jednonásobný</t>
  </si>
  <si>
    <t>1947374507</t>
  </si>
  <si>
    <t>Pol251</t>
  </si>
  <si>
    <t xml:space="preserve">Zásuvka 45x45 s ochranným kolíkem, s clonkami bílá (RAL 9010) </t>
  </si>
  <si>
    <t>965652111</t>
  </si>
  <si>
    <t>Pol252</t>
  </si>
  <si>
    <t xml:space="preserve">Zásuvka 45x45 s ochranným kolíkem, s clonkami hnědá (RAL 8014)  </t>
  </si>
  <si>
    <t>-37924646</t>
  </si>
  <si>
    <t>Pol253</t>
  </si>
  <si>
    <t>Zásuvka 45x45 s ochranným kolíkem, s clonkami, s ochranou před přepětím, s optickou signalizací poruchy bílá (RAL 9010)</t>
  </si>
  <si>
    <t>1330373651</t>
  </si>
  <si>
    <t>Pol254</t>
  </si>
  <si>
    <t xml:space="preserve">Zásuvka 45x45 s ochranným kolíkem, s clonkami, s ochranou před přepětím, s optickou signalizací poruchy karmínová (RAL 3003)  </t>
  </si>
  <si>
    <t>209948875</t>
  </si>
  <si>
    <t>Pol255</t>
  </si>
  <si>
    <t>Lištová krabice 1M</t>
  </si>
  <si>
    <t>695309123</t>
  </si>
  <si>
    <t>Pol256</t>
  </si>
  <si>
    <t xml:space="preserve">krabice univerzální podlahová
•Slouží k montáži do betonové podlahy.
•Po vytvrdnutí betonové směsi se osazuje podlahovou krabicí 
•Součástí balení je krycí deska zabraňující zalití krabice při betonování.
•Minimální výška betonové vrstvy je 57 mm, maximální 75 mm. Požadovaná výška krabice se nastaví zvyšováním vnitřní vložky pomocí šroubů v rozích krabice.
•Pro větší výšku betonové vrstvy než 75 mm je nutné použít sadu nivelační SN (4 ks).
•Krabice je uzpůsobena pro instalaci el. trubek, průchody lze vytvořit postupovým vrtákem.
</t>
  </si>
  <si>
    <t>192076134</t>
  </si>
  <si>
    <t xml:space="preserve">Poznámka k položce:
Technické parametry:
•Materiál: PA
•Teplotní odolnost: -5 až +105°C
•Samozhášivost: 30s
•Třída reakce na oheň: A1-F
•Šířka: 332mm
•Výška: 250 mm
•Hloubka: 57 mm
•Bezhalogenový materiál
</t>
  </si>
  <si>
    <t>Pol257</t>
  </si>
  <si>
    <t>Rám podlahový
•Určený k instalaci do univerzální podlahové krabice 
•Vystužení víka plechem zajišťuje jeho vysokou mechanickou pevnost při zachování možnosti vl ožení finální podlahové krytiny. Víko obsahuje 2 výklopné klapky umožňující vyvedení kabelů z krabice.
•Součástí balení jsou šrouby pro připevnění rámu do podlahové krabice.
•Rám je samostatně použitelný pro zdvojené podlahy o tloušťce od 10 do 40 mm.</t>
  </si>
  <si>
    <t>-1612470266</t>
  </si>
  <si>
    <t xml:space="preserve">Poznámka k položce:
Technické parametry:
•Materiál: PA
•Teplotní odolnost: -5 až +105°C
•Krytí: IP30
•Barva: tmavě šedá
•Samozhášivost: 30s
•Třída reakce na oheň: A1-F
•Šířka: 330mm
•Výška: 260 mm
•Hloubka: 57 mm
•Bezhalogenový materiál
</t>
  </si>
  <si>
    <t>Pol258</t>
  </si>
  <si>
    <t xml:space="preserve">SN - sada nivelační </t>
  </si>
  <si>
    <t>-1881740730</t>
  </si>
  <si>
    <t>Pol262</t>
  </si>
  <si>
    <t>Krabice elektroinstalační pod omítku univerzální</t>
  </si>
  <si>
    <t>1568391657</t>
  </si>
  <si>
    <t xml:space="preserve">Poznámka k položce:
Druh:   Univerzální krabice 
Materiál:
tvrdý samozhášivý polyvinylchlorid (PVC) 
Jmenovité napětí: Un &lt; 400 V 
Jmenovitý proud: In &lt; 16 A 
Teplota okolí: T -5 – 60 °C 
Testováno žhavou smyčkou o teplotě:   850 °C 
Způsob montáže:   pod omítku 
Hloubka:   42 mm 
Průměr:   75 mm 
Vstupní otvory:   6 x průměr 16 mm 
Rozteč při spojení dvou krabic:   71 mm 
Umožňuje montáž dvojzásuvky:   ano 
Použití:
Vyhovují pro montáž na a do hmot stupně hořlavosti A - C2. 
Popis:
Krabici lze doplnit víčkem  a svorkovnicí
Odpovídá normám:   ČSN 37 0100 
Balení:   100 ks 
Hmotnost balení:   4,24 kg 
</t>
  </si>
  <si>
    <t>Pol263</t>
  </si>
  <si>
    <t>Kabel CYKY_J 3x2,5</t>
  </si>
  <si>
    <t>766791161</t>
  </si>
  <si>
    <t>Pol264</t>
  </si>
  <si>
    <t>Kabel CYKY_J 3x1,5</t>
  </si>
  <si>
    <t>1628482749</t>
  </si>
  <si>
    <t>Pol265</t>
  </si>
  <si>
    <t>Kabel CYKY_J 5x6</t>
  </si>
  <si>
    <t>-2009937091</t>
  </si>
  <si>
    <t>Pol266</t>
  </si>
  <si>
    <t>Vodič CYA 6mm černy</t>
  </si>
  <si>
    <t>743387755</t>
  </si>
  <si>
    <t>Pol267</t>
  </si>
  <si>
    <t>Vodič CYA 6mm modrý</t>
  </si>
  <si>
    <t>990663813</t>
  </si>
  <si>
    <t>Pol268</t>
  </si>
  <si>
    <t>Vodič CYA 6mm zž</t>
  </si>
  <si>
    <t>-1034067383</t>
  </si>
  <si>
    <t>Pol269</t>
  </si>
  <si>
    <t>Vodič CYA 10mm zž</t>
  </si>
  <si>
    <t>-1577066252</t>
  </si>
  <si>
    <t>443433778</t>
  </si>
  <si>
    <t>898875425</t>
  </si>
  <si>
    <t>Pol271</t>
  </si>
  <si>
    <t>-1131513140</t>
  </si>
  <si>
    <t>Pol272</t>
  </si>
  <si>
    <t>Montáž podlahových krabic do podlahy</t>
  </si>
  <si>
    <t>648449758</t>
  </si>
  <si>
    <t>Pol273</t>
  </si>
  <si>
    <t>Montáž kabeláže</t>
  </si>
  <si>
    <t>1017323345</t>
  </si>
  <si>
    <t>Pol274</t>
  </si>
  <si>
    <t>Zapojení zásuvek</t>
  </si>
  <si>
    <t>-1612510582</t>
  </si>
  <si>
    <t>Pol275</t>
  </si>
  <si>
    <t>Osazení a zapojení rozvaděče 39M</t>
  </si>
  <si>
    <t>-877759928</t>
  </si>
  <si>
    <t>Pol276</t>
  </si>
  <si>
    <t>Spuštění a odzkoušení</t>
  </si>
  <si>
    <t>860826360</t>
  </si>
  <si>
    <t>Pol277</t>
  </si>
  <si>
    <t>Výchozí elektro revize</t>
  </si>
  <si>
    <t>1664215559</t>
  </si>
  <si>
    <t>Pol280</t>
  </si>
  <si>
    <t>2114733939</t>
  </si>
  <si>
    <t>Pol281</t>
  </si>
  <si>
    <t>1834295448</t>
  </si>
  <si>
    <t>O04.3.1.5 - Elektronické zabezpečení  (EZS)</t>
  </si>
  <si>
    <t>D1 - Elektronické zabezpečení (EZS)</t>
  </si>
  <si>
    <t xml:space="preserve">      D3 - Elektronické zabezpečení</t>
  </si>
  <si>
    <t>Elektronické zabezpečení (EZS)</t>
  </si>
  <si>
    <t>Elektronické zabezpečení</t>
  </si>
  <si>
    <t>Pol278</t>
  </si>
  <si>
    <t>Ústředna EZS-Souprava obsahující ústřednu, kovovou skříň, transformátor, tamper kontakt, místo pro AKU 7Ah (bez klávesnice).</t>
  </si>
  <si>
    <t>1677631313</t>
  </si>
  <si>
    <t xml:space="preserve">Poznámka k položce:
Zabezpečovací ústředna  (HS2064) s 8-mi zónami na základní desce s možností rozšíření až do maximálního počtu 64 zón pomocí drátových zón (pomocí modulu HSM2108 nebo klávesnicových zón) a/nebo bezdrátových zón, dělitelná na 8 podsystémů (bloky), 4 PGM výstupy: rozšiřitelná až na 80 (3xHSM2204, 8xHSM2208), 8 drátových/bezdrátových klávesnic (s/bez čtečky), sirénový výstup 12VDC/700mA s PTC jištěním, digitální telefonní komunikátor (automatický SIA a automatický Contact ID), možnost komunikace přes TCP/IP, paměť 500 událostí, programování pomocí PC-Linku, DSC modemu nebo TCP/IP, 1,7A napájecí zdroj (500mA pro externí zařízení), 500 uživatelkých kódů, 499 přívěšků (Unique/EM), ochrana proti planým poplachům, systémová kontrola modulů, programovatelné funkční klavesy na klávesnicích. Monitoring pomocí SW nadstavby a další funkce.
Souprava obsahuje:
Plošný spoj ústředny HS2064
Plechovou skříň PC 5003 PT s namontovaným transformátorem 17V, 40VA (skříň uzemněna, svorkovnice s pojistkou pro síťový přívod)
Sabotážní kontakt pro ochranu proti nepovolenému otevření a sejmutí skříně ze stěny.
Distanční sloupky pro montáž plošného spoje
Skříň je možné osadit mechanickým zámkem L1.
</t>
  </si>
  <si>
    <t>Pol279</t>
  </si>
  <si>
    <t xml:space="preserve">Plechová skříň, transformátor, 3x tamper kontakt, místo pro AKU 17Ah
</t>
  </si>
  <si>
    <t>-1841324970</t>
  </si>
  <si>
    <t xml:space="preserve">Poznámka k položce:
Plechová skříň s transformátorem a 3x tamper kontaktem pro ústředny a napájecí moduly
Skříň v plechovém provedení pro moduly HSM2300, HSM2204, PC5200, PC5204. Dále pak pro ústředny HS2016, HS2032, HS2064, HS2128, PC1616 - PC1864. Tyto moduly se montují na dno skříně. Dále je do skříně možné umístit až 3 moduly typu HSM2108 nebo PC5108.
Místo pro akumulátor max.17Ah 
Povrchová montáž
Transformátor 16,5V, 40VA, je součástí balení (skříň uzemněna, svorkovnice s pojistkou pro síťový přívod)
3x sabotážní kontakt pro ochranu proti nepovolenému otevření a sejmutí skříně ze stěny
</t>
  </si>
  <si>
    <t xml:space="preserve">Zónový expander 8 zón
 Rozšiřující modul pro zvýšení základního počtu zón ústředny. Umísťuje se do společného krytu s ústřednou nebo do samostatného krytu.
Plošný spoj 8-mi zónového koncentrátoru bez krytu pro PowerNeo </t>
  </si>
  <si>
    <t>377707720</t>
  </si>
  <si>
    <t xml:space="preserve">Zónový expander 8 PGM, Souprava HS2204, kryt, trafo, tamper
</t>
  </si>
  <si>
    <t>-546849440</t>
  </si>
  <si>
    <t xml:space="preserve">Poznámka k položce:
Souprava obsahující pomocný napájecí zdroj s 4-mi PGM výstupy, kovovou skříň, transformátor a tamper kontakt pro ústředny Power NEO.
Modul pomocného zdroje 1A / 4 výkonové výstupy, pro ústředny řady Power NEO s krytem, transformátorem a tamper kontaktem. Místo pro akumulátor max. 7Ah (není součástí balení).
Souprava obsahuje:
Plošný spoj zdroje HSM2204
Plechovou skříň PC 5003 PT s namontovaným transformátorem 17V, 40VA (skříň uzemněna, svorkovnice s pojistkou pro síťový přívod)
Sabotážní kontakt pro ochranu proti nepovolenému otevření a sejmutí skříně ze stěny.
Distanční sloupky pro montáž plošného spoje
Skříň je možné osadit mechanickým zámkem L1
</t>
  </si>
  <si>
    <t>Pol282</t>
  </si>
  <si>
    <t xml:space="preserve">Sběrnicový pomocný napájecí zdroj 1A
Souprava složená : deska zdroje HSM2300 + box 5003 E + transformátor 230Vst / 16Vst / 40VA + tamper.
Sběrnicový pomocný napájecí zdroj pro ústředny Power NEO, vstupní napětí (svorky AC) 16,5Vst, výstupní napětí (svorky AUX-BLK) 12,5Vss / max 1A, napájení modulu ze sběrnice ústředny, odběr cca 35mA, rozměry 85 x 145 x 70 mm.
</t>
  </si>
  <si>
    <t>2146847739</t>
  </si>
  <si>
    <t>Pol283</t>
  </si>
  <si>
    <t>Zápustná plechová skříň s transformátorem
 rozměry vnitřní 350x395x100 mm
Rozměry vnější: W=350 H=395 D=100 mm
 Transformátor: TRZ40VA/16V/18V - IP43
 Prostor pro akumulátor: 17Ah/12V
 Ochrana proti sabotáži: tamper – otevření skříně
Poznámky: skříň pro zapuštěnou montáž, zajištění – zámek, odstup od stěny - 8mm</t>
  </si>
  <si>
    <t>-525830910</t>
  </si>
  <si>
    <t>Pol284</t>
  </si>
  <si>
    <t xml:space="preserve">Klávesnice s LCD displejem, čtečkou přívěšků + 1x čip MPT
</t>
  </si>
  <si>
    <t>-1771517140</t>
  </si>
  <si>
    <t xml:space="preserve">Poznámka k položce:
Klávesnice s LCD displejem, čtečkou přívěšků a se zónovým vstupem/PGM výstupem + 1x čip MPT pro ústředny Power NEO.
LCD alfanumerická klávesnice s krytem kláves pro ústředny řady Power NEO, velký 32 znakový displej, 1 zónový vstup/výstup, zobrazuje stav 128 zón, v globálním režimu zobrazuje stav 8 bloků, umožňuje ovládání 8 bloků, zobrazuje instrukce k ovládání, stav systému, poruchové stavy, umožňuje prohlížení paměti událostí, obsahuje 5 prog. tlačítek, 3 tísňová tlačítka, podsvícení kláves, vestavěný piezo-elektrický bzučák s volbou tónů.
Do klávesnice je integrovaná čtečka proximity přívěšků (Unique/EM). Umožňuje zapnutí/vypnutí bloku.
Součástí balení je 1 ks čipu MPT
</t>
  </si>
  <si>
    <t>Pol285</t>
  </si>
  <si>
    <t>Dotyková 7" klávesnice pro ústředny  se čtečkou přívěšků (bílá)</t>
  </si>
  <si>
    <t>538229646</t>
  </si>
  <si>
    <t xml:space="preserve">Poznámka k položce:
Typ  LCD, s dotykovým displejem 
Napájení  13,8V z ústředny 
Odběr - klidový  100 mA 
Odběr - max.  230 mA 
Displej  dotykový , TFT 7" 
 Kompatibilita  ústředny HS2016/32/64/128 
Barva  bílá 
 Vestavěná čtečka  EM technologie 
 Rozměry (Š x V x H)  195 x 128 x 21mm 
</t>
  </si>
  <si>
    <t>Pol286</t>
  </si>
  <si>
    <t xml:space="preserve">Box Klávesnice 232x175x50 </t>
  </si>
  <si>
    <t>1912031471</t>
  </si>
  <si>
    <t>Pol287</t>
  </si>
  <si>
    <t xml:space="preserve">GSM Komunikátor - 3G/GSM/GPRS/IP komunikátor, podpora Neo Go, PCO, DLS 5, C4, SMS
3G/GSM/GPRS a IP komunikátor, umožňuje 3G/GPRS a IP přenos na PCO, vzdálené programování a dohled, posílání SMS zpráv zákazníkovi, ovládání ústředny pomocí SMS
umisťuje se přímo do krytu k ústředně
připojuje se pomocí 5-vodičového kabelu přímo na konektor PC-LINK 2 ústředny
</t>
  </si>
  <si>
    <t>-902372783</t>
  </si>
  <si>
    <t xml:space="preserve">Poznámka k položce:
Vlastnosti:
3G/GPRS a IP pro přenos na PCO SG-System I IP, SG-System II nebo SG-System III s TCP/IP kartou
Umožňuje vzdálené programování a dohled ústředny Power NEO a IP komunikátoru pomocí software DLS V (není nutná veřejná IP adresa).
Podporuje odesílání SMS zpráv zákazníkovi (až na 32 tel. čísel).
Umožňuje ovládat ústřednu pomocí SMS
Podpora videoverifikace a videa na vyžádání
Podpora mobilní aplikace Powerseries Neo Go – Android, iOS
</t>
  </si>
  <si>
    <t>Pol288</t>
  </si>
  <si>
    <t xml:space="preserve">Stropní detektor PIR+GT
Kombinovaný stropní detektor PIR a tříštění skla, dosah Ø 12,5m pro výšku 3,6m
</t>
  </si>
  <si>
    <t>-1748395035</t>
  </si>
  <si>
    <t xml:space="preserve">Poznámka k položce:
Kombinovaný stropní detektor pohybu s duálním detektorem tříštění skla s dosahem PIR o průměru 12,5m pro výšku 3,6m a dosahem tříštění skla o průměru 7,5m při vysoké citlivosti.
Stropní kombinovaný infrapasivní a duální akustický detektor pro detekci pohybu a zvuku rozbití skla. 
Modifikace detektoru BV-501 od kterého se liší doplněním samostatných obvodů pro detekci tříštění skla.
Použitím speciální Fresnelovy čočky a QUAD PIR senzoru je dosaženo úhlu pokrytí 360°.
Oddělená signalizace alarmu pohybového a akustického detektoru.
PIR detektor vykrývá plochu o průměru 12,2 m při montážní výšce 3,6 m.
Glassbreak detektor má plně digitální zpracování zvuku vznikajícího při rozbití skla.
Dynamická analýza zvuku rozbíjeného skla, vysoká odolnost proti bílému šumu, testovací režim a paměť poplachů.
Duální detekce (zvuk + tlaková vlna)
Glassbreak je vybaven přepínačem pro vysokou/nízkou citlivost, od které se odvíjí maximální dosah detektoru. Například pro tabulové sklo o rozměrech větších než 0,45 x 0,45 m a tloušťky od 3,1 do 6,4 mm je maximální dosah 7,5 m.
Doporučený tester: AFT-100
</t>
  </si>
  <si>
    <t>Pol289</t>
  </si>
  <si>
    <t xml:space="preserve"> Duální detektor tříštění skla, dosah 10m
</t>
  </si>
  <si>
    <t>-1049738615</t>
  </si>
  <si>
    <t xml:space="preserve">Poznámka k položce:
Duální detektor tříštění skla s dosahem 10m.
LC-105-DGB patří k nové generaci detektorů rozbitého skla. LC-105-DGB obsahuje vylepšenou detekci rozbitého skla a navíc dokáže odhalit řezání skla diamantem. Tohoto je dosaženo novým kompletně digitálním zpracováním signálu. LC-105-DGB nabízí řešení problému falešných poplachů. LC-105-DGB zachytí specifický zvuk vydávaný při rozbití nebo řezání skla. LC-105-DGB nemusí být připojen k ochraňovanému oknu a umožňuje ochranu několika oken za použití jednoho detektoru.
Doporučený tester: AFT-100
</t>
  </si>
  <si>
    <t>Pol290</t>
  </si>
  <si>
    <t xml:space="preserve">Digitální PIR detektor, PET imunita, dosah 15x20m
</t>
  </si>
  <si>
    <t>-955206472</t>
  </si>
  <si>
    <t xml:space="preserve">Poznámka k položce:
Detektor LC-100-PI používá speciálně navržené optické čočky s unikátním čtyřnásobným PIR senzorem (čtyři prvky) a novou elektroniku na principu ASIC optimalizovanou pro vyloučení planých poplachů, způsobených malými živočichy a domácími zvířaty.
LC-100-PI poskytuje vysoký stupeň odolnosti proti viditelnému světlu. Detektor nabízí výjimečnou úroveň detekčních schopností a stability pro každou bezpečnostní instalaci. LC-100-PI je vybaven širokoúhlou optickou čočkou.
LC-100-PI je odolný proti zvířatům do 25 kg
. Pro lepší odolnost se vyvarujte umístění do oblasti v dosahu domácích zvířat.
</t>
  </si>
  <si>
    <t>Pol291</t>
  </si>
  <si>
    <t xml:space="preserve">Vnitřní magnetodynamická dvoutónová siréna
</t>
  </si>
  <si>
    <t>-659926806</t>
  </si>
  <si>
    <t xml:space="preserve">Poznámka k položce:
Nezálohovaná dvoutónová magnetodynamická siréna, určená pro vnitřní prostory, kde vytváří nepříjemnou zvukovou bariéru, která účinně pachateli znepříjemňuje prováděnou činnost, v uzavřeném prostoru je obtížné lokalizovat umístění sirény a tím ji rychle vyřadit z činnosti.
Zapojení:
Rudá = + 12V - kolísavý tón
Žlutá  = +12V - stálý tón
Bílá    = GND - společný
</t>
  </si>
  <si>
    <t>Pol292</t>
  </si>
  <si>
    <t>Siréna venkovní zálohovaná</t>
  </si>
  <si>
    <t>-847971789</t>
  </si>
  <si>
    <t>Pol293</t>
  </si>
  <si>
    <t>Záložní akumulátor 12V/17Ah</t>
  </si>
  <si>
    <t>-2022236385</t>
  </si>
  <si>
    <t>Pol294</t>
  </si>
  <si>
    <t>Záložní akumulátor 12V/7,2Ah</t>
  </si>
  <si>
    <t>2047630511</t>
  </si>
  <si>
    <t>Pol295</t>
  </si>
  <si>
    <t xml:space="preserve">Rozvodná svorkovnice
</t>
  </si>
  <si>
    <t>1633899258</t>
  </si>
  <si>
    <t>Pol296</t>
  </si>
  <si>
    <t xml:space="preserve">Bezkontaktní přívěšek Unique EM, H410x, 125kHz </t>
  </si>
  <si>
    <t>-478401762</t>
  </si>
  <si>
    <t>Pol297</t>
  </si>
  <si>
    <t xml:space="preserve">Sada pro programování IP komunikátorů a ústředen DSCC </t>
  </si>
  <si>
    <t>-111727212</t>
  </si>
  <si>
    <t>Pol298</t>
  </si>
  <si>
    <t xml:space="preserve">Mobilní aplikace pro ústředny DSC řady Power Neo </t>
  </si>
  <si>
    <t>532162522</t>
  </si>
  <si>
    <t xml:space="preserve">Krabice elektroinstalační pod omítku univerzální </t>
  </si>
  <si>
    <t>-1588393035</t>
  </si>
  <si>
    <t xml:space="preserve">Poznámka k položce:
Druh:   Univerzální krabice 
Materiál:
tvrdý samozhášivý polyvinylchlorid (PVC) 
Jmenovité napětí: Un &lt; 400 V 
Jmenovitý proud: In &lt; 16 A 
Teplota okolí: T -5 – 60 °C 
Testováno žhavou smyčkou o teplotě:   850 °C 
Způsob montáže:   pod omítku 
Hloubka:   42 mm 
Průměr:   75 mm 
Vstupní otvory:   6 x průměr 16 mm 
Rozteč při spojení dvou krabic:   71 mm 
Umožňuje montáž dvojzásuvky:   ano 
Použití:
Vyhovují pro montáž na a do hmot stupně hořlavosti A - C2. 
Popis:
Krabici lze doplnit víčkem a svorkovnicí 
Odpovídá normám:   ČSN 37 0100 
Balení:   100 ks 
Hmotnost balení:   4,24 kg 
</t>
  </si>
  <si>
    <t>Instalace do betonových konstrukcí - Krabice KVB-2, víčko KBV-2, spodek KBS-2, rozpěrná trubka 8020, podpěra KBP-1</t>
  </si>
  <si>
    <t>1621056550</t>
  </si>
  <si>
    <t>Pol299</t>
  </si>
  <si>
    <t>Lišta LHD 40x20HF HD</t>
  </si>
  <si>
    <t>-1169728875</t>
  </si>
  <si>
    <t>Pol300</t>
  </si>
  <si>
    <t>Ohebná elektroinstalační trubka  EN 320 N PVC SV.ŠEDÁ/RAL 7035/BEZ DRÁTU</t>
  </si>
  <si>
    <t>505777669</t>
  </si>
  <si>
    <t xml:space="preserve">Poznámka k položce:
Druh:
Ohebná elektroinstalační trubka
Barva:   světle šedá RAL 7035  
Materiál:
samozhášivý polyvinylchlorid (PVC)
Mechanická odolnost:   nízká  
Mechanická pevnost:   320 N/5 cm  
Teplota okolí:  T  -5 – 60 °C  
Způsob montáže:
Pro instalaci na povrch, do omítky nebo pod omítku, do dutých zdí, příček a stropů.
Vnější průměr trubky:   20 mm  
Vnitřní průměr min.:   14,1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vyráběných v rozměrech dle EN lze provést pomocí příslušenství k tuhým trubkám.
Odpovídá normám:   EN 61 386-2221  
Balení:   50 m  
Hmotnost balení:   2,6 kg  
</t>
  </si>
  <si>
    <t>Pol301</t>
  </si>
  <si>
    <t>trubka ohebná, 25mm, EN 750 N, PVC, tmavě šedá</t>
  </si>
  <si>
    <t>-1878838451</t>
  </si>
  <si>
    <t xml:space="preserve">Poznámka k položce:
Ohebná instalační trubka se střední mechanickou odolností
Technické parametry:
•Materiál: PVC
•Samozhášivý materiál: 30 sec.
•Teplotní odolnost, rozsah použití: -5 až 60 °C
•Mechanická odolnost: 750 N/5 cm
•Vnější průměr : 25 mm
•Vnitřní průměr: 18,3 mm
•Tolerance: délky ± 1 %
•Pro instalaci na povrch, do omítky nebo pod omítku.
•Vhodné pro montáž do dutých zdí, příček, stropů.
•Výrobce doporučuje montáž plastových trubek při teplotách nad 0 °C.
•Lze montovat do prostoru s nebezpečím výbuchu hořlavých plynů a par, nebezpečná zóna 2 a do prostoru s nebezpečím výbuchu prachu, nebezpečná zóna 22.
•Třída reakce na oheň: A1 - F
•Kód třídění: 33212
•Odpovídá normám: ČSN EN 61386-1 ed.2
•Balení: 50 m
</t>
  </si>
  <si>
    <t>Pol302</t>
  </si>
  <si>
    <t>CY 2,5mm</t>
  </si>
  <si>
    <t>2120407143</t>
  </si>
  <si>
    <t>Pol303</t>
  </si>
  <si>
    <t>Kabel  CC-11</t>
  </si>
  <si>
    <t>82541534</t>
  </si>
  <si>
    <t>-458558596</t>
  </si>
  <si>
    <t>Pol304</t>
  </si>
  <si>
    <t>2096435100</t>
  </si>
  <si>
    <t>Pol305</t>
  </si>
  <si>
    <t>Uložení rozvodů pod omítku</t>
  </si>
  <si>
    <t>1992882570</t>
  </si>
  <si>
    <t>Pol306</t>
  </si>
  <si>
    <t>Montáž lištový rozvodů</t>
  </si>
  <si>
    <t>-1064319490</t>
  </si>
  <si>
    <t>Pol307</t>
  </si>
  <si>
    <t>Instalace kabeláže</t>
  </si>
  <si>
    <t>-211241646</t>
  </si>
  <si>
    <t>Pol308</t>
  </si>
  <si>
    <t>Osazení a zapojení prvků EZS</t>
  </si>
  <si>
    <t>-982171169</t>
  </si>
  <si>
    <t>Pol309</t>
  </si>
  <si>
    <t>Montáž a zapojení ústředny a rozšiřujících boxů</t>
  </si>
  <si>
    <t>-662316352</t>
  </si>
  <si>
    <t>Pol310</t>
  </si>
  <si>
    <t>-352210817</t>
  </si>
  <si>
    <t>Pol311</t>
  </si>
  <si>
    <t>605421521</t>
  </si>
  <si>
    <t>1110682937</t>
  </si>
  <si>
    <t>-996687826</t>
  </si>
  <si>
    <t>O04.3.1.6 - Evakuační rozhlas (ER)</t>
  </si>
  <si>
    <t>D1 - Evakuační Rozhlas</t>
  </si>
  <si>
    <t xml:space="preserve">      D3 - Evakuační rozhlas</t>
  </si>
  <si>
    <t>Evakuační Rozhlas</t>
  </si>
  <si>
    <t>Evakuační rozhlas</t>
  </si>
  <si>
    <t>Pol313</t>
  </si>
  <si>
    <t>Nástěnný evakuační reproduktor skříňkový
Bílý vnitřní skříňový reproduktor s výkonem 6 W, frekvenčním rozsahem 150 Hz - 18 kHz a citlivostí 94 dB. Reproduktor má dřevěnou skříň, kovovou mřížku a šroubovací keramickou svorkovnici s tepelnou pojistkou. Montáž na omítku.</t>
  </si>
  <si>
    <t>-1779545326</t>
  </si>
  <si>
    <t>Poznámka k položce:
Skříňkový reproduktor 6 W / 100 V, odbočky 3 W, 1,5 W a 0,8 W, citlivost 94 dB (1 W / 1 m, 500 Hz – 5 kHz), frekvenční rozsah 150 Hz – 18 kHz, vyzařovací úhel 135° (1 kHz), reproduktor 160 mm, šroubovací keramická svorkovnice s tepelnou pojistkou, dřevěná skříňka, kovová mřížka, rozměry 250 x 190 x 110 mm, vnitřní použití typ A, bílý, montáž na omítku, EN 54-24</t>
  </si>
  <si>
    <t>Pol314</t>
  </si>
  <si>
    <t xml:space="preserve">Stropní evakuační reproduktor cert. 6W/100V, bílý </t>
  </si>
  <si>
    <t>217159665</t>
  </si>
  <si>
    <t>Poznámka k položce:
Popis:
Reproduktor certifikovaný dle EN54-24 stropní 6W @ 100V, výkonové odbočky až do 0,8W, citlivost 94dB (stř. hod. 1W/1m @ 500Hz-5kHz Pink Noise), vyzařovací úhel 165° (500Hz), 175° (1kHz), 165° (2kHz), 70° (4kHz), kov, bílý, EVAC svorkovnice, vnější průměr 180mm, velikost měniče 5", certifikován dle EN54 i pro použití bez požárního krytu!,
 Způsob připojení: Keramická svorkovnice s tepelnou pojistkou, max. průřez vodiče až 10mm2 / 2x2,5mm2
 Materiál: ocel
 Vnější průměr / montážní otvor: 180mm / 150±3mm
 Tloušťka stropu: až 25mm
Číslo certifikátu dle EN54-24: 0359-CPD-0100</t>
  </si>
  <si>
    <t>Pol315</t>
  </si>
  <si>
    <t xml:space="preserve">Závěsný evakuační reproduktor cert. 2pásmový designový 15W/100V/8Ohm, bílý </t>
  </si>
  <si>
    <t>588668356</t>
  </si>
  <si>
    <t xml:space="preserve">Poznámka k položce:
  Popis:
Reproduktor certifikovaný dle EN54-24 2pásmový závěsný designový 15W @ 100V, citlivost 91dB (stř. hod. 1W/1m @ 500-5000Hz Pink Noise), vyzařovací úhel 360° (500Hz), 170° (1kHz), 90° (2kHz), 70° (4kHz), plast, bílý, EVAC svorkovnice, velikost měniče 5"+1", délka kabelu 3m, číslo certifikátu 0359-CPD-0105.
 </t>
  </si>
  <si>
    <t>Pol316</t>
  </si>
  <si>
    <t xml:space="preserve">Regulátor hlasitosti reproduktoru s relé nuceného poslechu </t>
  </si>
  <si>
    <t>1529241730</t>
  </si>
  <si>
    <t>Poznámka k položce:
 pro připojení na 100V rozvody, max. 20W @ 100V, relé nuceného poslechu</t>
  </si>
  <si>
    <t>Pol317</t>
  </si>
  <si>
    <t>Evakuační rozhlasová ústředna 360W, 6 zón - certifikovaný systémový řídicí zesilovač 360W</t>
  </si>
  <si>
    <t>-468386713</t>
  </si>
  <si>
    <t>Poznámka k položce:
EN54-16 certifikovaná rozhlasová ústředna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t>
  </si>
  <si>
    <t>Pol318</t>
  </si>
  <si>
    <t xml:space="preserve">Evakuační rozhlasová ústředna certifikovaná - rozšíření 240W, 6 zón certifikovaný systémový rozšiřující zesilovač 240W, 6 zón </t>
  </si>
  <si>
    <t>-1933138647</t>
  </si>
  <si>
    <t xml:space="preserve">Poznámka k položce:
EN54-16 certifikovaná rozhlasová ústředna - rozšíření 240W, 6 zón s individuální regulací hlasitosti, lokální audio vstup pro možnost vlastního audio programu nezávislého na zbytku systému, provozní i evakuační logické vstupy a výstupy, permanentní monitorování 100V linek bez přerušení audiosignálu
Frekvence  50 Hz ....20000 Hz 
Rozměry (Š x V x H)  482 x 133 x 431 mm 
Hmotnost  16,5 kg 
Výkon  240 W / 100 V 
 </t>
  </si>
  <si>
    <t>Pol319</t>
  </si>
  <si>
    <t xml:space="preserve">Vstupní modul </t>
  </si>
  <si>
    <t>-281421310</t>
  </si>
  <si>
    <t xml:space="preserve">Poznámka k položce:
Rozměry (Š x V x H)  88 x 26 x 53 mm 
Hmotnost  0,05 kg 
</t>
  </si>
  <si>
    <t>Pol320</t>
  </si>
  <si>
    <t>Adaptér RJ45 - svorkovnice</t>
  </si>
  <si>
    <t>-1875487007</t>
  </si>
  <si>
    <t>Pol321</t>
  </si>
  <si>
    <t>Mikrofonní stanice pro informační hlášení, 10 programovatelných tlačítek pro volbu zón a spouštění provozních zpráv</t>
  </si>
  <si>
    <t>748029125</t>
  </si>
  <si>
    <t xml:space="preserve">Poznámka k položce:
Popis:
Mikrofonní stanice pro informační hlášení se směrovým kondenzátorovým mikrofonem na husím krku a nastavitelnou kompresí signálu, 10 programovatelných tlačítek pro výběr zón a spouštění provozních zpráv. Lze rozšířit pomocí klávesnic RM-210 (max. 4 kusy).
Frekvence  100 Hz ....20000 Hz 
Rozměry (Š x V x H)  190 x 77 x 215 mm 
Hmotnost  0,75 kg 
</t>
  </si>
  <si>
    <t>Pol322</t>
  </si>
  <si>
    <t>Klávesnice pro rozšíření mikrofonní stanice, 10 programovatelných tlačítek pro volbu zón a spouštění provozních zpráv.</t>
  </si>
  <si>
    <t>1886717035</t>
  </si>
  <si>
    <t xml:space="preserve">Poznámka k položce:
Rozměry (Š x V x H)  110 x 77 x 215 mm 
Hmotnost  0,35 kg 
</t>
  </si>
  <si>
    <t>Pol323</t>
  </si>
  <si>
    <t xml:space="preserve">Požární mikrofonní stanice pro evakuační hlášení, 5 tlačítek pro ovládání evakuačního režimu systému, spouštění evakuačních zpráv a hlášení </t>
  </si>
  <si>
    <t>1698918115</t>
  </si>
  <si>
    <t xml:space="preserve">Poznámka k položce:
Mikrofonní stanice požární dle EN54-16 pro evakuační hlášení
Frekvence  50 Hz ....20000 Hz 
Rozměry (Š x V x H)  200 x 215 x 83 mm 
Hmotnost  1,1 kg 
</t>
  </si>
  <si>
    <t>Pol324</t>
  </si>
  <si>
    <t xml:space="preserve">Klávesnice pro rozšíření požární mikrofonní stanice, 20 programovatelných tlačítek / LED pro volbu zón a indikaci / resetování poruchových stavů </t>
  </si>
  <si>
    <t>1181536840</t>
  </si>
  <si>
    <t>Pol325</t>
  </si>
  <si>
    <t xml:space="preserve">Systémový manager napájení a nabíječ akumulátorů </t>
  </si>
  <si>
    <t>-2122216535</t>
  </si>
  <si>
    <t>Pol326</t>
  </si>
  <si>
    <t>Akumulátor 65Ah/12V</t>
  </si>
  <si>
    <t>2028351273</t>
  </si>
  <si>
    <t>Pol327</t>
  </si>
  <si>
    <t>Napájecí zdroj pro vestavbu, 230VAC/24VDC, 4A, svorkovnice</t>
  </si>
  <si>
    <t>184130099</t>
  </si>
  <si>
    <t>Pol328</t>
  </si>
  <si>
    <t>19" rozvaděč 27U/600x600 stojanový, černý, skleněné dveře, plná záda</t>
  </si>
  <si>
    <t>1475837386</t>
  </si>
  <si>
    <t>Poznámka k položce:
19“ stojanový rozvaděč, rozebíratelný a snadno smontovatelný
Rozvaděče jsou výborně řemeslně zpracovány. Vyrobeny jsou z válcované oceli, nosné části jsou z oceli tloušťky 2mm , ostatní z 1,2 mm oceli. Pevná konstrukce dovoluje statickou zátěž až 800kg.
Uzamykatelné přední a zadní dveře, rukou uzavíratelné a volitelně uzamykatelné boční panely. Všechny části lze snadno smontovat.
Dodává se s nožičkami, kolečky a montážní sadou. Je možné přidat podstavec. Kolečka i nožičky lze nainstalovat současně a zajistit tak stabilní instalaci, kterou je možné v případě potřeby snadno přesouvat.
Vlastnosti:
stojanový 19“ rozvaděč
krytí IP20
bezpečnostní kalené sklo dveří v populární kouřové barvě, snadno odnímatelné a uživatelsky volitelně připevněné jako levé nebo pravé
plné zadní a boční dveře
perforovaný horní kryt
součástí rozvaděče jsou čtyři posuvné vertikální lišty s perforací pro uchycení instalovaných zařízení.
spojovací materiál (klecové matice, podložky, šrouby M6) je přibalen k rozvaděči
všechny části pro montáž snadno odnímatelné
číselně označené pozice usnadňující montáž
v dolní části rozvaděče je umístěn zemnící bod pro připojení zemnícího vodiče
v horní a spodní části rozvaděče jsou umístěny prostupy pro kabeláž a jsou zakryty záslepkami.
do víka a spodní části je možné instalovat ventilační jednotku
prášková barva, černá, RAL 9004
splňuje mezinárodní standard IEC 60297-2
Instalační rozměry:Kapacita: 27U
Šířka, rozměr W (mm): 600
Hloubka, rozměr D (mm): 600
Výška, rozměr H (mm): 1412</t>
  </si>
  <si>
    <t>Pol329</t>
  </si>
  <si>
    <t>19" rozvodný panel 7x 230V, ČSN, s přepěťovou ochranou a vypínačem</t>
  </si>
  <si>
    <t>-973804228</t>
  </si>
  <si>
    <t>Pol330</t>
  </si>
  <si>
    <t>spínaný zdroj, 27,6V/2A trvale / 0,3A vyhrazeno pro AKU max. 2x 7Ah</t>
  </si>
  <si>
    <t>-680604621</t>
  </si>
  <si>
    <t xml:space="preserve">Poznámka k položce:
Napájení zdroj schválený podle normy EN54-4, ideální pro použití v systémech elektrické požární signalizace a dále v nasávacích a ventilačních aplikacích. Jeho výstup o napětí 27,6Vdc dodává stejnosměrný proud o celkové hodnotě až 2A do zátěže a současně umožňuje dobíjení záložních baterií (2A do zátěže při použití akumulátorů s kapacitou 7Ah).
Provedení  spínaný zdroj v krytu s indikačními LED diodami 
Napájecí napětí  90 - 265 Vac / 45 - 65 Hz 
Max. velikost zál.AKU uvnitř krytu  2x 7Ah 12V např. Power Sonic PS1270 VdS 
Pracovní teplota  -10°C až +40°C 
Typ technologických výstupů  elektronické 100mA / 60Vdc 
Další funkce  volitelné dálkové monitorování přes Ethernet 
Barva krytu  šedá 
Rozměry krytu (Š x V x H)  275 x 330 x 80 
Výstupní napětí  27 - 28,3 Vss 
Max. celkový trvalý odběr  2 A 
Max. velikost dobíj. proudu do AKU  0,3 A 
Technologické výstupy  výpadek sítě, poruchové stavy 
</t>
  </si>
  <si>
    <t>Pol331</t>
  </si>
  <si>
    <t>Akumulátor 7Ah/12V</t>
  </si>
  <si>
    <t>-338570861</t>
  </si>
  <si>
    <t>Pol332</t>
  </si>
  <si>
    <t>Datová zásuvka 1xRJ45 STP - komplet</t>
  </si>
  <si>
    <t>-1549178812</t>
  </si>
  <si>
    <t>Pol333</t>
  </si>
  <si>
    <t xml:space="preserve">Lištová krabice </t>
  </si>
  <si>
    <t>1285006449</t>
  </si>
  <si>
    <t>Krabice univerzální pod omítku elektroinstalační</t>
  </si>
  <si>
    <t>844681955</t>
  </si>
  <si>
    <t xml:space="preserve">Poznámka k položce:
krabice univerzální pod omítku
elektroinstalační univerzální krabice , zabudování do zdi pod omítku, tyto krabice lze spojovat v souvislou vodorovnou řadu
technická specifikace : 
Druh: Univerzální krabice 
Materiál: tvrdý samozhášivý polyvinylchlorid (PVC) 
Jmenovité napětí: Un &lt; 400 V 
Jmenovitý proud: In &lt; 16 A 
Teplota okolí: T -5 – 60 °C 
Testováno žhavou smyčkou o teplotě: 850 °C 
Způsob montáže: pod omítku 
rozměry :
Průměr: 73 mm 
Hloubka: 42 mm 
Vstupní otvory: 
6 x průměr 20 mm; 1 x průměr 7x20 mm 
Použití: 
Vyhovuje pro montáž na a do hmot stupně hořlavosti A - C2. 
Popis: 
Krabice lze spojit v souvislou vodorovnou řadu, doporučeno max. 3 krabice vedle sebe. 
Odpovídá normám: ČSN 37 0100 
Umožňuje montáž dvojzásuvky: ano 
Rozteč při spojení dvou krabic: 71 mm 
Průměr frézovaného otvoru: 80 mm </t>
  </si>
  <si>
    <t>Pol334</t>
  </si>
  <si>
    <t>Krabice do zdi pro regulátory hlasitost 20W-60W</t>
  </si>
  <si>
    <t>-1156733005</t>
  </si>
  <si>
    <t>Pol335</t>
  </si>
  <si>
    <t>Kabelová příchytka  10mm</t>
  </si>
  <si>
    <t>2059545607</t>
  </si>
  <si>
    <t>Pol336</t>
  </si>
  <si>
    <t>Kabelová příchytka 12mm</t>
  </si>
  <si>
    <t>-2071613697</t>
  </si>
  <si>
    <t>Pol337</t>
  </si>
  <si>
    <t>Kabel 1-CHKE-V 5x2,5</t>
  </si>
  <si>
    <t>1331384120</t>
  </si>
  <si>
    <t>Pol338</t>
  </si>
  <si>
    <t>Kabel 1-CHKE-V 3x2,5</t>
  </si>
  <si>
    <t>-1371032547</t>
  </si>
  <si>
    <t>Pol339</t>
  </si>
  <si>
    <t>Kabel JE-H(s)tH 2x2x0,8</t>
  </si>
  <si>
    <t>-1196074972</t>
  </si>
  <si>
    <t>Pol340</t>
  </si>
  <si>
    <t>Lišta vkládací LV 18x13</t>
  </si>
  <si>
    <t>1022544336</t>
  </si>
  <si>
    <t>-554847241</t>
  </si>
  <si>
    <t>Pol341</t>
  </si>
  <si>
    <t>Montář rozvodu mikrofonní stanice pod omítku</t>
  </si>
  <si>
    <t>882807308</t>
  </si>
  <si>
    <t>Pol342</t>
  </si>
  <si>
    <t>Montář rozvodu mikrofonní stanice stávající objekt Lišta LV18x13</t>
  </si>
  <si>
    <t>224927779</t>
  </si>
  <si>
    <t>Pol343</t>
  </si>
  <si>
    <t>Montáž rozvodu mikrofonní stanice pod omítku</t>
  </si>
  <si>
    <t>-1897916780</t>
  </si>
  <si>
    <t>Pol344</t>
  </si>
  <si>
    <t>Montáž kabelových rozvodů repro</t>
  </si>
  <si>
    <t>-632436072</t>
  </si>
  <si>
    <t>Pol345</t>
  </si>
  <si>
    <t>Montáž a zapojení reproduktorů</t>
  </si>
  <si>
    <t>-1338623097</t>
  </si>
  <si>
    <t>Pol346</t>
  </si>
  <si>
    <t>Zapojení mikrofonních stanic</t>
  </si>
  <si>
    <t>-429033940</t>
  </si>
  <si>
    <t>Pol347</t>
  </si>
  <si>
    <t>Montáž a zapojení ústředny</t>
  </si>
  <si>
    <t>-1271877732</t>
  </si>
  <si>
    <t>Pol348</t>
  </si>
  <si>
    <t>spuštění, oživení, programování, odzkoušení</t>
  </si>
  <si>
    <t>804091314</t>
  </si>
  <si>
    <t>Pol349</t>
  </si>
  <si>
    <t>1708990447</t>
  </si>
  <si>
    <t>-1169875307</t>
  </si>
  <si>
    <t>933055813</t>
  </si>
  <si>
    <t>O04.3.1.7 - Jednotný čas a zvonění</t>
  </si>
  <si>
    <t>D1 - Jednotný čas a zvonění</t>
  </si>
  <si>
    <t xml:space="preserve">      D3 - Kabely a elektroinstalační materiál</t>
  </si>
  <si>
    <t>Pol350</t>
  </si>
  <si>
    <t xml:space="preserve">Podružné hodiny kulaté dvoustranné 40cm se stropním závěsem </t>
  </si>
  <si>
    <t>-610335091</t>
  </si>
  <si>
    <t>Pol351</t>
  </si>
  <si>
    <t>Linkový spínač k posílení minutové linky. 2 samostatné okruhy 24V/2A</t>
  </si>
  <si>
    <t>-1973774282</t>
  </si>
  <si>
    <t>Pol352</t>
  </si>
  <si>
    <t>Školní zvonek - 75V/0,02A~</t>
  </si>
  <si>
    <t>615670210</t>
  </si>
  <si>
    <t>Pol353</t>
  </si>
  <si>
    <t>1-CXKH-R(O) 4x1,5</t>
  </si>
  <si>
    <t>-1318666558</t>
  </si>
  <si>
    <t>Pol354</t>
  </si>
  <si>
    <t>1-CXKH-R(O) 2x1,5</t>
  </si>
  <si>
    <t>-276066175</t>
  </si>
  <si>
    <t>Kabelová příchytka 10mm</t>
  </si>
  <si>
    <t>211626162</t>
  </si>
  <si>
    <t>Pol355</t>
  </si>
  <si>
    <t>Lišta vkládací LV 24x22</t>
  </si>
  <si>
    <t>-121864123</t>
  </si>
  <si>
    <t>764275636</t>
  </si>
  <si>
    <t>Pol356</t>
  </si>
  <si>
    <t>Montáž trasy ve stávající budově LV 24x22</t>
  </si>
  <si>
    <t>-1438278432</t>
  </si>
  <si>
    <t>Pol357</t>
  </si>
  <si>
    <t>Montáž kabelových rozvodů</t>
  </si>
  <si>
    <t>521579759</t>
  </si>
  <si>
    <t>Pol358</t>
  </si>
  <si>
    <t>Instalace a připojení hodin</t>
  </si>
  <si>
    <t>2144141905</t>
  </si>
  <si>
    <t>Pol359</t>
  </si>
  <si>
    <t>Instalace a připojení zvonků</t>
  </si>
  <si>
    <t>-1157518601</t>
  </si>
  <si>
    <t>Pol360</t>
  </si>
  <si>
    <t>Instalace a připojení linkového spínače</t>
  </si>
  <si>
    <t>-1600330871</t>
  </si>
  <si>
    <t>Pol361</t>
  </si>
  <si>
    <t>Napojení na stávající rozvod</t>
  </si>
  <si>
    <t>-162472162</t>
  </si>
  <si>
    <t>Pol362</t>
  </si>
  <si>
    <t>-857920199</t>
  </si>
  <si>
    <t>151230112</t>
  </si>
  <si>
    <t>611168570</t>
  </si>
  <si>
    <t>-1055306201</t>
  </si>
  <si>
    <t>O04.3.2 - O04.3.2 - Silnoproudá elektroinstalace</t>
  </si>
  <si>
    <t xml:space="preserve">    21-M - Elektromontáže</t>
  </si>
  <si>
    <t xml:space="preserve">      21-D_EL - Elektroinstalace - materiál</t>
  </si>
  <si>
    <t xml:space="preserve">      21-D_HU - Uzemnění a hromosvod - materiál</t>
  </si>
  <si>
    <t xml:space="preserve">      21-M_EL - Elektroinstalace - montáž</t>
  </si>
  <si>
    <t xml:space="preserve">      21-M_HU - Uzemnění a hromosvod - montáž</t>
  </si>
  <si>
    <t xml:space="preserve">      21-O_HU - Silnoproudá elektroinstalace - Ostatní</t>
  </si>
  <si>
    <t>21-M</t>
  </si>
  <si>
    <t>Elektromontáže</t>
  </si>
  <si>
    <t>21-D_EL</t>
  </si>
  <si>
    <t>Elektroinstalace - materiál</t>
  </si>
  <si>
    <t>Pol61</t>
  </si>
  <si>
    <t>CY 6 zž</t>
  </si>
  <si>
    <t>-1493363288</t>
  </si>
  <si>
    <t>Pol62</t>
  </si>
  <si>
    <t>CYKY-O 2x1.5</t>
  </si>
  <si>
    <t>222964105</t>
  </si>
  <si>
    <t>Pol63</t>
  </si>
  <si>
    <t>CYKY-O 3x1.5</t>
  </si>
  <si>
    <t>600423200</t>
  </si>
  <si>
    <t>Pol64</t>
  </si>
  <si>
    <t>CYKY-J 3x1.5</t>
  </si>
  <si>
    <t>-932680526</t>
  </si>
  <si>
    <t>Pol65</t>
  </si>
  <si>
    <t>CYKY-J 3x2.5</t>
  </si>
  <si>
    <t>-213453975</t>
  </si>
  <si>
    <t>Pol66</t>
  </si>
  <si>
    <t>CYKY-J 4x1.5</t>
  </si>
  <si>
    <t>1329771152</t>
  </si>
  <si>
    <t>Pol67</t>
  </si>
  <si>
    <t>CYKY-J 5x2.5</t>
  </si>
  <si>
    <t>719449422</t>
  </si>
  <si>
    <t>Pol68</t>
  </si>
  <si>
    <t>CYKY-J 5x4</t>
  </si>
  <si>
    <t>1058211682</t>
  </si>
  <si>
    <t>Pol69</t>
  </si>
  <si>
    <t>CYKY-J 5x6</t>
  </si>
  <si>
    <t>1469258395</t>
  </si>
  <si>
    <t>Pol70</t>
  </si>
  <si>
    <t>1-CXKE-R 3Cx1,5</t>
  </si>
  <si>
    <t>-366096113</t>
  </si>
  <si>
    <t>Pol71</t>
  </si>
  <si>
    <t>1-CHKE-V-O 3x1,5 FE180/P60(B2ca,s1d0)</t>
  </si>
  <si>
    <t>-1179240879</t>
  </si>
  <si>
    <t>Pol72</t>
  </si>
  <si>
    <t>KU 68-1901 krabice univerzální</t>
  </si>
  <si>
    <t>-1310645558</t>
  </si>
  <si>
    <t>Pol73</t>
  </si>
  <si>
    <t>KR 97 krabice kompletní</t>
  </si>
  <si>
    <t>-898007958</t>
  </si>
  <si>
    <t>Pol74</t>
  </si>
  <si>
    <t>KT 250 krabice odbočná</t>
  </si>
  <si>
    <t>1662579029</t>
  </si>
  <si>
    <t>Pol75</t>
  </si>
  <si>
    <t>LK 80x28/R vysoká lištová krabice</t>
  </si>
  <si>
    <t>807540299</t>
  </si>
  <si>
    <t>Pol76</t>
  </si>
  <si>
    <t>VLK 80/R víko lištová krabice</t>
  </si>
  <si>
    <t>497135923</t>
  </si>
  <si>
    <t>Pol77</t>
  </si>
  <si>
    <t>svor.6303-13 malý věneček</t>
  </si>
  <si>
    <t>-101643192</t>
  </si>
  <si>
    <t>Pol78</t>
  </si>
  <si>
    <t xml:space="preserve"> zemnící svorka</t>
  </si>
  <si>
    <t>1516354906</t>
  </si>
  <si>
    <t>Pol79</t>
  </si>
  <si>
    <t xml:space="preserve"> pásek Cu</t>
  </si>
  <si>
    <t>-1398570587</t>
  </si>
  <si>
    <t>Pol80</t>
  </si>
  <si>
    <t>LV 40x20 lišta vkládací</t>
  </si>
  <si>
    <t>-2012339168</t>
  </si>
  <si>
    <t>Pol81</t>
  </si>
  <si>
    <t>Ohebná elektroinstalační trubka EN 750 N TM.ŠEDÁ/RAL 7012/BEZ DRÁTU</t>
  </si>
  <si>
    <t>1398883183</t>
  </si>
  <si>
    <t xml:space="preserve">Poznámka k položce:
Ohebná elektroinstalační trubka
Barva:   tmavě šedá RAL 7012  
Materiál:
samozhášivý polyvinylchlorid (PVC)
Mechanická odolnost:   střední  
Mechanická pevnost:   750 N/5 cm  
Teplota okolí:  T  -5 – 60 °C  
Způsob montáže:
Pro instalaci na povrch, do omítky nebo pod omítku, do dutých zdí, příček, stropů a do betonu.
Vnější průměr trubky:   32 mm  
Vnitřní průměr min.:   24,3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lze provést pomocí příslušenství k tuhým trubkám.
Odpovídá normám:   EN 61 386-3321  
Balení:   25 m  
Hmotnost balení:   4,2 kg  
</t>
  </si>
  <si>
    <t>Pol82</t>
  </si>
  <si>
    <t>SZM 1 - R rychlospojka</t>
  </si>
  <si>
    <t>-951469638</t>
  </si>
  <si>
    <t>Pol83</t>
  </si>
  <si>
    <t>NZM 50 nosník kabelových žlabů</t>
  </si>
  <si>
    <t>-1876472573</t>
  </si>
  <si>
    <t xml:space="preserve">Poznámka k položce:
Nosníky řady NZM se používají jako nástěnné nosné prvky pro instalaci kabelové trasy do stěny objektu. V případě použití těchto nosn íků v prostorové instalaci trasy se kotví do stojen STPM. V případě nástěnné montáže více tras nad sebou lze použít se stojnou STNM. Nosníky jsou vyrobeny z plechu tloušťky 1,5 a 2,0 mm. Pro snadnou instalaci žlabů jsou opatřeny bezšroubovými úchyty. Nosnost 30kg </t>
  </si>
  <si>
    <t>Pol84</t>
  </si>
  <si>
    <t>NZM 200 nosník  kabelových žlabů</t>
  </si>
  <si>
    <t>774117943</t>
  </si>
  <si>
    <t xml:space="preserve">Poznámka k položce:
Nosníky řady NZM se používají jako nástěnné nosné prvky pro instalaci kabelové trasy do stěny objektu. V případě použití těchto nosníků v prostorové instalaci trasy se kotví do stojen STPM. V případě nástěnné montáže více tras nad sebou lze použít se stojnou STNM.
Nosníky jsou vyrobeny z plechu tloušťky 1,5 a 2,0 mm. Pro snadnou instalaci žlabů jsou opatřeny bezšroubovými úchyty.
</t>
  </si>
  <si>
    <t>Pol85</t>
  </si>
  <si>
    <t xml:space="preserve">drátěný žlab kabelový 50/50 </t>
  </si>
  <si>
    <t>-1969949797</t>
  </si>
  <si>
    <t xml:space="preserve">Poznámka k položce:
Povrchová úprava: Galvanické zinkování
Šířka: 50mm
Výška: 50mm
Délka: 2000mm
Hmotnost: 1,2kg
Efektivní průřez žlabu: Sef = 1 320 mm2
Počet spojek SZM 1 pro spojení žlabů: 2×
</t>
  </si>
  <si>
    <t>Pol86</t>
  </si>
  <si>
    <t>drátěný žlab kabelový 200/50</t>
  </si>
  <si>
    <t>618815471</t>
  </si>
  <si>
    <t xml:space="preserve">Poznámka k položce:
Povrchová úprava: Galvanické zinkování
Šířka: 200mm
Výška: 50mm
Délka: 2000mm
Hmotnost: 2,3kg
Efektivní průřez žlabu: Sef = 6 050 mm2
Počet spojek SZM 1 pro spojení žlabů: 2×
</t>
  </si>
  <si>
    <t>Pol87</t>
  </si>
  <si>
    <t>3559-A01345 strojek spínače jednopól. bezšroubový</t>
  </si>
  <si>
    <t>2015168515</t>
  </si>
  <si>
    <t>Pol88</t>
  </si>
  <si>
    <t xml:space="preserve">3559-A05345 strojek spínače sériový bezšroubový </t>
  </si>
  <si>
    <t>1111321242</t>
  </si>
  <si>
    <t>Pol89</t>
  </si>
  <si>
    <t>3559-A52345 strojek spínače 6+6 bezšroubový</t>
  </si>
  <si>
    <t>-1594648447</t>
  </si>
  <si>
    <t>Pol91</t>
  </si>
  <si>
    <t>3559-A06345 strojek spínače střídavý bezšroubový</t>
  </si>
  <si>
    <t>-618887204</t>
  </si>
  <si>
    <t>Pol92</t>
  </si>
  <si>
    <t xml:space="preserve">3559-A07345 strojek spínače křížový bezšroubový </t>
  </si>
  <si>
    <t>1323756680</t>
  </si>
  <si>
    <t>Pol93</t>
  </si>
  <si>
    <t xml:space="preserve">5513A-C02357 dvojzás. s clonkami a natočenou dutinou </t>
  </si>
  <si>
    <t>-188399467</t>
  </si>
  <si>
    <t>Pol94</t>
  </si>
  <si>
    <t>kryt.kol. 3558A-A651 jednoduchý</t>
  </si>
  <si>
    <t>527747393</t>
  </si>
  <si>
    <t>Pol95</t>
  </si>
  <si>
    <t xml:space="preserve">kryt.kol. 3558A-A652 dvojitý </t>
  </si>
  <si>
    <t>1164222949</t>
  </si>
  <si>
    <t>Pol96</t>
  </si>
  <si>
    <t>3901A-B10 rámeček jednoduchý</t>
  </si>
  <si>
    <t>1861863811</t>
  </si>
  <si>
    <t>Pol97</t>
  </si>
  <si>
    <t xml:space="preserve">3901A-B20 rámeček dvojitý </t>
  </si>
  <si>
    <t>1077395479</t>
  </si>
  <si>
    <t>Pol98</t>
  </si>
  <si>
    <t>3901A-B30 rámeček trojitý</t>
  </si>
  <si>
    <t>-1369898500</t>
  </si>
  <si>
    <t>Pol99</t>
  </si>
  <si>
    <t xml:space="preserve">3299A-A02180 S pohybový snímač </t>
  </si>
  <si>
    <t>-1528944897</t>
  </si>
  <si>
    <t>Pol100</t>
  </si>
  <si>
    <t>3299U-A00006 přístroj spínací pro snímače pohybu</t>
  </si>
  <si>
    <t>962450535</t>
  </si>
  <si>
    <t>Pol101</t>
  </si>
  <si>
    <t xml:space="preserve"> IP44 1000W čidlo pohybové 270st.</t>
  </si>
  <si>
    <t>572655088</t>
  </si>
  <si>
    <t xml:space="preserve">Poznámka k položce:
Moderní rohový pohybový senzor PANLUX 
 Senzor je konstrukčně uzpůsoben k montáži na roh 
 PIR senzor reaguje na slabé infračervené záření vycházející z lidského těla. Pokud se osoba pohybuje v dosahu senzoru, světlo se rozsvítí. Po opuštění oblasti snímání se světlo automaticky vypne. 
 Využití: exteriér (hotel, penzion, parkoviště, garáž, apod.) 
 Odolné proti prachu a vodě 
SENS - Dosah - max. 12m (záleží na naklopení senzoru) 
 TIME - Možnost nastavení času (zpoždění vypnutí) v rozsahu 10sec až 4min 
 LUX - Možnost nastavení soumraku (světelné citlivosti) v rozsahu 3-2000lx 
Max zátěž:
žárovka - max 1000W 
 zářivka - max 300W
 LED 0-250W 
Parametry
Třída ochrany :2
Barva produktu :bílá
IP :44
LUX - nastavení soumraku (světelná citlivost) :10-2000lx
Materiál (kryt) :PLAST
Materiál (základna) :PLAST
Napájení :230V AC
</t>
  </si>
  <si>
    <t>1002460.9</t>
  </si>
  <si>
    <t xml:space="preserve">havarijní tlačítko - ruční požární hlásič OP1
</t>
  </si>
  <si>
    <t>1219956260</t>
  </si>
  <si>
    <t xml:space="preserve">Poznámka k položce:
FUNKCE : po rozbití sklíčka hlásič automaticky spíná
 popis havarijního tlačítka : 
verze : na omítku 
spínače : 1 spínací + 1 rozpínací kontakt 
napájení : 230V 
barva : červená 
technická data : 
Jmenovité izolační napětí Ui 500 V 
Jmenovitý tepelný proud Iu-Ith 10 A 
Jmenovitý spínací proud 
Ie v kat.AC-15 
2,5 A (230 V) 
1,6 A (400/500 V) 
Jmenovitý spínací proud 
Ie v kat.DC-13 
4 A (24 V) 
1 A (110 V) 
0,25 A (220 V) 
Stupeň ochrany IP65 
Průřez připojovacích vodičů 2x1...2,5 mm2 (jednožilových) 
2x0,75...1,5 mm2 (lanko) 
Popis výrobku : 
Ruční požární hlásič OP1 je určený pro montáž do průmyslových a veřejných 
prostorů. Výrobek je nabízený ve verzích: pod omítku a na omítku. Každá verze 
je nabízena ve dvou typech, typ A a typ B. Typ A po rozbití sklíčka spínač 
hlásiče automaticky spíná. Typ B po rozbití sklíčka je nutno stisknout spínač 
hlásiče. V každé verzi mohou být instalovány až tři kontakty SP22-10 (spínací) 
nebo SP22-01 (rozpínací). V každém provedení může být intalovaná LED dioda, </t>
  </si>
  <si>
    <t>Pol102</t>
  </si>
  <si>
    <t>5x16A zápustná zásuvka</t>
  </si>
  <si>
    <t>287471591</t>
  </si>
  <si>
    <t>Pol103</t>
  </si>
  <si>
    <t>FEK112SM12 zásuvková skříň s vypínačem</t>
  </si>
  <si>
    <t>1218197755</t>
  </si>
  <si>
    <t>Pol104</t>
  </si>
  <si>
    <t>ekologický poplatek - svítidla</t>
  </si>
  <si>
    <t>1277894625</t>
  </si>
  <si>
    <t>Pol105</t>
  </si>
  <si>
    <t xml:space="preserve">kouřové čidlo </t>
  </si>
  <si>
    <t>-1495675982</t>
  </si>
  <si>
    <t xml:space="preserve">Poznámka k položce:
Technické parametry:
•Jmenovité provozní napětí: 9V
•Baterie: 9V alkalická
•Barva: polární bílá RAL 9010
•Typ měření: optický
•Krytí: IP42
•Provozní teplota okolního prostředí. 0 ... 60°C
•Rozměry: 112,5 x 45,5 mm.
</t>
  </si>
  <si>
    <t>Pol106</t>
  </si>
  <si>
    <t>tlačítkový požární hlásič  100x100x50 IP55</t>
  </si>
  <si>
    <t>67973922</t>
  </si>
  <si>
    <t>Pol107</t>
  </si>
  <si>
    <t>sádra stavební</t>
  </si>
  <si>
    <t>-930311693</t>
  </si>
  <si>
    <t>Pol108</t>
  </si>
  <si>
    <t>Svítidlo  8x12 LED, 4000 K, kryt opál PMMA, IP44, prům. 480mm, 900mA , mikrovlnný senzor</t>
  </si>
  <si>
    <t>-813763173</t>
  </si>
  <si>
    <t xml:space="preserve">Poznámka k položce:
Kategorie produktu: Přisazená svítidla 
Typ zdroje: LED 
Doba životnosti L80/B50 (h): 50000 
Počet zdrojů: 1 
Příkon zdroje (W): 35 
Světelný tok (lm): 3000 
Teplota chromatičnosti (K): 4000 
Index podání barev CRI: 80-89 
Stmívatelné: Ne 
Způsob stmívání: Nestmívatelné 
Optický systém: KO 
Distribuce světla: Symetrické 
Výška/Hloubka (mm): 132 
Vhodné pro průběžnou montáž: Ano 
Materiál korpusu: Ocel 
Barva korpusu: Bílá 
Typ předřadného systému: Elektronické trafo 
Průměr (mm): 480 
Typ svítidla: Svítidlo s krytem 
Třída ochrany: I 
Stupen krytí IP: IP44 
Barva krytu: Bílá 
Vhodné pro nouzové osvětlení: Ne 
Výstup světla: Přímé 
Materiál krytu: Opálový plast 
Nominální napětí (V): 220...240 
Se zdrojem: Ano 
Typ povrchu: Matné 
Vhodné pro montáž na zeď: Ano 
Včetně předřadného systému: Ano 
Hmotnost (kg): 1,95 
</t>
  </si>
  <si>
    <t>Pol109</t>
  </si>
  <si>
    <t>Svítidlo 6x12 LED, 4000 K, kryt opál PMMA, IP44, prům. 375mm, 700mA</t>
  </si>
  <si>
    <t>-2015189938</t>
  </si>
  <si>
    <t xml:space="preserve">Poznámka k položce:
Kategorie produktu: Přisazená svítidla 
Typ zdroje: LED 
Doba životnosti L80/B50 (h): 50000 
Počet zdrojů: 1 
Příkon zdroje (W): 27 
Světelný tok (lm): 2400 
Teplota chromatičnosti (K): 4000 
Index podání barev CRI: 80-89 
Stmívatelné: Ne 
Způsob stmívání: Nestmívatelné 
Optický systém: KO 
Distribuce světla: Symetrické 
Výška/Hloubka (mm): 108 
Vhodné pro průběžnou montáž: Ano 
Materiál korpusu: Ocel 
Barva korpusu: Bílá 
Typ předřadného systému: Elektronické trafo 
Průměr (mm): 375 
Typ svítidla: Svítidlo s krytem 
Třída ochrany: I 
Stupen krytí IP: IP44 
Barva krytu: Ostatní 
Vhodné pro nouzové osvětlení: Ne 
Výstup světla: Přímé 
Materiál krytu: Opálový plast 
Nominální napětí (V): 220...240 
Se zdrojem: Ano 
Typ povrchu: Matné 
Vhodné pro montáž na zeď: Ano 
Včetně předřadného systému: Ano 
Hmotnost (kg): 1,4 
</t>
  </si>
  <si>
    <t>Pol110</t>
  </si>
  <si>
    <t>svítidlo LED panel, nanoprizma, vestavný čtverec A, 600, 3800K, driver1050mA nestmívatelný</t>
  </si>
  <si>
    <t>-1945718330</t>
  </si>
  <si>
    <t xml:space="preserve">Poznámka k položce:
Svítidla pro vestavnou a přisazenou montáž
◾Typ zdroje: LED
◾Počet zdrojů: 1
◾Příkon zdroje (W): 55
◾Světelný tok (lm): 5600
◾Teplota chromatičnosti (K): 3800
◾Index podání barev CRI: 80-89
◾Stmívatelné: Ne
◾Způsob stmívání: Nestmívatelné
◾Optický systém: kryt nanoprizma
◾Distribuce světla: Symetrické
◾Rastr (mm): 600
◾Délka (mm): 596
◾Šířka (mm): 596
◾Výška/Hloubka (mm): 15
◾Montážní délka (mm): 596
◾Montážní šířka (mm): 596
◾Montážní hloubka (mm): 15
◾Vhodné pro průběžnou montáž: Ne
◾Materiál korpusu: Hliník
◾Barva korpusu: Hliník
◾Typ předřadného systému: Elektronické trafo
◾Typ svítidla: Panelové svítidlo
◾Třída ochrany: II
◾Stupen krytí IP: IP20
◾Nastavitelná teplota (K): Ne
◾Vhodné pro nouzové osvětlení: Ne
◾Výstup světla: Přímé
◾Materiál krytu: Strukturovaný/prizmatický plast
◾Nominální napětí (V): 220...240
◾Se zdrojem: Ano
◾Vhodné pro montáž na zeď: Ne
◾Včetně předřadného systému: Ano
◾Hmotnost (kg): 4,5 8595073732764
</t>
  </si>
  <si>
    <t>Pol111</t>
  </si>
  <si>
    <t xml:space="preserve">SVÍTIDLO LED QN3A600/700ND, VEST., 35W 3750LM 3800K, M600 PANEL MIKROPRIZMA </t>
  </si>
  <si>
    <t>-1681910854</t>
  </si>
  <si>
    <t xml:space="preserve">Poznámka k položce:
typ svítidla  Panelové světlo 
Světelný zdroj  LED 
Vhodné pro počet žárovek  1  
Výkon žárovky 34 W 
Typ předřadníku Elektronický transformátor 
Obsahuje předřadník Ano 
Stmívatelné Ne 
Vhodné pro nouzové osvětlení Ne 
Jmenovité napětí 220 - 240 V 
Nastavitelná teplota barvy Ne 
Vhodné pro průchozí propojení Ne 
Materiál skříně Hliník 
Barva skříně Hliník 
Vhodné pro nástěnnou montáž Ne 
Rozložení svítivosti Symetrické 
Výstup světla Přímé 
Omezení oslnění UGR podélně 19  
Omezení oslnění UGR příčně 19  
Délka 596 mm 
Šířka 596 mm 
Výška/hloubka 15 mm 
Montážní délka596 mm 
Vestavná šířka 596 mm 
Montážní hloubka 15 mm 
Třída ochrany II 
Krytí (IP) IP20 
Se světelným zdrojem Ano 
Hmotnost 4,5 kg 
</t>
  </si>
  <si>
    <t>Pol112</t>
  </si>
  <si>
    <t>svítidlo 2x LED , 1200mm, opál, 4000K, 350mA</t>
  </si>
  <si>
    <t>-422015150</t>
  </si>
  <si>
    <t xml:space="preserve">Poznámka k položce:
Kategorie produktu: Přisazená svítidla 
Typ zdroje: LED 
Doba životnosti L80/B50 (h): 50000 
Počet zdrojů: 1 
Příkon zdroje (W): 38 
Světelný tok (lm): 4400 
Teplota chromatičnosti (K): 4000 
Index podání barev CRI: 80-89 
Stmívatelné: Ne 
Způsob stmívání: Nestmívatelné 
Optický systém: KO 
Délka (mm): 1210 
Šířka (mm): 240 
Výška/Hloubka (mm): 52 
Vhodné pro průběžnou montáž: Ano 
Barva korpusu: Bílá 
Typ předřadného systému: Standardní elektronický předřadník 
Typ svítidla: Svítidlo s krytem 
Třída ochrany: I 
Stupen krytí IP: IP40 
Barva krytu: Bílá 
Výstup světla: Přímé 
Materiál krytu: Opálový plast 
Nominální napětí (V): 220...240 
Se zdrojem: Ano 
Včetně předřadného systému: Ano 
Velikostní verze: M 
Hmotnost (kg): 3 
</t>
  </si>
  <si>
    <t>Pol113</t>
  </si>
  <si>
    <t xml:space="preserve">Svítidlo  2x LED , 1500mm, nízké, MAT DP + omega profil, přisazené, LED 840, 350mA </t>
  </si>
  <si>
    <t>797053283</t>
  </si>
  <si>
    <t xml:space="preserve">Poznámka k položce:
Kategorie produktu: Přisazená svítidla 
Typ zdroje: LED 
Doba životnosti L80/B50 (h): 50000 
Počet zdrojů: 1 
Příkon zdroje (W): 60 
Světelný tok (lm): 5800 
Teplota chromatičnosti (K): 4000 
Index podání barev CRI: 80-89 
Stmívatelné: Ne 
Způsob stmívání: Nestmívatelné 
Optický systém: KVM 
Distribuce světla: Symetrické 
Délka (mm): 1510 
Šířka (mm): 238 
Výška/Hloubka (mm): 52 
Materiál korpusu: Ocel 
Barva korpusu: Bílá 
Typ mřížky: Matné 
Typ předřadného systému: Standardní elektronický předřadník 
Typ svítidla: Mřížkové svítidlo 
Třída ochrany: I 
Stupen krytí IP: IP20 
Podelné zamezení oslnění UGR: 19 
Příčné zamezení oslnění UGR: 19 
Vhodné pro nouzové osvětlení: Ne 
Výstup světla: Přímé 
Materiál krytu: Opálový plast 
Materiál mřížky: Hliník 
Nominální napětí (V): 220...240 
Se zdrojem: Ano 
Typ povrchu: Matné 
Včetně předřadného systému: Ano 
Velikostní verze: L 
Hmotnost (kg): 4 
</t>
  </si>
  <si>
    <t>Pol114</t>
  </si>
  <si>
    <t>Svítidlo  7000lm, široký korpus 1500mm, LED 840, korpus PE, opálový PC kryt, IP65, zdroj 1400mA, nouzový zdroj 3h</t>
  </si>
  <si>
    <t>954690036</t>
  </si>
  <si>
    <t xml:space="preserve">Poznámka k položce:
Kategorie produktu: Průmyslová svítidla IP65 
Typ zdroje: LED 
Doba životnosti L80/B50 (h): 50000 
Počet zdrojů: 1 
Příkon zdroje (W): 61 
Světelný tok (lm): 7700 
Teplota chromatičnosti (K): 4000 
Index podání barev CRI: 80-89 
Stmívatelné: Ne 
Způsob stmívání: Nestmívatelné 
Optický systém: CO 
Distribuce světla: Obecné vyzařování 
Délka (mm): 1575 
Šířka (mm): 135 
Výška/Hloubka (mm): 100 
Materiál korpusu: Plast 
Barva korpusu: Šedá 
Typ předřadného systému: Elektronické trafo 
Vhodné pro závěsnou montáž: Ano 
Třída ochrany: I 
Stupen krytí IP: IP65 
Barva krytu: Bílá 
Výstup světla: Přímé 
Materiál krytu: Opálový/matný plast 
Odolnost proti nárazu: IK08 
Nominální napětí (V): 220...240 
Se zdrojem: Ano 
Vhodné pro montáž na zeď: Ano 
Včetně předřadného systému: Ano 
Nouzové osvětlení: Vestavěné 
Velikostní verze: L 
Hmotnost (kg): 3,8 
</t>
  </si>
  <si>
    <t>Pol115</t>
  </si>
  <si>
    <t>Nouzové svítidlo EXIT 1W LED 125 lm IP65 1h , svítící při výpadku, bílé</t>
  </si>
  <si>
    <t>666378783</t>
  </si>
  <si>
    <t xml:space="preserve">Poznámka k položce:
Kategorie produktu: Nouzové osvětlení 
Typ zdroje: LED 
Příkon zdroje (W): 1 
Napájení: Samostatná baterie 
Třída ochrany: II 
Stupen krytí IP: IP65 
Se zdrojem: Ano 
Způsob montáže: Přisazená montáž 
Hmotnost (kg): 0,65 
Zapojení: Svítící při výpadku 
Doba svícení (h): 1 
Kontrolní vybavení: Žádná 
</t>
  </si>
  <si>
    <t>Pol116</t>
  </si>
  <si>
    <t>Nouzové svítidlo  přisazené, univerzální optika,3W LED 350 lm  IP41 1h , stále svítící / svítící při výpadku, bílé</t>
  </si>
  <si>
    <t>-1470426152</t>
  </si>
  <si>
    <t xml:space="preserve">Poznámka k položce:
Kategorie produktu: Nouzové osvětlení 
Typ zdroje: LED 
Příkon zdroje (W): 3 
Napájení: Samostatná baterie 
Třída ochrany: II 
Stupen krytí IP: IP41 
Se zdrojem: Ano 
Způsob montáže: Přisazená montáž 
Hmotnost (kg): 0,35 
Zapojení: Trvale svítící 
Doba svícení (h): 1 
Kontrolní vybavení: Žádná 
</t>
  </si>
  <si>
    <t>Pol117</t>
  </si>
  <si>
    <t>Nouzové svítidlo vestavné, univerzální optika,3W LED 325 lm  IP20 1h , stále svítící / svítící při výpadku, bílé</t>
  </si>
  <si>
    <t>-815262297</t>
  </si>
  <si>
    <t xml:space="preserve">Poznámka k položce:
Kategorie produktu: Nouzové osvětlení 
Typ zdroje: LED 
Příkon zdroje (W): 3 
Napájení: Samostatná baterie 
Třída ochrany: II 
Stupen krytí IP: IP40 
Se zdrojem: Ano 
Způsob montáže: Vestavné 
Hmotnost (kg): 0,5 
Zapojení: Trvale svítící 
Doba svícení (h): 1 
Kontrolní vybavení: Žádná 
</t>
  </si>
  <si>
    <t>Pol118</t>
  </si>
  <si>
    <t>rozvaděč RS1</t>
  </si>
  <si>
    <t>785762396</t>
  </si>
  <si>
    <t>Poznámka k položce:
viz. PD</t>
  </si>
  <si>
    <t>Pol119</t>
  </si>
  <si>
    <t>rozvaděč RS2</t>
  </si>
  <si>
    <t>-424828618</t>
  </si>
  <si>
    <t>Pol120</t>
  </si>
  <si>
    <t>rozvaděč RS3</t>
  </si>
  <si>
    <t>2075797277</t>
  </si>
  <si>
    <t>Pol121</t>
  </si>
  <si>
    <t xml:space="preserve"> svorkovnice ochr. pospojování</t>
  </si>
  <si>
    <t>-1148818053</t>
  </si>
  <si>
    <t>Pol122</t>
  </si>
  <si>
    <t>podružný materiál 3%</t>
  </si>
  <si>
    <t>-730261086</t>
  </si>
  <si>
    <t>Pol123</t>
  </si>
  <si>
    <t>prořez 5%</t>
  </si>
  <si>
    <t>290797107</t>
  </si>
  <si>
    <t>21-D_HU</t>
  </si>
  <si>
    <t>Uzemnění a hromosvod - materiál</t>
  </si>
  <si>
    <t>Pol124</t>
  </si>
  <si>
    <t>SS svorka spojovací</t>
  </si>
  <si>
    <t>2135784476</t>
  </si>
  <si>
    <t>Pol125</t>
  </si>
  <si>
    <t>SZ svorka zkušební</t>
  </si>
  <si>
    <t>-2057624831</t>
  </si>
  <si>
    <t>Pol126</t>
  </si>
  <si>
    <t>SP 1 svorka připojovací</t>
  </si>
  <si>
    <t>25288726</t>
  </si>
  <si>
    <t>Pol127</t>
  </si>
  <si>
    <t>SJ 01 svorka k jímací tyči</t>
  </si>
  <si>
    <t>-1938599896</t>
  </si>
  <si>
    <t>Pol128</t>
  </si>
  <si>
    <t>SR 02 svorka pásek-pásek</t>
  </si>
  <si>
    <t>-1756329306</t>
  </si>
  <si>
    <t>Pol129</t>
  </si>
  <si>
    <t>SR 03 svorka pásek-drát</t>
  </si>
  <si>
    <t>379142082</t>
  </si>
  <si>
    <t>Pol130</t>
  </si>
  <si>
    <t>PV 1p-30 ved.do zdiva - plast</t>
  </si>
  <si>
    <t>-765712815</t>
  </si>
  <si>
    <t>Pol131</t>
  </si>
  <si>
    <t>PV 21c plastová podpěra na plochou střechu</t>
  </si>
  <si>
    <t>61121863</t>
  </si>
  <si>
    <t>Pol132</t>
  </si>
  <si>
    <t>drát FeZn pr.10 mm</t>
  </si>
  <si>
    <t>-433046507</t>
  </si>
  <si>
    <t>Pol133</t>
  </si>
  <si>
    <t>drát AlMgSi pr.8 mm</t>
  </si>
  <si>
    <t>709553942</t>
  </si>
  <si>
    <t>Pol134</t>
  </si>
  <si>
    <t>drát AlMgSi pr.8 mm+PVC</t>
  </si>
  <si>
    <t>1495741040</t>
  </si>
  <si>
    <t>Pol135</t>
  </si>
  <si>
    <t>pásek FeZn 30/4 mm</t>
  </si>
  <si>
    <t>1463551676</t>
  </si>
  <si>
    <t>Pol136</t>
  </si>
  <si>
    <t>JR 1,5 ALMgSi tyč jímací</t>
  </si>
  <si>
    <t>2112276967</t>
  </si>
  <si>
    <t>Pol137</t>
  </si>
  <si>
    <t>DJ 1 držák jímací tyče</t>
  </si>
  <si>
    <t>285813287</t>
  </si>
  <si>
    <t>Pol138</t>
  </si>
  <si>
    <t>PB9 podstavec betonový</t>
  </si>
  <si>
    <t>-1213584916</t>
  </si>
  <si>
    <t>Pol139</t>
  </si>
  <si>
    <t>podložka gumová pod PB9</t>
  </si>
  <si>
    <t>-1458493407</t>
  </si>
  <si>
    <t>Pol140</t>
  </si>
  <si>
    <t>štítek označovací plastový</t>
  </si>
  <si>
    <t>148857672</t>
  </si>
  <si>
    <t>Pol141</t>
  </si>
  <si>
    <t>1501444283</t>
  </si>
  <si>
    <t>Pol142</t>
  </si>
  <si>
    <t>1431022033</t>
  </si>
  <si>
    <t>21-M_EL</t>
  </si>
  <si>
    <t>Elektroinstalace - montáž</t>
  </si>
  <si>
    <t>Pol1</t>
  </si>
  <si>
    <t>trubka oheb.el.inst.(pod) typ 23    36mm</t>
  </si>
  <si>
    <t>-675533008</t>
  </si>
  <si>
    <t>Pol2</t>
  </si>
  <si>
    <t>lišta inst.z PH bez krab.typ V43 vkladací (pu)</t>
  </si>
  <si>
    <t>1768881042</t>
  </si>
  <si>
    <t>Pol4</t>
  </si>
  <si>
    <t>krab.přístrojová (1901; KP 68; KZ 3) bez zapojení</t>
  </si>
  <si>
    <t>-818654471</t>
  </si>
  <si>
    <t>Pol5</t>
  </si>
  <si>
    <t>krab.odbočná s víčkem;svor.(KR 97) kruh. vč.zapoj.</t>
  </si>
  <si>
    <t>666854208</t>
  </si>
  <si>
    <t>Pol6</t>
  </si>
  <si>
    <t>krab.odboč.s víčkem;svor.(KR 125) čtverc. vč.zap.</t>
  </si>
  <si>
    <t>-651394936</t>
  </si>
  <si>
    <t>Pol7</t>
  </si>
  <si>
    <t>krab.lištový rozv.typ 2789 s vičkem;svork. vč.zap.</t>
  </si>
  <si>
    <t>297774526</t>
  </si>
  <si>
    <t>Pol8</t>
  </si>
  <si>
    <t>kab.žlab 62/50mm bez víka vc.podpěrek</t>
  </si>
  <si>
    <t>66362368</t>
  </si>
  <si>
    <t>Pol9</t>
  </si>
  <si>
    <t>kab.žlab 250/50mm bez víka vc.podpěrek</t>
  </si>
  <si>
    <t>-1522660571</t>
  </si>
  <si>
    <t>Pol10</t>
  </si>
  <si>
    <t>ukonč.vod.v rozv.vč.zap.a konc.do 2.5mm2</t>
  </si>
  <si>
    <t>1163791123</t>
  </si>
  <si>
    <t>Pol11</t>
  </si>
  <si>
    <t>ukonč.vod.v rozv.vč.zap.a konc.do 6mm2</t>
  </si>
  <si>
    <t>-1291805051</t>
  </si>
  <si>
    <t>Pol12</t>
  </si>
  <si>
    <t>ukonč.vod.v.rozv.vč.zap.a konc.do 25 mm2</t>
  </si>
  <si>
    <t>-1770979627</t>
  </si>
  <si>
    <t>Pol13</t>
  </si>
  <si>
    <t>ukonč.kab.do 4x25 mm2</t>
  </si>
  <si>
    <t>-2092917291</t>
  </si>
  <si>
    <t>Pol14</t>
  </si>
  <si>
    <t>ukonč.kab..do 5x4 mm2</t>
  </si>
  <si>
    <t>-132823813</t>
  </si>
  <si>
    <t>Pol15</t>
  </si>
  <si>
    <t>ukonč.kab..do 5x10 mm2</t>
  </si>
  <si>
    <t>1739069651</t>
  </si>
  <si>
    <t>Pol16</t>
  </si>
  <si>
    <t>spín.zápust.vč.zap.1-pólový - řazení 1</t>
  </si>
  <si>
    <t>2038624532</t>
  </si>
  <si>
    <t>Pol17</t>
  </si>
  <si>
    <t>seriový přep.střid. - řazení 5/5A zápust.vč.zap.</t>
  </si>
  <si>
    <t>998027148</t>
  </si>
  <si>
    <t>Pol18</t>
  </si>
  <si>
    <t>dvojitý přep.střid. - řazení 5B zápust.vč.zap.</t>
  </si>
  <si>
    <t>-434645636</t>
  </si>
  <si>
    <t>Pol19</t>
  </si>
  <si>
    <t>stridavý přepínač - řazení 6 zápust.vč.zap.</t>
  </si>
  <si>
    <t>513420475</t>
  </si>
  <si>
    <t>Pol20</t>
  </si>
  <si>
    <t>křizový přepínač - řazení 7 zápust.vč.zap.</t>
  </si>
  <si>
    <t>-1095845478</t>
  </si>
  <si>
    <t>Pol21</t>
  </si>
  <si>
    <t>zás.polozap./zapustene 10/16A 250V 2P+Z prub.mont.</t>
  </si>
  <si>
    <t>876392762</t>
  </si>
  <si>
    <t>Pol22</t>
  </si>
  <si>
    <t>zás.CEE do 500V typ CZG 1643/1645 H/S/Z 3P+Z</t>
  </si>
  <si>
    <t>2069194257</t>
  </si>
  <si>
    <t>Pol38</t>
  </si>
  <si>
    <t>T6 - ovladač pom.obv.1-tlacitkovy</t>
  </si>
  <si>
    <t>-2030340477</t>
  </si>
  <si>
    <t>Pol39</t>
  </si>
  <si>
    <t>mont.oceloplech.rozvodnic do 50kg</t>
  </si>
  <si>
    <t>-307682187</t>
  </si>
  <si>
    <t>Pol40</t>
  </si>
  <si>
    <t>mont.oceloplech.rozvodnic do 100kg</t>
  </si>
  <si>
    <t>562384211</t>
  </si>
  <si>
    <t>Pol41</t>
  </si>
  <si>
    <t>nouzové orientační světlo se zdrojem</t>
  </si>
  <si>
    <t>-52122697</t>
  </si>
  <si>
    <t>Pol42</t>
  </si>
  <si>
    <t>2x 40W stropní stavebnicové</t>
  </si>
  <si>
    <t>1152463859</t>
  </si>
  <si>
    <t>Pol43</t>
  </si>
  <si>
    <t>do 100W stropní a nástěnné dekorační</t>
  </si>
  <si>
    <t>-178242958</t>
  </si>
  <si>
    <t>Pol44</t>
  </si>
  <si>
    <t>svorka na potrubí  vč.pásku (bez vodič.)</t>
  </si>
  <si>
    <t>804533797</t>
  </si>
  <si>
    <t>Pol45</t>
  </si>
  <si>
    <t>CYKY 2 až 3x1.5 až 2.5 mm2 750V (PO)</t>
  </si>
  <si>
    <t>1621648516</t>
  </si>
  <si>
    <t>Pol46</t>
  </si>
  <si>
    <t>CYKY 4 až 5x1.5 až 2.5mm2 750V (PO)</t>
  </si>
  <si>
    <t>992399581</t>
  </si>
  <si>
    <t>Pol47</t>
  </si>
  <si>
    <t>CYKY 4 až 5x4 až 6 mm2 750V (PO)</t>
  </si>
  <si>
    <t>1162354323</t>
  </si>
  <si>
    <t>Pol48</t>
  </si>
  <si>
    <t>CY 0.5 až 25mm2 (VU)</t>
  </si>
  <si>
    <t>1361038649</t>
  </si>
  <si>
    <t>Pol49</t>
  </si>
  <si>
    <t>přípojnice HOP</t>
  </si>
  <si>
    <t>-906415251</t>
  </si>
  <si>
    <t>Pol50</t>
  </si>
  <si>
    <t>zásuvková skříň plastová</t>
  </si>
  <si>
    <t>-126862388</t>
  </si>
  <si>
    <t>Pol51</t>
  </si>
  <si>
    <t>pohybový senzor venkovní</t>
  </si>
  <si>
    <t>-130357361</t>
  </si>
  <si>
    <t>Pol52</t>
  </si>
  <si>
    <t>montáž aktivního čidla</t>
  </si>
  <si>
    <t>611545828</t>
  </si>
  <si>
    <t>21-M_HU</t>
  </si>
  <si>
    <t>Uzemnění a hromosvod - montáž</t>
  </si>
  <si>
    <t>Pol53</t>
  </si>
  <si>
    <t>uzemn. v zemi FeZn do 120 mm2 vč.svorek;propoj.aj.</t>
  </si>
  <si>
    <t>1180764090</t>
  </si>
  <si>
    <t>Pol54</t>
  </si>
  <si>
    <t>uzemn. v zemi FeZn o 8-10 mm vč.svorek;propoj.aj.!</t>
  </si>
  <si>
    <t>-1173081195</t>
  </si>
  <si>
    <t>Pol55</t>
  </si>
  <si>
    <t>svodove vodiče FeZn do o10mm+mont. podpěr bez mat</t>
  </si>
  <si>
    <t>320416355</t>
  </si>
  <si>
    <t>Pol56</t>
  </si>
  <si>
    <t>jímací tyč do 3m délky vč.upevnění</t>
  </si>
  <si>
    <t>682712029</t>
  </si>
  <si>
    <t>Pol57</t>
  </si>
  <si>
    <t>svorka hromosvod 4x šroub</t>
  </si>
  <si>
    <t>2123735016</t>
  </si>
  <si>
    <t>Pol58</t>
  </si>
  <si>
    <t>svorka hromosvod 2x šroub</t>
  </si>
  <si>
    <t>1191308110</t>
  </si>
  <si>
    <t>Pol59</t>
  </si>
  <si>
    <t>označení svodu štítky smalt.;umělá hmota</t>
  </si>
  <si>
    <t>-1843967978</t>
  </si>
  <si>
    <t>Pol60</t>
  </si>
  <si>
    <t>tvarovaní mont.dílu-jímače;ochran.trubky;uhelniky</t>
  </si>
  <si>
    <t>-1281341461</t>
  </si>
  <si>
    <t>21-O_HU</t>
  </si>
  <si>
    <t>Silnoproudá elektroinstalace - Ostatní</t>
  </si>
  <si>
    <t>210 9101</t>
  </si>
  <si>
    <t>Kabeláž</t>
  </si>
  <si>
    <t>kpl-odha</t>
  </si>
  <si>
    <t>2030845739</t>
  </si>
  <si>
    <t>A1_tj</t>
  </si>
  <si>
    <t>Technické práce</t>
  </si>
  <si>
    <t>2124192008</t>
  </si>
  <si>
    <t>A2_POP</t>
  </si>
  <si>
    <t>Projekt skutečného stavu provedení</t>
  </si>
  <si>
    <t>-1402139046</t>
  </si>
  <si>
    <t>A3_POP</t>
  </si>
  <si>
    <t>Utěsnění požárních prostupů</t>
  </si>
  <si>
    <t>988980262</t>
  </si>
  <si>
    <t>A4_R</t>
  </si>
  <si>
    <t>Revize elektroinstalace a hromosvodu</t>
  </si>
  <si>
    <t>-2054993569</t>
  </si>
  <si>
    <t>A5_DR</t>
  </si>
  <si>
    <t>Doprava k revizi</t>
  </si>
  <si>
    <t>703358164</t>
  </si>
  <si>
    <t>A6_PPV</t>
  </si>
  <si>
    <t>PPV z montáže</t>
  </si>
  <si>
    <t>1985486681</t>
  </si>
  <si>
    <t>A7_GZS</t>
  </si>
  <si>
    <t>GZS a doprava z montáže</t>
  </si>
  <si>
    <t>-1477815619</t>
  </si>
  <si>
    <t>A8_P</t>
  </si>
  <si>
    <t>Přesun z mat. vč. dodávek</t>
  </si>
  <si>
    <t>391617436</t>
  </si>
  <si>
    <t>A9_D</t>
  </si>
  <si>
    <t>Stav.tech.dozor z celk. ceny</t>
  </si>
  <si>
    <t>1811899171</t>
  </si>
  <si>
    <t>ZP210</t>
  </si>
  <si>
    <t>140188084</t>
  </si>
  <si>
    <t>O04.4. - O04.4. - VZT</t>
  </si>
  <si>
    <t xml:space="preserve">    24-M - Montáže vzduchotechnických zařízení</t>
  </si>
  <si>
    <t xml:space="preserve">      Pozice - Zařízení č.1 -  větrání učeben a kabinetů</t>
  </si>
  <si>
    <t xml:space="preserve">        1.50 - rozvody:</t>
  </si>
  <si>
    <t xml:space="preserve">        1.200 - ostatní společné položky</t>
  </si>
  <si>
    <t xml:space="preserve">      D1 - Zařízení č.2 -  větrání chodeb a sociálního zázemí</t>
  </si>
  <si>
    <t xml:space="preserve">      D2 - Zařízení č.3 -  dveřní clony</t>
  </si>
  <si>
    <t xml:space="preserve">      D3 - Zařízení č.4 - větrání technické místnosti</t>
  </si>
  <si>
    <t xml:space="preserve">      1.200 - ostatní společné položky</t>
  </si>
  <si>
    <t>24-M</t>
  </si>
  <si>
    <t>Montáže vzduchotechnických zařízení</t>
  </si>
  <si>
    <t>ZP240</t>
  </si>
  <si>
    <t>-614611759</t>
  </si>
  <si>
    <t>Pozice</t>
  </si>
  <si>
    <t>Zařízení č.1 -  větrání učeben a kabinetů</t>
  </si>
  <si>
    <t>1.01</t>
  </si>
  <si>
    <t>VZT jednotka ve vnitřním provedení o průtoku na přívodu +6.200m3/h při externím tlaku 300Pa, průtoku na odtahu -6.200m3/h při externím tlaku 300Pa, deskový rekuperační výměník se suchou teplotní účinností min. 72% ( tod=20°C, 30% rel. vlhkosti), klapka obtoku ZZT, cirkulační klapka ovládaná 0-10V, dvouokruhový přímý výparník (ohřev/chlazení) s výkonem 33 kW při chlazení, 20kW v režimu topení  Na sání kapsový filtr s třídou filtrace G3+M5, na odtahu kapsový filtr M5. Vč dodávky kompletního systému regulace s možností dálkového přístupu přes internet a nástěnného ovladače. Součástí dodávky regulace je kompletní prokabelování a dodávka všech potřebných čidel. Jednotka bude řízena dle týdenního časového programu s  možností úpravy teploty příváděného vzduchu. Dále musí regulace obsahovat potřebné výstupy 230V/24V pro ovládání 4ks servopohonů klapek pro možnost přepínání přívodu pro šatny 1x cca po dobu 8 min. za hodinu dle volitelného časového programu. Ventilátory budou osazeny frekvenčními měniči. Akustický výkon Lw(A) do výtlaku nesmí překročit 83dB na přívodu, 75dB na odtahu a 55 dB do okolí. Jednotka musí splňovat požadavky dle NAŘÍZENÍ KOMISE (EU) č. 1253/2014. V ceně je i úprava a nastavení programu MaR.</t>
  </si>
  <si>
    <t>1.02</t>
  </si>
  <si>
    <t>2x kondenzační jednotka k VZT o jmenovitém chladícím výkonu 12,5kW,topném výkonu 14kW. Garance chodu od -18 do +48°C. Min. topný výkon při -15°C 10kW. Vč. 2ks komunikačního modulu a dodávky a montáže celkem 90bm předizolovaného potrubí Cu 10/16. Součástí ceny je spojovací a kotvící materiál, doplnění chladiva, konzole pod jednotky, pružné podložky a betonové dlaždice. Na střeše bude potrubí opatřené izolací s oplechováním pozinkovaných plechem.</t>
  </si>
  <si>
    <t>kpl.</t>
  </si>
  <si>
    <t>1.03</t>
  </si>
  <si>
    <t>Tlumič hluku kulisový 1200x710, délka 1500mm, sestaven z 4x kulisa tl.200mm, výška 710mm, vč. náběhových plechů, provedení kašír</t>
  </si>
  <si>
    <t>1.04</t>
  </si>
  <si>
    <t>Tlumič hluku kulisový 1200x710, délka 1000mm, sestaven z 4x kulisa tl.200mm, výška 710mm, vč. náběhových plechů, provedení kašír</t>
  </si>
  <si>
    <t>1.05</t>
  </si>
  <si>
    <t>Tlumič hluku kulisový 900x900, délka 1000mm, sestaven z 3x kulisa tl.200mm, výška 900mm, vč. náběhových plechů, provedení kašír</t>
  </si>
  <si>
    <t>1.06</t>
  </si>
  <si>
    <t>protideštová žaluzie 1000x900 pozink, vč. up. Rámečku - pozink+ odstín RAL dle požadavku investora</t>
  </si>
  <si>
    <t>1.07</t>
  </si>
  <si>
    <t>protideštová žaluzie 900x710 pozink, vč. up. Rámečku - pozink+ odstín RAL dle požadavku investora</t>
  </si>
  <si>
    <t>1.08</t>
  </si>
  <si>
    <t>Regulační klapka vícelistá 900x400 se servopohonem s havarijní funkcí 230V nebo 24V dle zvoleného systému MaR - viz POZ. 1.01</t>
  </si>
  <si>
    <t>1.09</t>
  </si>
  <si>
    <t>regulátor konstantního průtoku 650x400 vč. izolace, průtok 5200m3/h</t>
  </si>
  <si>
    <t>1.10</t>
  </si>
  <si>
    <t>regulátor konstantního průtoku D250, vč. izolace, průtok 800m3/h</t>
  </si>
  <si>
    <t>1.11</t>
  </si>
  <si>
    <t>tlumič hluku kruhový D250, délky 900mm, Iz tl 50mm</t>
  </si>
  <si>
    <t>1.12</t>
  </si>
  <si>
    <t>Protipožární klapka 1000x900, ruční a teplotní s koncovým spínačem. Dodávka vč. výztužné sady.</t>
  </si>
  <si>
    <t>1.13</t>
  </si>
  <si>
    <t>Protipožární klapka 900x710, ruční a teplotní s koncovým spínačem. Dodávka vč. výztužné sady.</t>
  </si>
  <si>
    <t>1.14</t>
  </si>
  <si>
    <t>Regulační klapka ruční, vícelistá 630x400</t>
  </si>
  <si>
    <t>1.15</t>
  </si>
  <si>
    <t>Regulační klapka ruční, vícelistá 400x400</t>
  </si>
  <si>
    <t>1.16</t>
  </si>
  <si>
    <t>Regulační klapka ruční, vícelistá 250x400</t>
  </si>
  <si>
    <t>1.17</t>
  </si>
  <si>
    <t>Regulační klapka ruční, vícelistá 900x200</t>
  </si>
  <si>
    <t>1.18</t>
  </si>
  <si>
    <t>Regulační klapka ruční, vícelistá 630x200</t>
  </si>
  <si>
    <t>1.19</t>
  </si>
  <si>
    <t>Regulační klapka ruční, vícelistá 400x160</t>
  </si>
  <si>
    <t>1.20</t>
  </si>
  <si>
    <t>Regulační klapka ruční D100</t>
  </si>
  <si>
    <t>1.21</t>
  </si>
  <si>
    <t>Vyústka přívodní do hranatého potrubí 1025x225/ 2 řadá s regulací R1 v odstínu bílá RAL 9010</t>
  </si>
  <si>
    <t>1.22</t>
  </si>
  <si>
    <t>Vyústka přívodní do hranatého potrubí 725x100/ 2 řadá s regulací R1 v odstínu bílá RAL 9010</t>
  </si>
  <si>
    <t>1.23</t>
  </si>
  <si>
    <t>Vyústka přívodní do hranatého potrubí 525x100/ 2 řadá s regulací R1 v odstínu bílá RAL 9010</t>
  </si>
  <si>
    <t>1.24</t>
  </si>
  <si>
    <t>Vyústka odvodní do hranatého potrubí 625x225/ 1 řadá s regulací R1 v odstínu bílá RAL 9010</t>
  </si>
  <si>
    <t>1.25</t>
  </si>
  <si>
    <t>Vyústka odvodní do hranatého potrubí 525x100/ 1 řadá s regulací R1 v odstínu bílá RAL 9010</t>
  </si>
  <si>
    <t>1.26</t>
  </si>
  <si>
    <t>Vyústka odvodní do hranatého potrubí 425x100/ 1 řadá s regulací R1 v odstínu bílá RAL 9010</t>
  </si>
  <si>
    <t>1.27</t>
  </si>
  <si>
    <t>Talířový ventil přívodní D160 vč. up. Rámečku</t>
  </si>
  <si>
    <t>1.28</t>
  </si>
  <si>
    <t>Protipožární klapka 650x500, ruční a teplotní s koncovým spínačem. Dodávka vč. výztužné sady.</t>
  </si>
  <si>
    <t>1.50</t>
  </si>
  <si>
    <t>rozvody:</t>
  </si>
  <si>
    <t>Pol143</t>
  </si>
  <si>
    <t>potrubí čtyřhranné z pozink plechu  sk I vč. tvar. 40% a závěsů
komplet níže vyspecifik. pol. 1.51-1.91</t>
  </si>
  <si>
    <t>1.51</t>
  </si>
  <si>
    <t>Průřez: 560/630  - samostatně neoceňovat</t>
  </si>
  <si>
    <t>1.52</t>
  </si>
  <si>
    <t>- Koleno (vstupní 1200/710; výstupní 560/630)  - samostatně neoceňovat</t>
  </si>
  <si>
    <t>1.53</t>
  </si>
  <si>
    <t>- Oblouk 90°   - samostatně neoceňovat</t>
  </si>
  <si>
    <t>1.54</t>
  </si>
  <si>
    <t>- Přechod symetrický (vstupní 560/630; výstupní 900/710), dl. 250  - samostatně neoceňovat</t>
  </si>
  <si>
    <t>1.55</t>
  </si>
  <si>
    <t>Průřez: 710/630  - samostatně neoceňovat</t>
  </si>
  <si>
    <t>1.56</t>
  </si>
  <si>
    <t>- Oblouk 90°  - samostatně neoceňovat</t>
  </si>
  <si>
    <t>1.57</t>
  </si>
  <si>
    <t>- Odbočka (vstupní 710/630; přímý 710/630; odbočující 710/630), dl. 970  - samostatně neoceňovat</t>
  </si>
  <si>
    <t>1.58</t>
  </si>
  <si>
    <t>- Přechod symetrický (vstupní 560/630; výstupní 900/710), dl. 500  - samostatně neoceňovat</t>
  </si>
  <si>
    <t>1.59</t>
  </si>
  <si>
    <t>- Přechod symetrický (vstupní 710/630; výstupní 1200/710), dl. 600  - samostatně neoceňovat</t>
  </si>
  <si>
    <t>1.60</t>
  </si>
  <si>
    <t>Průřez: 630/710  - samostatně neoceňovat</t>
  </si>
  <si>
    <t>1.61</t>
  </si>
  <si>
    <t>- Koleno (vstupní 1200/710; výstupní 630/710)  - samostatně neoceňovat</t>
  </si>
  <si>
    <t>1.62</t>
  </si>
  <si>
    <t>- Přechod symetrický (vstupní 630/710; výstupní 1200/710), dl. 500  - samostatně neoceňovat</t>
  </si>
  <si>
    <t>1.63</t>
  </si>
  <si>
    <t>- Přechod symetrický (vstupní 1200/710; výstupní 500/710), dl. 500  - samostatně neoceňovat</t>
  </si>
  <si>
    <t>1.64</t>
  </si>
  <si>
    <t>- Přechod nesym. (vstupní 1200/710; výstupní 900/400), dl. 800  - samostatně neoceňovat</t>
  </si>
  <si>
    <t>1.65</t>
  </si>
  <si>
    <t>Průřez: 500/710  - samostatně neoceňovat</t>
  </si>
  <si>
    <t>1.66</t>
  </si>
  <si>
    <t>1.67</t>
  </si>
  <si>
    <t>- Přechod nesym. (vstupní 500/710; výstupní 900/400), dl. 500  - samostatně neoceňovat</t>
  </si>
  <si>
    <t>1.68</t>
  </si>
  <si>
    <t>- Odbočka (vstupní 900/400; přímý 900/400; odbočující 900/400), dl. 1200  - samostatně neoceňovat</t>
  </si>
  <si>
    <t>1.69</t>
  </si>
  <si>
    <t>Průřez: 900/400  - samostatně neoceňovat</t>
  </si>
  <si>
    <t>1.70</t>
  </si>
  <si>
    <t>- Oblouk 45°  - samostatně neoceňovat</t>
  </si>
  <si>
    <t>1.71</t>
  </si>
  <si>
    <t>- Přechod nesym. (vstupní 900/400; výstupní 650/500), dl. 600  - samostatně neoceňovat</t>
  </si>
  <si>
    <t>1.72</t>
  </si>
  <si>
    <t>- Rozbočka (vstupní 900/400; 630/400; 250/400), dl. 1200  - samostatně neoceňovat</t>
  </si>
  <si>
    <t>1.73</t>
  </si>
  <si>
    <t>- Rozbočka (vstupní 900/400; 630/400; 400/400), dl. 1200  - samostatně neoceňovat</t>
  </si>
  <si>
    <t>1.74</t>
  </si>
  <si>
    <t>- Odskok o 630mm  - samostatně neoceňovat</t>
  </si>
  <si>
    <t>1.75</t>
  </si>
  <si>
    <t>Průřez: 630/400  - samostatně neoceňovat</t>
  </si>
  <si>
    <t>1.76</t>
  </si>
  <si>
    <t>Průřez: 400/400  - samostatně neoceňovat</t>
  </si>
  <si>
    <t>1.77</t>
  </si>
  <si>
    <t>Průřez: 250/400  - samostatně neoceňovat</t>
  </si>
  <si>
    <t>1.78</t>
  </si>
  <si>
    <t>Průřez: 250/200  - samostatně neoceňovat</t>
  </si>
  <si>
    <t>1.79</t>
  </si>
  <si>
    <t>Průřez: 650/500  - samostatně neoceňovat</t>
  </si>
  <si>
    <t>1.80</t>
  </si>
  <si>
    <t>1.81</t>
  </si>
  <si>
    <t>- Přechod nesym. (vstupní 650/500; výstupní 900/900), dl. 600  - samostatně neoceňovat</t>
  </si>
  <si>
    <t>1.82</t>
  </si>
  <si>
    <t>Průřez: 900/355  - samostatně neoceňovat</t>
  </si>
  <si>
    <t>1.83</t>
  </si>
  <si>
    <t>- Oblouk nesym. 90° (vstupní 900/900; výstupní 900/355)  - samostatně neoceňovat</t>
  </si>
  <si>
    <t>1.84</t>
  </si>
  <si>
    <t>1.85</t>
  </si>
  <si>
    <t>- Odbočka (vstupní 900/355; přímý 900/200; odbočující 900/200), dl. 450  - samostatně neoceňovat</t>
  </si>
  <si>
    <t>1.86</t>
  </si>
  <si>
    <t>Průřez: 900/200  - samostatně neoceňovat</t>
  </si>
  <si>
    <t>1.87</t>
  </si>
  <si>
    <t>1.88</t>
  </si>
  <si>
    <t>- Přechod nesym. (vstupní 900/200; výstupní 630/200), dl.450  - samostatně neoceňovat</t>
  </si>
  <si>
    <t>1.89</t>
  </si>
  <si>
    <t>Průřez: 630/200  - samostatně neoceňovat</t>
  </si>
  <si>
    <t>1.90</t>
  </si>
  <si>
    <t>- Přechod nesym. (vstupní 630/200; výstupní 400/160), dl.300  - samostatně neoceňovat</t>
  </si>
  <si>
    <t>1.91</t>
  </si>
  <si>
    <t>Průřez: 400/160  - samostatně neoceňovat</t>
  </si>
  <si>
    <t>Pol144</t>
  </si>
  <si>
    <t>kruhové SPIRO potrubí D250,tvarovky do 50% vč. závěsů
- komplet níže vyspecifik. pol. 1.92-1.95</t>
  </si>
  <si>
    <t>1.92</t>
  </si>
  <si>
    <t>kruhové  potrubí D250  - samostatně neoceňovat</t>
  </si>
  <si>
    <t>1.93</t>
  </si>
  <si>
    <t>1.94</t>
  </si>
  <si>
    <t>- Odbočka (vstupní 250; přímý 100; odbočující 250), dl. 500  - samostatně neoceňovat</t>
  </si>
  <si>
    <t>1.95</t>
  </si>
  <si>
    <t>- Přechod symetrický (vstupní 250; výstupní 250/200), dl. 250  - samostatně neoceňovat</t>
  </si>
  <si>
    <t>Pol145</t>
  </si>
  <si>
    <t>kruhové  potrubí D100,tvarovky do 50% vč. závěsů  
- komplet níže vyspecifik.  pol. 1.96-1.98</t>
  </si>
  <si>
    <t>1.96</t>
  </si>
  <si>
    <t>kruhové SPIRO potrubí D100  - samostatně neoceňovat</t>
  </si>
  <si>
    <t>1.97</t>
  </si>
  <si>
    <t>1.98</t>
  </si>
  <si>
    <t>1.99</t>
  </si>
  <si>
    <t xml:space="preserve">zvuk tlumící flexo potrubí D160
</t>
  </si>
  <si>
    <t>1.100</t>
  </si>
  <si>
    <t>Akustická izolace tl. 60mm, ( min. izolace s Al polepem)</t>
  </si>
  <si>
    <t>1.101</t>
  </si>
  <si>
    <t>Tepelná izolace  tl. 40mm  ( min. izolace s Al polepem)</t>
  </si>
  <si>
    <t>1.102</t>
  </si>
  <si>
    <t>Chladová kaučuková izolace sání a výfuku tl. min. 40mm            (nenasákavá lepená tepelná izolace vč. Al polepu)</t>
  </si>
  <si>
    <t>1.200</t>
  </si>
  <si>
    <t>ostatní společné položky</t>
  </si>
  <si>
    <t>1.201</t>
  </si>
  <si>
    <t>MaR - zapojení, nastavení, uvedení do provozu a odzkoušení, vč. zaškolení obsluhy.</t>
  </si>
  <si>
    <t>1.202</t>
  </si>
  <si>
    <t>Společný závěsný, spojovací a těsnící materiál</t>
  </si>
  <si>
    <t>1.203</t>
  </si>
  <si>
    <t>zaregulovaní a nastavení zařízení na požadované parametry, odzkoušení</t>
  </si>
  <si>
    <t>1.204</t>
  </si>
  <si>
    <t>montáž VZT jednotky a rozvodů</t>
  </si>
  <si>
    <t>1.205</t>
  </si>
  <si>
    <t>doprava, přesun materiálu</t>
  </si>
  <si>
    <t>1.206</t>
  </si>
  <si>
    <t>pojízdné lešení do výšky 4m</t>
  </si>
  <si>
    <t>1.207</t>
  </si>
  <si>
    <t>Montáž kondenzačních jednotek pro VZT, vč. vakuování, plnění chladivem, odzkoušení a uvedení do provozu</t>
  </si>
  <si>
    <t>Zařízení č.2 -  větrání chodeb a sociálního zázemí</t>
  </si>
  <si>
    <t>2.01</t>
  </si>
  <si>
    <t>VZT jednotka ve vnitřním provedení o průtoku na přívodu +1800m3/h při externím tlaku 250Pa, průtoku na odtahu -1800m3/h při externím tlaku 250Pa, deskový rekuperační výměník se suchou teplotní účinností min. 68% ( tod=20°C, 30% rel. vlhkosti), klapka obtoku ZZT, přímý výparník (ohřev/chlazení) s výkonem 8 kW při chlazení, 8kW v režimu topení, elektrický ohřívač 5kW  Na sání kapsový filtr s třídou filtrace G3+M5, na odtahu kapsový filtr M5. Vč dodávky kompletního systému regulace s možností dálkového přístupu přes internet a nástěnného ovladače. Součástí dodávky regulace je kompletní prokabelování a dodávka všech potřebných čidel. Jednotka bude řízena dle týdenního časového programu s  možností úpravy teploty příváděného vzduchu. Ventilátory budou osazeny frekvenčními měniči. Akustický výkon Lw(A) do výtlaku nesmí překročit 80dB na přívodu, 70dB na odtahu a 50 dB do okolí. Jednotka musí splňovat požadavky dle NAŘÍZENÍ KOMISE (EU) č. 1253/2014. V ceně je i úprava a nastavení programu MaR.</t>
  </si>
  <si>
    <t>2.02</t>
  </si>
  <si>
    <t>kondenzační jednotka k VZT o jmenovitém chladícím výkonu 12,5kW,topném výkonu 14kW. Garance chodu od -18 do +48°C. Min. topný výkon při -15°C 6kW. Vč. 2ks komunikačního modulu a dodávky a montáže celkem 25bm předizolovaného potrubí Cu 10/16. Součástí ceny je spojovací a kotvící materiál, doplnění chladiva, konzole pod jednotky, pružné podložky a betonové dlaždice. Na střeše bude potrubí opatřené izolací s oplechováním pozinkovaných plechem.</t>
  </si>
  <si>
    <t>2.03</t>
  </si>
  <si>
    <t>Tlumič hluku kulisový 600x400, délka 2000mm, sestaven z 2x kulisa tl.200mm, výška 710mm, vč. náběhových plechů, provedení kašír</t>
  </si>
  <si>
    <t>2.04</t>
  </si>
  <si>
    <t>Tlumič hluku kulisový 600x400, délka 1000mm, sestaven z 2x kulisa tl.200mm, výška 710mm, vč. náběhových plechů, provedení kašír</t>
  </si>
  <si>
    <t>2.05</t>
  </si>
  <si>
    <t>2.06</t>
  </si>
  <si>
    <t>tlumič hluku kruhový D160, délky 900mm, Iz tl 50mm</t>
  </si>
  <si>
    <t>2.07</t>
  </si>
  <si>
    <t>protideštová žaluzie 450x400 pozink, vč. up. Rámečku - pozink+ odstín RAL dle požadavku investora</t>
  </si>
  <si>
    <t>2.08</t>
  </si>
  <si>
    <t>Protipožární klapka 450x400, ruční a teplotní s koncovým spínačem. Dodávka vč. výztužné sady.</t>
  </si>
  <si>
    <t>2.09</t>
  </si>
  <si>
    <t>2.10</t>
  </si>
  <si>
    <t>regulátor konstantního průtoku D160, vč. izolace, průtok 320m3/h</t>
  </si>
  <si>
    <t>2.11</t>
  </si>
  <si>
    <t>Regulační klapka ruční D250</t>
  </si>
  <si>
    <t>2.12</t>
  </si>
  <si>
    <t>Regulační klapka ruční D160</t>
  </si>
  <si>
    <t>2.13</t>
  </si>
  <si>
    <t>Vyústka přívodní do hranatého potrubí 560x100/ 2 řadá s regulací R1 v odstínu bílá RAL 9010</t>
  </si>
  <si>
    <t>2.14</t>
  </si>
  <si>
    <t>Vyústka přívodní do hranatého potrubí 400x220/ 2 řadá s regulací R1 v odstínu bílá RAL 9010</t>
  </si>
  <si>
    <t>2.15</t>
  </si>
  <si>
    <t>Talířový ventil odvodní D160 vč. up. Rámečku</t>
  </si>
  <si>
    <t>2.16</t>
  </si>
  <si>
    <t>Stěnová mřížka 500x150, vč. upínacího rámečku R12,5,v odstínu bílá RAL 9010</t>
  </si>
  <si>
    <t>2.17</t>
  </si>
  <si>
    <t>Vyústka přívodní do hranatého potrubí 315x315/ 1 řadá s regulací R1 v odstínu bílá RAL 9010</t>
  </si>
  <si>
    <t>2.18</t>
  </si>
  <si>
    <t>Protipožární klapka 400x400, ruční a teplotní s koncovým spínačem. Dodávka vč. výztužné sady.</t>
  </si>
  <si>
    <t>2.19</t>
  </si>
  <si>
    <t>Protipožární klapka 315x315, ruční a teplotní s koncovým spínačem. Dodávka vč. výztužné sady.</t>
  </si>
  <si>
    <t>2.20</t>
  </si>
  <si>
    <t>Protipožární stěnový uzávěr 200x215, ruční a teplotní s koncovým spínačem. Dodávka vč. výztužné sady.</t>
  </si>
  <si>
    <t>2.50</t>
  </si>
  <si>
    <t>potrubí čtyřhranné z pozink plechu  sk I vč. tvar. 40% a závěsů
 - komplet níže vyspecifik. pol. 2.51-2.55</t>
  </si>
  <si>
    <t>2.51</t>
  </si>
  <si>
    <t>Průřez: 400/400   - samostatně neoceňovat</t>
  </si>
  <si>
    <t>2.52</t>
  </si>
  <si>
    <t>- Přechod nesym. (vstupní 600/400; výstupní 400/400), dl. 350   - samostatně neoceňovat</t>
  </si>
  <si>
    <t>2.53</t>
  </si>
  <si>
    <t>2.54</t>
  </si>
  <si>
    <t>- Přechod nesym. (vstupní 250/200; výstupní 250), dl. 250  - samostatně neoceňovat</t>
  </si>
  <si>
    <t>2.55</t>
  </si>
  <si>
    <t>Pol146</t>
  </si>
  <si>
    <t>kruhové potrubí D400,tvarovky do 50% vč. závěsů
- komplet níže vyspecifik. pol. 2.56-2.62</t>
  </si>
  <si>
    <t>2.56</t>
  </si>
  <si>
    <t>kruhové  potrubí D400  - samostatně neoceňovat</t>
  </si>
  <si>
    <t>2.57</t>
  </si>
  <si>
    <t>- Přechod symetrický (vstupní 400/400; výstupní 400), dl. 300  - samostatně neoceňovat</t>
  </si>
  <si>
    <t>2.58</t>
  </si>
  <si>
    <t>- Přechod symetrický (vstupní 600/400; výstupní 400), dl. 300  - samostatně neoceňovat</t>
  </si>
  <si>
    <t>2.59</t>
  </si>
  <si>
    <t>2.60</t>
  </si>
  <si>
    <t>- Oblouk 60°  - samostatně neoceňovat</t>
  </si>
  <si>
    <t>2.61</t>
  </si>
  <si>
    <t>- Odskok o 550mm  - samostatně neoceňovat</t>
  </si>
  <si>
    <t>2.62</t>
  </si>
  <si>
    <t>- Odbočka (vstupní 400; přímý 315; odbočující 160), dl. 500  - samostatně neoceňovat</t>
  </si>
  <si>
    <t>Pol147</t>
  </si>
  <si>
    <t>kruhové potrubí D315,tvarovky do 40% vč. závěsů
  - komplet níže vyspecifik. pol. 2.63-2.65</t>
  </si>
  <si>
    <t>2.63</t>
  </si>
  <si>
    <t>kruhové potrubí D315   - samostatně neoceňovat</t>
  </si>
  <si>
    <t>2.64</t>
  </si>
  <si>
    <t>2.65</t>
  </si>
  <si>
    <t>- Odbočka (vstupní 315; přímý 250; odbočující 250), dl. 500  - samostatně neoceňovat</t>
  </si>
  <si>
    <t>Pol148</t>
  </si>
  <si>
    <t>kruhové potrubí D250,tvarovky do 40% vč. závěsů
  - komplet níže vyspecifik. pol. 2.66-2.67</t>
  </si>
  <si>
    <t>2.66</t>
  </si>
  <si>
    <t>2.67</t>
  </si>
  <si>
    <t>Pol149</t>
  </si>
  <si>
    <t>kruhové  potrubí D200,tvarovky do 40% vč. závěsů
  - komplet níže vyspecifik. pol. 2.68-2.70</t>
  </si>
  <si>
    <t>2.68</t>
  </si>
  <si>
    <t>kruhové  potrubí D200  - samostatně neoceňovat</t>
  </si>
  <si>
    <t>2.69</t>
  </si>
  <si>
    <t>- Rozbočka (vstupní 160; levý 160; pravý 200), dl. 300  - samostatně neoceňovat</t>
  </si>
  <si>
    <t>2.70</t>
  </si>
  <si>
    <t>- Rozbočka (vstupní 250; levý 160; pravý 200), dl. 400  - samostatně neoceňovat</t>
  </si>
  <si>
    <t>Pol150</t>
  </si>
  <si>
    <t>kruhové potrubí D160,tvarovky do 50% vč. závěsů
- komplet níže vyspecifik. pol. 2.71-2.74</t>
  </si>
  <si>
    <t>2.71</t>
  </si>
  <si>
    <t>kruhové potrubí D160  - samostatně neoceňovat</t>
  </si>
  <si>
    <t>2.72</t>
  </si>
  <si>
    <t>- Rozbočka (vstupní 160; levý 160; pravý 100), dl. 300  - samostatně neoceňovat</t>
  </si>
  <si>
    <t>2.73</t>
  </si>
  <si>
    <t>- Rozbočka (vstupní 100; levý 160; pravý 160), dl. 270   - samostatně neoceňovat</t>
  </si>
  <si>
    <t>2.74</t>
  </si>
  <si>
    <t>- Rozbočka (vstupní 100; levý 160; pravý 100), dl. 270  - samostatně neoceňovat</t>
  </si>
  <si>
    <t>2.75</t>
  </si>
  <si>
    <t>zvuk tlumící flexo potrubí D160</t>
  </si>
  <si>
    <t>2.76</t>
  </si>
  <si>
    <t>2.77</t>
  </si>
  <si>
    <t>2.78</t>
  </si>
  <si>
    <t>Montáž kondenzační jednotky pro VZT, vč. vakuování, plnění chladivem, odzkoušení a uvedení do provozu</t>
  </si>
  <si>
    <t>Zařízení č.3 -  dveřní clony</t>
  </si>
  <si>
    <t>3.01</t>
  </si>
  <si>
    <t>Dveřní clona teplovodní umístěná nade dveřmi (š=2m) o délce 2m. SH. +2200nP. Teplotní spád otopné vody 75/55°C, Součástí clony bude kompletní systém regulace (termostatický regulátor s odděleným čidlem - objednat jako příslušenství), připojovací nerezové ohebné hadice G 3/4"-250 - objednat jako příslušenství. Teplovodní uzel připojuje profese vytápění.</t>
  </si>
  <si>
    <t>Poznámka k položce:
Remak, Multivac</t>
  </si>
  <si>
    <t>3.02</t>
  </si>
  <si>
    <t>Dveřní clona teplovodní umístěná nade dveřmi (š=1m) o délce 2m. SH. +2200nP. Teplotní spád otopné vody 75/55°C, Součástí clony bude kompletní systém regulace (termostatický regulátor s odděleným čidlem - objednat jako příslušenství), připojovací nerezové ohebné hadice G 3/4"-250 - objednat jako příslušenství. Teplovodní uzel připojuje profese vytápění.</t>
  </si>
  <si>
    <t>3.03</t>
  </si>
  <si>
    <t>Montáž clony</t>
  </si>
  <si>
    <t>3.04</t>
  </si>
  <si>
    <t>Montáž MaR, odzkoušení a uvedení do provozu vč. zaškolení obsluhy.</t>
  </si>
  <si>
    <t>3.05</t>
  </si>
  <si>
    <t>Zařízení č.4 - větrání technické místnosti</t>
  </si>
  <si>
    <t>4.01</t>
  </si>
  <si>
    <t>Diagonální ventilátor dvouotáčkový D160, 400/200m3/h při 100Pa externího tlaku, Vč. dodávky zpětné klapky D160,  termostatu, nastavitelného doběhu  tlačítka. Teplotní odolnost do 60°C</t>
  </si>
  <si>
    <t>4.02</t>
  </si>
  <si>
    <t>tlimič hluku kruhový D160, L=0,9m</t>
  </si>
  <si>
    <t>4.03</t>
  </si>
  <si>
    <t>mřížka do dvěří 600x150</t>
  </si>
  <si>
    <t>4.04</t>
  </si>
  <si>
    <t>stěnová mřížka D200</t>
  </si>
  <si>
    <t>4.05</t>
  </si>
  <si>
    <t>kruhové potrubí D160,tvarovky do 50% vč. závěsů</t>
  </si>
  <si>
    <t>4.06</t>
  </si>
  <si>
    <t>4.06.1</t>
  </si>
  <si>
    <t>Montáž ventilátoru a příslušensví</t>
  </si>
  <si>
    <t>5.02</t>
  </si>
  <si>
    <t>zřízení staveniště a ostatní náklady</t>
  </si>
  <si>
    <t>5.03</t>
  </si>
  <si>
    <t>Označení rozvodů a VZT jednotek identifikačními štítky</t>
  </si>
  <si>
    <t>5.04</t>
  </si>
  <si>
    <t>soubor požárních ucpávek</t>
  </si>
  <si>
    <t>5.05</t>
  </si>
  <si>
    <t>měření hluku vč. vystavení protokolu o měření a dopravy</t>
  </si>
  <si>
    <t>5.06</t>
  </si>
  <si>
    <t>Projekt prováděcí, dokumentace skutečného provedení vč.protokolu o zaregulování, kordinace při realizaci a zaměření stavby</t>
  </si>
  <si>
    <t xml:space="preserve">O05 - O05 - VENKOVNÍ OBJEKTY </t>
  </si>
  <si>
    <t>O05.1 - O05.1. - Uvedení ploch do původního stavu</t>
  </si>
  <si>
    <t>181151311</t>
  </si>
  <si>
    <t>Plošná úprava terénu v zemině tř. 1 až 4 s urovnáním povrchu bez doplnění ornice souvislé plochy přes 500 m2 při nerovnostech terénu přes 50 do 100 mm v rovině nebo na svahu do 1:5</t>
  </si>
  <si>
    <t>-618518812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</si>
  <si>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</si>
  <si>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14,4*47+15,8*10</t>
  </si>
  <si>
    <t>181301111</t>
  </si>
  <si>
    <t>Rozprostření ornice tl vrstvy do 100 mm pl přes 500 m2 v rovině nebo ve svahu do 1:5 - v nejbližším zasaženém okolí vlastní stavby a výkopů pro přípojky,sítě,nádrže,šachty</t>
  </si>
  <si>
    <t>-1760786721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</si>
  <si>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</si>
  <si>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103211000</t>
  </si>
  <si>
    <t>zahradní substrát pro výsadbu VL</t>
  </si>
  <si>
    <t>-1736502385</t>
  </si>
  <si>
    <t>834,8*0,1</t>
  </si>
  <si>
    <t>180404112</t>
  </si>
  <si>
    <t>Založení hřišťového trávníku výsevem na vrstvě substrátu</t>
  </si>
  <si>
    <t>976715141</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</si>
  <si>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</si>
  <si>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005724100</t>
  </si>
  <si>
    <t>osivo směs travní parková</t>
  </si>
  <si>
    <t>272208224</t>
  </si>
  <si>
    <t>834,8*0,056 'Přepočtené koeficientem množství</t>
  </si>
  <si>
    <t>O05.2 - O05.2. - Opěrná stěna - Úhlová zeď</t>
  </si>
  <si>
    <t>-707658213</t>
  </si>
  <si>
    <t>0,77*0,5*7,9+0,77*(0,34+0,59)/2*2,775"V1"</t>
  </si>
  <si>
    <t>-687389356</t>
  </si>
  <si>
    <t>1368554869</t>
  </si>
  <si>
    <t>0,47*(1,74*7,9+1,99*6,25+2,015*19,45)"V8"</t>
  </si>
  <si>
    <t>-692411339</t>
  </si>
  <si>
    <t>-2044110375</t>
  </si>
  <si>
    <t>4,035+30,726</t>
  </si>
  <si>
    <t>-2068312139</t>
  </si>
  <si>
    <t>1817858865</t>
  </si>
  <si>
    <t>34,726*1,8</t>
  </si>
  <si>
    <t>Zásyp sypaninou z jakékoliv horniny s uložením výkopku ve vrstvách se zhutněním jam, šachet, rýh nebo kolem objektů v těchto vykopávkách
 - zpětný - řešen v O02 vlastní objekt
- neoceňovat !!!</t>
  </si>
  <si>
    <t>237019739</t>
  </si>
  <si>
    <t>-1499791451</t>
  </si>
  <si>
    <t>Základy půdorys -  D.1.1.13</t>
  </si>
  <si>
    <t>(1,8+14+18,45)*0,45*0,45</t>
  </si>
  <si>
    <t>1359750044</t>
  </si>
  <si>
    <t xml:space="preserve">Poznámka k souboru cen:
1. V cenách jsou započteny i náklady na vyčištění dna rýh a na urovnání povrchu lože. 2. V ceně materiálu jsou započteny i náklady na prohození výkopku. </t>
  </si>
  <si>
    <t>(1,8+14+18,45)*0,45*0,1</t>
  </si>
  <si>
    <t>-622076226</t>
  </si>
  <si>
    <t>14+17,8</t>
  </si>
  <si>
    <t>Základy z betonu prostého desky z betonu kamenem neprokládaného tř. C 16/20
- podkladní beton</t>
  </si>
  <si>
    <t>-1726775864</t>
  </si>
  <si>
    <t>Výkres tvaru úhlové zdi - D.1.2.14</t>
  </si>
  <si>
    <t>0,1*1,05*(18,98+5,3)"podkladní beton úhlové stěny - řez A-A"</t>
  </si>
  <si>
    <t>(0,1*1,45+0,1*0,3)*(6,7)"podkladní beton úhlové stěny - řez B-B"</t>
  </si>
  <si>
    <t>0,1*1,55*1,75+(0,1*0,3)*(1,3+1,75)"podkladní beton úhlové stěny - řez C-C"</t>
  </si>
  <si>
    <t>4,085*1,1"ztratné - betonáž přímo do základů"</t>
  </si>
  <si>
    <t>Základy z betonu železového (bez výztuže) desky z betonu bez zvýšených nároků na prostředí tř.  C 30/37 XC4,XF1 - pata úhlové stěny</t>
  </si>
  <si>
    <t>-678910315</t>
  </si>
  <si>
    <t>0,3*1,05*(18,98+5,3)"pata úhlové stěny - řez A-A"</t>
  </si>
  <si>
    <t>(0,3*0,3+0,3*1,45)*(6,7)"pata úhlové stěny - řez B-B"</t>
  </si>
  <si>
    <t>0,3*0,3*(1,55*2)+0,3*1,55*1,75"pata úhlové stěny - řez C-C"</t>
  </si>
  <si>
    <t>Bednění základových stěn desek svislé nebo šikmé (odkloněné), půdorysně přímé nebo zalomené ve volných nebo zapažených jámách, rýhách, šachtách, včetně případných vzpěr zřízení
- pata úhlové zdi</t>
  </si>
  <si>
    <t>303032861</t>
  </si>
  <si>
    <t>0,3*2*(18,98+6,35)"pata úhlové stěny - řez A-A"</t>
  </si>
  <si>
    <t>0,6*2*6,7"pata úhlové stěny - řez B-B"</t>
  </si>
  <si>
    <t>0,6*(1,55+1,75)"pata úhlové stěny - řez C-C"</t>
  </si>
  <si>
    <t>-1021973506</t>
  </si>
  <si>
    <t>Základové zdi z betonu železového (bez výztuže) bez zvláštních nároků na vliv prostředí tř. C 30/37 - XC4,XF1
- úhlová zeď</t>
  </si>
  <si>
    <t>-16442085</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</si>
  <si>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</si>
  <si>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Výkres tvaru úhlové zdi, D.1.2.14</t>
  </si>
  <si>
    <t>1,8*0,25*(18,98+6,1)"v řezu A-A"</t>
  </si>
  <si>
    <t>(1,8+2,9)/2*0,25*7,5"v řezu B-B"</t>
  </si>
  <si>
    <t>2,9*0,25*(0,75+1,5)"v řezu C-C"</t>
  </si>
  <si>
    <t>58238953</t>
  </si>
  <si>
    <t>1,8*2*(18,98+6,1)"v řezu A-A"</t>
  </si>
  <si>
    <t>(1,8+2,9)/2*2*7,5"v řezu B-B"</t>
  </si>
  <si>
    <t>2,9*2*(0,75+1,75)"v řezu C-C"</t>
  </si>
  <si>
    <t>761066517</t>
  </si>
  <si>
    <t>1232772297</t>
  </si>
  <si>
    <t>(12,259+17,323)*0,09</t>
  </si>
  <si>
    <t>2,662*1,05 'Přepočtené koeficientem množství</t>
  </si>
  <si>
    <t>348171129</t>
  </si>
  <si>
    <t>Osazení oplocení z dílců kovových rámových, na ocelové sloupky do 15 st. sklonu svahu, výšky přes 1,0 do 1,5 m</t>
  </si>
  <si>
    <t>1127351560</t>
  </si>
  <si>
    <t>622131121</t>
  </si>
  <si>
    <t>Podkladní a spojovací vrstva vnějších omítaných ploch penetrace akrylát-silikonová nanášená ručně stěn</t>
  </si>
  <si>
    <t>1840277506</t>
  </si>
  <si>
    <t>- úprava pohledové stěny</t>
  </si>
  <si>
    <t>1,8*(18,98+6,1)"v řezu A-A"</t>
  </si>
  <si>
    <t>(1,8+2,9)/2*7,5"v řezu B-B"</t>
  </si>
  <si>
    <t>2,9*(0,75+1,5)"v řezu C-C"</t>
  </si>
  <si>
    <t>622142001</t>
  </si>
  <si>
    <t>Potažení vnějších ploch pletivem v ploše nebo pruzích, na plném podkladu sklovláknitým vtlačením do tmelu stěn</t>
  </si>
  <si>
    <t>-1780405157</t>
  </si>
  <si>
    <t>781183024</t>
  </si>
  <si>
    <t>998 9002</t>
  </si>
  <si>
    <t>Očištění, oprava, prodloužení sloupků nebo jejich výměna + nátěr zdemontovaného rámového oplocení ke zpětnému využití - viz.pol. 348171129</t>
  </si>
  <si>
    <t>-880491416</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</si>
  <si>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</si>
  <si>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</si>
  <si>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1883801412</t>
  </si>
  <si>
    <t>1419392098</t>
  </si>
  <si>
    <t>(0,3+1)*(18,98+5,3)"pata úhlové stěny - řez A-A"</t>
  </si>
  <si>
    <t>(0,6+1)*(6,7)"pata úhlové stěny - řez B-B"</t>
  </si>
  <si>
    <t>(0,3+1,3)*(1,3+1,5)"pata úhlové stěny - řez C-C"</t>
  </si>
  <si>
    <t>1*(18,98+6,1)"v řezu A-A"</t>
  </si>
  <si>
    <t>((1,8+2,9)/2-0,55)*7,5"v řezu B-B"</t>
  </si>
  <si>
    <t>2,35*(0,75+1,5)"v řezu C-C"</t>
  </si>
  <si>
    <t>111631500</t>
  </si>
  <si>
    <t>lak asfaltový penetrační (MJ t) bal 9 kg</t>
  </si>
  <si>
    <t>-869806660</t>
  </si>
  <si>
    <t>90,632*0,0003 'Přepočtené koeficientem množství</t>
  </si>
  <si>
    <t>Provedení izolace proti zemní vlhkosti pásy přitavením NAIP na ploše svislé S</t>
  </si>
  <si>
    <t>1338828564</t>
  </si>
  <si>
    <t>pásy s modifikovaným asfaltem tl. 4,0 mm vložka polyesterové rouno minerální jemnozrnný posyp</t>
  </si>
  <si>
    <t>1908119582</t>
  </si>
  <si>
    <t>90,632*1,1 'Přepočtené koeficientem množství</t>
  </si>
  <si>
    <t>998711201</t>
  </si>
  <si>
    <t>Přesun hmot pro izolace proti vodě, vlhkosti a plynům stanovený procentní sazbou (%) z ceny vodorovná dopravní vzdálenost do 50 m v objektech výšky do 6 m</t>
  </si>
  <si>
    <t>1598348285</t>
  </si>
  <si>
    <t>764214604</t>
  </si>
  <si>
    <t>Oplechování horních ploch zdí a nadezdívek (atik) z pozinkovaného plechu s povrchovou úpravou mechanicky kotvené rš 330 mm</t>
  </si>
  <si>
    <t>-141038790</t>
  </si>
  <si>
    <t>(18,98+6,1)"v řezu A-A"</t>
  </si>
  <si>
    <t>7,5"v řezu B-B"</t>
  </si>
  <si>
    <t>(0,75+1,5)"v řezu C-C"</t>
  </si>
  <si>
    <t>764215645</t>
  </si>
  <si>
    <t>Oplechování horních ploch zdí a nadezdívek (atik) z pozinkovaného plechu s povrchovou úpravou Příplatek k cenám za zvýšenou pracnost při provedení rohu nebo koutu do rš 400 mm</t>
  </si>
  <si>
    <t>1787901496</t>
  </si>
  <si>
    <t>998764201</t>
  </si>
  <si>
    <t>Přesun hmot pro konstrukce klempířské stanovený procentní sazbou (%) z ceny vodorovná dopravní vzdálenost do 50 m v objektech výšky do 6 m</t>
  </si>
  <si>
    <t>424963597</t>
  </si>
  <si>
    <t>767161214_Z7</t>
  </si>
  <si>
    <t>Výroba, dod a montáž trubkového zábradlí - výplň tyčová vč. povrchové úpravy (žár.zinkování)
- rámy trubky 50x50/3, tyče prům.10mm, kotveno přes kotevní plech P8 M12</t>
  </si>
  <si>
    <t>610309204</t>
  </si>
  <si>
    <t>6+0,05+6+0,05+5,53"část 1,B,C - Z7"</t>
  </si>
  <si>
    <t>5,6+0,073+7,452+0,025+0,625"část D,E,F-Z7"</t>
  </si>
  <si>
    <t>677480148</t>
  </si>
  <si>
    <t>O05.3 - O05.3. - Zpevněné plochy, venkovní vstupní schody a rampy</t>
  </si>
  <si>
    <t xml:space="preserve">    5 - Komunikace</t>
  </si>
  <si>
    <t xml:space="preserve">    9 - Ostatní konstrukce a práce-bourání</t>
  </si>
  <si>
    <t>339921133</t>
  </si>
  <si>
    <t>Osazování palisád betonových v řadě se zabetonováním výšky palisády přes 1000 do 1500 mm</t>
  </si>
  <si>
    <t>1930984196</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</si>
  <si>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</si>
  <si>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Půdorys 1.PP -  D.1.1.15</t>
  </si>
  <si>
    <t>5,1"délka rampy v uliční části - 1,2-0,8m"</t>
  </si>
  <si>
    <t>592284263</t>
  </si>
  <si>
    <t>Prefabrikáty pro komunální stavby a pro terénní úpravu ostatní betonové a železobetonové palisády  provedení: červená,hnědá,okrová,antracit   18 x 12 x 80</t>
  </si>
  <si>
    <t>-72960270</t>
  </si>
  <si>
    <t>20,952*1,05 'Přepočtené koeficientem množství</t>
  </si>
  <si>
    <t>592284264</t>
  </si>
  <si>
    <t>Prefabrikáty pro komunální stavby a pro terénní úpravu ostatní betonové a železobetonové palisády  provedení: červená,hnědá,okrová,antracit    18 x 12 x 120</t>
  </si>
  <si>
    <t>-1224079763</t>
  </si>
  <si>
    <t>Schodišťové konstrukce a rampy z betonu železového (bez výztuže) stupně, schodnice, ramena, podesty s nosníky tř. C 30/37</t>
  </si>
  <si>
    <t>-23962309</t>
  </si>
  <si>
    <t>přední-uliční strana vč. zákl.pasu</t>
  </si>
  <si>
    <t>(3,1+2,6)/2*5,1*0,15+0,45*0,3*2,8"rampa k vedl.vstupu "</t>
  </si>
  <si>
    <t>(0,165*0,285)/2*(1,6+1,15+6+5,25)+0,6*(1,6+6)*0,1+0,45*0,3*(1,6+6)"schody-podklad pro CANTO schodovky k vedl.vstupu"</t>
  </si>
  <si>
    <t>zadní strana vč. zákl. pasu</t>
  </si>
  <si>
    <t>7*(0,165*0,285)/2*2,5+1,75*2,5*0,1+0,45*0,3*2,5"schody-podklad pro CANTO schodovky u vedl. zadního vstupu"</t>
  </si>
  <si>
    <t>-1509870560</t>
  </si>
  <si>
    <t>5,555*0,08</t>
  </si>
  <si>
    <t>0,444*1,08 'Přepočtené koeficientem množství</t>
  </si>
  <si>
    <t>Zřízení bednění podest schodišť a ramp přímočarých v do 4 m</t>
  </si>
  <si>
    <t>1228622424</t>
  </si>
  <si>
    <t>(2,8+5*2)*0,25"rampa k vedl.vstupu "</t>
  </si>
  <si>
    <t>2*0,2*(1,6+6,5)+0,3*(2,5+6,5)"schody podklad pro CANTO schodovky k vedl.vstupu"</t>
  </si>
  <si>
    <t>7*0,16*0,28*2,5"schody-podklad pro CANTO schodovky u vedl. zadního vstupu"</t>
  </si>
  <si>
    <t>Odstranění bednění podest schodišť a ramp přímočarých v do 4 m</t>
  </si>
  <si>
    <t>216119140</t>
  </si>
  <si>
    <t>434191424</t>
  </si>
  <si>
    <t>Osazení schodišťových stupňů z betonových tvarovek uložených na bet schody (na připr.podklad)</t>
  </si>
  <si>
    <t>-1284630033</t>
  </si>
  <si>
    <t>1,6+1,3+6+5,55"uliční strana - vedlejší vstup - prosklená stěna schodiště"</t>
  </si>
  <si>
    <t>7*2,5"zadní/arelové schody k vedl. vstupu"</t>
  </si>
  <si>
    <t>592283199</t>
  </si>
  <si>
    <t>Prefabrikáty pro komunální stavby a pro terénní úpravu ostatní betonové a železobetonové tvarovka betonová schodišťová - barevná
(odstín dle výběru investora)</t>
  </si>
  <si>
    <t>375440022</t>
  </si>
  <si>
    <t>107,273*1,1 'Přepočtené koeficientem množství</t>
  </si>
  <si>
    <t>Komunikace</t>
  </si>
  <si>
    <t>564851111</t>
  </si>
  <si>
    <t>Podklad ze štěrkodrti ŠD s rozprostřením a zhutněním, po zhutnění tl. 150 mm</t>
  </si>
  <si>
    <t>-1647954362</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</si>
  <si>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</si>
  <si>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</si>
  <si>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-558058696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</si>
  <si>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</si>
  <si>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Půdorys 1.PP  - D.1.1.15</t>
  </si>
  <si>
    <t>Katastrální situační výkres</t>
  </si>
  <si>
    <t xml:space="preserve">Situace zpevněných ploch </t>
  </si>
  <si>
    <t>zámková dlažba z čela budovy - uliční část - doplnění chodníku</t>
  </si>
  <si>
    <t>1,95*12/2+2,9*6,7+5,4*3,4+(3,4+5,4)/2*17,5"před a od hlavního vstupu k rampě"</t>
  </si>
  <si>
    <t>(2,9+2,55)/2*4,55+0,46*2+(2,2+1,55)/2*5,55"rampa + vedl. vstup"</t>
  </si>
  <si>
    <t>10,35*(2,1+0,15)/2"od schodů vedl.vstupu z čela k oplocení/opěrné stěně - směrem k MŠ"</t>
  </si>
  <si>
    <t>zámková dlažba v areálu</t>
  </si>
  <si>
    <t>10,95*1,45"štít budovy/opěrná stěna"</t>
  </si>
  <si>
    <t>16,1*2,45"zadní zpevněná plocha k vedl.vstupu a schodům"</t>
  </si>
  <si>
    <t>592453080</t>
  </si>
  <si>
    <t>Dlaždice betonové dlažba zámková (ČSN EN 1338) dlažba vibrolisovaná standardní povrch (uzavřený hladký povrch) provedení: přírodní tvarově jednoduchá dlažba     20 x 10 x 6</t>
  </si>
  <si>
    <t>2003618046</t>
  </si>
  <si>
    <t>217,182</t>
  </si>
  <si>
    <t>-15,84"dlažba pro nevid."</t>
  </si>
  <si>
    <t>201,342*1,05 'Přepočtené koeficientem množství</t>
  </si>
  <si>
    <t>592452670</t>
  </si>
  <si>
    <t>Dlaždice betonové dlažba zámková (ČSN EN 1338) dlažba vibrolisovaná tvarově jednoduchá dlažba pro nevidomé 20 x 10 x 6</t>
  </si>
  <si>
    <t>662705490</t>
  </si>
  <si>
    <t>0,4*(17,8+9,9+11,9)</t>
  </si>
  <si>
    <t>15,84*1,05 'Přepočtené koeficientem množství</t>
  </si>
  <si>
    <t>Ostatní konstrukce a práce-bourání</t>
  </si>
  <si>
    <t>916231213</t>
  </si>
  <si>
    <t>Osazení chodníkového obrubníku betonového se zřízením lože, s vyplněním a zatřením spár cementovou maltou stojatého s boční opěrou z betonu prostého tř. C 12/15, do lože z betonu prostého téže značky</t>
  </si>
  <si>
    <t>1874747410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</si>
  <si>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</si>
  <si>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10,5"mezi novým chodníkem a stáv. v čele budovy u vedl. vstupu k MŠ"</t>
  </si>
  <si>
    <t>592175240</t>
  </si>
  <si>
    <t>obrubník parkový betonový barevný 50x5x20 cm</t>
  </si>
  <si>
    <t>1521078460</t>
  </si>
  <si>
    <t>20,909*1,1 'Přepočtené koeficientem množství</t>
  </si>
  <si>
    <t>483997151</t>
  </si>
  <si>
    <t>Provedení za protiskluznou úpravu - protiskluzné křemičité pásky nalepené na betonou rampu po cca 30 cm</t>
  </si>
  <si>
    <t>-1901627514</t>
  </si>
  <si>
    <t>17*(2,8+2,3)/2</t>
  </si>
  <si>
    <t>998229112</t>
  </si>
  <si>
    <t>Přesun hmot ruční pro pozemní komunikace s naložením a složením na vzdálenost do 50 m, s krytem dlážděným</t>
  </si>
  <si>
    <t>-1776059632</t>
  </si>
  <si>
    <t xml:space="preserve">Poznámka k souboru cen:
1. Ceny jsou určeny pro přesun hmot pro nepřístupné plochy, kam není možný příjezd dopravních prostředků – především pro vnitřní plochy objektů např. atria, terasy. </t>
  </si>
  <si>
    <t>767161214_Z6</t>
  </si>
  <si>
    <t>Výroba, dod a montáž trubkového zábradlí s tyčovou výplní vč. povrchové úpravy (žár.zinkování)
- rámy z trubek 50x50x3</t>
  </si>
  <si>
    <t>-1377853196</t>
  </si>
  <si>
    <t>Přesun hmot pro zámečnické konstrukce stanovený procentní sazbou z ceny vodorovná dopravní vzdálenost do 50 m v objektech výšky přes 12 do 24 m</t>
  </si>
  <si>
    <t>-1566119090</t>
  </si>
  <si>
    <t>O05.4 - O05.4. - Úprava a doplnění oplocení</t>
  </si>
  <si>
    <t>1658639432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</si>
  <si>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</si>
  <si>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0,8*0,45*12,51"nové oplocení"</t>
  </si>
  <si>
    <t>500513119</t>
  </si>
  <si>
    <t>-990295775</t>
  </si>
  <si>
    <t>-1302556852</t>
  </si>
  <si>
    <t>4,504*10 'Přepočtené koeficientem množství</t>
  </si>
  <si>
    <t>1215257483</t>
  </si>
  <si>
    <t>1173747234</t>
  </si>
  <si>
    <t>4,504*1,8</t>
  </si>
  <si>
    <t>274313711</t>
  </si>
  <si>
    <t>Základy z betonu prostého pasy betonu kamenem neprokládaného tř. C 20/25</t>
  </si>
  <si>
    <t>-583420475</t>
  </si>
  <si>
    <t>0,8*0,45*12,5*1,1"nové oplocení-zalití přímo do výkopů + 10% ztratné"</t>
  </si>
  <si>
    <t>1138887570</t>
  </si>
  <si>
    <t>0,8*2*12,5+0,45*0,8*2"nové oplocení"</t>
  </si>
  <si>
    <t>-1404387338</t>
  </si>
  <si>
    <t>279113134</t>
  </si>
  <si>
    <t>Základové zdi z tvárnic ztraceného bednění včetně výplně z betonu bez zvláštních nároků na vliv prostředí třídy C 16/20, tloušťky zdiva přes 250 do 300 mm</t>
  </si>
  <si>
    <t>-152387493</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</si>
  <si>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</si>
  <si>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0,8*12,5"nové oplocení"</t>
  </si>
  <si>
    <t>1889826016</t>
  </si>
  <si>
    <t>10*0,8*0,04</t>
  </si>
  <si>
    <t>0,32*1,05 'Přepočtené koeficientem množství</t>
  </si>
  <si>
    <t>Osazení rámového oplocení vč. ocel. sloupků výšky do 1,5 m do podezdívky z BD nebo do úhlové stěny</t>
  </si>
  <si>
    <t>-37182768</t>
  </si>
  <si>
    <t>1,75"osazené do úhlové stěny"</t>
  </si>
  <si>
    <t>11,2"u hl.vstupu napojit na stáv. oplocení"</t>
  </si>
  <si>
    <t>1032736256</t>
  </si>
  <si>
    <t>-814568491</t>
  </si>
  <si>
    <t xml:space="preserve">Poznámka k souboru cen:
1. V cenách -2001 jsou započteny i náklady na tmel. </t>
  </si>
  <si>
    <t>1907757351</t>
  </si>
  <si>
    <t>1530656755</t>
  </si>
  <si>
    <t>998232110</t>
  </si>
  <si>
    <t>Přesun hmot pro oplocení se svislou nosnou konstrukcí zděnou z cihel, tvárnic, bloků, popř. kovovou nebo dřevěnou vodorovná dopravní vzdálenost do 50 m, pro oplocení výšky do 3 m</t>
  </si>
  <si>
    <t>-1738794662</t>
  </si>
  <si>
    <t xml:space="preserve">Poznámka k souboru cen:
1. Cenu -2111 lze použít i pro oplocení ze sloupků a dílců prefabrikovaných dřevěných, kovových nebo železobetonových </t>
  </si>
  <si>
    <t>-1774595331</t>
  </si>
  <si>
    <t>1108916991</t>
  </si>
  <si>
    <t>10*0,0003 'Přepočtené koeficientem množství</t>
  </si>
  <si>
    <t>2562124</t>
  </si>
  <si>
    <t>70056618</t>
  </si>
  <si>
    <t>10*1,16 'Přepočtené koeficientem množství</t>
  </si>
  <si>
    <t>148993448</t>
  </si>
  <si>
    <t>O05.5 - O05.5. - Sadové úpravy, zeleň</t>
  </si>
  <si>
    <t>181951102</t>
  </si>
  <si>
    <t>Úprava pláně vyrovnáním výškových rozdílů v hornině tř. 1 až 4 se zhutněním</t>
  </si>
  <si>
    <t>-1779582474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</si>
  <si>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</si>
  <si>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nová zeleň - koordinační situace</t>
  </si>
  <si>
    <t>cíp u hlavního vstupu za novým oplocením</t>
  </si>
  <si>
    <t>(11,6+7,2)/2*(3,8+4,5)/2</t>
  </si>
  <si>
    <t>181301101</t>
  </si>
  <si>
    <t>Rozprostření a urovnání ornice v rovině nebo ve svahu sklonu do 1:5 při souvislé ploše do 500 m2, tl. vrstvy do 100 mm</t>
  </si>
  <si>
    <t>1294031414</t>
  </si>
  <si>
    <t>-1692554337</t>
  </si>
  <si>
    <t>39,1*0,1</t>
  </si>
  <si>
    <t>1959002113</t>
  </si>
  <si>
    <t>-1001577615</t>
  </si>
  <si>
    <t>40*0,056 'Přepočtené koeficientem množství</t>
  </si>
  <si>
    <t>183211412</t>
  </si>
  <si>
    <t>Dosadba květin se zalitím jednotlivých trvalek</t>
  </si>
  <si>
    <t>1261698530</t>
  </si>
  <si>
    <t xml:space="preserve">Poznámka k souboru cen:
1. V cenách jsou započteny i náklady na hloubení jamky. 2. V cenách nejsou započteny náklady na sadební materiál, tyto se oceňují ve specifikaci. 3. Ceny jsou určeny pouze pro dosadbu chybějících květin do 50 %. 4. Ceny nelze použít pro dosadbu chybějících květin nad 50 %; tyto práce se oceňují cenami části A02 souboru cen 183 21-13 Výsadba květin do připravené půdy se zalitím. </t>
  </si>
  <si>
    <t>0260901</t>
  </si>
  <si>
    <t>např. Barvínek větší</t>
  </si>
  <si>
    <t>655561651</t>
  </si>
  <si>
    <t>0260902</t>
  </si>
  <si>
    <t>např. Ostřice muskingumská (palmová tráva)</t>
  </si>
  <si>
    <t>1854368765</t>
  </si>
  <si>
    <t>184103811</t>
  </si>
  <si>
    <t xml:space="preserve">Výsadba keřů bez balu výšky do 1 m </t>
  </si>
  <si>
    <t>-1114930545</t>
  </si>
  <si>
    <t xml:space="preserve">Poznámka k souboru cen:
1. V cenách jsou započteny i náklady na přehození výkopku k patě svahu a vyplnění zářezů ornicí. 2. V cenách nejsou započteny náklady na: 3. získání a dovoz zeminy; tyto práce se oceňují cenami části A 01 katalogu 800-1 Zemní práce, 4. vysazované dřeviny, tyto se oceňují ve specifikaci. 5. Množství jednotek se určí v m2 plochy zářezů. 6. V cenách o sklonu svahu přes 1:1 jsou uvažovány podmínky pro svahy běžně schůdné; bez použití lezeckých technik. V případě použití lezeckých technik se tyto náklady oceňují individuálně. </t>
  </si>
  <si>
    <t>026603389</t>
  </si>
  <si>
    <t>Philadelphus Schneeesturm - nepravý jasmín - pustoryl</t>
  </si>
  <si>
    <t>1289702150</t>
  </si>
  <si>
    <t>026603170</t>
  </si>
  <si>
    <t>Tůje sloupovitá v. 150cm</t>
  </si>
  <si>
    <t>-2116171771</t>
  </si>
  <si>
    <t>O05.6 - O05.6. - Vnější mobiliář</t>
  </si>
  <si>
    <t>998 9001</t>
  </si>
  <si>
    <t>Zpětná mmontáž zahradních laviček vč. přebroušení a nátěru</t>
  </si>
  <si>
    <t>1755385338</t>
  </si>
  <si>
    <t>O07 - O07 - Ostatní náklady stavby</t>
  </si>
  <si>
    <t>VRN - Vedlejší rozpočtové náklady</t>
  </si>
  <si>
    <t xml:space="preserve">    D128 - Ostatní náklady</t>
  </si>
  <si>
    <t xml:space="preserve">    VRN1 - Průzkumné, geodetické a projektové práce</t>
  </si>
  <si>
    <t xml:space="preserve">    VRN3 - Zařízení staveniště</t>
  </si>
  <si>
    <t xml:space="preserve">    VRN4 - Inženýrská činnost</t>
  </si>
  <si>
    <t>VRN</t>
  </si>
  <si>
    <t>Vedlejší rozpočtové náklady</t>
  </si>
  <si>
    <t>D128</t>
  </si>
  <si>
    <t>Ostatní náklady</t>
  </si>
  <si>
    <t>Pol250</t>
  </si>
  <si>
    <t>Náklady na vyhotovení výrobní a dílenské dokumentace</t>
  </si>
  <si>
    <t>1024</t>
  </si>
  <si>
    <t>249708149</t>
  </si>
  <si>
    <t>Náklady na vyhotovení realizační dokumentace stavby</t>
  </si>
  <si>
    <t>83196444</t>
  </si>
  <si>
    <t>Pol259</t>
  </si>
  <si>
    <t>Náklady na vyhotovení plánu BOZP</t>
  </si>
  <si>
    <t>102667474</t>
  </si>
  <si>
    <t>Pol270</t>
  </si>
  <si>
    <t>Vypracování evakuačního plánu a požárního řádu</t>
  </si>
  <si>
    <t>-1654950287</t>
  </si>
  <si>
    <t>Pol249</t>
  </si>
  <si>
    <t>Náklady na vyhotovení dokumentace skutečného provedení stavby</t>
  </si>
  <si>
    <t>1994536670</t>
  </si>
  <si>
    <t>Pol260</t>
  </si>
  <si>
    <t>Příprava kolaudace, obstarání všech nezbytných vyjádření, revizí, dokladů apod.</t>
  </si>
  <si>
    <t>-64348639</t>
  </si>
  <si>
    <t>Pol261</t>
  </si>
  <si>
    <t>Fotodokumentace z průběhu provádění díla</t>
  </si>
  <si>
    <t>-1282522696</t>
  </si>
  <si>
    <t>VRN1</t>
  </si>
  <si>
    <t>Průzkumné, geodetické a projektové práce</t>
  </si>
  <si>
    <t>011314000</t>
  </si>
  <si>
    <t>Archeologický dohled</t>
  </si>
  <si>
    <t>1549900850</t>
  </si>
  <si>
    <t>011324000</t>
  </si>
  <si>
    <t>Archeologický průzkum</t>
  </si>
  <si>
    <t>-1780320672</t>
  </si>
  <si>
    <t>012002000</t>
  </si>
  <si>
    <t>Geodetické práce - náklady na geodetické zaměření dokončeného díla vč. ostatních geodetických a vytyčovacích činností v průběhu stavby</t>
  </si>
  <si>
    <t>-680630544</t>
  </si>
  <si>
    <t>VRN3</t>
  </si>
  <si>
    <t>Zařízení staveniště</t>
  </si>
  <si>
    <t>030001000</t>
  </si>
  <si>
    <t>Zařízení staveniště - náklady na zřízení a demontáž zařízení staveniště</t>
  </si>
  <si>
    <t>-1956707114</t>
  </si>
  <si>
    <t>033002000</t>
  </si>
  <si>
    <t>Připojení staveniště na inženýrské sítě, náklady na media</t>
  </si>
  <si>
    <t>930130224</t>
  </si>
  <si>
    <t>VRN4</t>
  </si>
  <si>
    <t>Inženýrská činnost</t>
  </si>
  <si>
    <t>045002000</t>
  </si>
  <si>
    <t>Kompletační a koordinační činnost</t>
  </si>
  <si>
    <t>-1069503757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</si>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</sst>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1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2"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2"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2" fillId="0" borderId="0" xfId="0" applyFont="1" applyAlignment="1">
      <alignment horizontal="left" vertical="center"/>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5" fillId="0" borderId="17"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8"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17"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7" fillId="0" borderId="15" xfId="0" applyNumberFormat="1" applyFont="1" applyBorder="1" applyAlignment="1" applyProtection="1">
      <alignment/>
      <protection/>
    </xf>
    <xf numFmtId="166" fontId="37" fillId="0" borderId="16"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0" fillId="0" borderId="27" xfId="0" applyFont="1" applyBorder="1" applyAlignment="1" applyProtection="1">
      <alignment horizontal="left" vertical="top" wrapText="1"/>
      <protection/>
    </xf>
    <xf numFmtId="0" fontId="41"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0" xfId="0" applyProtection="1">
      <protection/>
    </xf>
    <xf numFmtId="0" fontId="0" fillId="0" borderId="4" xfId="0" applyBorder="1"/>
    <xf numFmtId="0" fontId="2" fillId="0" borderId="0" xfId="0" applyFont="1" applyAlignment="1" applyProtection="1">
      <alignment horizontal="lef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40" fillId="0" borderId="0" xfId="0" applyFont="1" applyAlignment="1" applyProtection="1">
      <alignment vertical="top" wrapText="1"/>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4" xfId="0" applyFont="1" applyBorder="1" applyAlignment="1">
      <alignment/>
    </xf>
    <xf numFmtId="0" fontId="14" fillId="0" borderId="17"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8"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1"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3" xfId="0" applyFont="1" applyBorder="1" applyAlignment="1" applyProtection="1">
      <alignment horizontal="left" vertical="center"/>
      <protection locked="0"/>
    </xf>
    <xf numFmtId="0" fontId="31"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1"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1"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 customHeight="1">
      <c r="B5" s="30"/>
      <c r="C5" s="31"/>
      <c r="D5" s="36" t="s">
        <v>15</v>
      </c>
      <c r="E5" s="31"/>
      <c r="F5" s="31"/>
      <c r="G5" s="31"/>
      <c r="H5" s="31"/>
      <c r="I5" s="31"/>
      <c r="J5" s="31"/>
      <c r="K5" s="37" t="s">
        <v>16</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17</v>
      </c>
      <c r="BS5" s="26" t="s">
        <v>18</v>
      </c>
    </row>
    <row r="6" spans="2:71" ht="36.95" customHeight="1">
      <c r="B6" s="30"/>
      <c r="C6" s="31"/>
      <c r="D6" s="39" t="s">
        <v>19</v>
      </c>
      <c r="E6" s="31"/>
      <c r="F6" s="31"/>
      <c r="G6" s="31"/>
      <c r="H6" s="31"/>
      <c r="I6" s="31"/>
      <c r="J6" s="31"/>
      <c r="K6" s="40" t="s">
        <v>20</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18</v>
      </c>
    </row>
    <row r="7" spans="2:71" ht="14.4" customHeight="1">
      <c r="B7" s="30"/>
      <c r="C7" s="31"/>
      <c r="D7" s="42" t="s">
        <v>21</v>
      </c>
      <c r="E7" s="31"/>
      <c r="F7" s="31"/>
      <c r="G7" s="31"/>
      <c r="H7" s="31"/>
      <c r="I7" s="31"/>
      <c r="J7" s="31"/>
      <c r="K7" s="37" t="s">
        <v>22</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23</v>
      </c>
      <c r="AL7" s="31"/>
      <c r="AM7" s="31"/>
      <c r="AN7" s="37" t="s">
        <v>22</v>
      </c>
      <c r="AO7" s="31"/>
      <c r="AP7" s="31"/>
      <c r="AQ7" s="33"/>
      <c r="BE7" s="41"/>
      <c r="BS7" s="26" t="s">
        <v>18</v>
      </c>
    </row>
    <row r="8" spans="2:71" ht="14.4" customHeight="1">
      <c r="B8" s="30"/>
      <c r="C8" s="31"/>
      <c r="D8" s="42" t="s">
        <v>24</v>
      </c>
      <c r="E8" s="31"/>
      <c r="F8" s="31"/>
      <c r="G8" s="31"/>
      <c r="H8" s="31"/>
      <c r="I8" s="31"/>
      <c r="J8" s="31"/>
      <c r="K8" s="37" t="s">
        <v>25</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26</v>
      </c>
      <c r="AL8" s="31"/>
      <c r="AM8" s="31"/>
      <c r="AN8" s="43" t="s">
        <v>27</v>
      </c>
      <c r="AO8" s="31"/>
      <c r="AP8" s="31"/>
      <c r="AQ8" s="33"/>
      <c r="BE8" s="41"/>
      <c r="BS8" s="26" t="s">
        <v>18</v>
      </c>
    </row>
    <row r="9" spans="2:71" ht="14.4"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41"/>
      <c r="BS9" s="26" t="s">
        <v>18</v>
      </c>
    </row>
    <row r="10" spans="2:71" ht="14.4" customHeight="1">
      <c r="B10" s="30"/>
      <c r="C10" s="31"/>
      <c r="D10" s="42" t="s">
        <v>28</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29</v>
      </c>
      <c r="AL10" s="31"/>
      <c r="AM10" s="31"/>
      <c r="AN10" s="37" t="s">
        <v>22</v>
      </c>
      <c r="AO10" s="31"/>
      <c r="AP10" s="31"/>
      <c r="AQ10" s="33"/>
      <c r="BE10" s="41"/>
      <c r="BS10" s="26" t="s">
        <v>30</v>
      </c>
    </row>
    <row r="11" spans="2:71" ht="18.45" customHeight="1">
      <c r="B11" s="30"/>
      <c r="C11" s="31"/>
      <c r="D11" s="31"/>
      <c r="E11" s="37" t="s">
        <v>31</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32</v>
      </c>
      <c r="AL11" s="31"/>
      <c r="AM11" s="31"/>
      <c r="AN11" s="37" t="s">
        <v>22</v>
      </c>
      <c r="AO11" s="31"/>
      <c r="AP11" s="31"/>
      <c r="AQ11" s="33"/>
      <c r="BE11" s="41"/>
      <c r="BS11" s="26" t="s">
        <v>30</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30</v>
      </c>
    </row>
    <row r="13" spans="2:71" ht="14.4" customHeight="1">
      <c r="B13" s="30"/>
      <c r="C13" s="31"/>
      <c r="D13" s="42" t="s">
        <v>33</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29</v>
      </c>
      <c r="AL13" s="31"/>
      <c r="AM13" s="31"/>
      <c r="AN13" s="44" t="s">
        <v>34</v>
      </c>
      <c r="AO13" s="31"/>
      <c r="AP13" s="31"/>
      <c r="AQ13" s="33"/>
      <c r="BE13" s="41"/>
      <c r="BS13" s="26" t="s">
        <v>30</v>
      </c>
    </row>
    <row r="14" spans="2:71" ht="13.5">
      <c r="B14" s="30"/>
      <c r="C14" s="31"/>
      <c r="D14" s="31"/>
      <c r="E14" s="44" t="s">
        <v>34</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2" t="s">
        <v>32</v>
      </c>
      <c r="AL14" s="31"/>
      <c r="AM14" s="31"/>
      <c r="AN14" s="44" t="s">
        <v>34</v>
      </c>
      <c r="AO14" s="31"/>
      <c r="AP14" s="31"/>
      <c r="AQ14" s="33"/>
      <c r="BE14" s="41"/>
      <c r="BS14" s="26" t="s">
        <v>30</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spans="2:71" ht="14.4" customHeight="1">
      <c r="B16" s="30"/>
      <c r="C16" s="31"/>
      <c r="D16" s="42" t="s">
        <v>35</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29</v>
      </c>
      <c r="AL16" s="31"/>
      <c r="AM16" s="31"/>
      <c r="AN16" s="37" t="s">
        <v>36</v>
      </c>
      <c r="AO16" s="31"/>
      <c r="AP16" s="31"/>
      <c r="AQ16" s="33"/>
      <c r="BE16" s="41"/>
      <c r="BS16" s="26" t="s">
        <v>6</v>
      </c>
    </row>
    <row r="17" spans="2:71" ht="18.45" customHeight="1">
      <c r="B17" s="30"/>
      <c r="C17" s="31"/>
      <c r="D17" s="31"/>
      <c r="E17" s="37" t="s">
        <v>37</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32</v>
      </c>
      <c r="AL17" s="31"/>
      <c r="AM17" s="31"/>
      <c r="AN17" s="37" t="s">
        <v>38</v>
      </c>
      <c r="AO17" s="31"/>
      <c r="AP17" s="31"/>
      <c r="AQ17" s="33"/>
      <c r="BE17" s="41"/>
      <c r="BS17" s="26" t="s">
        <v>39</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8</v>
      </c>
    </row>
    <row r="19" spans="2:71" ht="14.4" customHeight="1">
      <c r="B19" s="30"/>
      <c r="C19" s="31"/>
      <c r="D19" s="42" t="s">
        <v>40</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8</v>
      </c>
    </row>
    <row r="20" spans="2:71" ht="142.5" customHeight="1">
      <c r="B20" s="30"/>
      <c r="C20" s="31"/>
      <c r="D20" s="31"/>
      <c r="E20" s="46" t="s">
        <v>41</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1"/>
      <c r="AP20" s="31"/>
      <c r="AQ20" s="33"/>
      <c r="BE20" s="41"/>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spans="2:57" ht="6.95" customHeight="1">
      <c r="B22" s="30"/>
      <c r="C22" s="31"/>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1"/>
      <c r="AQ22" s="33"/>
      <c r="BE22" s="41"/>
    </row>
    <row r="23" spans="2:57" s="1" customFormat="1" ht="25.9" customHeight="1">
      <c r="B23" s="48"/>
      <c r="C23" s="49"/>
      <c r="D23" s="50" t="s">
        <v>42</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1"/>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1"/>
    </row>
    <row r="25" spans="2:57" s="1" customFormat="1" ht="13.5">
      <c r="B25" s="48"/>
      <c r="C25" s="49"/>
      <c r="D25" s="49"/>
      <c r="E25" s="49"/>
      <c r="F25" s="49"/>
      <c r="G25" s="49"/>
      <c r="H25" s="49"/>
      <c r="I25" s="49"/>
      <c r="J25" s="49"/>
      <c r="K25" s="49"/>
      <c r="L25" s="54" t="s">
        <v>43</v>
      </c>
      <c r="M25" s="54"/>
      <c r="N25" s="54"/>
      <c r="O25" s="54"/>
      <c r="P25" s="49"/>
      <c r="Q25" s="49"/>
      <c r="R25" s="49"/>
      <c r="S25" s="49"/>
      <c r="T25" s="49"/>
      <c r="U25" s="49"/>
      <c r="V25" s="49"/>
      <c r="W25" s="54" t="s">
        <v>44</v>
      </c>
      <c r="X25" s="54"/>
      <c r="Y25" s="54"/>
      <c r="Z25" s="54"/>
      <c r="AA25" s="54"/>
      <c r="AB25" s="54"/>
      <c r="AC25" s="54"/>
      <c r="AD25" s="54"/>
      <c r="AE25" s="54"/>
      <c r="AF25" s="49"/>
      <c r="AG25" s="49"/>
      <c r="AH25" s="49"/>
      <c r="AI25" s="49"/>
      <c r="AJ25" s="49"/>
      <c r="AK25" s="54" t="s">
        <v>45</v>
      </c>
      <c r="AL25" s="54"/>
      <c r="AM25" s="54"/>
      <c r="AN25" s="54"/>
      <c r="AO25" s="54"/>
      <c r="AP25" s="49"/>
      <c r="AQ25" s="53"/>
      <c r="BE25" s="41"/>
    </row>
    <row r="26" spans="2:57" s="2" customFormat="1" ht="14.4" customHeight="1">
      <c r="B26" s="55"/>
      <c r="C26" s="56"/>
      <c r="D26" s="57" t="s">
        <v>46</v>
      </c>
      <c r="E26" s="56"/>
      <c r="F26" s="57" t="s">
        <v>47</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1"/>
    </row>
    <row r="27" spans="2:57" s="2" customFormat="1" ht="14.4" customHeight="1">
      <c r="B27" s="55"/>
      <c r="C27" s="56"/>
      <c r="D27" s="56"/>
      <c r="E27" s="56"/>
      <c r="F27" s="57" t="s">
        <v>48</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1"/>
    </row>
    <row r="28" spans="2:57" s="2" customFormat="1" ht="14.4" customHeight="1" hidden="1">
      <c r="B28" s="55"/>
      <c r="C28" s="56"/>
      <c r="D28" s="56"/>
      <c r="E28" s="56"/>
      <c r="F28" s="57" t="s">
        <v>49</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1"/>
    </row>
    <row r="29" spans="2:57" s="2" customFormat="1" ht="14.4" customHeight="1" hidden="1">
      <c r="B29" s="55"/>
      <c r="C29" s="56"/>
      <c r="D29" s="56"/>
      <c r="E29" s="56"/>
      <c r="F29" s="57" t="s">
        <v>50</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1"/>
    </row>
    <row r="30" spans="2:57" s="2" customFormat="1" ht="14.4" customHeight="1" hidden="1">
      <c r="B30" s="55"/>
      <c r="C30" s="56"/>
      <c r="D30" s="56"/>
      <c r="E30" s="56"/>
      <c r="F30" s="57" t="s">
        <v>51</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1"/>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1"/>
    </row>
    <row r="32" spans="2:57" s="1" customFormat="1" ht="25.9" customHeight="1">
      <c r="B32" s="48"/>
      <c r="C32" s="61"/>
      <c r="D32" s="62" t="s">
        <v>52</v>
      </c>
      <c r="E32" s="63"/>
      <c r="F32" s="63"/>
      <c r="G32" s="63"/>
      <c r="H32" s="63"/>
      <c r="I32" s="63"/>
      <c r="J32" s="63"/>
      <c r="K32" s="63"/>
      <c r="L32" s="63"/>
      <c r="M32" s="63"/>
      <c r="N32" s="63"/>
      <c r="O32" s="63"/>
      <c r="P32" s="63"/>
      <c r="Q32" s="63"/>
      <c r="R32" s="63"/>
      <c r="S32" s="63"/>
      <c r="T32" s="64" t="s">
        <v>53</v>
      </c>
      <c r="U32" s="63"/>
      <c r="V32" s="63"/>
      <c r="W32" s="63"/>
      <c r="X32" s="65" t="s">
        <v>54</v>
      </c>
      <c r="Y32" s="63"/>
      <c r="Z32" s="63"/>
      <c r="AA32" s="63"/>
      <c r="AB32" s="63"/>
      <c r="AC32" s="63"/>
      <c r="AD32" s="63"/>
      <c r="AE32" s="63"/>
      <c r="AF32" s="63"/>
      <c r="AG32" s="63"/>
      <c r="AH32" s="63"/>
      <c r="AI32" s="63"/>
      <c r="AJ32" s="63"/>
      <c r="AK32" s="66">
        <f>SUM(AK23:AK30)</f>
        <v>0</v>
      </c>
      <c r="AL32" s="63"/>
      <c r="AM32" s="63"/>
      <c r="AN32" s="63"/>
      <c r="AO32" s="67"/>
      <c r="AP32" s="61"/>
      <c r="AQ32" s="68"/>
      <c r="BE32" s="41"/>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4"/>
    </row>
    <row r="39" spans="2:44" s="1" customFormat="1" ht="36.95" customHeight="1">
      <c r="B39" s="48"/>
      <c r="C39" s="75" t="s">
        <v>55</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4"/>
    </row>
    <row r="40" spans="2:44" s="1" customFormat="1" ht="6.95" customHeight="1">
      <c r="B40" s="4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4"/>
    </row>
    <row r="41" spans="2:44" s="3" customFormat="1" ht="14.4" customHeight="1">
      <c r="B41" s="77"/>
      <c r="C41" s="78" t="s">
        <v>15</v>
      </c>
      <c r="D41" s="79"/>
      <c r="E41" s="79"/>
      <c r="F41" s="79"/>
      <c r="G41" s="79"/>
      <c r="H41" s="79"/>
      <c r="I41" s="79"/>
      <c r="J41" s="79"/>
      <c r="K41" s="79"/>
      <c r="L41" s="79" t="str">
        <f>K5</f>
        <v>22-17-28-VZ-02-BPP</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row>
    <row r="42" spans="2:44" s="4" customFormat="1" ht="36.95" customHeight="1">
      <c r="B42" s="81"/>
      <c r="C42" s="82" t="s">
        <v>19</v>
      </c>
      <c r="D42" s="83"/>
      <c r="E42" s="83"/>
      <c r="F42" s="83"/>
      <c r="G42" s="83"/>
      <c r="H42" s="83"/>
      <c r="I42" s="83"/>
      <c r="J42" s="83"/>
      <c r="K42" s="83"/>
      <c r="L42" s="84" t="str">
        <f>K6</f>
        <v>PŘÍSTAVBA PAVILONU /odborné učebny/ 2. ZŠ Beroun Preislerova ul.</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5"/>
    </row>
    <row r="43" spans="2:44" s="1" customFormat="1" ht="6.95" customHeight="1">
      <c r="B43" s="48"/>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4"/>
    </row>
    <row r="44" spans="2:44" s="1" customFormat="1" ht="13.5">
      <c r="B44" s="48"/>
      <c r="C44" s="78" t="s">
        <v>24</v>
      </c>
      <c r="D44" s="76"/>
      <c r="E44" s="76"/>
      <c r="F44" s="76"/>
      <c r="G44" s="76"/>
      <c r="H44" s="76"/>
      <c r="I44" s="76"/>
      <c r="J44" s="76"/>
      <c r="K44" s="76"/>
      <c r="L44" s="86" t="str">
        <f>IF(K8="","",K8)</f>
        <v>Beroun, Preislerova ul.</v>
      </c>
      <c r="M44" s="76"/>
      <c r="N44" s="76"/>
      <c r="O44" s="76"/>
      <c r="P44" s="76"/>
      <c r="Q44" s="76"/>
      <c r="R44" s="76"/>
      <c r="S44" s="76"/>
      <c r="T44" s="76"/>
      <c r="U44" s="76"/>
      <c r="V44" s="76"/>
      <c r="W44" s="76"/>
      <c r="X44" s="76"/>
      <c r="Y44" s="76"/>
      <c r="Z44" s="76"/>
      <c r="AA44" s="76"/>
      <c r="AB44" s="76"/>
      <c r="AC44" s="76"/>
      <c r="AD44" s="76"/>
      <c r="AE44" s="76"/>
      <c r="AF44" s="76"/>
      <c r="AG44" s="76"/>
      <c r="AH44" s="76"/>
      <c r="AI44" s="78" t="s">
        <v>26</v>
      </c>
      <c r="AJ44" s="76"/>
      <c r="AK44" s="76"/>
      <c r="AL44" s="76"/>
      <c r="AM44" s="87" t="str">
        <f>IF(AN8="","",AN8)</f>
        <v>23. 1. 2018</v>
      </c>
      <c r="AN44" s="87"/>
      <c r="AO44" s="76"/>
      <c r="AP44" s="76"/>
      <c r="AQ44" s="76"/>
      <c r="AR44" s="74"/>
    </row>
    <row r="45" spans="2:44" s="1" customFormat="1" ht="6.95" customHeight="1">
      <c r="B45" s="4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4"/>
    </row>
    <row r="46" spans="2:56" s="1" customFormat="1" ht="13.5">
      <c r="B46" s="48"/>
      <c r="C46" s="78" t="s">
        <v>28</v>
      </c>
      <c r="D46" s="76"/>
      <c r="E46" s="76"/>
      <c r="F46" s="76"/>
      <c r="G46" s="76"/>
      <c r="H46" s="76"/>
      <c r="I46" s="76"/>
      <c r="J46" s="76"/>
      <c r="K46" s="76"/>
      <c r="L46" s="79" t="str">
        <f>IF(E11="","",E11)</f>
        <v>Město BEROUN, Husovo nám. 68, 26643</v>
      </c>
      <c r="M46" s="76"/>
      <c r="N46" s="76"/>
      <c r="O46" s="76"/>
      <c r="P46" s="76"/>
      <c r="Q46" s="76"/>
      <c r="R46" s="76"/>
      <c r="S46" s="76"/>
      <c r="T46" s="76"/>
      <c r="U46" s="76"/>
      <c r="V46" s="76"/>
      <c r="W46" s="76"/>
      <c r="X46" s="76"/>
      <c r="Y46" s="76"/>
      <c r="Z46" s="76"/>
      <c r="AA46" s="76"/>
      <c r="AB46" s="76"/>
      <c r="AC46" s="76"/>
      <c r="AD46" s="76"/>
      <c r="AE46" s="76"/>
      <c r="AF46" s="76"/>
      <c r="AG46" s="76"/>
      <c r="AH46" s="76"/>
      <c r="AI46" s="78" t="s">
        <v>35</v>
      </c>
      <c r="AJ46" s="76"/>
      <c r="AK46" s="76"/>
      <c r="AL46" s="76"/>
      <c r="AM46" s="79" t="str">
        <f>IF(E17="","",E17)</f>
        <v>SPEKTRA s.r.o. Beroun,V Hlinkách 1548,26601</v>
      </c>
      <c r="AN46" s="79"/>
      <c r="AO46" s="79"/>
      <c r="AP46" s="79"/>
      <c r="AQ46" s="76"/>
      <c r="AR46" s="74"/>
      <c r="AS46" s="88" t="s">
        <v>56</v>
      </c>
      <c r="AT46" s="89"/>
      <c r="AU46" s="90"/>
      <c r="AV46" s="90"/>
      <c r="AW46" s="90"/>
      <c r="AX46" s="90"/>
      <c r="AY46" s="90"/>
      <c r="AZ46" s="90"/>
      <c r="BA46" s="90"/>
      <c r="BB46" s="90"/>
      <c r="BC46" s="90"/>
      <c r="BD46" s="91"/>
    </row>
    <row r="47" spans="2:56" s="1" customFormat="1" ht="13.5">
      <c r="B47" s="48"/>
      <c r="C47" s="78" t="s">
        <v>33</v>
      </c>
      <c r="D47" s="76"/>
      <c r="E47" s="76"/>
      <c r="F47" s="76"/>
      <c r="G47" s="76"/>
      <c r="H47" s="76"/>
      <c r="I47" s="76"/>
      <c r="J47" s="76"/>
      <c r="K47" s="76"/>
      <c r="L47" s="79" t="str">
        <f>IF(E14="Vyplň údaj","",E14)</f>
        <v/>
      </c>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4"/>
      <c r="AS47" s="92"/>
      <c r="AT47" s="93"/>
      <c r="AU47" s="94"/>
      <c r="AV47" s="94"/>
      <c r="AW47" s="94"/>
      <c r="AX47" s="94"/>
      <c r="AY47" s="94"/>
      <c r="AZ47" s="94"/>
      <c r="BA47" s="94"/>
      <c r="BB47" s="94"/>
      <c r="BC47" s="94"/>
      <c r="BD47" s="95"/>
    </row>
    <row r="48" spans="2:56" s="1" customFormat="1" ht="10.8" customHeight="1">
      <c r="B48" s="48"/>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4"/>
      <c r="AS48" s="96"/>
      <c r="AT48" s="57"/>
      <c r="AU48" s="49"/>
      <c r="AV48" s="49"/>
      <c r="AW48" s="49"/>
      <c r="AX48" s="49"/>
      <c r="AY48" s="49"/>
      <c r="AZ48" s="49"/>
      <c r="BA48" s="49"/>
      <c r="BB48" s="49"/>
      <c r="BC48" s="49"/>
      <c r="BD48" s="97"/>
    </row>
    <row r="49" spans="2:56" s="1" customFormat="1" ht="29.25" customHeight="1">
      <c r="B49" s="48"/>
      <c r="C49" s="98" t="s">
        <v>57</v>
      </c>
      <c r="D49" s="99"/>
      <c r="E49" s="99"/>
      <c r="F49" s="99"/>
      <c r="G49" s="99"/>
      <c r="H49" s="100"/>
      <c r="I49" s="101" t="s">
        <v>58</v>
      </c>
      <c r="J49" s="99"/>
      <c r="K49" s="99"/>
      <c r="L49" s="99"/>
      <c r="M49" s="99"/>
      <c r="N49" s="99"/>
      <c r="O49" s="99"/>
      <c r="P49" s="99"/>
      <c r="Q49" s="99"/>
      <c r="R49" s="99"/>
      <c r="S49" s="99"/>
      <c r="T49" s="99"/>
      <c r="U49" s="99"/>
      <c r="V49" s="99"/>
      <c r="W49" s="99"/>
      <c r="X49" s="99"/>
      <c r="Y49" s="99"/>
      <c r="Z49" s="99"/>
      <c r="AA49" s="99"/>
      <c r="AB49" s="99"/>
      <c r="AC49" s="99"/>
      <c r="AD49" s="99"/>
      <c r="AE49" s="99"/>
      <c r="AF49" s="99"/>
      <c r="AG49" s="102" t="s">
        <v>59</v>
      </c>
      <c r="AH49" s="99"/>
      <c r="AI49" s="99"/>
      <c r="AJ49" s="99"/>
      <c r="AK49" s="99"/>
      <c r="AL49" s="99"/>
      <c r="AM49" s="99"/>
      <c r="AN49" s="101" t="s">
        <v>60</v>
      </c>
      <c r="AO49" s="99"/>
      <c r="AP49" s="99"/>
      <c r="AQ49" s="103" t="s">
        <v>61</v>
      </c>
      <c r="AR49" s="74"/>
      <c r="AS49" s="104" t="s">
        <v>62</v>
      </c>
      <c r="AT49" s="105" t="s">
        <v>63</v>
      </c>
      <c r="AU49" s="105" t="s">
        <v>64</v>
      </c>
      <c r="AV49" s="105" t="s">
        <v>65</v>
      </c>
      <c r="AW49" s="105" t="s">
        <v>66</v>
      </c>
      <c r="AX49" s="105" t="s">
        <v>67</v>
      </c>
      <c r="AY49" s="105" t="s">
        <v>68</v>
      </c>
      <c r="AZ49" s="105" t="s">
        <v>69</v>
      </c>
      <c r="BA49" s="105" t="s">
        <v>70</v>
      </c>
      <c r="BB49" s="105" t="s">
        <v>71</v>
      </c>
      <c r="BC49" s="105" t="s">
        <v>72</v>
      </c>
      <c r="BD49" s="106" t="s">
        <v>73</v>
      </c>
    </row>
    <row r="50" spans="2:56" s="1" customFormat="1" ht="10.8" customHeight="1">
      <c r="B50" s="48"/>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4"/>
      <c r="AS50" s="107"/>
      <c r="AT50" s="108"/>
      <c r="AU50" s="108"/>
      <c r="AV50" s="108"/>
      <c r="AW50" s="108"/>
      <c r="AX50" s="108"/>
      <c r="AY50" s="108"/>
      <c r="AZ50" s="108"/>
      <c r="BA50" s="108"/>
      <c r="BB50" s="108"/>
      <c r="BC50" s="108"/>
      <c r="BD50" s="109"/>
    </row>
    <row r="51" spans="2:90" s="4" customFormat="1" ht="32.4" customHeight="1">
      <c r="B51" s="81"/>
      <c r="C51" s="110" t="s">
        <v>74</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f>ROUND(AG52+SUM(AG53:AG55)+AG74+AG81,2)</f>
        <v>0</v>
      </c>
      <c r="AH51" s="112"/>
      <c r="AI51" s="112"/>
      <c r="AJ51" s="112"/>
      <c r="AK51" s="112"/>
      <c r="AL51" s="112"/>
      <c r="AM51" s="112"/>
      <c r="AN51" s="113">
        <f>SUM(AG51,AT51)</f>
        <v>0</v>
      </c>
      <c r="AO51" s="113"/>
      <c r="AP51" s="113"/>
      <c r="AQ51" s="114" t="s">
        <v>22</v>
      </c>
      <c r="AR51" s="85"/>
      <c r="AS51" s="115">
        <f>ROUND(AS52+SUM(AS53:AS55)+AS74+AS81,2)</f>
        <v>0</v>
      </c>
      <c r="AT51" s="116">
        <f>ROUND(SUM(AV51:AW51),2)</f>
        <v>0</v>
      </c>
      <c r="AU51" s="117">
        <f>ROUND(AU52+SUM(AU53:AU55)+AU74+AU81,5)</f>
        <v>0</v>
      </c>
      <c r="AV51" s="116">
        <f>ROUND(AZ51*L26,2)</f>
        <v>0</v>
      </c>
      <c r="AW51" s="116">
        <f>ROUND(BA51*L27,2)</f>
        <v>0</v>
      </c>
      <c r="AX51" s="116">
        <f>ROUND(BB51*L26,2)</f>
        <v>0</v>
      </c>
      <c r="AY51" s="116">
        <f>ROUND(BC51*L27,2)</f>
        <v>0</v>
      </c>
      <c r="AZ51" s="116">
        <f>ROUND(AZ52+SUM(AZ53:AZ55)+AZ74+AZ81,2)</f>
        <v>0</v>
      </c>
      <c r="BA51" s="116">
        <f>ROUND(BA52+SUM(BA53:BA55)+BA74+BA81,2)</f>
        <v>0</v>
      </c>
      <c r="BB51" s="116">
        <f>ROUND(BB52+SUM(BB53:BB55)+BB74+BB81,2)</f>
        <v>0</v>
      </c>
      <c r="BC51" s="116">
        <f>ROUND(BC52+SUM(BC53:BC55)+BC74+BC81,2)</f>
        <v>0</v>
      </c>
      <c r="BD51" s="118">
        <f>ROUND(BD52+SUM(BD53:BD55)+BD74+BD81,2)</f>
        <v>0</v>
      </c>
      <c r="BS51" s="119" t="s">
        <v>75</v>
      </c>
      <c r="BT51" s="119" t="s">
        <v>76</v>
      </c>
      <c r="BU51" s="120" t="s">
        <v>77</v>
      </c>
      <c r="BV51" s="119" t="s">
        <v>78</v>
      </c>
      <c r="BW51" s="119" t="s">
        <v>7</v>
      </c>
      <c r="BX51" s="119" t="s">
        <v>79</v>
      </c>
      <c r="CL51" s="119" t="s">
        <v>22</v>
      </c>
    </row>
    <row r="52" spans="1:91" s="5" customFormat="1" ht="31.5" customHeight="1">
      <c r="A52" s="121" t="s">
        <v>80</v>
      </c>
      <c r="B52" s="122"/>
      <c r="C52" s="123"/>
      <c r="D52" s="124" t="s">
        <v>81</v>
      </c>
      <c r="E52" s="124"/>
      <c r="F52" s="124"/>
      <c r="G52" s="124"/>
      <c r="H52" s="124"/>
      <c r="I52" s="125"/>
      <c r="J52" s="124" t="s">
        <v>82</v>
      </c>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6">
        <f>'O01 - O01- Sanace, demoli...'!J27</f>
        <v>0</v>
      </c>
      <c r="AH52" s="125"/>
      <c r="AI52" s="125"/>
      <c r="AJ52" s="125"/>
      <c r="AK52" s="125"/>
      <c r="AL52" s="125"/>
      <c r="AM52" s="125"/>
      <c r="AN52" s="126">
        <f>SUM(AG52,AT52)</f>
        <v>0</v>
      </c>
      <c r="AO52" s="125"/>
      <c r="AP52" s="125"/>
      <c r="AQ52" s="127" t="s">
        <v>83</v>
      </c>
      <c r="AR52" s="128"/>
      <c r="AS52" s="129">
        <v>0</v>
      </c>
      <c r="AT52" s="130">
        <f>ROUND(SUM(AV52:AW52),2)</f>
        <v>0</v>
      </c>
      <c r="AU52" s="131">
        <f>'O01 - O01- Sanace, demoli...'!P80</f>
        <v>0</v>
      </c>
      <c r="AV52" s="130">
        <f>'O01 - O01- Sanace, demoli...'!J30</f>
        <v>0</v>
      </c>
      <c r="AW52" s="130">
        <f>'O01 - O01- Sanace, demoli...'!J31</f>
        <v>0</v>
      </c>
      <c r="AX52" s="130">
        <f>'O01 - O01- Sanace, demoli...'!J32</f>
        <v>0</v>
      </c>
      <c r="AY52" s="130">
        <f>'O01 - O01- Sanace, demoli...'!J33</f>
        <v>0</v>
      </c>
      <c r="AZ52" s="130">
        <f>'O01 - O01- Sanace, demoli...'!F30</f>
        <v>0</v>
      </c>
      <c r="BA52" s="130">
        <f>'O01 - O01- Sanace, demoli...'!F31</f>
        <v>0</v>
      </c>
      <c r="BB52" s="130">
        <f>'O01 - O01- Sanace, demoli...'!F32</f>
        <v>0</v>
      </c>
      <c r="BC52" s="130">
        <f>'O01 - O01- Sanace, demoli...'!F33</f>
        <v>0</v>
      </c>
      <c r="BD52" s="132">
        <f>'O01 - O01- Sanace, demoli...'!F34</f>
        <v>0</v>
      </c>
      <c r="BT52" s="133" t="s">
        <v>18</v>
      </c>
      <c r="BV52" s="133" t="s">
        <v>78</v>
      </c>
      <c r="BW52" s="133" t="s">
        <v>84</v>
      </c>
      <c r="BX52" s="133" t="s">
        <v>7</v>
      </c>
      <c r="CL52" s="133" t="s">
        <v>22</v>
      </c>
      <c r="CM52" s="133" t="s">
        <v>85</v>
      </c>
    </row>
    <row r="53" spans="1:91" s="5" customFormat="1" ht="31.5" customHeight="1">
      <c r="A53" s="121" t="s">
        <v>80</v>
      </c>
      <c r="B53" s="122"/>
      <c r="C53" s="123"/>
      <c r="D53" s="124" t="s">
        <v>86</v>
      </c>
      <c r="E53" s="124"/>
      <c r="F53" s="124"/>
      <c r="G53" s="124"/>
      <c r="H53" s="124"/>
      <c r="I53" s="125"/>
      <c r="J53" s="124" t="s">
        <v>87</v>
      </c>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6">
        <f>'O02 - O02- VLASTNÍ OBJEKT...'!J27</f>
        <v>0</v>
      </c>
      <c r="AH53" s="125"/>
      <c r="AI53" s="125"/>
      <c r="AJ53" s="125"/>
      <c r="AK53" s="125"/>
      <c r="AL53" s="125"/>
      <c r="AM53" s="125"/>
      <c r="AN53" s="126">
        <f>SUM(AG53,AT53)</f>
        <v>0</v>
      </c>
      <c r="AO53" s="125"/>
      <c r="AP53" s="125"/>
      <c r="AQ53" s="127" t="s">
        <v>83</v>
      </c>
      <c r="AR53" s="128"/>
      <c r="AS53" s="129">
        <v>0</v>
      </c>
      <c r="AT53" s="130">
        <f>ROUND(SUM(AV53:AW53),2)</f>
        <v>0</v>
      </c>
      <c r="AU53" s="131">
        <f>'O02 - O02- VLASTNÍ OBJEKT...'!P108</f>
        <v>0</v>
      </c>
      <c r="AV53" s="130">
        <f>'O02 - O02- VLASTNÍ OBJEKT...'!J30</f>
        <v>0</v>
      </c>
      <c r="AW53" s="130">
        <f>'O02 - O02- VLASTNÍ OBJEKT...'!J31</f>
        <v>0</v>
      </c>
      <c r="AX53" s="130">
        <f>'O02 - O02- VLASTNÍ OBJEKT...'!J32</f>
        <v>0</v>
      </c>
      <c r="AY53" s="130">
        <f>'O02 - O02- VLASTNÍ OBJEKT...'!J33</f>
        <v>0</v>
      </c>
      <c r="AZ53" s="130">
        <f>'O02 - O02- VLASTNÍ OBJEKT...'!F30</f>
        <v>0</v>
      </c>
      <c r="BA53" s="130">
        <f>'O02 - O02- VLASTNÍ OBJEKT...'!F31</f>
        <v>0</v>
      </c>
      <c r="BB53" s="130">
        <f>'O02 - O02- VLASTNÍ OBJEKT...'!F32</f>
        <v>0</v>
      </c>
      <c r="BC53" s="130">
        <f>'O02 - O02- VLASTNÍ OBJEKT...'!F33</f>
        <v>0</v>
      </c>
      <c r="BD53" s="132">
        <f>'O02 - O02- VLASTNÍ OBJEKT...'!F34</f>
        <v>0</v>
      </c>
      <c r="BT53" s="133" t="s">
        <v>18</v>
      </c>
      <c r="BV53" s="133" t="s">
        <v>78</v>
      </c>
      <c r="BW53" s="133" t="s">
        <v>88</v>
      </c>
      <c r="BX53" s="133" t="s">
        <v>7</v>
      </c>
      <c r="CL53" s="133" t="s">
        <v>22</v>
      </c>
      <c r="CM53" s="133" t="s">
        <v>85</v>
      </c>
    </row>
    <row r="54" spans="1:91" s="5" customFormat="1" ht="16.5" customHeight="1">
      <c r="A54" s="121" t="s">
        <v>80</v>
      </c>
      <c r="B54" s="122"/>
      <c r="C54" s="123"/>
      <c r="D54" s="124" t="s">
        <v>89</v>
      </c>
      <c r="E54" s="124"/>
      <c r="F54" s="124"/>
      <c r="G54" s="124"/>
      <c r="H54" s="124"/>
      <c r="I54" s="125"/>
      <c r="J54" s="124" t="s">
        <v>90</v>
      </c>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6">
        <f>'O03 - O03- SPOJOVACÍ LÁVKA'!J27</f>
        <v>0</v>
      </c>
      <c r="AH54" s="125"/>
      <c r="AI54" s="125"/>
      <c r="AJ54" s="125"/>
      <c r="AK54" s="125"/>
      <c r="AL54" s="125"/>
      <c r="AM54" s="125"/>
      <c r="AN54" s="126">
        <f>SUM(AG54,AT54)</f>
        <v>0</v>
      </c>
      <c r="AO54" s="125"/>
      <c r="AP54" s="125"/>
      <c r="AQ54" s="127" t="s">
        <v>83</v>
      </c>
      <c r="AR54" s="128"/>
      <c r="AS54" s="129">
        <v>0</v>
      </c>
      <c r="AT54" s="130">
        <f>ROUND(SUM(AV54:AW54),2)</f>
        <v>0</v>
      </c>
      <c r="AU54" s="131">
        <f>'O03 - O03- SPOJOVACÍ LÁVKA'!P95</f>
        <v>0</v>
      </c>
      <c r="AV54" s="130">
        <f>'O03 - O03- SPOJOVACÍ LÁVKA'!J30</f>
        <v>0</v>
      </c>
      <c r="AW54" s="130">
        <f>'O03 - O03- SPOJOVACÍ LÁVKA'!J31</f>
        <v>0</v>
      </c>
      <c r="AX54" s="130">
        <f>'O03 - O03- SPOJOVACÍ LÁVKA'!J32</f>
        <v>0</v>
      </c>
      <c r="AY54" s="130">
        <f>'O03 - O03- SPOJOVACÍ LÁVKA'!J33</f>
        <v>0</v>
      </c>
      <c r="AZ54" s="130">
        <f>'O03 - O03- SPOJOVACÍ LÁVKA'!F30</f>
        <v>0</v>
      </c>
      <c r="BA54" s="130">
        <f>'O03 - O03- SPOJOVACÍ LÁVKA'!F31</f>
        <v>0</v>
      </c>
      <c r="BB54" s="130">
        <f>'O03 - O03- SPOJOVACÍ LÁVKA'!F32</f>
        <v>0</v>
      </c>
      <c r="BC54" s="130">
        <f>'O03 - O03- SPOJOVACÍ LÁVKA'!F33</f>
        <v>0</v>
      </c>
      <c r="BD54" s="132">
        <f>'O03 - O03- SPOJOVACÍ LÁVKA'!F34</f>
        <v>0</v>
      </c>
      <c r="BT54" s="133" t="s">
        <v>18</v>
      </c>
      <c r="BV54" s="133" t="s">
        <v>78</v>
      </c>
      <c r="BW54" s="133" t="s">
        <v>91</v>
      </c>
      <c r="BX54" s="133" t="s">
        <v>7</v>
      </c>
      <c r="CL54" s="133" t="s">
        <v>22</v>
      </c>
      <c r="CM54" s="133" t="s">
        <v>85</v>
      </c>
    </row>
    <row r="55" spans="2:91" s="5" customFormat="1" ht="47.25" customHeight="1">
      <c r="B55" s="122"/>
      <c r="C55" s="123"/>
      <c r="D55" s="124" t="s">
        <v>92</v>
      </c>
      <c r="E55" s="124"/>
      <c r="F55" s="124"/>
      <c r="G55" s="124"/>
      <c r="H55" s="124"/>
      <c r="I55" s="125"/>
      <c r="J55" s="124" t="s">
        <v>93</v>
      </c>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34">
        <f>ROUND(AG56+AG57+AG62+AG73,2)</f>
        <v>0</v>
      </c>
      <c r="AH55" s="125"/>
      <c r="AI55" s="125"/>
      <c r="AJ55" s="125"/>
      <c r="AK55" s="125"/>
      <c r="AL55" s="125"/>
      <c r="AM55" s="125"/>
      <c r="AN55" s="126">
        <f>SUM(AG55,AT55)</f>
        <v>0</v>
      </c>
      <c r="AO55" s="125"/>
      <c r="AP55" s="125"/>
      <c r="AQ55" s="127" t="s">
        <v>83</v>
      </c>
      <c r="AR55" s="128"/>
      <c r="AS55" s="129">
        <f>ROUND(AS56+AS57+AS62+AS73,2)</f>
        <v>0</v>
      </c>
      <c r="AT55" s="130">
        <f>ROUND(SUM(AV55:AW55),2)</f>
        <v>0</v>
      </c>
      <c r="AU55" s="131">
        <f>ROUND(AU56+AU57+AU62+AU73,5)</f>
        <v>0</v>
      </c>
      <c r="AV55" s="130">
        <f>ROUND(AZ55*L26,2)</f>
        <v>0</v>
      </c>
      <c r="AW55" s="130">
        <f>ROUND(BA55*L27,2)</f>
        <v>0</v>
      </c>
      <c r="AX55" s="130">
        <f>ROUND(BB55*L26,2)</f>
        <v>0</v>
      </c>
      <c r="AY55" s="130">
        <f>ROUND(BC55*L27,2)</f>
        <v>0</v>
      </c>
      <c r="AZ55" s="130">
        <f>ROUND(AZ56+AZ57+AZ62+AZ73,2)</f>
        <v>0</v>
      </c>
      <c r="BA55" s="130">
        <f>ROUND(BA56+BA57+BA62+BA73,2)</f>
        <v>0</v>
      </c>
      <c r="BB55" s="130">
        <f>ROUND(BB56+BB57+BB62+BB73,2)</f>
        <v>0</v>
      </c>
      <c r="BC55" s="130">
        <f>ROUND(BC56+BC57+BC62+BC73,2)</f>
        <v>0</v>
      </c>
      <c r="BD55" s="132">
        <f>ROUND(BD56+BD57+BD62+BD73,2)</f>
        <v>0</v>
      </c>
      <c r="BS55" s="133" t="s">
        <v>75</v>
      </c>
      <c r="BT55" s="133" t="s">
        <v>18</v>
      </c>
      <c r="BU55" s="133" t="s">
        <v>77</v>
      </c>
      <c r="BV55" s="133" t="s">
        <v>78</v>
      </c>
      <c r="BW55" s="133" t="s">
        <v>94</v>
      </c>
      <c r="BX55" s="133" t="s">
        <v>7</v>
      </c>
      <c r="CL55" s="133" t="s">
        <v>22</v>
      </c>
      <c r="CM55" s="133" t="s">
        <v>85</v>
      </c>
    </row>
    <row r="56" spans="1:90" s="6" customFormat="1" ht="16.5" customHeight="1">
      <c r="A56" s="121" t="s">
        <v>80</v>
      </c>
      <c r="B56" s="135"/>
      <c r="C56" s="136"/>
      <c r="D56" s="136"/>
      <c r="E56" s="137" t="s">
        <v>95</v>
      </c>
      <c r="F56" s="137"/>
      <c r="G56" s="137"/>
      <c r="H56" s="137"/>
      <c r="I56" s="137"/>
      <c r="J56" s="136"/>
      <c r="K56" s="137" t="s">
        <v>96</v>
      </c>
      <c r="L56" s="137"/>
      <c r="M56" s="137"/>
      <c r="N56" s="137"/>
      <c r="O56" s="137"/>
      <c r="P56" s="137"/>
      <c r="Q56" s="137"/>
      <c r="R56" s="137"/>
      <c r="S56" s="137"/>
      <c r="T56" s="137"/>
      <c r="U56" s="137"/>
      <c r="V56" s="137"/>
      <c r="W56" s="137"/>
      <c r="X56" s="137"/>
      <c r="Y56" s="137"/>
      <c r="Z56" s="137"/>
      <c r="AA56" s="137"/>
      <c r="AB56" s="137"/>
      <c r="AC56" s="137"/>
      <c r="AD56" s="137"/>
      <c r="AE56" s="137"/>
      <c r="AF56" s="137"/>
      <c r="AG56" s="138">
        <f>'O04.1. - O04.1. - VYTÁPĚNÍ'!J29</f>
        <v>0</v>
      </c>
      <c r="AH56" s="136"/>
      <c r="AI56" s="136"/>
      <c r="AJ56" s="136"/>
      <c r="AK56" s="136"/>
      <c r="AL56" s="136"/>
      <c r="AM56" s="136"/>
      <c r="AN56" s="138">
        <f>SUM(AG56,AT56)</f>
        <v>0</v>
      </c>
      <c r="AO56" s="136"/>
      <c r="AP56" s="136"/>
      <c r="AQ56" s="139" t="s">
        <v>97</v>
      </c>
      <c r="AR56" s="140"/>
      <c r="AS56" s="141">
        <v>0</v>
      </c>
      <c r="AT56" s="142">
        <f>ROUND(SUM(AV56:AW56),2)</f>
        <v>0</v>
      </c>
      <c r="AU56" s="143">
        <f>'O04.1. - O04.1. - VYTÁPĚNÍ'!P96</f>
        <v>0</v>
      </c>
      <c r="AV56" s="142">
        <f>'O04.1. - O04.1. - VYTÁPĚNÍ'!J32</f>
        <v>0</v>
      </c>
      <c r="AW56" s="142">
        <f>'O04.1. - O04.1. - VYTÁPĚNÍ'!J33</f>
        <v>0</v>
      </c>
      <c r="AX56" s="142">
        <f>'O04.1. - O04.1. - VYTÁPĚNÍ'!J34</f>
        <v>0</v>
      </c>
      <c r="AY56" s="142">
        <f>'O04.1. - O04.1. - VYTÁPĚNÍ'!J35</f>
        <v>0</v>
      </c>
      <c r="AZ56" s="142">
        <f>'O04.1. - O04.1. - VYTÁPĚNÍ'!F32</f>
        <v>0</v>
      </c>
      <c r="BA56" s="142">
        <f>'O04.1. - O04.1. - VYTÁPĚNÍ'!F33</f>
        <v>0</v>
      </c>
      <c r="BB56" s="142">
        <f>'O04.1. - O04.1. - VYTÁPĚNÍ'!F34</f>
        <v>0</v>
      </c>
      <c r="BC56" s="142">
        <f>'O04.1. - O04.1. - VYTÁPĚNÍ'!F35</f>
        <v>0</v>
      </c>
      <c r="BD56" s="144">
        <f>'O04.1. - O04.1. - VYTÁPĚNÍ'!F36</f>
        <v>0</v>
      </c>
      <c r="BT56" s="145" t="s">
        <v>85</v>
      </c>
      <c r="BV56" s="145" t="s">
        <v>78</v>
      </c>
      <c r="BW56" s="145" t="s">
        <v>98</v>
      </c>
      <c r="BX56" s="145" t="s">
        <v>94</v>
      </c>
      <c r="CL56" s="145" t="s">
        <v>22</v>
      </c>
    </row>
    <row r="57" spans="2:90" s="6" customFormat="1" ht="16.5" customHeight="1">
      <c r="B57" s="135"/>
      <c r="C57" s="136"/>
      <c r="D57" s="136"/>
      <c r="E57" s="137" t="s">
        <v>99</v>
      </c>
      <c r="F57" s="137"/>
      <c r="G57" s="137"/>
      <c r="H57" s="137"/>
      <c r="I57" s="137"/>
      <c r="J57" s="136"/>
      <c r="K57" s="137" t="s">
        <v>100</v>
      </c>
      <c r="L57" s="137"/>
      <c r="M57" s="137"/>
      <c r="N57" s="137"/>
      <c r="O57" s="137"/>
      <c r="P57" s="137"/>
      <c r="Q57" s="137"/>
      <c r="R57" s="137"/>
      <c r="S57" s="137"/>
      <c r="T57" s="137"/>
      <c r="U57" s="137"/>
      <c r="V57" s="137"/>
      <c r="W57" s="137"/>
      <c r="X57" s="137"/>
      <c r="Y57" s="137"/>
      <c r="Z57" s="137"/>
      <c r="AA57" s="137"/>
      <c r="AB57" s="137"/>
      <c r="AC57" s="137"/>
      <c r="AD57" s="137"/>
      <c r="AE57" s="137"/>
      <c r="AF57" s="137"/>
      <c r="AG57" s="146">
        <f>ROUND(SUM(AG58:AG61),2)</f>
        <v>0</v>
      </c>
      <c r="AH57" s="136"/>
      <c r="AI57" s="136"/>
      <c r="AJ57" s="136"/>
      <c r="AK57" s="136"/>
      <c r="AL57" s="136"/>
      <c r="AM57" s="136"/>
      <c r="AN57" s="138">
        <f>SUM(AG57,AT57)</f>
        <v>0</v>
      </c>
      <c r="AO57" s="136"/>
      <c r="AP57" s="136"/>
      <c r="AQ57" s="139" t="s">
        <v>97</v>
      </c>
      <c r="AR57" s="140"/>
      <c r="AS57" s="141">
        <f>ROUND(SUM(AS58:AS61),2)</f>
        <v>0</v>
      </c>
      <c r="AT57" s="142">
        <f>ROUND(SUM(AV57:AW57),2)</f>
        <v>0</v>
      </c>
      <c r="AU57" s="143">
        <f>ROUND(SUM(AU58:AU61),5)</f>
        <v>0</v>
      </c>
      <c r="AV57" s="142">
        <f>ROUND(AZ57*L26,2)</f>
        <v>0</v>
      </c>
      <c r="AW57" s="142">
        <f>ROUND(BA57*L27,2)</f>
        <v>0</v>
      </c>
      <c r="AX57" s="142">
        <f>ROUND(BB57*L26,2)</f>
        <v>0</v>
      </c>
      <c r="AY57" s="142">
        <f>ROUND(BC57*L27,2)</f>
        <v>0</v>
      </c>
      <c r="AZ57" s="142">
        <f>ROUND(SUM(AZ58:AZ61),2)</f>
        <v>0</v>
      </c>
      <c r="BA57" s="142">
        <f>ROUND(SUM(BA58:BA61),2)</f>
        <v>0</v>
      </c>
      <c r="BB57" s="142">
        <f>ROUND(SUM(BB58:BB61),2)</f>
        <v>0</v>
      </c>
      <c r="BC57" s="142">
        <f>ROUND(SUM(BC58:BC61),2)</f>
        <v>0</v>
      </c>
      <c r="BD57" s="144">
        <f>ROUND(SUM(BD58:BD61),2)</f>
        <v>0</v>
      </c>
      <c r="BS57" s="145" t="s">
        <v>75</v>
      </c>
      <c r="BT57" s="145" t="s">
        <v>85</v>
      </c>
      <c r="BU57" s="145" t="s">
        <v>77</v>
      </c>
      <c r="BV57" s="145" t="s">
        <v>78</v>
      </c>
      <c r="BW57" s="145" t="s">
        <v>101</v>
      </c>
      <c r="BX57" s="145" t="s">
        <v>94</v>
      </c>
      <c r="CL57" s="145" t="s">
        <v>22</v>
      </c>
    </row>
    <row r="58" spans="1:90" s="6" customFormat="1" ht="16.5" customHeight="1">
      <c r="A58" s="121" t="s">
        <v>80</v>
      </c>
      <c r="B58" s="135"/>
      <c r="C58" s="136"/>
      <c r="D58" s="136"/>
      <c r="E58" s="136"/>
      <c r="F58" s="137" t="s">
        <v>102</v>
      </c>
      <c r="G58" s="137"/>
      <c r="H58" s="137"/>
      <c r="I58" s="137"/>
      <c r="J58" s="137"/>
      <c r="K58" s="136"/>
      <c r="L58" s="137" t="s">
        <v>103</v>
      </c>
      <c r="M58" s="137"/>
      <c r="N58" s="137"/>
      <c r="O58" s="137"/>
      <c r="P58" s="137"/>
      <c r="Q58" s="137"/>
      <c r="R58" s="137"/>
      <c r="S58" s="137"/>
      <c r="T58" s="137"/>
      <c r="U58" s="137"/>
      <c r="V58" s="137"/>
      <c r="W58" s="137"/>
      <c r="X58" s="137"/>
      <c r="Y58" s="137"/>
      <c r="Z58" s="137"/>
      <c r="AA58" s="137"/>
      <c r="AB58" s="137"/>
      <c r="AC58" s="137"/>
      <c r="AD58" s="137"/>
      <c r="AE58" s="137"/>
      <c r="AF58" s="137"/>
      <c r="AG58" s="138">
        <f>'O04.2.1. - O04.2.1. - Vod...'!J31</f>
        <v>0</v>
      </c>
      <c r="AH58" s="136"/>
      <c r="AI58" s="136"/>
      <c r="AJ58" s="136"/>
      <c r="AK58" s="136"/>
      <c r="AL58" s="136"/>
      <c r="AM58" s="136"/>
      <c r="AN58" s="138">
        <f>SUM(AG58,AT58)</f>
        <v>0</v>
      </c>
      <c r="AO58" s="136"/>
      <c r="AP58" s="136"/>
      <c r="AQ58" s="139" t="s">
        <v>97</v>
      </c>
      <c r="AR58" s="140"/>
      <c r="AS58" s="141">
        <v>0</v>
      </c>
      <c r="AT58" s="142">
        <f>ROUND(SUM(AV58:AW58),2)</f>
        <v>0</v>
      </c>
      <c r="AU58" s="143">
        <f>'O04.2.1. - O04.2.1. - Vod...'!P91</f>
        <v>0</v>
      </c>
      <c r="AV58" s="142">
        <f>'O04.2.1. - O04.2.1. - Vod...'!J34</f>
        <v>0</v>
      </c>
      <c r="AW58" s="142">
        <f>'O04.2.1. - O04.2.1. - Vod...'!J35</f>
        <v>0</v>
      </c>
      <c r="AX58" s="142">
        <f>'O04.2.1. - O04.2.1. - Vod...'!J36</f>
        <v>0</v>
      </c>
      <c r="AY58" s="142">
        <f>'O04.2.1. - O04.2.1. - Vod...'!J37</f>
        <v>0</v>
      </c>
      <c r="AZ58" s="142">
        <f>'O04.2.1. - O04.2.1. - Vod...'!F34</f>
        <v>0</v>
      </c>
      <c r="BA58" s="142">
        <f>'O04.2.1. - O04.2.1. - Vod...'!F35</f>
        <v>0</v>
      </c>
      <c r="BB58" s="142">
        <f>'O04.2.1. - O04.2.1. - Vod...'!F36</f>
        <v>0</v>
      </c>
      <c r="BC58" s="142">
        <f>'O04.2.1. - O04.2.1. - Vod...'!F37</f>
        <v>0</v>
      </c>
      <c r="BD58" s="144">
        <f>'O04.2.1. - O04.2.1. - Vod...'!F38</f>
        <v>0</v>
      </c>
      <c r="BT58" s="145" t="s">
        <v>104</v>
      </c>
      <c r="BV58" s="145" t="s">
        <v>78</v>
      </c>
      <c r="BW58" s="145" t="s">
        <v>105</v>
      </c>
      <c r="BX58" s="145" t="s">
        <v>101</v>
      </c>
      <c r="CL58" s="145" t="s">
        <v>22</v>
      </c>
    </row>
    <row r="59" spans="1:90" s="6" customFormat="1" ht="28.5" customHeight="1">
      <c r="A59" s="121" t="s">
        <v>80</v>
      </c>
      <c r="B59" s="135"/>
      <c r="C59" s="136"/>
      <c r="D59" s="136"/>
      <c r="E59" s="136"/>
      <c r="F59" s="137" t="s">
        <v>106</v>
      </c>
      <c r="G59" s="137"/>
      <c r="H59" s="137"/>
      <c r="I59" s="137"/>
      <c r="J59" s="137"/>
      <c r="K59" s="136"/>
      <c r="L59" s="137" t="s">
        <v>107</v>
      </c>
      <c r="M59" s="137"/>
      <c r="N59" s="137"/>
      <c r="O59" s="137"/>
      <c r="P59" s="137"/>
      <c r="Q59" s="137"/>
      <c r="R59" s="137"/>
      <c r="S59" s="137"/>
      <c r="T59" s="137"/>
      <c r="U59" s="137"/>
      <c r="V59" s="137"/>
      <c r="W59" s="137"/>
      <c r="X59" s="137"/>
      <c r="Y59" s="137"/>
      <c r="Z59" s="137"/>
      <c r="AA59" s="137"/>
      <c r="AB59" s="137"/>
      <c r="AC59" s="137"/>
      <c r="AD59" s="137"/>
      <c r="AE59" s="137"/>
      <c r="AF59" s="137"/>
      <c r="AG59" s="138">
        <f>'O04.2.2. - O04.2.2. - Zař...'!J31</f>
        <v>0</v>
      </c>
      <c r="AH59" s="136"/>
      <c r="AI59" s="136"/>
      <c r="AJ59" s="136"/>
      <c r="AK59" s="136"/>
      <c r="AL59" s="136"/>
      <c r="AM59" s="136"/>
      <c r="AN59" s="138">
        <f>SUM(AG59,AT59)</f>
        <v>0</v>
      </c>
      <c r="AO59" s="136"/>
      <c r="AP59" s="136"/>
      <c r="AQ59" s="139" t="s">
        <v>97</v>
      </c>
      <c r="AR59" s="140"/>
      <c r="AS59" s="141">
        <v>0</v>
      </c>
      <c r="AT59" s="142">
        <f>ROUND(SUM(AV59:AW59),2)</f>
        <v>0</v>
      </c>
      <c r="AU59" s="143">
        <f>'O04.2.2. - O04.2.2. - Zař...'!P92</f>
        <v>0</v>
      </c>
      <c r="AV59" s="142">
        <f>'O04.2.2. - O04.2.2. - Zař...'!J34</f>
        <v>0</v>
      </c>
      <c r="AW59" s="142">
        <f>'O04.2.2. - O04.2.2. - Zař...'!J35</f>
        <v>0</v>
      </c>
      <c r="AX59" s="142">
        <f>'O04.2.2. - O04.2.2. - Zař...'!J36</f>
        <v>0</v>
      </c>
      <c r="AY59" s="142">
        <f>'O04.2.2. - O04.2.2. - Zař...'!J37</f>
        <v>0</v>
      </c>
      <c r="AZ59" s="142">
        <f>'O04.2.2. - O04.2.2. - Zař...'!F34</f>
        <v>0</v>
      </c>
      <c r="BA59" s="142">
        <f>'O04.2.2. - O04.2.2. - Zař...'!F35</f>
        <v>0</v>
      </c>
      <c r="BB59" s="142">
        <f>'O04.2.2. - O04.2.2. - Zař...'!F36</f>
        <v>0</v>
      </c>
      <c r="BC59" s="142">
        <f>'O04.2.2. - O04.2.2. - Zař...'!F37</f>
        <v>0</v>
      </c>
      <c r="BD59" s="144">
        <f>'O04.2.2. - O04.2.2. - Zař...'!F38</f>
        <v>0</v>
      </c>
      <c r="BT59" s="145" t="s">
        <v>104</v>
      </c>
      <c r="BV59" s="145" t="s">
        <v>78</v>
      </c>
      <c r="BW59" s="145" t="s">
        <v>108</v>
      </c>
      <c r="BX59" s="145" t="s">
        <v>101</v>
      </c>
      <c r="CL59" s="145" t="s">
        <v>22</v>
      </c>
    </row>
    <row r="60" spans="1:90" s="6" customFormat="1" ht="28.5" customHeight="1">
      <c r="A60" s="121" t="s">
        <v>80</v>
      </c>
      <c r="B60" s="135"/>
      <c r="C60" s="136"/>
      <c r="D60" s="136"/>
      <c r="E60" s="136"/>
      <c r="F60" s="137" t="s">
        <v>109</v>
      </c>
      <c r="G60" s="137"/>
      <c r="H60" s="137"/>
      <c r="I60" s="137"/>
      <c r="J60" s="137"/>
      <c r="K60" s="136"/>
      <c r="L60" s="137" t="s">
        <v>110</v>
      </c>
      <c r="M60" s="137"/>
      <c r="N60" s="137"/>
      <c r="O60" s="137"/>
      <c r="P60" s="137"/>
      <c r="Q60" s="137"/>
      <c r="R60" s="137"/>
      <c r="S60" s="137"/>
      <c r="T60" s="137"/>
      <c r="U60" s="137"/>
      <c r="V60" s="137"/>
      <c r="W60" s="137"/>
      <c r="X60" s="137"/>
      <c r="Y60" s="137"/>
      <c r="Z60" s="137"/>
      <c r="AA60" s="137"/>
      <c r="AB60" s="137"/>
      <c r="AC60" s="137"/>
      <c r="AD60" s="137"/>
      <c r="AE60" s="137"/>
      <c r="AF60" s="137"/>
      <c r="AG60" s="138">
        <f>'O04.2.3. - O04.2.3. - Kan...'!J31</f>
        <v>0</v>
      </c>
      <c r="AH60" s="136"/>
      <c r="AI60" s="136"/>
      <c r="AJ60" s="136"/>
      <c r="AK60" s="136"/>
      <c r="AL60" s="136"/>
      <c r="AM60" s="136"/>
      <c r="AN60" s="138">
        <f>SUM(AG60,AT60)</f>
        <v>0</v>
      </c>
      <c r="AO60" s="136"/>
      <c r="AP60" s="136"/>
      <c r="AQ60" s="139" t="s">
        <v>97</v>
      </c>
      <c r="AR60" s="140"/>
      <c r="AS60" s="141">
        <v>0</v>
      </c>
      <c r="AT60" s="142">
        <f>ROUND(SUM(AV60:AW60),2)</f>
        <v>0</v>
      </c>
      <c r="AU60" s="143">
        <f>'O04.2.3. - O04.2.3. - Kan...'!P92</f>
        <v>0</v>
      </c>
      <c r="AV60" s="142">
        <f>'O04.2.3. - O04.2.3. - Kan...'!J34</f>
        <v>0</v>
      </c>
      <c r="AW60" s="142">
        <f>'O04.2.3. - O04.2.3. - Kan...'!J35</f>
        <v>0</v>
      </c>
      <c r="AX60" s="142">
        <f>'O04.2.3. - O04.2.3. - Kan...'!J36</f>
        <v>0</v>
      </c>
      <c r="AY60" s="142">
        <f>'O04.2.3. - O04.2.3. - Kan...'!J37</f>
        <v>0</v>
      </c>
      <c r="AZ60" s="142">
        <f>'O04.2.3. - O04.2.3. - Kan...'!F34</f>
        <v>0</v>
      </c>
      <c r="BA60" s="142">
        <f>'O04.2.3. - O04.2.3. - Kan...'!F35</f>
        <v>0</v>
      </c>
      <c r="BB60" s="142">
        <f>'O04.2.3. - O04.2.3. - Kan...'!F36</f>
        <v>0</v>
      </c>
      <c r="BC60" s="142">
        <f>'O04.2.3. - O04.2.3. - Kan...'!F37</f>
        <v>0</v>
      </c>
      <c r="BD60" s="144">
        <f>'O04.2.3. - O04.2.3. - Kan...'!F38</f>
        <v>0</v>
      </c>
      <c r="BT60" s="145" t="s">
        <v>104</v>
      </c>
      <c r="BV60" s="145" t="s">
        <v>78</v>
      </c>
      <c r="BW60" s="145" t="s">
        <v>111</v>
      </c>
      <c r="BX60" s="145" t="s">
        <v>101</v>
      </c>
      <c r="CL60" s="145" t="s">
        <v>22</v>
      </c>
    </row>
    <row r="61" spans="1:90" s="6" customFormat="1" ht="16.5" customHeight="1">
      <c r="A61" s="121" t="s">
        <v>80</v>
      </c>
      <c r="B61" s="135"/>
      <c r="C61" s="136"/>
      <c r="D61" s="136"/>
      <c r="E61" s="136"/>
      <c r="F61" s="137" t="s">
        <v>112</v>
      </c>
      <c r="G61" s="137"/>
      <c r="H61" s="137"/>
      <c r="I61" s="137"/>
      <c r="J61" s="137"/>
      <c r="K61" s="136"/>
      <c r="L61" s="137" t="s">
        <v>113</v>
      </c>
      <c r="M61" s="137"/>
      <c r="N61" s="137"/>
      <c r="O61" s="137"/>
      <c r="P61" s="137"/>
      <c r="Q61" s="137"/>
      <c r="R61" s="137"/>
      <c r="S61" s="137"/>
      <c r="T61" s="137"/>
      <c r="U61" s="137"/>
      <c r="V61" s="137"/>
      <c r="W61" s="137"/>
      <c r="X61" s="137"/>
      <c r="Y61" s="137"/>
      <c r="Z61" s="137"/>
      <c r="AA61" s="137"/>
      <c r="AB61" s="137"/>
      <c r="AC61" s="137"/>
      <c r="AD61" s="137"/>
      <c r="AE61" s="137"/>
      <c r="AF61" s="137"/>
      <c r="AG61" s="138">
        <f>'O04.2.4. - O04.2.4. - Ven...'!J31</f>
        <v>0</v>
      </c>
      <c r="AH61" s="136"/>
      <c r="AI61" s="136"/>
      <c r="AJ61" s="136"/>
      <c r="AK61" s="136"/>
      <c r="AL61" s="136"/>
      <c r="AM61" s="136"/>
      <c r="AN61" s="138">
        <f>SUM(AG61,AT61)</f>
        <v>0</v>
      </c>
      <c r="AO61" s="136"/>
      <c r="AP61" s="136"/>
      <c r="AQ61" s="139" t="s">
        <v>97</v>
      </c>
      <c r="AR61" s="140"/>
      <c r="AS61" s="141">
        <v>0</v>
      </c>
      <c r="AT61" s="142">
        <f>ROUND(SUM(AV61:AW61),2)</f>
        <v>0</v>
      </c>
      <c r="AU61" s="143">
        <f>'O04.2.4. - O04.2.4. - Ven...'!P94</f>
        <v>0</v>
      </c>
      <c r="AV61" s="142">
        <f>'O04.2.4. - O04.2.4. - Ven...'!J34</f>
        <v>0</v>
      </c>
      <c r="AW61" s="142">
        <f>'O04.2.4. - O04.2.4. - Ven...'!J35</f>
        <v>0</v>
      </c>
      <c r="AX61" s="142">
        <f>'O04.2.4. - O04.2.4. - Ven...'!J36</f>
        <v>0</v>
      </c>
      <c r="AY61" s="142">
        <f>'O04.2.4. - O04.2.4. - Ven...'!J37</f>
        <v>0</v>
      </c>
      <c r="AZ61" s="142">
        <f>'O04.2.4. - O04.2.4. - Ven...'!F34</f>
        <v>0</v>
      </c>
      <c r="BA61" s="142">
        <f>'O04.2.4. - O04.2.4. - Ven...'!F35</f>
        <v>0</v>
      </c>
      <c r="BB61" s="142">
        <f>'O04.2.4. - O04.2.4. - Ven...'!F36</f>
        <v>0</v>
      </c>
      <c r="BC61" s="142">
        <f>'O04.2.4. - O04.2.4. - Ven...'!F37</f>
        <v>0</v>
      </c>
      <c r="BD61" s="144">
        <f>'O04.2.4. - O04.2.4. - Ven...'!F38</f>
        <v>0</v>
      </c>
      <c r="BT61" s="145" t="s">
        <v>104</v>
      </c>
      <c r="BV61" s="145" t="s">
        <v>78</v>
      </c>
      <c r="BW61" s="145" t="s">
        <v>114</v>
      </c>
      <c r="BX61" s="145" t="s">
        <v>101</v>
      </c>
      <c r="CL61" s="145" t="s">
        <v>22</v>
      </c>
    </row>
    <row r="62" spans="2:90" s="6" customFormat="1" ht="28.5" customHeight="1">
      <c r="B62" s="135"/>
      <c r="C62" s="136"/>
      <c r="D62" s="136"/>
      <c r="E62" s="137" t="s">
        <v>115</v>
      </c>
      <c r="F62" s="137"/>
      <c r="G62" s="137"/>
      <c r="H62" s="137"/>
      <c r="I62" s="137"/>
      <c r="J62" s="136"/>
      <c r="K62" s="137" t="s">
        <v>116</v>
      </c>
      <c r="L62" s="137"/>
      <c r="M62" s="137"/>
      <c r="N62" s="137"/>
      <c r="O62" s="137"/>
      <c r="P62" s="137"/>
      <c r="Q62" s="137"/>
      <c r="R62" s="137"/>
      <c r="S62" s="137"/>
      <c r="T62" s="137"/>
      <c r="U62" s="137"/>
      <c r="V62" s="137"/>
      <c r="W62" s="137"/>
      <c r="X62" s="137"/>
      <c r="Y62" s="137"/>
      <c r="Z62" s="137"/>
      <c r="AA62" s="137"/>
      <c r="AB62" s="137"/>
      <c r="AC62" s="137"/>
      <c r="AD62" s="137"/>
      <c r="AE62" s="137"/>
      <c r="AF62" s="137"/>
      <c r="AG62" s="146">
        <f>ROUND(AG63+AG72,2)</f>
        <v>0</v>
      </c>
      <c r="AH62" s="136"/>
      <c r="AI62" s="136"/>
      <c r="AJ62" s="136"/>
      <c r="AK62" s="136"/>
      <c r="AL62" s="136"/>
      <c r="AM62" s="136"/>
      <c r="AN62" s="138">
        <f>SUM(AG62,AT62)</f>
        <v>0</v>
      </c>
      <c r="AO62" s="136"/>
      <c r="AP62" s="136"/>
      <c r="AQ62" s="139" t="s">
        <v>97</v>
      </c>
      <c r="AR62" s="140"/>
      <c r="AS62" s="141">
        <f>ROUND(AS63+AS72,2)</f>
        <v>0</v>
      </c>
      <c r="AT62" s="142">
        <f>ROUND(SUM(AV62:AW62),2)</f>
        <v>0</v>
      </c>
      <c r="AU62" s="143">
        <f>ROUND(AU63+AU72,5)</f>
        <v>0</v>
      </c>
      <c r="AV62" s="142">
        <f>ROUND(AZ62*L26,2)</f>
        <v>0</v>
      </c>
      <c r="AW62" s="142">
        <f>ROUND(BA62*L27,2)</f>
        <v>0</v>
      </c>
      <c r="AX62" s="142">
        <f>ROUND(BB62*L26,2)</f>
        <v>0</v>
      </c>
      <c r="AY62" s="142">
        <f>ROUND(BC62*L27,2)</f>
        <v>0</v>
      </c>
      <c r="AZ62" s="142">
        <f>ROUND(AZ63+AZ72,2)</f>
        <v>0</v>
      </c>
      <c r="BA62" s="142">
        <f>ROUND(BA63+BA72,2)</f>
        <v>0</v>
      </c>
      <c r="BB62" s="142">
        <f>ROUND(BB63+BB72,2)</f>
        <v>0</v>
      </c>
      <c r="BC62" s="142">
        <f>ROUND(BC63+BC72,2)</f>
        <v>0</v>
      </c>
      <c r="BD62" s="144">
        <f>ROUND(BD63+BD72,2)</f>
        <v>0</v>
      </c>
      <c r="BS62" s="145" t="s">
        <v>75</v>
      </c>
      <c r="BT62" s="145" t="s">
        <v>85</v>
      </c>
      <c r="BU62" s="145" t="s">
        <v>77</v>
      </c>
      <c r="BV62" s="145" t="s">
        <v>78</v>
      </c>
      <c r="BW62" s="145" t="s">
        <v>117</v>
      </c>
      <c r="BX62" s="145" t="s">
        <v>94</v>
      </c>
      <c r="CL62" s="145" t="s">
        <v>22</v>
      </c>
    </row>
    <row r="63" spans="2:90" s="6" customFormat="1" ht="16.5" customHeight="1">
      <c r="B63" s="135"/>
      <c r="C63" s="136"/>
      <c r="D63" s="136"/>
      <c r="E63" s="136"/>
      <c r="F63" s="137" t="s">
        <v>118</v>
      </c>
      <c r="G63" s="137"/>
      <c r="H63" s="137"/>
      <c r="I63" s="137"/>
      <c r="J63" s="137"/>
      <c r="K63" s="136"/>
      <c r="L63" s="137" t="s">
        <v>119</v>
      </c>
      <c r="M63" s="137"/>
      <c r="N63" s="137"/>
      <c r="O63" s="137"/>
      <c r="P63" s="137"/>
      <c r="Q63" s="137"/>
      <c r="R63" s="137"/>
      <c r="S63" s="137"/>
      <c r="T63" s="137"/>
      <c r="U63" s="137"/>
      <c r="V63" s="137"/>
      <c r="W63" s="137"/>
      <c r="X63" s="137"/>
      <c r="Y63" s="137"/>
      <c r="Z63" s="137"/>
      <c r="AA63" s="137"/>
      <c r="AB63" s="137"/>
      <c r="AC63" s="137"/>
      <c r="AD63" s="137"/>
      <c r="AE63" s="137"/>
      <c r="AF63" s="137"/>
      <c r="AG63" s="146">
        <f>ROUND(SUM(AG64:AG71),2)</f>
        <v>0</v>
      </c>
      <c r="AH63" s="136"/>
      <c r="AI63" s="136"/>
      <c r="AJ63" s="136"/>
      <c r="AK63" s="136"/>
      <c r="AL63" s="136"/>
      <c r="AM63" s="136"/>
      <c r="AN63" s="138">
        <f>SUM(AG63,AT63)</f>
        <v>0</v>
      </c>
      <c r="AO63" s="136"/>
      <c r="AP63" s="136"/>
      <c r="AQ63" s="139" t="s">
        <v>97</v>
      </c>
      <c r="AR63" s="140"/>
      <c r="AS63" s="141">
        <f>ROUND(SUM(AS64:AS71),2)</f>
        <v>0</v>
      </c>
      <c r="AT63" s="142">
        <f>ROUND(SUM(AV63:AW63),2)</f>
        <v>0</v>
      </c>
      <c r="AU63" s="143">
        <f>ROUND(SUM(AU64:AU71),5)</f>
        <v>0</v>
      </c>
      <c r="AV63" s="142">
        <f>ROUND(AZ63*L26,2)</f>
        <v>0</v>
      </c>
      <c r="AW63" s="142">
        <f>ROUND(BA63*L27,2)</f>
        <v>0</v>
      </c>
      <c r="AX63" s="142">
        <f>ROUND(BB63*L26,2)</f>
        <v>0</v>
      </c>
      <c r="AY63" s="142">
        <f>ROUND(BC63*L27,2)</f>
        <v>0</v>
      </c>
      <c r="AZ63" s="142">
        <f>ROUND(SUM(AZ64:AZ71),2)</f>
        <v>0</v>
      </c>
      <c r="BA63" s="142">
        <f>ROUND(SUM(BA64:BA71),2)</f>
        <v>0</v>
      </c>
      <c r="BB63" s="142">
        <f>ROUND(SUM(BB64:BB71),2)</f>
        <v>0</v>
      </c>
      <c r="BC63" s="142">
        <f>ROUND(SUM(BC64:BC71),2)</f>
        <v>0</v>
      </c>
      <c r="BD63" s="144">
        <f>ROUND(SUM(BD64:BD71),2)</f>
        <v>0</v>
      </c>
      <c r="BS63" s="145" t="s">
        <v>75</v>
      </c>
      <c r="BT63" s="145" t="s">
        <v>104</v>
      </c>
      <c r="BV63" s="145" t="s">
        <v>78</v>
      </c>
      <c r="BW63" s="145" t="s">
        <v>120</v>
      </c>
      <c r="BX63" s="145" t="s">
        <v>117</v>
      </c>
      <c r="CL63" s="145" t="s">
        <v>22</v>
      </c>
    </row>
    <row r="64" spans="1:90" s="6" customFormat="1" ht="16.5" customHeight="1">
      <c r="A64" s="121" t="s">
        <v>80</v>
      </c>
      <c r="B64" s="135"/>
      <c r="C64" s="136"/>
      <c r="D64" s="136"/>
      <c r="E64" s="136"/>
      <c r="F64" s="136"/>
      <c r="G64" s="137" t="s">
        <v>118</v>
      </c>
      <c r="H64" s="137"/>
      <c r="I64" s="137"/>
      <c r="J64" s="137"/>
      <c r="K64" s="137"/>
      <c r="L64" s="136"/>
      <c r="M64" s="137" t="s">
        <v>119</v>
      </c>
      <c r="N64" s="137"/>
      <c r="O64" s="137"/>
      <c r="P64" s="137"/>
      <c r="Q64" s="137"/>
      <c r="R64" s="137"/>
      <c r="S64" s="137"/>
      <c r="T64" s="137"/>
      <c r="U64" s="137"/>
      <c r="V64" s="137"/>
      <c r="W64" s="137"/>
      <c r="X64" s="137"/>
      <c r="Y64" s="137"/>
      <c r="Z64" s="137"/>
      <c r="AA64" s="137"/>
      <c r="AB64" s="137"/>
      <c r="AC64" s="137"/>
      <c r="AD64" s="137"/>
      <c r="AE64" s="137"/>
      <c r="AF64" s="137"/>
      <c r="AG64" s="138">
        <f>'O04.3.1 - O04.3.1 - Slabo...'!J31</f>
        <v>0</v>
      </c>
      <c r="AH64" s="136"/>
      <c r="AI64" s="136"/>
      <c r="AJ64" s="136"/>
      <c r="AK64" s="136"/>
      <c r="AL64" s="136"/>
      <c r="AM64" s="136"/>
      <c r="AN64" s="138">
        <f>SUM(AG64,AT64)</f>
        <v>0</v>
      </c>
      <c r="AO64" s="136"/>
      <c r="AP64" s="136"/>
      <c r="AQ64" s="139" t="s">
        <v>97</v>
      </c>
      <c r="AR64" s="140"/>
      <c r="AS64" s="141">
        <v>0</v>
      </c>
      <c r="AT64" s="142">
        <f>ROUND(SUM(AV64:AW64),2)</f>
        <v>0</v>
      </c>
      <c r="AU64" s="143">
        <f>'O04.3.1 - O04.3.1 - Slabo...'!P90</f>
        <v>0</v>
      </c>
      <c r="AV64" s="142">
        <f>'O04.3.1 - O04.3.1 - Slabo...'!J34</f>
        <v>0</v>
      </c>
      <c r="AW64" s="142">
        <f>'O04.3.1 - O04.3.1 - Slabo...'!J35</f>
        <v>0</v>
      </c>
      <c r="AX64" s="142">
        <f>'O04.3.1 - O04.3.1 - Slabo...'!J36</f>
        <v>0</v>
      </c>
      <c r="AY64" s="142">
        <f>'O04.3.1 - O04.3.1 - Slabo...'!J37</f>
        <v>0</v>
      </c>
      <c r="AZ64" s="142">
        <f>'O04.3.1 - O04.3.1 - Slabo...'!F34</f>
        <v>0</v>
      </c>
      <c r="BA64" s="142">
        <f>'O04.3.1 - O04.3.1 - Slabo...'!F35</f>
        <v>0</v>
      </c>
      <c r="BB64" s="142">
        <f>'O04.3.1 - O04.3.1 - Slabo...'!F36</f>
        <v>0</v>
      </c>
      <c r="BC64" s="142">
        <f>'O04.3.1 - O04.3.1 - Slabo...'!F37</f>
        <v>0</v>
      </c>
      <c r="BD64" s="144">
        <f>'O04.3.1 - O04.3.1 - Slabo...'!F38</f>
        <v>0</v>
      </c>
      <c r="BT64" s="145" t="s">
        <v>121</v>
      </c>
      <c r="BU64" s="145" t="s">
        <v>122</v>
      </c>
      <c r="BV64" s="145" t="s">
        <v>78</v>
      </c>
      <c r="BW64" s="145" t="s">
        <v>120</v>
      </c>
      <c r="BX64" s="145" t="s">
        <v>117</v>
      </c>
      <c r="CL64" s="145" t="s">
        <v>22</v>
      </c>
    </row>
    <row r="65" spans="1:90" s="6" customFormat="1" ht="28.5" customHeight="1">
      <c r="A65" s="121" t="s">
        <v>80</v>
      </c>
      <c r="B65" s="135"/>
      <c r="C65" s="136"/>
      <c r="D65" s="136"/>
      <c r="E65" s="136"/>
      <c r="F65" s="136"/>
      <c r="G65" s="137" t="s">
        <v>123</v>
      </c>
      <c r="H65" s="137"/>
      <c r="I65" s="137"/>
      <c r="J65" s="137"/>
      <c r="K65" s="137"/>
      <c r="L65" s="136"/>
      <c r="M65" s="137" t="s">
        <v>124</v>
      </c>
      <c r="N65" s="137"/>
      <c r="O65" s="137"/>
      <c r="P65" s="137"/>
      <c r="Q65" s="137"/>
      <c r="R65" s="137"/>
      <c r="S65" s="137"/>
      <c r="T65" s="137"/>
      <c r="U65" s="137"/>
      <c r="V65" s="137"/>
      <c r="W65" s="137"/>
      <c r="X65" s="137"/>
      <c r="Y65" s="137"/>
      <c r="Z65" s="137"/>
      <c r="AA65" s="137"/>
      <c r="AB65" s="137"/>
      <c r="AC65" s="137"/>
      <c r="AD65" s="137"/>
      <c r="AE65" s="137"/>
      <c r="AF65" s="137"/>
      <c r="AG65" s="138">
        <f>'O04.3.1.1 - Strukturovaná...'!J31</f>
        <v>0</v>
      </c>
      <c r="AH65" s="136"/>
      <c r="AI65" s="136"/>
      <c r="AJ65" s="136"/>
      <c r="AK65" s="136"/>
      <c r="AL65" s="136"/>
      <c r="AM65" s="136"/>
      <c r="AN65" s="138">
        <f>SUM(AG65,AT65)</f>
        <v>0</v>
      </c>
      <c r="AO65" s="136"/>
      <c r="AP65" s="136"/>
      <c r="AQ65" s="139" t="s">
        <v>97</v>
      </c>
      <c r="AR65" s="140"/>
      <c r="AS65" s="141">
        <v>0</v>
      </c>
      <c r="AT65" s="142">
        <f>ROUND(SUM(AV65:AW65),2)</f>
        <v>0</v>
      </c>
      <c r="AU65" s="143">
        <f>'O04.3.1.1 - Strukturovaná...'!P94</f>
        <v>0</v>
      </c>
      <c r="AV65" s="142">
        <f>'O04.3.1.1 - Strukturovaná...'!J34</f>
        <v>0</v>
      </c>
      <c r="AW65" s="142">
        <f>'O04.3.1.1 - Strukturovaná...'!J35</f>
        <v>0</v>
      </c>
      <c r="AX65" s="142">
        <f>'O04.3.1.1 - Strukturovaná...'!J36</f>
        <v>0</v>
      </c>
      <c r="AY65" s="142">
        <f>'O04.3.1.1 - Strukturovaná...'!J37</f>
        <v>0</v>
      </c>
      <c r="AZ65" s="142">
        <f>'O04.3.1.1 - Strukturovaná...'!F34</f>
        <v>0</v>
      </c>
      <c r="BA65" s="142">
        <f>'O04.3.1.1 - Strukturovaná...'!F35</f>
        <v>0</v>
      </c>
      <c r="BB65" s="142">
        <f>'O04.3.1.1 - Strukturovaná...'!F36</f>
        <v>0</v>
      </c>
      <c r="BC65" s="142">
        <f>'O04.3.1.1 - Strukturovaná...'!F37</f>
        <v>0</v>
      </c>
      <c r="BD65" s="144">
        <f>'O04.3.1.1 - Strukturovaná...'!F38</f>
        <v>0</v>
      </c>
      <c r="BT65" s="145" t="s">
        <v>121</v>
      </c>
      <c r="BV65" s="145" t="s">
        <v>78</v>
      </c>
      <c r="BW65" s="145" t="s">
        <v>125</v>
      </c>
      <c r="BX65" s="145" t="s">
        <v>120</v>
      </c>
      <c r="CL65" s="145" t="s">
        <v>22</v>
      </c>
    </row>
    <row r="66" spans="1:90" s="6" customFormat="1" ht="28.5" customHeight="1">
      <c r="A66" s="121" t="s">
        <v>80</v>
      </c>
      <c r="B66" s="135"/>
      <c r="C66" s="136"/>
      <c r="D66" s="136"/>
      <c r="E66" s="136"/>
      <c r="F66" s="136"/>
      <c r="G66" s="137" t="s">
        <v>126</v>
      </c>
      <c r="H66" s="137"/>
      <c r="I66" s="137"/>
      <c r="J66" s="137"/>
      <c r="K66" s="137"/>
      <c r="L66" s="136"/>
      <c r="M66" s="137" t="s">
        <v>127</v>
      </c>
      <c r="N66" s="137"/>
      <c r="O66" s="137"/>
      <c r="P66" s="137"/>
      <c r="Q66" s="137"/>
      <c r="R66" s="137"/>
      <c r="S66" s="137"/>
      <c r="T66" s="137"/>
      <c r="U66" s="137"/>
      <c r="V66" s="137"/>
      <c r="W66" s="137"/>
      <c r="X66" s="137"/>
      <c r="Y66" s="137"/>
      <c r="Z66" s="137"/>
      <c r="AA66" s="137"/>
      <c r="AB66" s="137"/>
      <c r="AC66" s="137"/>
      <c r="AD66" s="137"/>
      <c r="AE66" s="137"/>
      <c r="AF66" s="137"/>
      <c r="AG66" s="138">
        <f>'O04.3.1.2 - Kamerový syst...'!J31</f>
        <v>0</v>
      </c>
      <c r="AH66" s="136"/>
      <c r="AI66" s="136"/>
      <c r="AJ66" s="136"/>
      <c r="AK66" s="136"/>
      <c r="AL66" s="136"/>
      <c r="AM66" s="136"/>
      <c r="AN66" s="138">
        <f>SUM(AG66,AT66)</f>
        <v>0</v>
      </c>
      <c r="AO66" s="136"/>
      <c r="AP66" s="136"/>
      <c r="AQ66" s="139" t="s">
        <v>97</v>
      </c>
      <c r="AR66" s="140"/>
      <c r="AS66" s="141">
        <v>0</v>
      </c>
      <c r="AT66" s="142">
        <f>ROUND(SUM(AV66:AW66),2)</f>
        <v>0</v>
      </c>
      <c r="AU66" s="143">
        <f>'O04.3.1.2 - Kamerový syst...'!P92</f>
        <v>0</v>
      </c>
      <c r="AV66" s="142">
        <f>'O04.3.1.2 - Kamerový syst...'!J34</f>
        <v>0</v>
      </c>
      <c r="AW66" s="142">
        <f>'O04.3.1.2 - Kamerový syst...'!J35</f>
        <v>0</v>
      </c>
      <c r="AX66" s="142">
        <f>'O04.3.1.2 - Kamerový syst...'!J36</f>
        <v>0</v>
      </c>
      <c r="AY66" s="142">
        <f>'O04.3.1.2 - Kamerový syst...'!J37</f>
        <v>0</v>
      </c>
      <c r="AZ66" s="142">
        <f>'O04.3.1.2 - Kamerový syst...'!F34</f>
        <v>0</v>
      </c>
      <c r="BA66" s="142">
        <f>'O04.3.1.2 - Kamerový syst...'!F35</f>
        <v>0</v>
      </c>
      <c r="BB66" s="142">
        <f>'O04.3.1.2 - Kamerový syst...'!F36</f>
        <v>0</v>
      </c>
      <c r="BC66" s="142">
        <f>'O04.3.1.2 - Kamerový syst...'!F37</f>
        <v>0</v>
      </c>
      <c r="BD66" s="144">
        <f>'O04.3.1.2 - Kamerový syst...'!F38</f>
        <v>0</v>
      </c>
      <c r="BT66" s="145" t="s">
        <v>121</v>
      </c>
      <c r="BV66" s="145" t="s">
        <v>78</v>
      </c>
      <c r="BW66" s="145" t="s">
        <v>128</v>
      </c>
      <c r="BX66" s="145" t="s">
        <v>120</v>
      </c>
      <c r="CL66" s="145" t="s">
        <v>22</v>
      </c>
    </row>
    <row r="67" spans="1:90" s="6" customFormat="1" ht="28.5" customHeight="1">
      <c r="A67" s="121" t="s">
        <v>80</v>
      </c>
      <c r="B67" s="135"/>
      <c r="C67" s="136"/>
      <c r="D67" s="136"/>
      <c r="E67" s="136"/>
      <c r="F67" s="136"/>
      <c r="G67" s="137" t="s">
        <v>129</v>
      </c>
      <c r="H67" s="137"/>
      <c r="I67" s="137"/>
      <c r="J67" s="137"/>
      <c r="K67" s="137"/>
      <c r="L67" s="136"/>
      <c r="M67" s="137" t="s">
        <v>130</v>
      </c>
      <c r="N67" s="137"/>
      <c r="O67" s="137"/>
      <c r="P67" s="137"/>
      <c r="Q67" s="137"/>
      <c r="R67" s="137"/>
      <c r="S67" s="137"/>
      <c r="T67" s="137"/>
      <c r="U67" s="137"/>
      <c r="V67" s="137"/>
      <c r="W67" s="137"/>
      <c r="X67" s="137"/>
      <c r="Y67" s="137"/>
      <c r="Z67" s="137"/>
      <c r="AA67" s="137"/>
      <c r="AB67" s="137"/>
      <c r="AC67" s="137"/>
      <c r="AD67" s="137"/>
      <c r="AE67" s="137"/>
      <c r="AF67" s="137"/>
      <c r="AG67" s="138">
        <f>'O04.3.1.3 - Video vrátný ...'!J31</f>
        <v>0</v>
      </c>
      <c r="AH67" s="136"/>
      <c r="AI67" s="136"/>
      <c r="AJ67" s="136"/>
      <c r="AK67" s="136"/>
      <c r="AL67" s="136"/>
      <c r="AM67" s="136"/>
      <c r="AN67" s="138">
        <f>SUM(AG67,AT67)</f>
        <v>0</v>
      </c>
      <c r="AO67" s="136"/>
      <c r="AP67" s="136"/>
      <c r="AQ67" s="139" t="s">
        <v>97</v>
      </c>
      <c r="AR67" s="140"/>
      <c r="AS67" s="141">
        <v>0</v>
      </c>
      <c r="AT67" s="142">
        <f>ROUND(SUM(AV67:AW67),2)</f>
        <v>0</v>
      </c>
      <c r="AU67" s="143">
        <f>'O04.3.1.3 - Video vrátný ...'!P92</f>
        <v>0</v>
      </c>
      <c r="AV67" s="142">
        <f>'O04.3.1.3 - Video vrátný ...'!J34</f>
        <v>0</v>
      </c>
      <c r="AW67" s="142">
        <f>'O04.3.1.3 - Video vrátný ...'!J35</f>
        <v>0</v>
      </c>
      <c r="AX67" s="142">
        <f>'O04.3.1.3 - Video vrátný ...'!J36</f>
        <v>0</v>
      </c>
      <c r="AY67" s="142">
        <f>'O04.3.1.3 - Video vrátný ...'!J37</f>
        <v>0</v>
      </c>
      <c r="AZ67" s="142">
        <f>'O04.3.1.3 - Video vrátný ...'!F34</f>
        <v>0</v>
      </c>
      <c r="BA67" s="142">
        <f>'O04.3.1.3 - Video vrátný ...'!F35</f>
        <v>0</v>
      </c>
      <c r="BB67" s="142">
        <f>'O04.3.1.3 - Video vrátný ...'!F36</f>
        <v>0</v>
      </c>
      <c r="BC67" s="142">
        <f>'O04.3.1.3 - Video vrátný ...'!F37</f>
        <v>0</v>
      </c>
      <c r="BD67" s="144">
        <f>'O04.3.1.3 - Video vrátný ...'!F38</f>
        <v>0</v>
      </c>
      <c r="BT67" s="145" t="s">
        <v>121</v>
      </c>
      <c r="BV67" s="145" t="s">
        <v>78</v>
      </c>
      <c r="BW67" s="145" t="s">
        <v>131</v>
      </c>
      <c r="BX67" s="145" t="s">
        <v>120</v>
      </c>
      <c r="CL67" s="145" t="s">
        <v>22</v>
      </c>
    </row>
    <row r="68" spans="1:90" s="6" customFormat="1" ht="28.5" customHeight="1">
      <c r="A68" s="121" t="s">
        <v>80</v>
      </c>
      <c r="B68" s="135"/>
      <c r="C68" s="136"/>
      <c r="D68" s="136"/>
      <c r="E68" s="136"/>
      <c r="F68" s="136"/>
      <c r="G68" s="137" t="s">
        <v>132</v>
      </c>
      <c r="H68" s="137"/>
      <c r="I68" s="137"/>
      <c r="J68" s="137"/>
      <c r="K68" s="137"/>
      <c r="L68" s="136"/>
      <c r="M68" s="137" t="s">
        <v>133</v>
      </c>
      <c r="N68" s="137"/>
      <c r="O68" s="137"/>
      <c r="P68" s="137"/>
      <c r="Q68" s="137"/>
      <c r="R68" s="137"/>
      <c r="S68" s="137"/>
      <c r="T68" s="137"/>
      <c r="U68" s="137"/>
      <c r="V68" s="137"/>
      <c r="W68" s="137"/>
      <c r="X68" s="137"/>
      <c r="Y68" s="137"/>
      <c r="Z68" s="137"/>
      <c r="AA68" s="137"/>
      <c r="AB68" s="137"/>
      <c r="AC68" s="137"/>
      <c r="AD68" s="137"/>
      <c r="AE68" s="137"/>
      <c r="AF68" s="137"/>
      <c r="AG68" s="138">
        <f>'O04.3.1.4 - Zásuvkový roz...'!J31</f>
        <v>0</v>
      </c>
      <c r="AH68" s="136"/>
      <c r="AI68" s="136"/>
      <c r="AJ68" s="136"/>
      <c r="AK68" s="136"/>
      <c r="AL68" s="136"/>
      <c r="AM68" s="136"/>
      <c r="AN68" s="138">
        <f>SUM(AG68,AT68)</f>
        <v>0</v>
      </c>
      <c r="AO68" s="136"/>
      <c r="AP68" s="136"/>
      <c r="AQ68" s="139" t="s">
        <v>97</v>
      </c>
      <c r="AR68" s="140"/>
      <c r="AS68" s="141">
        <v>0</v>
      </c>
      <c r="AT68" s="142">
        <f>ROUND(SUM(AV68:AW68),2)</f>
        <v>0</v>
      </c>
      <c r="AU68" s="143">
        <f>'O04.3.1.4 - Zásuvkový roz...'!P93</f>
        <v>0</v>
      </c>
      <c r="AV68" s="142">
        <f>'O04.3.1.4 - Zásuvkový roz...'!J34</f>
        <v>0</v>
      </c>
      <c r="AW68" s="142">
        <f>'O04.3.1.4 - Zásuvkový roz...'!J35</f>
        <v>0</v>
      </c>
      <c r="AX68" s="142">
        <f>'O04.3.1.4 - Zásuvkový roz...'!J36</f>
        <v>0</v>
      </c>
      <c r="AY68" s="142">
        <f>'O04.3.1.4 - Zásuvkový roz...'!J37</f>
        <v>0</v>
      </c>
      <c r="AZ68" s="142">
        <f>'O04.3.1.4 - Zásuvkový roz...'!F34</f>
        <v>0</v>
      </c>
      <c r="BA68" s="142">
        <f>'O04.3.1.4 - Zásuvkový roz...'!F35</f>
        <v>0</v>
      </c>
      <c r="BB68" s="142">
        <f>'O04.3.1.4 - Zásuvkový roz...'!F36</f>
        <v>0</v>
      </c>
      <c r="BC68" s="142">
        <f>'O04.3.1.4 - Zásuvkový roz...'!F37</f>
        <v>0</v>
      </c>
      <c r="BD68" s="144">
        <f>'O04.3.1.4 - Zásuvkový roz...'!F38</f>
        <v>0</v>
      </c>
      <c r="BT68" s="145" t="s">
        <v>121</v>
      </c>
      <c r="BV68" s="145" t="s">
        <v>78</v>
      </c>
      <c r="BW68" s="145" t="s">
        <v>134</v>
      </c>
      <c r="BX68" s="145" t="s">
        <v>120</v>
      </c>
      <c r="CL68" s="145" t="s">
        <v>22</v>
      </c>
    </row>
    <row r="69" spans="1:90" s="6" customFormat="1" ht="28.5" customHeight="1">
      <c r="A69" s="121" t="s">
        <v>80</v>
      </c>
      <c r="B69" s="135"/>
      <c r="C69" s="136"/>
      <c r="D69" s="136"/>
      <c r="E69" s="136"/>
      <c r="F69" s="136"/>
      <c r="G69" s="137" t="s">
        <v>135</v>
      </c>
      <c r="H69" s="137"/>
      <c r="I69" s="137"/>
      <c r="J69" s="137"/>
      <c r="K69" s="137"/>
      <c r="L69" s="136"/>
      <c r="M69" s="137" t="s">
        <v>136</v>
      </c>
      <c r="N69" s="137"/>
      <c r="O69" s="137"/>
      <c r="P69" s="137"/>
      <c r="Q69" s="137"/>
      <c r="R69" s="137"/>
      <c r="S69" s="137"/>
      <c r="T69" s="137"/>
      <c r="U69" s="137"/>
      <c r="V69" s="137"/>
      <c r="W69" s="137"/>
      <c r="X69" s="137"/>
      <c r="Y69" s="137"/>
      <c r="Z69" s="137"/>
      <c r="AA69" s="137"/>
      <c r="AB69" s="137"/>
      <c r="AC69" s="137"/>
      <c r="AD69" s="137"/>
      <c r="AE69" s="137"/>
      <c r="AF69" s="137"/>
      <c r="AG69" s="138">
        <f>'O04.3.1.5 - Elektronické ...'!J31</f>
        <v>0</v>
      </c>
      <c r="AH69" s="136"/>
      <c r="AI69" s="136"/>
      <c r="AJ69" s="136"/>
      <c r="AK69" s="136"/>
      <c r="AL69" s="136"/>
      <c r="AM69" s="136"/>
      <c r="AN69" s="138">
        <f>SUM(AG69,AT69)</f>
        <v>0</v>
      </c>
      <c r="AO69" s="136"/>
      <c r="AP69" s="136"/>
      <c r="AQ69" s="139" t="s">
        <v>97</v>
      </c>
      <c r="AR69" s="140"/>
      <c r="AS69" s="141">
        <v>0</v>
      </c>
      <c r="AT69" s="142">
        <f>ROUND(SUM(AV69:AW69),2)</f>
        <v>0</v>
      </c>
      <c r="AU69" s="143">
        <f>'O04.3.1.5 - Elektronické ...'!P93</f>
        <v>0</v>
      </c>
      <c r="AV69" s="142">
        <f>'O04.3.1.5 - Elektronické ...'!J34</f>
        <v>0</v>
      </c>
      <c r="AW69" s="142">
        <f>'O04.3.1.5 - Elektronické ...'!J35</f>
        <v>0</v>
      </c>
      <c r="AX69" s="142">
        <f>'O04.3.1.5 - Elektronické ...'!J36</f>
        <v>0</v>
      </c>
      <c r="AY69" s="142">
        <f>'O04.3.1.5 - Elektronické ...'!J37</f>
        <v>0</v>
      </c>
      <c r="AZ69" s="142">
        <f>'O04.3.1.5 - Elektronické ...'!F34</f>
        <v>0</v>
      </c>
      <c r="BA69" s="142">
        <f>'O04.3.1.5 - Elektronické ...'!F35</f>
        <v>0</v>
      </c>
      <c r="BB69" s="142">
        <f>'O04.3.1.5 - Elektronické ...'!F36</f>
        <v>0</v>
      </c>
      <c r="BC69" s="142">
        <f>'O04.3.1.5 - Elektronické ...'!F37</f>
        <v>0</v>
      </c>
      <c r="BD69" s="144">
        <f>'O04.3.1.5 - Elektronické ...'!F38</f>
        <v>0</v>
      </c>
      <c r="BT69" s="145" t="s">
        <v>121</v>
      </c>
      <c r="BV69" s="145" t="s">
        <v>78</v>
      </c>
      <c r="BW69" s="145" t="s">
        <v>137</v>
      </c>
      <c r="BX69" s="145" t="s">
        <v>120</v>
      </c>
      <c r="CL69" s="145" t="s">
        <v>22</v>
      </c>
    </row>
    <row r="70" spans="1:90" s="6" customFormat="1" ht="28.5" customHeight="1">
      <c r="A70" s="121" t="s">
        <v>80</v>
      </c>
      <c r="B70" s="135"/>
      <c r="C70" s="136"/>
      <c r="D70" s="136"/>
      <c r="E70" s="136"/>
      <c r="F70" s="136"/>
      <c r="G70" s="137" t="s">
        <v>138</v>
      </c>
      <c r="H70" s="137"/>
      <c r="I70" s="137"/>
      <c r="J70" s="137"/>
      <c r="K70" s="137"/>
      <c r="L70" s="136"/>
      <c r="M70" s="137" t="s">
        <v>139</v>
      </c>
      <c r="N70" s="137"/>
      <c r="O70" s="137"/>
      <c r="P70" s="137"/>
      <c r="Q70" s="137"/>
      <c r="R70" s="137"/>
      <c r="S70" s="137"/>
      <c r="T70" s="137"/>
      <c r="U70" s="137"/>
      <c r="V70" s="137"/>
      <c r="W70" s="137"/>
      <c r="X70" s="137"/>
      <c r="Y70" s="137"/>
      <c r="Z70" s="137"/>
      <c r="AA70" s="137"/>
      <c r="AB70" s="137"/>
      <c r="AC70" s="137"/>
      <c r="AD70" s="137"/>
      <c r="AE70" s="137"/>
      <c r="AF70" s="137"/>
      <c r="AG70" s="138">
        <f>'O04.3.1.6 - Evakuační roz...'!J31</f>
        <v>0</v>
      </c>
      <c r="AH70" s="136"/>
      <c r="AI70" s="136"/>
      <c r="AJ70" s="136"/>
      <c r="AK70" s="136"/>
      <c r="AL70" s="136"/>
      <c r="AM70" s="136"/>
      <c r="AN70" s="138">
        <f>SUM(AG70,AT70)</f>
        <v>0</v>
      </c>
      <c r="AO70" s="136"/>
      <c r="AP70" s="136"/>
      <c r="AQ70" s="139" t="s">
        <v>97</v>
      </c>
      <c r="AR70" s="140"/>
      <c r="AS70" s="141">
        <v>0</v>
      </c>
      <c r="AT70" s="142">
        <f>ROUND(SUM(AV70:AW70),2)</f>
        <v>0</v>
      </c>
      <c r="AU70" s="143">
        <f>'O04.3.1.6 - Evakuační roz...'!P93</f>
        <v>0</v>
      </c>
      <c r="AV70" s="142">
        <f>'O04.3.1.6 - Evakuační roz...'!J34</f>
        <v>0</v>
      </c>
      <c r="AW70" s="142">
        <f>'O04.3.1.6 - Evakuační roz...'!J35</f>
        <v>0</v>
      </c>
      <c r="AX70" s="142">
        <f>'O04.3.1.6 - Evakuační roz...'!J36</f>
        <v>0</v>
      </c>
      <c r="AY70" s="142">
        <f>'O04.3.1.6 - Evakuační roz...'!J37</f>
        <v>0</v>
      </c>
      <c r="AZ70" s="142">
        <f>'O04.3.1.6 - Evakuační roz...'!F34</f>
        <v>0</v>
      </c>
      <c r="BA70" s="142">
        <f>'O04.3.1.6 - Evakuační roz...'!F35</f>
        <v>0</v>
      </c>
      <c r="BB70" s="142">
        <f>'O04.3.1.6 - Evakuační roz...'!F36</f>
        <v>0</v>
      </c>
      <c r="BC70" s="142">
        <f>'O04.3.1.6 - Evakuační roz...'!F37</f>
        <v>0</v>
      </c>
      <c r="BD70" s="144">
        <f>'O04.3.1.6 - Evakuační roz...'!F38</f>
        <v>0</v>
      </c>
      <c r="BT70" s="145" t="s">
        <v>121</v>
      </c>
      <c r="BV70" s="145" t="s">
        <v>78</v>
      </c>
      <c r="BW70" s="145" t="s">
        <v>140</v>
      </c>
      <c r="BX70" s="145" t="s">
        <v>120</v>
      </c>
      <c r="CL70" s="145" t="s">
        <v>22</v>
      </c>
    </row>
    <row r="71" spans="1:90" s="6" customFormat="1" ht="28.5" customHeight="1">
      <c r="A71" s="121" t="s">
        <v>80</v>
      </c>
      <c r="B71" s="135"/>
      <c r="C71" s="136"/>
      <c r="D71" s="136"/>
      <c r="E71" s="136"/>
      <c r="F71" s="136"/>
      <c r="G71" s="137" t="s">
        <v>141</v>
      </c>
      <c r="H71" s="137"/>
      <c r="I71" s="137"/>
      <c r="J71" s="137"/>
      <c r="K71" s="137"/>
      <c r="L71" s="136"/>
      <c r="M71" s="137" t="s">
        <v>142</v>
      </c>
      <c r="N71" s="137"/>
      <c r="O71" s="137"/>
      <c r="P71" s="137"/>
      <c r="Q71" s="137"/>
      <c r="R71" s="137"/>
      <c r="S71" s="137"/>
      <c r="T71" s="137"/>
      <c r="U71" s="137"/>
      <c r="V71" s="137"/>
      <c r="W71" s="137"/>
      <c r="X71" s="137"/>
      <c r="Y71" s="137"/>
      <c r="Z71" s="137"/>
      <c r="AA71" s="137"/>
      <c r="AB71" s="137"/>
      <c r="AC71" s="137"/>
      <c r="AD71" s="137"/>
      <c r="AE71" s="137"/>
      <c r="AF71" s="137"/>
      <c r="AG71" s="138">
        <f>'O04.3.1.7 - Jednotný čas ...'!J31</f>
        <v>0</v>
      </c>
      <c r="AH71" s="136"/>
      <c r="AI71" s="136"/>
      <c r="AJ71" s="136"/>
      <c r="AK71" s="136"/>
      <c r="AL71" s="136"/>
      <c r="AM71" s="136"/>
      <c r="AN71" s="138">
        <f>SUM(AG71,AT71)</f>
        <v>0</v>
      </c>
      <c r="AO71" s="136"/>
      <c r="AP71" s="136"/>
      <c r="AQ71" s="139" t="s">
        <v>97</v>
      </c>
      <c r="AR71" s="140"/>
      <c r="AS71" s="141">
        <v>0</v>
      </c>
      <c r="AT71" s="142">
        <f>ROUND(SUM(AV71:AW71),2)</f>
        <v>0</v>
      </c>
      <c r="AU71" s="143">
        <f>'O04.3.1.7 - Jednotný čas ...'!P92</f>
        <v>0</v>
      </c>
      <c r="AV71" s="142">
        <f>'O04.3.1.7 - Jednotný čas ...'!J34</f>
        <v>0</v>
      </c>
      <c r="AW71" s="142">
        <f>'O04.3.1.7 - Jednotný čas ...'!J35</f>
        <v>0</v>
      </c>
      <c r="AX71" s="142">
        <f>'O04.3.1.7 - Jednotný čas ...'!J36</f>
        <v>0</v>
      </c>
      <c r="AY71" s="142">
        <f>'O04.3.1.7 - Jednotný čas ...'!J37</f>
        <v>0</v>
      </c>
      <c r="AZ71" s="142">
        <f>'O04.3.1.7 - Jednotný čas ...'!F34</f>
        <v>0</v>
      </c>
      <c r="BA71" s="142">
        <f>'O04.3.1.7 - Jednotný čas ...'!F35</f>
        <v>0</v>
      </c>
      <c r="BB71" s="142">
        <f>'O04.3.1.7 - Jednotný čas ...'!F36</f>
        <v>0</v>
      </c>
      <c r="BC71" s="142">
        <f>'O04.3.1.7 - Jednotný čas ...'!F37</f>
        <v>0</v>
      </c>
      <c r="BD71" s="144">
        <f>'O04.3.1.7 - Jednotný čas ...'!F38</f>
        <v>0</v>
      </c>
      <c r="BT71" s="145" t="s">
        <v>121</v>
      </c>
      <c r="BV71" s="145" t="s">
        <v>78</v>
      </c>
      <c r="BW71" s="145" t="s">
        <v>143</v>
      </c>
      <c r="BX71" s="145" t="s">
        <v>120</v>
      </c>
      <c r="CL71" s="145" t="s">
        <v>22</v>
      </c>
    </row>
    <row r="72" spans="1:90" s="6" customFormat="1" ht="16.5" customHeight="1">
      <c r="A72" s="121" t="s">
        <v>80</v>
      </c>
      <c r="B72" s="135"/>
      <c r="C72" s="136"/>
      <c r="D72" s="136"/>
      <c r="E72" s="136"/>
      <c r="F72" s="137" t="s">
        <v>144</v>
      </c>
      <c r="G72" s="137"/>
      <c r="H72" s="137"/>
      <c r="I72" s="137"/>
      <c r="J72" s="137"/>
      <c r="K72" s="136"/>
      <c r="L72" s="137" t="s">
        <v>145</v>
      </c>
      <c r="M72" s="137"/>
      <c r="N72" s="137"/>
      <c r="O72" s="137"/>
      <c r="P72" s="137"/>
      <c r="Q72" s="137"/>
      <c r="R72" s="137"/>
      <c r="S72" s="137"/>
      <c r="T72" s="137"/>
      <c r="U72" s="137"/>
      <c r="V72" s="137"/>
      <c r="W72" s="137"/>
      <c r="X72" s="137"/>
      <c r="Y72" s="137"/>
      <c r="Z72" s="137"/>
      <c r="AA72" s="137"/>
      <c r="AB72" s="137"/>
      <c r="AC72" s="137"/>
      <c r="AD72" s="137"/>
      <c r="AE72" s="137"/>
      <c r="AF72" s="137"/>
      <c r="AG72" s="138">
        <f>'O04.3.2 - O04.3.2 - Silno...'!J31</f>
        <v>0</v>
      </c>
      <c r="AH72" s="136"/>
      <c r="AI72" s="136"/>
      <c r="AJ72" s="136"/>
      <c r="AK72" s="136"/>
      <c r="AL72" s="136"/>
      <c r="AM72" s="136"/>
      <c r="AN72" s="138">
        <f>SUM(AG72,AT72)</f>
        <v>0</v>
      </c>
      <c r="AO72" s="136"/>
      <c r="AP72" s="136"/>
      <c r="AQ72" s="139" t="s">
        <v>97</v>
      </c>
      <c r="AR72" s="140"/>
      <c r="AS72" s="141">
        <v>0</v>
      </c>
      <c r="AT72" s="142">
        <f>ROUND(SUM(AV72:AW72),2)</f>
        <v>0</v>
      </c>
      <c r="AU72" s="143">
        <f>'O04.3.2 - O04.3.2 - Silno...'!P95</f>
        <v>0</v>
      </c>
      <c r="AV72" s="142">
        <f>'O04.3.2 - O04.3.2 - Silno...'!J34</f>
        <v>0</v>
      </c>
      <c r="AW72" s="142">
        <f>'O04.3.2 - O04.3.2 - Silno...'!J35</f>
        <v>0</v>
      </c>
      <c r="AX72" s="142">
        <f>'O04.3.2 - O04.3.2 - Silno...'!J36</f>
        <v>0</v>
      </c>
      <c r="AY72" s="142">
        <f>'O04.3.2 - O04.3.2 - Silno...'!J37</f>
        <v>0</v>
      </c>
      <c r="AZ72" s="142">
        <f>'O04.3.2 - O04.3.2 - Silno...'!F34</f>
        <v>0</v>
      </c>
      <c r="BA72" s="142">
        <f>'O04.3.2 - O04.3.2 - Silno...'!F35</f>
        <v>0</v>
      </c>
      <c r="BB72" s="142">
        <f>'O04.3.2 - O04.3.2 - Silno...'!F36</f>
        <v>0</v>
      </c>
      <c r="BC72" s="142">
        <f>'O04.3.2 - O04.3.2 - Silno...'!F37</f>
        <v>0</v>
      </c>
      <c r="BD72" s="144">
        <f>'O04.3.2 - O04.3.2 - Silno...'!F38</f>
        <v>0</v>
      </c>
      <c r="BT72" s="145" t="s">
        <v>104</v>
      </c>
      <c r="BV72" s="145" t="s">
        <v>78</v>
      </c>
      <c r="BW72" s="145" t="s">
        <v>146</v>
      </c>
      <c r="BX72" s="145" t="s">
        <v>117</v>
      </c>
      <c r="CL72" s="145" t="s">
        <v>22</v>
      </c>
    </row>
    <row r="73" spans="1:90" s="6" customFormat="1" ht="16.5" customHeight="1">
      <c r="A73" s="121" t="s">
        <v>80</v>
      </c>
      <c r="B73" s="135"/>
      <c r="C73" s="136"/>
      <c r="D73" s="136"/>
      <c r="E73" s="137" t="s">
        <v>147</v>
      </c>
      <c r="F73" s="137"/>
      <c r="G73" s="137"/>
      <c r="H73" s="137"/>
      <c r="I73" s="137"/>
      <c r="J73" s="136"/>
      <c r="K73" s="137" t="s">
        <v>148</v>
      </c>
      <c r="L73" s="137"/>
      <c r="M73" s="137"/>
      <c r="N73" s="137"/>
      <c r="O73" s="137"/>
      <c r="P73" s="137"/>
      <c r="Q73" s="137"/>
      <c r="R73" s="137"/>
      <c r="S73" s="137"/>
      <c r="T73" s="137"/>
      <c r="U73" s="137"/>
      <c r="V73" s="137"/>
      <c r="W73" s="137"/>
      <c r="X73" s="137"/>
      <c r="Y73" s="137"/>
      <c r="Z73" s="137"/>
      <c r="AA73" s="137"/>
      <c r="AB73" s="137"/>
      <c r="AC73" s="137"/>
      <c r="AD73" s="137"/>
      <c r="AE73" s="137"/>
      <c r="AF73" s="137"/>
      <c r="AG73" s="138">
        <f>'O04.4. - O04.4. - VZT'!J29</f>
        <v>0</v>
      </c>
      <c r="AH73" s="136"/>
      <c r="AI73" s="136"/>
      <c r="AJ73" s="136"/>
      <c r="AK73" s="136"/>
      <c r="AL73" s="136"/>
      <c r="AM73" s="136"/>
      <c r="AN73" s="138">
        <f>SUM(AG73,AT73)</f>
        <v>0</v>
      </c>
      <c r="AO73" s="136"/>
      <c r="AP73" s="136"/>
      <c r="AQ73" s="139" t="s">
        <v>97</v>
      </c>
      <c r="AR73" s="140"/>
      <c r="AS73" s="141">
        <v>0</v>
      </c>
      <c r="AT73" s="142">
        <f>ROUND(SUM(AV73:AW73),2)</f>
        <v>0</v>
      </c>
      <c r="AU73" s="143">
        <f>'O04.4. - O04.4. - VZT'!P93</f>
        <v>0</v>
      </c>
      <c r="AV73" s="142">
        <f>'O04.4. - O04.4. - VZT'!J32</f>
        <v>0</v>
      </c>
      <c r="AW73" s="142">
        <f>'O04.4. - O04.4. - VZT'!J33</f>
        <v>0</v>
      </c>
      <c r="AX73" s="142">
        <f>'O04.4. - O04.4. - VZT'!J34</f>
        <v>0</v>
      </c>
      <c r="AY73" s="142">
        <f>'O04.4. - O04.4. - VZT'!J35</f>
        <v>0</v>
      </c>
      <c r="AZ73" s="142">
        <f>'O04.4. - O04.4. - VZT'!F32</f>
        <v>0</v>
      </c>
      <c r="BA73" s="142">
        <f>'O04.4. - O04.4. - VZT'!F33</f>
        <v>0</v>
      </c>
      <c r="BB73" s="142">
        <f>'O04.4. - O04.4. - VZT'!F34</f>
        <v>0</v>
      </c>
      <c r="BC73" s="142">
        <f>'O04.4. - O04.4. - VZT'!F35</f>
        <v>0</v>
      </c>
      <c r="BD73" s="144">
        <f>'O04.4. - O04.4. - VZT'!F36</f>
        <v>0</v>
      </c>
      <c r="BT73" s="145" t="s">
        <v>85</v>
      </c>
      <c r="BV73" s="145" t="s">
        <v>78</v>
      </c>
      <c r="BW73" s="145" t="s">
        <v>149</v>
      </c>
      <c r="BX73" s="145" t="s">
        <v>94</v>
      </c>
      <c r="CL73" s="145" t="s">
        <v>22</v>
      </c>
    </row>
    <row r="74" spans="2:91" s="5" customFormat="1" ht="16.5" customHeight="1">
      <c r="B74" s="122"/>
      <c r="C74" s="123"/>
      <c r="D74" s="124" t="s">
        <v>150</v>
      </c>
      <c r="E74" s="124"/>
      <c r="F74" s="124"/>
      <c r="G74" s="124"/>
      <c r="H74" s="124"/>
      <c r="I74" s="125"/>
      <c r="J74" s="124" t="s">
        <v>151</v>
      </c>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34">
        <f>ROUND(SUM(AG75:AG80),2)</f>
        <v>0</v>
      </c>
      <c r="AH74" s="125"/>
      <c r="AI74" s="125"/>
      <c r="AJ74" s="125"/>
      <c r="AK74" s="125"/>
      <c r="AL74" s="125"/>
      <c r="AM74" s="125"/>
      <c r="AN74" s="126">
        <f>SUM(AG74,AT74)</f>
        <v>0</v>
      </c>
      <c r="AO74" s="125"/>
      <c r="AP74" s="125"/>
      <c r="AQ74" s="127" t="s">
        <v>83</v>
      </c>
      <c r="AR74" s="128"/>
      <c r="AS74" s="129">
        <f>ROUND(SUM(AS75:AS80),2)</f>
        <v>0</v>
      </c>
      <c r="AT74" s="130">
        <f>ROUND(SUM(AV74:AW74),2)</f>
        <v>0</v>
      </c>
      <c r="AU74" s="131">
        <f>ROUND(SUM(AU75:AU80),5)</f>
        <v>0</v>
      </c>
      <c r="AV74" s="130">
        <f>ROUND(AZ74*L26,2)</f>
        <v>0</v>
      </c>
      <c r="AW74" s="130">
        <f>ROUND(BA74*L27,2)</f>
        <v>0</v>
      </c>
      <c r="AX74" s="130">
        <f>ROUND(BB74*L26,2)</f>
        <v>0</v>
      </c>
      <c r="AY74" s="130">
        <f>ROUND(BC74*L27,2)</f>
        <v>0</v>
      </c>
      <c r="AZ74" s="130">
        <f>ROUND(SUM(AZ75:AZ80),2)</f>
        <v>0</v>
      </c>
      <c r="BA74" s="130">
        <f>ROUND(SUM(BA75:BA80),2)</f>
        <v>0</v>
      </c>
      <c r="BB74" s="130">
        <f>ROUND(SUM(BB75:BB80),2)</f>
        <v>0</v>
      </c>
      <c r="BC74" s="130">
        <f>ROUND(SUM(BC75:BC80),2)</f>
        <v>0</v>
      </c>
      <c r="BD74" s="132">
        <f>ROUND(SUM(BD75:BD80),2)</f>
        <v>0</v>
      </c>
      <c r="BS74" s="133" t="s">
        <v>75</v>
      </c>
      <c r="BT74" s="133" t="s">
        <v>18</v>
      </c>
      <c r="BU74" s="133" t="s">
        <v>77</v>
      </c>
      <c r="BV74" s="133" t="s">
        <v>78</v>
      </c>
      <c r="BW74" s="133" t="s">
        <v>152</v>
      </c>
      <c r="BX74" s="133" t="s">
        <v>7</v>
      </c>
      <c r="CL74" s="133" t="s">
        <v>22</v>
      </c>
      <c r="CM74" s="133" t="s">
        <v>85</v>
      </c>
    </row>
    <row r="75" spans="1:90" s="6" customFormat="1" ht="28.5" customHeight="1">
      <c r="A75" s="121" t="s">
        <v>80</v>
      </c>
      <c r="B75" s="135"/>
      <c r="C75" s="136"/>
      <c r="D75" s="136"/>
      <c r="E75" s="137" t="s">
        <v>153</v>
      </c>
      <c r="F75" s="137"/>
      <c r="G75" s="137"/>
      <c r="H75" s="137"/>
      <c r="I75" s="137"/>
      <c r="J75" s="136"/>
      <c r="K75" s="137" t="s">
        <v>154</v>
      </c>
      <c r="L75" s="137"/>
      <c r="M75" s="137"/>
      <c r="N75" s="137"/>
      <c r="O75" s="137"/>
      <c r="P75" s="137"/>
      <c r="Q75" s="137"/>
      <c r="R75" s="137"/>
      <c r="S75" s="137"/>
      <c r="T75" s="137"/>
      <c r="U75" s="137"/>
      <c r="V75" s="137"/>
      <c r="W75" s="137"/>
      <c r="X75" s="137"/>
      <c r="Y75" s="137"/>
      <c r="Z75" s="137"/>
      <c r="AA75" s="137"/>
      <c r="AB75" s="137"/>
      <c r="AC75" s="137"/>
      <c r="AD75" s="137"/>
      <c r="AE75" s="137"/>
      <c r="AF75" s="137"/>
      <c r="AG75" s="138">
        <f>'O05.1 - O05.1. - Uvedení ...'!J29</f>
        <v>0</v>
      </c>
      <c r="AH75" s="136"/>
      <c r="AI75" s="136"/>
      <c r="AJ75" s="136"/>
      <c r="AK75" s="136"/>
      <c r="AL75" s="136"/>
      <c r="AM75" s="136"/>
      <c r="AN75" s="138">
        <f>SUM(AG75,AT75)</f>
        <v>0</v>
      </c>
      <c r="AO75" s="136"/>
      <c r="AP75" s="136"/>
      <c r="AQ75" s="139" t="s">
        <v>97</v>
      </c>
      <c r="AR75" s="140"/>
      <c r="AS75" s="141">
        <v>0</v>
      </c>
      <c r="AT75" s="142">
        <f>ROUND(SUM(AV75:AW75),2)</f>
        <v>0</v>
      </c>
      <c r="AU75" s="143">
        <f>'O05.1 - O05.1. - Uvedení ...'!P84</f>
        <v>0</v>
      </c>
      <c r="AV75" s="142">
        <f>'O05.1 - O05.1. - Uvedení ...'!J32</f>
        <v>0</v>
      </c>
      <c r="AW75" s="142">
        <f>'O05.1 - O05.1. - Uvedení ...'!J33</f>
        <v>0</v>
      </c>
      <c r="AX75" s="142">
        <f>'O05.1 - O05.1. - Uvedení ...'!J34</f>
        <v>0</v>
      </c>
      <c r="AY75" s="142">
        <f>'O05.1 - O05.1. - Uvedení ...'!J35</f>
        <v>0</v>
      </c>
      <c r="AZ75" s="142">
        <f>'O05.1 - O05.1. - Uvedení ...'!F32</f>
        <v>0</v>
      </c>
      <c r="BA75" s="142">
        <f>'O05.1 - O05.1. - Uvedení ...'!F33</f>
        <v>0</v>
      </c>
      <c r="BB75" s="142">
        <f>'O05.1 - O05.1. - Uvedení ...'!F34</f>
        <v>0</v>
      </c>
      <c r="BC75" s="142">
        <f>'O05.1 - O05.1. - Uvedení ...'!F35</f>
        <v>0</v>
      </c>
      <c r="BD75" s="144">
        <f>'O05.1 - O05.1. - Uvedení ...'!F36</f>
        <v>0</v>
      </c>
      <c r="BT75" s="145" t="s">
        <v>85</v>
      </c>
      <c r="BV75" s="145" t="s">
        <v>78</v>
      </c>
      <c r="BW75" s="145" t="s">
        <v>155</v>
      </c>
      <c r="BX75" s="145" t="s">
        <v>152</v>
      </c>
      <c r="CL75" s="145" t="s">
        <v>22</v>
      </c>
    </row>
    <row r="76" spans="1:90" s="6" customFormat="1" ht="16.5" customHeight="1">
      <c r="A76" s="121" t="s">
        <v>80</v>
      </c>
      <c r="B76" s="135"/>
      <c r="C76" s="136"/>
      <c r="D76" s="136"/>
      <c r="E76" s="137" t="s">
        <v>156</v>
      </c>
      <c r="F76" s="137"/>
      <c r="G76" s="137"/>
      <c r="H76" s="137"/>
      <c r="I76" s="137"/>
      <c r="J76" s="136"/>
      <c r="K76" s="137" t="s">
        <v>157</v>
      </c>
      <c r="L76" s="137"/>
      <c r="M76" s="137"/>
      <c r="N76" s="137"/>
      <c r="O76" s="137"/>
      <c r="P76" s="137"/>
      <c r="Q76" s="137"/>
      <c r="R76" s="137"/>
      <c r="S76" s="137"/>
      <c r="T76" s="137"/>
      <c r="U76" s="137"/>
      <c r="V76" s="137"/>
      <c r="W76" s="137"/>
      <c r="X76" s="137"/>
      <c r="Y76" s="137"/>
      <c r="Z76" s="137"/>
      <c r="AA76" s="137"/>
      <c r="AB76" s="137"/>
      <c r="AC76" s="137"/>
      <c r="AD76" s="137"/>
      <c r="AE76" s="137"/>
      <c r="AF76" s="137"/>
      <c r="AG76" s="138">
        <f>'O05.2 - O05.2. - Opěrná s...'!J29</f>
        <v>0</v>
      </c>
      <c r="AH76" s="136"/>
      <c r="AI76" s="136"/>
      <c r="AJ76" s="136"/>
      <c r="AK76" s="136"/>
      <c r="AL76" s="136"/>
      <c r="AM76" s="136"/>
      <c r="AN76" s="138">
        <f>SUM(AG76,AT76)</f>
        <v>0</v>
      </c>
      <c r="AO76" s="136"/>
      <c r="AP76" s="136"/>
      <c r="AQ76" s="139" t="s">
        <v>97</v>
      </c>
      <c r="AR76" s="140"/>
      <c r="AS76" s="141">
        <v>0</v>
      </c>
      <c r="AT76" s="142">
        <f>ROUND(SUM(AV76:AW76),2)</f>
        <v>0</v>
      </c>
      <c r="AU76" s="143">
        <f>'O05.2 - O05.2. - Opěrná s...'!P93</f>
        <v>0</v>
      </c>
      <c r="AV76" s="142">
        <f>'O05.2 - O05.2. - Opěrná s...'!J32</f>
        <v>0</v>
      </c>
      <c r="AW76" s="142">
        <f>'O05.2 - O05.2. - Opěrná s...'!J33</f>
        <v>0</v>
      </c>
      <c r="AX76" s="142">
        <f>'O05.2 - O05.2. - Opěrná s...'!J34</f>
        <v>0</v>
      </c>
      <c r="AY76" s="142">
        <f>'O05.2 - O05.2. - Opěrná s...'!J35</f>
        <v>0</v>
      </c>
      <c r="AZ76" s="142">
        <f>'O05.2 - O05.2. - Opěrná s...'!F32</f>
        <v>0</v>
      </c>
      <c r="BA76" s="142">
        <f>'O05.2 - O05.2. - Opěrná s...'!F33</f>
        <v>0</v>
      </c>
      <c r="BB76" s="142">
        <f>'O05.2 - O05.2. - Opěrná s...'!F34</f>
        <v>0</v>
      </c>
      <c r="BC76" s="142">
        <f>'O05.2 - O05.2. - Opěrná s...'!F35</f>
        <v>0</v>
      </c>
      <c r="BD76" s="144">
        <f>'O05.2 - O05.2. - Opěrná s...'!F36</f>
        <v>0</v>
      </c>
      <c r="BT76" s="145" t="s">
        <v>85</v>
      </c>
      <c r="BV76" s="145" t="s">
        <v>78</v>
      </c>
      <c r="BW76" s="145" t="s">
        <v>158</v>
      </c>
      <c r="BX76" s="145" t="s">
        <v>152</v>
      </c>
      <c r="CL76" s="145" t="s">
        <v>22</v>
      </c>
    </row>
    <row r="77" spans="1:90" s="6" customFormat="1" ht="28.5" customHeight="1">
      <c r="A77" s="121" t="s">
        <v>80</v>
      </c>
      <c r="B77" s="135"/>
      <c r="C77" s="136"/>
      <c r="D77" s="136"/>
      <c r="E77" s="137" t="s">
        <v>159</v>
      </c>
      <c r="F77" s="137"/>
      <c r="G77" s="137"/>
      <c r="H77" s="137"/>
      <c r="I77" s="137"/>
      <c r="J77" s="136"/>
      <c r="K77" s="137" t="s">
        <v>160</v>
      </c>
      <c r="L77" s="137"/>
      <c r="M77" s="137"/>
      <c r="N77" s="137"/>
      <c r="O77" s="137"/>
      <c r="P77" s="137"/>
      <c r="Q77" s="137"/>
      <c r="R77" s="137"/>
      <c r="S77" s="137"/>
      <c r="T77" s="137"/>
      <c r="U77" s="137"/>
      <c r="V77" s="137"/>
      <c r="W77" s="137"/>
      <c r="X77" s="137"/>
      <c r="Y77" s="137"/>
      <c r="Z77" s="137"/>
      <c r="AA77" s="137"/>
      <c r="AB77" s="137"/>
      <c r="AC77" s="137"/>
      <c r="AD77" s="137"/>
      <c r="AE77" s="137"/>
      <c r="AF77" s="137"/>
      <c r="AG77" s="138">
        <f>'O05.3 - O05.3. - Zpevněné...'!J29</f>
        <v>0</v>
      </c>
      <c r="AH77" s="136"/>
      <c r="AI77" s="136"/>
      <c r="AJ77" s="136"/>
      <c r="AK77" s="136"/>
      <c r="AL77" s="136"/>
      <c r="AM77" s="136"/>
      <c r="AN77" s="138">
        <f>SUM(AG77,AT77)</f>
        <v>0</v>
      </c>
      <c r="AO77" s="136"/>
      <c r="AP77" s="136"/>
      <c r="AQ77" s="139" t="s">
        <v>97</v>
      </c>
      <c r="AR77" s="140"/>
      <c r="AS77" s="141">
        <v>0</v>
      </c>
      <c r="AT77" s="142">
        <f>ROUND(SUM(AV77:AW77),2)</f>
        <v>0</v>
      </c>
      <c r="AU77" s="143">
        <f>'O05.3 - O05.3. - Zpevněné...'!P91</f>
        <v>0</v>
      </c>
      <c r="AV77" s="142">
        <f>'O05.3 - O05.3. - Zpevněné...'!J32</f>
        <v>0</v>
      </c>
      <c r="AW77" s="142">
        <f>'O05.3 - O05.3. - Zpevněné...'!J33</f>
        <v>0</v>
      </c>
      <c r="AX77" s="142">
        <f>'O05.3 - O05.3. - Zpevněné...'!J34</f>
        <v>0</v>
      </c>
      <c r="AY77" s="142">
        <f>'O05.3 - O05.3. - Zpevněné...'!J35</f>
        <v>0</v>
      </c>
      <c r="AZ77" s="142">
        <f>'O05.3 - O05.3. - Zpevněné...'!F32</f>
        <v>0</v>
      </c>
      <c r="BA77" s="142">
        <f>'O05.3 - O05.3. - Zpevněné...'!F33</f>
        <v>0</v>
      </c>
      <c r="BB77" s="142">
        <f>'O05.3 - O05.3. - Zpevněné...'!F34</f>
        <v>0</v>
      </c>
      <c r="BC77" s="142">
        <f>'O05.3 - O05.3. - Zpevněné...'!F35</f>
        <v>0</v>
      </c>
      <c r="BD77" s="144">
        <f>'O05.3 - O05.3. - Zpevněné...'!F36</f>
        <v>0</v>
      </c>
      <c r="BT77" s="145" t="s">
        <v>85</v>
      </c>
      <c r="BV77" s="145" t="s">
        <v>78</v>
      </c>
      <c r="BW77" s="145" t="s">
        <v>161</v>
      </c>
      <c r="BX77" s="145" t="s">
        <v>152</v>
      </c>
      <c r="CL77" s="145" t="s">
        <v>22</v>
      </c>
    </row>
    <row r="78" spans="1:90" s="6" customFormat="1" ht="16.5" customHeight="1">
      <c r="A78" s="121" t="s">
        <v>80</v>
      </c>
      <c r="B78" s="135"/>
      <c r="C78" s="136"/>
      <c r="D78" s="136"/>
      <c r="E78" s="137" t="s">
        <v>162</v>
      </c>
      <c r="F78" s="137"/>
      <c r="G78" s="137"/>
      <c r="H78" s="137"/>
      <c r="I78" s="137"/>
      <c r="J78" s="136"/>
      <c r="K78" s="137" t="s">
        <v>163</v>
      </c>
      <c r="L78" s="137"/>
      <c r="M78" s="137"/>
      <c r="N78" s="137"/>
      <c r="O78" s="137"/>
      <c r="P78" s="137"/>
      <c r="Q78" s="137"/>
      <c r="R78" s="137"/>
      <c r="S78" s="137"/>
      <c r="T78" s="137"/>
      <c r="U78" s="137"/>
      <c r="V78" s="137"/>
      <c r="W78" s="137"/>
      <c r="X78" s="137"/>
      <c r="Y78" s="137"/>
      <c r="Z78" s="137"/>
      <c r="AA78" s="137"/>
      <c r="AB78" s="137"/>
      <c r="AC78" s="137"/>
      <c r="AD78" s="137"/>
      <c r="AE78" s="137"/>
      <c r="AF78" s="137"/>
      <c r="AG78" s="138">
        <f>'O05.4 - O05.4. - Úprava a...'!J29</f>
        <v>0</v>
      </c>
      <c r="AH78" s="136"/>
      <c r="AI78" s="136"/>
      <c r="AJ78" s="136"/>
      <c r="AK78" s="136"/>
      <c r="AL78" s="136"/>
      <c r="AM78" s="136"/>
      <c r="AN78" s="138">
        <f>SUM(AG78,AT78)</f>
        <v>0</v>
      </c>
      <c r="AO78" s="136"/>
      <c r="AP78" s="136"/>
      <c r="AQ78" s="139" t="s">
        <v>97</v>
      </c>
      <c r="AR78" s="140"/>
      <c r="AS78" s="141">
        <v>0</v>
      </c>
      <c r="AT78" s="142">
        <f>ROUND(SUM(AV78:AW78),2)</f>
        <v>0</v>
      </c>
      <c r="AU78" s="143">
        <f>'O05.4 - O05.4. - Úprava a...'!P91</f>
        <v>0</v>
      </c>
      <c r="AV78" s="142">
        <f>'O05.4 - O05.4. - Úprava a...'!J32</f>
        <v>0</v>
      </c>
      <c r="AW78" s="142">
        <f>'O05.4 - O05.4. - Úprava a...'!J33</f>
        <v>0</v>
      </c>
      <c r="AX78" s="142">
        <f>'O05.4 - O05.4. - Úprava a...'!J34</f>
        <v>0</v>
      </c>
      <c r="AY78" s="142">
        <f>'O05.4 - O05.4. - Úprava a...'!J35</f>
        <v>0</v>
      </c>
      <c r="AZ78" s="142">
        <f>'O05.4 - O05.4. - Úprava a...'!F32</f>
        <v>0</v>
      </c>
      <c r="BA78" s="142">
        <f>'O05.4 - O05.4. - Úprava a...'!F33</f>
        <v>0</v>
      </c>
      <c r="BB78" s="142">
        <f>'O05.4 - O05.4. - Úprava a...'!F34</f>
        <v>0</v>
      </c>
      <c r="BC78" s="142">
        <f>'O05.4 - O05.4. - Úprava a...'!F35</f>
        <v>0</v>
      </c>
      <c r="BD78" s="144">
        <f>'O05.4 - O05.4. - Úprava a...'!F36</f>
        <v>0</v>
      </c>
      <c r="BT78" s="145" t="s">
        <v>85</v>
      </c>
      <c r="BV78" s="145" t="s">
        <v>78</v>
      </c>
      <c r="BW78" s="145" t="s">
        <v>164</v>
      </c>
      <c r="BX78" s="145" t="s">
        <v>152</v>
      </c>
      <c r="CL78" s="145" t="s">
        <v>22</v>
      </c>
    </row>
    <row r="79" spans="1:90" s="6" customFormat="1" ht="16.5" customHeight="1">
      <c r="A79" s="121" t="s">
        <v>80</v>
      </c>
      <c r="B79" s="135"/>
      <c r="C79" s="136"/>
      <c r="D79" s="136"/>
      <c r="E79" s="137" t="s">
        <v>165</v>
      </c>
      <c r="F79" s="137"/>
      <c r="G79" s="137"/>
      <c r="H79" s="137"/>
      <c r="I79" s="137"/>
      <c r="J79" s="136"/>
      <c r="K79" s="137" t="s">
        <v>166</v>
      </c>
      <c r="L79" s="137"/>
      <c r="M79" s="137"/>
      <c r="N79" s="137"/>
      <c r="O79" s="137"/>
      <c r="P79" s="137"/>
      <c r="Q79" s="137"/>
      <c r="R79" s="137"/>
      <c r="S79" s="137"/>
      <c r="T79" s="137"/>
      <c r="U79" s="137"/>
      <c r="V79" s="137"/>
      <c r="W79" s="137"/>
      <c r="X79" s="137"/>
      <c r="Y79" s="137"/>
      <c r="Z79" s="137"/>
      <c r="AA79" s="137"/>
      <c r="AB79" s="137"/>
      <c r="AC79" s="137"/>
      <c r="AD79" s="137"/>
      <c r="AE79" s="137"/>
      <c r="AF79" s="137"/>
      <c r="AG79" s="138">
        <f>'O05.5 - O05.5. - Sadové ú...'!J29</f>
        <v>0</v>
      </c>
      <c r="AH79" s="136"/>
      <c r="AI79" s="136"/>
      <c r="AJ79" s="136"/>
      <c r="AK79" s="136"/>
      <c r="AL79" s="136"/>
      <c r="AM79" s="136"/>
      <c r="AN79" s="138">
        <f>SUM(AG79,AT79)</f>
        <v>0</v>
      </c>
      <c r="AO79" s="136"/>
      <c r="AP79" s="136"/>
      <c r="AQ79" s="139" t="s">
        <v>97</v>
      </c>
      <c r="AR79" s="140"/>
      <c r="AS79" s="141">
        <v>0</v>
      </c>
      <c r="AT79" s="142">
        <f>ROUND(SUM(AV79:AW79),2)</f>
        <v>0</v>
      </c>
      <c r="AU79" s="143">
        <f>'O05.5 - O05.5. - Sadové ú...'!P84</f>
        <v>0</v>
      </c>
      <c r="AV79" s="142">
        <f>'O05.5 - O05.5. - Sadové ú...'!J32</f>
        <v>0</v>
      </c>
      <c r="AW79" s="142">
        <f>'O05.5 - O05.5. - Sadové ú...'!J33</f>
        <v>0</v>
      </c>
      <c r="AX79" s="142">
        <f>'O05.5 - O05.5. - Sadové ú...'!J34</f>
        <v>0</v>
      </c>
      <c r="AY79" s="142">
        <f>'O05.5 - O05.5. - Sadové ú...'!J35</f>
        <v>0</v>
      </c>
      <c r="AZ79" s="142">
        <f>'O05.5 - O05.5. - Sadové ú...'!F32</f>
        <v>0</v>
      </c>
      <c r="BA79" s="142">
        <f>'O05.5 - O05.5. - Sadové ú...'!F33</f>
        <v>0</v>
      </c>
      <c r="BB79" s="142">
        <f>'O05.5 - O05.5. - Sadové ú...'!F34</f>
        <v>0</v>
      </c>
      <c r="BC79" s="142">
        <f>'O05.5 - O05.5. - Sadové ú...'!F35</f>
        <v>0</v>
      </c>
      <c r="BD79" s="144">
        <f>'O05.5 - O05.5. - Sadové ú...'!F36</f>
        <v>0</v>
      </c>
      <c r="BT79" s="145" t="s">
        <v>85</v>
      </c>
      <c r="BV79" s="145" t="s">
        <v>78</v>
      </c>
      <c r="BW79" s="145" t="s">
        <v>167</v>
      </c>
      <c r="BX79" s="145" t="s">
        <v>152</v>
      </c>
      <c r="CL79" s="145" t="s">
        <v>22</v>
      </c>
    </row>
    <row r="80" spans="1:90" s="6" customFormat="1" ht="16.5" customHeight="1">
      <c r="A80" s="121" t="s">
        <v>80</v>
      </c>
      <c r="B80" s="135"/>
      <c r="C80" s="136"/>
      <c r="D80" s="136"/>
      <c r="E80" s="137" t="s">
        <v>168</v>
      </c>
      <c r="F80" s="137"/>
      <c r="G80" s="137"/>
      <c r="H80" s="137"/>
      <c r="I80" s="137"/>
      <c r="J80" s="136"/>
      <c r="K80" s="137" t="s">
        <v>169</v>
      </c>
      <c r="L80" s="137"/>
      <c r="M80" s="137"/>
      <c r="N80" s="137"/>
      <c r="O80" s="137"/>
      <c r="P80" s="137"/>
      <c r="Q80" s="137"/>
      <c r="R80" s="137"/>
      <c r="S80" s="137"/>
      <c r="T80" s="137"/>
      <c r="U80" s="137"/>
      <c r="V80" s="137"/>
      <c r="W80" s="137"/>
      <c r="X80" s="137"/>
      <c r="Y80" s="137"/>
      <c r="Z80" s="137"/>
      <c r="AA80" s="137"/>
      <c r="AB80" s="137"/>
      <c r="AC80" s="137"/>
      <c r="AD80" s="137"/>
      <c r="AE80" s="137"/>
      <c r="AF80" s="137"/>
      <c r="AG80" s="138">
        <f>'O05.6 - O05.6. - Vnější m...'!J29</f>
        <v>0</v>
      </c>
      <c r="AH80" s="136"/>
      <c r="AI80" s="136"/>
      <c r="AJ80" s="136"/>
      <c r="AK80" s="136"/>
      <c r="AL80" s="136"/>
      <c r="AM80" s="136"/>
      <c r="AN80" s="138">
        <f>SUM(AG80,AT80)</f>
        <v>0</v>
      </c>
      <c r="AO80" s="136"/>
      <c r="AP80" s="136"/>
      <c r="AQ80" s="139" t="s">
        <v>97</v>
      </c>
      <c r="AR80" s="140"/>
      <c r="AS80" s="141">
        <v>0</v>
      </c>
      <c r="AT80" s="142">
        <f>ROUND(SUM(AV80:AW80),2)</f>
        <v>0</v>
      </c>
      <c r="AU80" s="143">
        <f>'O05.6 - O05.6. - Vnější m...'!P84</f>
        <v>0</v>
      </c>
      <c r="AV80" s="142">
        <f>'O05.6 - O05.6. - Vnější m...'!J32</f>
        <v>0</v>
      </c>
      <c r="AW80" s="142">
        <f>'O05.6 - O05.6. - Vnější m...'!J33</f>
        <v>0</v>
      </c>
      <c r="AX80" s="142">
        <f>'O05.6 - O05.6. - Vnější m...'!J34</f>
        <v>0</v>
      </c>
      <c r="AY80" s="142">
        <f>'O05.6 - O05.6. - Vnější m...'!J35</f>
        <v>0</v>
      </c>
      <c r="AZ80" s="142">
        <f>'O05.6 - O05.6. - Vnější m...'!F32</f>
        <v>0</v>
      </c>
      <c r="BA80" s="142">
        <f>'O05.6 - O05.6. - Vnější m...'!F33</f>
        <v>0</v>
      </c>
      <c r="BB80" s="142">
        <f>'O05.6 - O05.6. - Vnější m...'!F34</f>
        <v>0</v>
      </c>
      <c r="BC80" s="142">
        <f>'O05.6 - O05.6. - Vnější m...'!F35</f>
        <v>0</v>
      </c>
      <c r="BD80" s="144">
        <f>'O05.6 - O05.6. - Vnější m...'!F36</f>
        <v>0</v>
      </c>
      <c r="BT80" s="145" t="s">
        <v>85</v>
      </c>
      <c r="BV80" s="145" t="s">
        <v>78</v>
      </c>
      <c r="BW80" s="145" t="s">
        <v>170</v>
      </c>
      <c r="BX80" s="145" t="s">
        <v>152</v>
      </c>
      <c r="CL80" s="145" t="s">
        <v>22</v>
      </c>
    </row>
    <row r="81" spans="1:91" s="5" customFormat="1" ht="16.5" customHeight="1">
      <c r="A81" s="121" t="s">
        <v>80</v>
      </c>
      <c r="B81" s="122"/>
      <c r="C81" s="123"/>
      <c r="D81" s="124" t="s">
        <v>171</v>
      </c>
      <c r="E81" s="124"/>
      <c r="F81" s="124"/>
      <c r="G81" s="124"/>
      <c r="H81" s="124"/>
      <c r="I81" s="125"/>
      <c r="J81" s="124" t="s">
        <v>172</v>
      </c>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6">
        <f>'O07 - O07 - Ostatní nákla...'!J27</f>
        <v>0</v>
      </c>
      <c r="AH81" s="125"/>
      <c r="AI81" s="125"/>
      <c r="AJ81" s="125"/>
      <c r="AK81" s="125"/>
      <c r="AL81" s="125"/>
      <c r="AM81" s="125"/>
      <c r="AN81" s="126">
        <f>SUM(AG81,AT81)</f>
        <v>0</v>
      </c>
      <c r="AO81" s="125"/>
      <c r="AP81" s="125"/>
      <c r="AQ81" s="127" t="s">
        <v>83</v>
      </c>
      <c r="AR81" s="128"/>
      <c r="AS81" s="147">
        <v>0</v>
      </c>
      <c r="AT81" s="148">
        <f>ROUND(SUM(AV81:AW81),2)</f>
        <v>0</v>
      </c>
      <c r="AU81" s="149">
        <f>'O07 - O07 - Ostatní nákla...'!P81</f>
        <v>0</v>
      </c>
      <c r="AV81" s="148">
        <f>'O07 - O07 - Ostatní nákla...'!J30</f>
        <v>0</v>
      </c>
      <c r="AW81" s="148">
        <f>'O07 - O07 - Ostatní nákla...'!J31</f>
        <v>0</v>
      </c>
      <c r="AX81" s="148">
        <f>'O07 - O07 - Ostatní nákla...'!J32</f>
        <v>0</v>
      </c>
      <c r="AY81" s="148">
        <f>'O07 - O07 - Ostatní nákla...'!J33</f>
        <v>0</v>
      </c>
      <c r="AZ81" s="148">
        <f>'O07 - O07 - Ostatní nákla...'!F30</f>
        <v>0</v>
      </c>
      <c r="BA81" s="148">
        <f>'O07 - O07 - Ostatní nákla...'!F31</f>
        <v>0</v>
      </c>
      <c r="BB81" s="148">
        <f>'O07 - O07 - Ostatní nákla...'!F32</f>
        <v>0</v>
      </c>
      <c r="BC81" s="148">
        <f>'O07 - O07 - Ostatní nákla...'!F33</f>
        <v>0</v>
      </c>
      <c r="BD81" s="150">
        <f>'O07 - O07 - Ostatní nákla...'!F34</f>
        <v>0</v>
      </c>
      <c r="BT81" s="133" t="s">
        <v>18</v>
      </c>
      <c r="BV81" s="133" t="s">
        <v>78</v>
      </c>
      <c r="BW81" s="133" t="s">
        <v>173</v>
      </c>
      <c r="BX81" s="133" t="s">
        <v>7</v>
      </c>
      <c r="CL81" s="133" t="s">
        <v>22</v>
      </c>
      <c r="CM81" s="133" t="s">
        <v>85</v>
      </c>
    </row>
    <row r="82" spans="2:44" s="1" customFormat="1" ht="30" customHeight="1">
      <c r="B82" s="48"/>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4"/>
    </row>
    <row r="83" spans="2:44" s="1" customFormat="1" ht="6.95" customHeight="1">
      <c r="B83" s="69"/>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4"/>
    </row>
  </sheetData>
  <sheetProtection password="CC35" sheet="1" objects="1" scenarios="1" formatColumns="0" formatRows="0"/>
  <mergeCells count="1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E56:I56"/>
    <mergeCell ref="K56:AF56"/>
    <mergeCell ref="AN57:AP57"/>
    <mergeCell ref="AG57:AM57"/>
    <mergeCell ref="E57:I57"/>
    <mergeCell ref="K57:AF57"/>
    <mergeCell ref="AN58:AP58"/>
    <mergeCell ref="AG58:AM58"/>
    <mergeCell ref="F58:J58"/>
    <mergeCell ref="L58:AF58"/>
    <mergeCell ref="AN59:AP59"/>
    <mergeCell ref="AG59:AM59"/>
    <mergeCell ref="F59:J59"/>
    <mergeCell ref="L59:AF59"/>
    <mergeCell ref="AN60:AP60"/>
    <mergeCell ref="AG60:AM60"/>
    <mergeCell ref="F60:J60"/>
    <mergeCell ref="L60:AF60"/>
    <mergeCell ref="AN61:AP61"/>
    <mergeCell ref="AG61:AM61"/>
    <mergeCell ref="F61:J61"/>
    <mergeCell ref="L61:AF61"/>
    <mergeCell ref="AN62:AP62"/>
    <mergeCell ref="AG62:AM62"/>
    <mergeCell ref="E62:I62"/>
    <mergeCell ref="K62:AF62"/>
    <mergeCell ref="AN63:AP63"/>
    <mergeCell ref="AG63:AM63"/>
    <mergeCell ref="F63:J63"/>
    <mergeCell ref="L63:AF63"/>
    <mergeCell ref="AN64:AP64"/>
    <mergeCell ref="AG64:AM64"/>
    <mergeCell ref="G64:K64"/>
    <mergeCell ref="M64:AF64"/>
    <mergeCell ref="AN65:AP65"/>
    <mergeCell ref="AG65:AM65"/>
    <mergeCell ref="G65:K65"/>
    <mergeCell ref="M65:AF65"/>
    <mergeCell ref="AN66:AP66"/>
    <mergeCell ref="AG66:AM66"/>
    <mergeCell ref="G66:K66"/>
    <mergeCell ref="M66:AF66"/>
    <mergeCell ref="AN67:AP67"/>
    <mergeCell ref="AG67:AM67"/>
    <mergeCell ref="G67:K67"/>
    <mergeCell ref="M67:AF67"/>
    <mergeCell ref="AN68:AP68"/>
    <mergeCell ref="AG68:AM68"/>
    <mergeCell ref="G68:K68"/>
    <mergeCell ref="M68:AF68"/>
    <mergeCell ref="AN69:AP69"/>
    <mergeCell ref="AG69:AM69"/>
    <mergeCell ref="G69:K69"/>
    <mergeCell ref="M69:AF69"/>
    <mergeCell ref="AN70:AP70"/>
    <mergeCell ref="AG70:AM70"/>
    <mergeCell ref="G70:K70"/>
    <mergeCell ref="M70:AF70"/>
    <mergeCell ref="AN71:AP71"/>
    <mergeCell ref="AG71:AM71"/>
    <mergeCell ref="G71:K71"/>
    <mergeCell ref="M71:AF71"/>
    <mergeCell ref="AN72:AP72"/>
    <mergeCell ref="AG72:AM72"/>
    <mergeCell ref="F72:J72"/>
    <mergeCell ref="L72:AF72"/>
    <mergeCell ref="AN73:AP73"/>
    <mergeCell ref="AG73:AM73"/>
    <mergeCell ref="E73:I73"/>
    <mergeCell ref="K73:AF73"/>
    <mergeCell ref="AN74:AP74"/>
    <mergeCell ref="AG74:AM74"/>
    <mergeCell ref="D74:H74"/>
    <mergeCell ref="J74:AF74"/>
    <mergeCell ref="AN75:AP75"/>
    <mergeCell ref="AG75:AM75"/>
    <mergeCell ref="E75:I75"/>
    <mergeCell ref="K75:AF75"/>
    <mergeCell ref="AN76:AP76"/>
    <mergeCell ref="AG76:AM76"/>
    <mergeCell ref="E76:I76"/>
    <mergeCell ref="K76:AF76"/>
    <mergeCell ref="AN77:AP77"/>
    <mergeCell ref="AG77:AM77"/>
    <mergeCell ref="E77:I77"/>
    <mergeCell ref="K77:AF77"/>
    <mergeCell ref="AN78:AP78"/>
    <mergeCell ref="AG78:AM78"/>
    <mergeCell ref="E78:I78"/>
    <mergeCell ref="K78:AF78"/>
    <mergeCell ref="AN79:AP79"/>
    <mergeCell ref="AG79:AM79"/>
    <mergeCell ref="E79:I79"/>
    <mergeCell ref="K79:AF79"/>
    <mergeCell ref="AN80:AP80"/>
    <mergeCell ref="AG80:AM80"/>
    <mergeCell ref="E80:I80"/>
    <mergeCell ref="K80:AF80"/>
    <mergeCell ref="AN81:AP81"/>
    <mergeCell ref="AG81:AM81"/>
    <mergeCell ref="D81:H81"/>
    <mergeCell ref="J81:AF81"/>
    <mergeCell ref="AG51:AM51"/>
    <mergeCell ref="AN51:AP51"/>
    <mergeCell ref="AR2:BE2"/>
  </mergeCells>
  <hyperlinks>
    <hyperlink ref="K1:S1" location="C2" display="1) Rekapitulace stavby"/>
    <hyperlink ref="W1:AI1" location="C51" display="2) Rekapitulace objektů stavby a soupisů prací"/>
    <hyperlink ref="A52" location="'O01 - O01- Sanace, demoli...'!C2" display="/"/>
    <hyperlink ref="A53" location="'O02 - O02- VLASTNÍ OBJEKT...'!C2" display="/"/>
    <hyperlink ref="A54" location="'O03 - O03- SPOJOVACÍ LÁVKA'!C2" display="/"/>
    <hyperlink ref="A56" location="'O04.1. - O04.1. - VYTÁPĚNÍ'!C2" display="/"/>
    <hyperlink ref="A58" location="'O04.2.1. - O04.2.1. - Vod...'!C2" display="/"/>
    <hyperlink ref="A59" location="'O04.2.2. - O04.2.2. - Zař...'!C2" display="/"/>
    <hyperlink ref="A60" location="'O04.2.3. - O04.2.3. - Kan...'!C2" display="/"/>
    <hyperlink ref="A61" location="'O04.2.4. - O04.2.4. - Ven...'!C2" display="/"/>
    <hyperlink ref="A64" location="'O04.3.1 - O04.3.1 - Slabo...'!C2" display="/"/>
    <hyperlink ref="A65" location="'O04.3.1.1 - Strukturovaná...'!C2" display="/"/>
    <hyperlink ref="A66" location="'O04.3.1.2 - Kamerový syst...'!C2" display="/"/>
    <hyperlink ref="A67" location="'O04.3.1.3 - Video vrátný ...'!C2" display="/"/>
    <hyperlink ref="A68" location="'O04.3.1.4 - Zásuvkový roz...'!C2" display="/"/>
    <hyperlink ref="A69" location="'O04.3.1.5 - Elektronické ...'!C2" display="/"/>
    <hyperlink ref="A70" location="'O04.3.1.6 - Evakuační roz...'!C2" display="/"/>
    <hyperlink ref="A71" location="'O04.3.1.7 - Jednotný čas ...'!C2" display="/"/>
    <hyperlink ref="A72" location="'O04.3.2 - O04.3.2 - Silno...'!C2" display="/"/>
    <hyperlink ref="A73" location="'O04.4. - O04.4. - VZT'!C2" display="/"/>
    <hyperlink ref="A75" location="'O05.1 - O05.1. - Uvedení ...'!C2" display="/"/>
    <hyperlink ref="A76" location="'O05.2 - O05.2. - Opěrná s...'!C2" display="/"/>
    <hyperlink ref="A77" location="'O05.3 - O05.3. - Zpevněné...'!C2" display="/"/>
    <hyperlink ref="A78" location="'O05.4 - O05.4. - Úprava a...'!C2" display="/"/>
    <hyperlink ref="A79" location="'O05.5 - O05.5. - Sadové ú...'!C2" display="/"/>
    <hyperlink ref="A80" location="'O05.6 - O05.6. - Vnější m...'!C2" display="/"/>
    <hyperlink ref="A81" location="'O07 - O07 - Ostatní nákl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120</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4414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ROUND(J90,2)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ROUND(SUM(BE90:BE158),2)</f>
        <v>0</v>
      </c>
      <c r="G34" s="49"/>
      <c r="H34" s="49"/>
      <c r="I34" s="173">
        <v>0.21</v>
      </c>
      <c r="J34" s="172">
        <f>ROUND(ROUND((SUM(BE90:BE158)),2)*I34,2)</f>
        <v>0</v>
      </c>
      <c r="K34" s="53"/>
    </row>
    <row r="35" spans="2:11" s="1" customFormat="1" ht="14.4" customHeight="1">
      <c r="B35" s="48"/>
      <c r="C35" s="49"/>
      <c r="D35" s="49"/>
      <c r="E35" s="57" t="s">
        <v>48</v>
      </c>
      <c r="F35" s="172">
        <f>ROUND(SUM(BF90:BF158),2)</f>
        <v>0</v>
      </c>
      <c r="G35" s="49"/>
      <c r="H35" s="49"/>
      <c r="I35" s="173">
        <v>0.15</v>
      </c>
      <c r="J35" s="172">
        <f>ROUND(ROUND((SUM(BF90:BF158)),2)*I35,2)</f>
        <v>0</v>
      </c>
      <c r="K35" s="53"/>
    </row>
    <row r="36" spans="2:11" s="1" customFormat="1" ht="14.4" customHeight="1" hidden="1">
      <c r="B36" s="48"/>
      <c r="C36" s="49"/>
      <c r="D36" s="49"/>
      <c r="E36" s="57" t="s">
        <v>49</v>
      </c>
      <c r="F36" s="172">
        <f>ROUND(SUM(BG90:BG158),2)</f>
        <v>0</v>
      </c>
      <c r="G36" s="49"/>
      <c r="H36" s="49"/>
      <c r="I36" s="173">
        <v>0.21</v>
      </c>
      <c r="J36" s="172">
        <v>0</v>
      </c>
      <c r="K36" s="53"/>
    </row>
    <row r="37" spans="2:11" s="1" customFormat="1" ht="14.4" customHeight="1" hidden="1">
      <c r="B37" s="48"/>
      <c r="C37" s="49"/>
      <c r="D37" s="49"/>
      <c r="E37" s="57" t="s">
        <v>50</v>
      </c>
      <c r="F37" s="172">
        <f>ROUND(SUM(BH90:BH158),2)</f>
        <v>0</v>
      </c>
      <c r="G37" s="49"/>
      <c r="H37" s="49"/>
      <c r="I37" s="173">
        <v>0.15</v>
      </c>
      <c r="J37" s="172">
        <v>0</v>
      </c>
      <c r="K37" s="53"/>
    </row>
    <row r="38" spans="2:11" s="1" customFormat="1" ht="14.4" customHeight="1" hidden="1">
      <c r="B38" s="48"/>
      <c r="C38" s="49"/>
      <c r="D38" s="49"/>
      <c r="E38" s="57" t="s">
        <v>51</v>
      </c>
      <c r="F38" s="172">
        <f>ROUND(SUM(BI90:BI158),2)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O04.3.1 - O04.3.1 - Slaboproudé rozvody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J90</f>
        <v>0</v>
      </c>
      <c r="K64" s="53"/>
      <c r="AU64" s="26" t="s">
        <v>187</v>
      </c>
    </row>
    <row r="65" spans="2:11" s="8" customFormat="1" ht="24.95" customHeight="1">
      <c r="B65" s="192"/>
      <c r="C65" s="193"/>
      <c r="D65" s="194" t="s">
        <v>385</v>
      </c>
      <c r="E65" s="195"/>
      <c r="F65" s="195"/>
      <c r="G65" s="195"/>
      <c r="H65" s="195"/>
      <c r="I65" s="196"/>
      <c r="J65" s="197">
        <f>J91</f>
        <v>0</v>
      </c>
      <c r="K65" s="198"/>
    </row>
    <row r="66" spans="2:11" s="9" customFormat="1" ht="19.9" customHeight="1">
      <c r="B66" s="199"/>
      <c r="C66" s="200"/>
      <c r="D66" s="201" t="s">
        <v>4415</v>
      </c>
      <c r="E66" s="202"/>
      <c r="F66" s="202"/>
      <c r="G66" s="202"/>
      <c r="H66" s="202"/>
      <c r="I66" s="203"/>
      <c r="J66" s="204">
        <f>J93</f>
        <v>0</v>
      </c>
      <c r="K66" s="205"/>
    </row>
    <row r="67" spans="2:11" s="1" customFormat="1" ht="21.8" customHeight="1">
      <c r="B67" s="48"/>
      <c r="C67" s="49"/>
      <c r="D67" s="49"/>
      <c r="E67" s="49"/>
      <c r="F67" s="49"/>
      <c r="G67" s="49"/>
      <c r="H67" s="49"/>
      <c r="I67" s="159"/>
      <c r="J67" s="49"/>
      <c r="K67" s="53"/>
    </row>
    <row r="68" spans="2:11" s="1" customFormat="1" ht="6.95" customHeight="1">
      <c r="B68" s="69"/>
      <c r="C68" s="70"/>
      <c r="D68" s="70"/>
      <c r="E68" s="70"/>
      <c r="F68" s="70"/>
      <c r="G68" s="70"/>
      <c r="H68" s="70"/>
      <c r="I68" s="181"/>
      <c r="J68" s="70"/>
      <c r="K68" s="71"/>
    </row>
    <row r="72" spans="2:12" s="1" customFormat="1" ht="6.95" customHeight="1">
      <c r="B72" s="72"/>
      <c r="C72" s="73"/>
      <c r="D72" s="73"/>
      <c r="E72" s="73"/>
      <c r="F72" s="73"/>
      <c r="G72" s="73"/>
      <c r="H72" s="73"/>
      <c r="I72" s="184"/>
      <c r="J72" s="73"/>
      <c r="K72" s="73"/>
      <c r="L72" s="74"/>
    </row>
    <row r="73" spans="2:12" s="1" customFormat="1" ht="36.95" customHeight="1">
      <c r="B73" s="48"/>
      <c r="C73" s="75" t="s">
        <v>192</v>
      </c>
      <c r="D73" s="76"/>
      <c r="E73" s="76"/>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4.4" customHeight="1">
      <c r="B75" s="48"/>
      <c r="C75" s="78" t="s">
        <v>19</v>
      </c>
      <c r="D75" s="76"/>
      <c r="E75" s="76"/>
      <c r="F75" s="76"/>
      <c r="G75" s="76"/>
      <c r="H75" s="76"/>
      <c r="I75" s="206"/>
      <c r="J75" s="76"/>
      <c r="K75" s="76"/>
      <c r="L75" s="74"/>
    </row>
    <row r="76" spans="2:12" s="1" customFormat="1" ht="16.5" customHeight="1">
      <c r="B76" s="48"/>
      <c r="C76" s="76"/>
      <c r="D76" s="76"/>
      <c r="E76" s="207" t="str">
        <f>E7</f>
        <v>PŘÍSTAVBA PAVILONU /odborné učebny/ 2. ZŠ Beroun Preislerova ul.</v>
      </c>
      <c r="F76" s="78"/>
      <c r="G76" s="78"/>
      <c r="H76" s="78"/>
      <c r="I76" s="206"/>
      <c r="J76" s="76"/>
      <c r="K76" s="76"/>
      <c r="L76" s="74"/>
    </row>
    <row r="77" spans="2:12" ht="13.5">
      <c r="B77" s="30"/>
      <c r="C77" s="78" t="s">
        <v>180</v>
      </c>
      <c r="D77" s="313"/>
      <c r="E77" s="313"/>
      <c r="F77" s="313"/>
      <c r="G77" s="313"/>
      <c r="H77" s="313"/>
      <c r="I77" s="151"/>
      <c r="J77" s="313"/>
      <c r="K77" s="313"/>
      <c r="L77" s="314"/>
    </row>
    <row r="78" spans="2:12" ht="16.5" customHeight="1">
      <c r="B78" s="30"/>
      <c r="C78" s="313"/>
      <c r="D78" s="313"/>
      <c r="E78" s="207" t="s">
        <v>3644</v>
      </c>
      <c r="F78" s="313"/>
      <c r="G78" s="313"/>
      <c r="H78" s="313"/>
      <c r="I78" s="151"/>
      <c r="J78" s="313"/>
      <c r="K78" s="313"/>
      <c r="L78" s="314"/>
    </row>
    <row r="79" spans="2:12" ht="13.5">
      <c r="B79" s="30"/>
      <c r="C79" s="78" t="s">
        <v>3645</v>
      </c>
      <c r="D79" s="313"/>
      <c r="E79" s="313"/>
      <c r="F79" s="313"/>
      <c r="G79" s="313"/>
      <c r="H79" s="313"/>
      <c r="I79" s="151"/>
      <c r="J79" s="313"/>
      <c r="K79" s="313"/>
      <c r="L79" s="314"/>
    </row>
    <row r="80" spans="2:12" s="1" customFormat="1" ht="16.5" customHeight="1">
      <c r="B80" s="48"/>
      <c r="C80" s="76"/>
      <c r="D80" s="76"/>
      <c r="E80" s="315" t="s">
        <v>4413</v>
      </c>
      <c r="F80" s="76"/>
      <c r="G80" s="76"/>
      <c r="H80" s="76"/>
      <c r="I80" s="206"/>
      <c r="J80" s="76"/>
      <c r="K80" s="76"/>
      <c r="L80" s="74"/>
    </row>
    <row r="81" spans="2:12" s="1" customFormat="1" ht="14.4" customHeight="1">
      <c r="B81" s="48"/>
      <c r="C81" s="78" t="s">
        <v>3978</v>
      </c>
      <c r="D81" s="76"/>
      <c r="E81" s="76"/>
      <c r="F81" s="76"/>
      <c r="G81" s="76"/>
      <c r="H81" s="76"/>
      <c r="I81" s="206"/>
      <c r="J81" s="76"/>
      <c r="K81" s="76"/>
      <c r="L81" s="74"/>
    </row>
    <row r="82" spans="2:12" s="1" customFormat="1" ht="17.25" customHeight="1">
      <c r="B82" s="48"/>
      <c r="C82" s="76"/>
      <c r="D82" s="76"/>
      <c r="E82" s="84" t="str">
        <f>E13</f>
        <v>O04.3.1 - O04.3.1 - Slaboproudé rozvody</v>
      </c>
      <c r="F82" s="76"/>
      <c r="G82" s="76"/>
      <c r="H82" s="76"/>
      <c r="I82" s="206"/>
      <c r="J82" s="76"/>
      <c r="K82" s="76"/>
      <c r="L82" s="74"/>
    </row>
    <row r="83" spans="2:12" s="1" customFormat="1" ht="6.95" customHeight="1">
      <c r="B83" s="48"/>
      <c r="C83" s="76"/>
      <c r="D83" s="76"/>
      <c r="E83" s="76"/>
      <c r="F83" s="76"/>
      <c r="G83" s="76"/>
      <c r="H83" s="76"/>
      <c r="I83" s="206"/>
      <c r="J83" s="76"/>
      <c r="K83" s="76"/>
      <c r="L83" s="74"/>
    </row>
    <row r="84" spans="2:12" s="1" customFormat="1" ht="18" customHeight="1">
      <c r="B84" s="48"/>
      <c r="C84" s="78" t="s">
        <v>24</v>
      </c>
      <c r="D84" s="76"/>
      <c r="E84" s="76"/>
      <c r="F84" s="208" t="str">
        <f>F16</f>
        <v>Beroun, Preislerova ul.</v>
      </c>
      <c r="G84" s="76"/>
      <c r="H84" s="76"/>
      <c r="I84" s="209" t="s">
        <v>26</v>
      </c>
      <c r="J84" s="87" t="str">
        <f>IF(J16="","",J16)</f>
        <v>23. 1. 2018</v>
      </c>
      <c r="K84" s="76"/>
      <c r="L84" s="74"/>
    </row>
    <row r="85" spans="2:12" s="1" customFormat="1" ht="6.95" customHeight="1">
      <c r="B85" s="48"/>
      <c r="C85" s="76"/>
      <c r="D85" s="76"/>
      <c r="E85" s="76"/>
      <c r="F85" s="76"/>
      <c r="G85" s="76"/>
      <c r="H85" s="76"/>
      <c r="I85" s="206"/>
      <c r="J85" s="76"/>
      <c r="K85" s="76"/>
      <c r="L85" s="74"/>
    </row>
    <row r="86" spans="2:12" s="1" customFormat="1" ht="13.5">
      <c r="B86" s="48"/>
      <c r="C86" s="78" t="s">
        <v>28</v>
      </c>
      <c r="D86" s="76"/>
      <c r="E86" s="76"/>
      <c r="F86" s="208" t="str">
        <f>E19</f>
        <v>Město BEROUN, Husovo nám. 68, 26643</v>
      </c>
      <c r="G86" s="76"/>
      <c r="H86" s="76"/>
      <c r="I86" s="209" t="s">
        <v>35</v>
      </c>
      <c r="J86" s="208" t="str">
        <f>E25</f>
        <v>SPEKTRA s.r.o. Beroun,V Hlinkách 1548,26601</v>
      </c>
      <c r="K86" s="76"/>
      <c r="L86" s="74"/>
    </row>
    <row r="87" spans="2:12" s="1" customFormat="1" ht="14.4" customHeight="1">
      <c r="B87" s="48"/>
      <c r="C87" s="78" t="s">
        <v>33</v>
      </c>
      <c r="D87" s="76"/>
      <c r="E87" s="76"/>
      <c r="F87" s="208" t="str">
        <f>IF(E22="","",E22)</f>
        <v/>
      </c>
      <c r="G87" s="76"/>
      <c r="H87" s="76"/>
      <c r="I87" s="206"/>
      <c r="J87" s="76"/>
      <c r="K87" s="76"/>
      <c r="L87" s="74"/>
    </row>
    <row r="88" spans="2:12" s="1" customFormat="1" ht="10.3" customHeight="1">
      <c r="B88" s="48"/>
      <c r="C88" s="76"/>
      <c r="D88" s="76"/>
      <c r="E88" s="76"/>
      <c r="F88" s="76"/>
      <c r="G88" s="76"/>
      <c r="H88" s="76"/>
      <c r="I88" s="206"/>
      <c r="J88" s="76"/>
      <c r="K88" s="76"/>
      <c r="L88" s="74"/>
    </row>
    <row r="89" spans="2:20" s="10" customFormat="1" ht="29.25" customHeight="1">
      <c r="B89" s="210"/>
      <c r="C89" s="211" t="s">
        <v>193</v>
      </c>
      <c r="D89" s="212" t="s">
        <v>61</v>
      </c>
      <c r="E89" s="212" t="s">
        <v>57</v>
      </c>
      <c r="F89" s="212" t="s">
        <v>194</v>
      </c>
      <c r="G89" s="212" t="s">
        <v>195</v>
      </c>
      <c r="H89" s="212" t="s">
        <v>196</v>
      </c>
      <c r="I89" s="213" t="s">
        <v>197</v>
      </c>
      <c r="J89" s="212" t="s">
        <v>185</v>
      </c>
      <c r="K89" s="214" t="s">
        <v>198</v>
      </c>
      <c r="L89" s="215"/>
      <c r="M89" s="104" t="s">
        <v>199</v>
      </c>
      <c r="N89" s="105" t="s">
        <v>46</v>
      </c>
      <c r="O89" s="105" t="s">
        <v>200</v>
      </c>
      <c r="P89" s="105" t="s">
        <v>201</v>
      </c>
      <c r="Q89" s="105" t="s">
        <v>202</v>
      </c>
      <c r="R89" s="105" t="s">
        <v>203</v>
      </c>
      <c r="S89" s="105" t="s">
        <v>204</v>
      </c>
      <c r="T89" s="106" t="s">
        <v>205</v>
      </c>
    </row>
    <row r="90" spans="2:63" s="1" customFormat="1" ht="29.25" customHeight="1">
      <c r="B90" s="48"/>
      <c r="C90" s="110" t="s">
        <v>186</v>
      </c>
      <c r="D90" s="76"/>
      <c r="E90" s="76"/>
      <c r="F90" s="76"/>
      <c r="G90" s="76"/>
      <c r="H90" s="76"/>
      <c r="I90" s="206"/>
      <c r="J90" s="216">
        <f>BK90</f>
        <v>0</v>
      </c>
      <c r="K90" s="76"/>
      <c r="L90" s="74"/>
      <c r="M90" s="107"/>
      <c r="N90" s="108"/>
      <c r="O90" s="108"/>
      <c r="P90" s="217">
        <f>P91</f>
        <v>0</v>
      </c>
      <c r="Q90" s="108"/>
      <c r="R90" s="217">
        <f>R91</f>
        <v>0</v>
      </c>
      <c r="S90" s="108"/>
      <c r="T90" s="218">
        <f>T91</f>
        <v>0</v>
      </c>
      <c r="AT90" s="26" t="s">
        <v>75</v>
      </c>
      <c r="AU90" s="26" t="s">
        <v>187</v>
      </c>
      <c r="BK90" s="219">
        <f>BK91</f>
        <v>0</v>
      </c>
    </row>
    <row r="91" spans="2:63" s="11" customFormat="1" ht="37.4" customHeight="1">
      <c r="B91" s="220"/>
      <c r="C91" s="221"/>
      <c r="D91" s="222" t="s">
        <v>75</v>
      </c>
      <c r="E91" s="223" t="s">
        <v>468</v>
      </c>
      <c r="F91" s="223" t="s">
        <v>3207</v>
      </c>
      <c r="G91" s="221"/>
      <c r="H91" s="221"/>
      <c r="I91" s="224"/>
      <c r="J91" s="225">
        <f>BK91</f>
        <v>0</v>
      </c>
      <c r="K91" s="221"/>
      <c r="L91" s="226"/>
      <c r="M91" s="227"/>
      <c r="N91" s="228"/>
      <c r="O91" s="228"/>
      <c r="P91" s="229">
        <f>P92+P93</f>
        <v>0</v>
      </c>
      <c r="Q91" s="228"/>
      <c r="R91" s="229">
        <f>R92+R93</f>
        <v>0</v>
      </c>
      <c r="S91" s="228"/>
      <c r="T91" s="230">
        <f>T92+T93</f>
        <v>0</v>
      </c>
      <c r="AR91" s="231" t="s">
        <v>104</v>
      </c>
      <c r="AT91" s="232" t="s">
        <v>75</v>
      </c>
      <c r="AU91" s="232" t="s">
        <v>76</v>
      </c>
      <c r="AY91" s="231" t="s">
        <v>208</v>
      </c>
      <c r="BK91" s="233">
        <f>BK92+BK93</f>
        <v>0</v>
      </c>
    </row>
    <row r="92" spans="2:65" s="1" customFormat="1" ht="16.5" customHeight="1">
      <c r="B92" s="48"/>
      <c r="C92" s="236" t="s">
        <v>18</v>
      </c>
      <c r="D92" s="236" t="s">
        <v>210</v>
      </c>
      <c r="E92" s="237" t="s">
        <v>4416</v>
      </c>
      <c r="F92" s="238" t="s">
        <v>4417</v>
      </c>
      <c r="G92" s="239" t="s">
        <v>2043</v>
      </c>
      <c r="H92" s="307"/>
      <c r="I92" s="241"/>
      <c r="J92" s="242">
        <f>ROUND(I92*H92,2)</f>
        <v>0</v>
      </c>
      <c r="K92" s="238" t="s">
        <v>22</v>
      </c>
      <c r="L92" s="74"/>
      <c r="M92" s="243" t="s">
        <v>22</v>
      </c>
      <c r="N92" s="244" t="s">
        <v>47</v>
      </c>
      <c r="O92" s="49"/>
      <c r="P92" s="245">
        <f>O92*H92</f>
        <v>0</v>
      </c>
      <c r="Q92" s="245">
        <v>0</v>
      </c>
      <c r="R92" s="245">
        <f>Q92*H92</f>
        <v>0</v>
      </c>
      <c r="S92" s="245">
        <v>0</v>
      </c>
      <c r="T92" s="246">
        <f>S92*H92</f>
        <v>0</v>
      </c>
      <c r="AR92" s="26" t="s">
        <v>859</v>
      </c>
      <c r="AT92" s="26" t="s">
        <v>210</v>
      </c>
      <c r="AU92" s="26" t="s">
        <v>18</v>
      </c>
      <c r="AY92" s="26" t="s">
        <v>208</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859</v>
      </c>
      <c r="BM92" s="26" t="s">
        <v>4418</v>
      </c>
    </row>
    <row r="93" spans="2:63" s="11" customFormat="1" ht="29.85" customHeight="1">
      <c r="B93" s="220"/>
      <c r="C93" s="221"/>
      <c r="D93" s="222" t="s">
        <v>75</v>
      </c>
      <c r="E93" s="234" t="s">
        <v>4419</v>
      </c>
      <c r="F93" s="234" t="s">
        <v>4420</v>
      </c>
      <c r="G93" s="221"/>
      <c r="H93" s="221"/>
      <c r="I93" s="224"/>
      <c r="J93" s="235">
        <f>BK93</f>
        <v>0</v>
      </c>
      <c r="K93" s="221"/>
      <c r="L93" s="226"/>
      <c r="M93" s="227"/>
      <c r="N93" s="228"/>
      <c r="O93" s="228"/>
      <c r="P93" s="229">
        <f>SUM(P94:P158)</f>
        <v>0</v>
      </c>
      <c r="Q93" s="228"/>
      <c r="R93" s="229">
        <f>SUM(R94:R158)</f>
        <v>0</v>
      </c>
      <c r="S93" s="228"/>
      <c r="T93" s="230">
        <f>SUM(T94:T158)</f>
        <v>0</v>
      </c>
      <c r="AR93" s="231" t="s">
        <v>104</v>
      </c>
      <c r="AT93" s="232" t="s">
        <v>75</v>
      </c>
      <c r="AU93" s="232" t="s">
        <v>18</v>
      </c>
      <c r="AY93" s="231" t="s">
        <v>208</v>
      </c>
      <c r="BK93" s="233">
        <f>SUM(BK94:BK158)</f>
        <v>0</v>
      </c>
    </row>
    <row r="94" spans="2:65" s="1" customFormat="1" ht="16.5" customHeight="1">
      <c r="B94" s="48"/>
      <c r="C94" s="236" t="s">
        <v>238</v>
      </c>
      <c r="D94" s="236" t="s">
        <v>210</v>
      </c>
      <c r="E94" s="237" t="s">
        <v>4421</v>
      </c>
      <c r="F94" s="238" t="s">
        <v>4422</v>
      </c>
      <c r="G94" s="239" t="s">
        <v>318</v>
      </c>
      <c r="H94" s="240">
        <v>3</v>
      </c>
      <c r="I94" s="241"/>
      <c r="J94" s="242">
        <f>ROUND(I94*H94,2)</f>
        <v>0</v>
      </c>
      <c r="K94" s="238" t="s">
        <v>22</v>
      </c>
      <c r="L94" s="74"/>
      <c r="M94" s="243" t="s">
        <v>22</v>
      </c>
      <c r="N94" s="244" t="s">
        <v>47</v>
      </c>
      <c r="O94" s="49"/>
      <c r="P94" s="245">
        <f>O94*H94</f>
        <v>0</v>
      </c>
      <c r="Q94" s="245">
        <v>0</v>
      </c>
      <c r="R94" s="245">
        <f>Q94*H94</f>
        <v>0</v>
      </c>
      <c r="S94" s="245">
        <v>0</v>
      </c>
      <c r="T94" s="246">
        <f>S94*H94</f>
        <v>0</v>
      </c>
      <c r="AR94" s="26" t="s">
        <v>859</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859</v>
      </c>
      <c r="BM94" s="26" t="s">
        <v>4423</v>
      </c>
    </row>
    <row r="95" spans="2:65" s="1" customFormat="1" ht="25.5" customHeight="1">
      <c r="B95" s="48"/>
      <c r="C95" s="236" t="s">
        <v>85</v>
      </c>
      <c r="D95" s="236" t="s">
        <v>210</v>
      </c>
      <c r="E95" s="237" t="s">
        <v>4424</v>
      </c>
      <c r="F95" s="238" t="s">
        <v>4425</v>
      </c>
      <c r="G95" s="239" t="s">
        <v>263</v>
      </c>
      <c r="H95" s="240">
        <v>1</v>
      </c>
      <c r="I95" s="241"/>
      <c r="J95" s="242">
        <f>ROUND(I95*H95,2)</f>
        <v>0</v>
      </c>
      <c r="K95" s="238" t="s">
        <v>22</v>
      </c>
      <c r="L95" s="74"/>
      <c r="M95" s="243" t="s">
        <v>22</v>
      </c>
      <c r="N95" s="244" t="s">
        <v>47</v>
      </c>
      <c r="O95" s="49"/>
      <c r="P95" s="245">
        <f>O95*H95</f>
        <v>0</v>
      </c>
      <c r="Q95" s="245">
        <v>0</v>
      </c>
      <c r="R95" s="245">
        <f>Q95*H95</f>
        <v>0</v>
      </c>
      <c r="S95" s="245">
        <v>0</v>
      </c>
      <c r="T95" s="246">
        <f>S95*H95</f>
        <v>0</v>
      </c>
      <c r="AR95" s="26" t="s">
        <v>859</v>
      </c>
      <c r="AT95" s="26" t="s">
        <v>210</v>
      </c>
      <c r="AU95" s="26" t="s">
        <v>85</v>
      </c>
      <c r="AY95" s="26" t="s">
        <v>208</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859</v>
      </c>
      <c r="BM95" s="26" t="s">
        <v>4426</v>
      </c>
    </row>
    <row r="96" spans="2:65" s="1" customFormat="1" ht="16.5" customHeight="1">
      <c r="B96" s="48"/>
      <c r="C96" s="236" t="s">
        <v>104</v>
      </c>
      <c r="D96" s="236" t="s">
        <v>210</v>
      </c>
      <c r="E96" s="237" t="s">
        <v>4427</v>
      </c>
      <c r="F96" s="238" t="s">
        <v>4428</v>
      </c>
      <c r="G96" s="239" t="s">
        <v>318</v>
      </c>
      <c r="H96" s="240">
        <v>25</v>
      </c>
      <c r="I96" s="241"/>
      <c r="J96" s="242">
        <f>ROUND(I96*H96,2)</f>
        <v>0</v>
      </c>
      <c r="K96" s="238" t="s">
        <v>22</v>
      </c>
      <c r="L96" s="74"/>
      <c r="M96" s="243" t="s">
        <v>22</v>
      </c>
      <c r="N96" s="244" t="s">
        <v>47</v>
      </c>
      <c r="O96" s="49"/>
      <c r="P96" s="245">
        <f>O96*H96</f>
        <v>0</v>
      </c>
      <c r="Q96" s="245">
        <v>0</v>
      </c>
      <c r="R96" s="245">
        <f>Q96*H96</f>
        <v>0</v>
      </c>
      <c r="S96" s="245">
        <v>0</v>
      </c>
      <c r="T96" s="246">
        <f>S96*H96</f>
        <v>0</v>
      </c>
      <c r="AR96" s="26" t="s">
        <v>859</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859</v>
      </c>
      <c r="BM96" s="26" t="s">
        <v>4429</v>
      </c>
    </row>
    <row r="97" spans="2:65" s="1" customFormat="1" ht="16.5" customHeight="1">
      <c r="B97" s="48"/>
      <c r="C97" s="236" t="s">
        <v>121</v>
      </c>
      <c r="D97" s="236" t="s">
        <v>210</v>
      </c>
      <c r="E97" s="237" t="s">
        <v>4430</v>
      </c>
      <c r="F97" s="238" t="s">
        <v>4431</v>
      </c>
      <c r="G97" s="239" t="s">
        <v>318</v>
      </c>
      <c r="H97" s="240">
        <v>1</v>
      </c>
      <c r="I97" s="241"/>
      <c r="J97" s="242">
        <f>ROUND(I97*H97,2)</f>
        <v>0</v>
      </c>
      <c r="K97" s="238" t="s">
        <v>22</v>
      </c>
      <c r="L97" s="74"/>
      <c r="M97" s="243" t="s">
        <v>22</v>
      </c>
      <c r="N97" s="244" t="s">
        <v>47</v>
      </c>
      <c r="O97" s="49"/>
      <c r="P97" s="245">
        <f>O97*H97</f>
        <v>0</v>
      </c>
      <c r="Q97" s="245">
        <v>0</v>
      </c>
      <c r="R97" s="245">
        <f>Q97*H97</f>
        <v>0</v>
      </c>
      <c r="S97" s="245">
        <v>0</v>
      </c>
      <c r="T97" s="246">
        <f>S97*H97</f>
        <v>0</v>
      </c>
      <c r="AR97" s="26" t="s">
        <v>859</v>
      </c>
      <c r="AT97" s="26" t="s">
        <v>210</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859</v>
      </c>
      <c r="BM97" s="26" t="s">
        <v>4432</v>
      </c>
    </row>
    <row r="98" spans="2:65" s="1" customFormat="1" ht="16.5" customHeight="1">
      <c r="B98" s="48"/>
      <c r="C98" s="236" t="s">
        <v>233</v>
      </c>
      <c r="D98" s="236" t="s">
        <v>210</v>
      </c>
      <c r="E98" s="237" t="s">
        <v>4433</v>
      </c>
      <c r="F98" s="238" t="s">
        <v>4434</v>
      </c>
      <c r="G98" s="239" t="s">
        <v>318</v>
      </c>
      <c r="H98" s="240">
        <v>3</v>
      </c>
      <c r="I98" s="241"/>
      <c r="J98" s="242">
        <f>ROUND(I98*H98,2)</f>
        <v>0</v>
      </c>
      <c r="K98" s="238" t="s">
        <v>22</v>
      </c>
      <c r="L98" s="74"/>
      <c r="M98" s="243" t="s">
        <v>22</v>
      </c>
      <c r="N98" s="244" t="s">
        <v>47</v>
      </c>
      <c r="O98" s="49"/>
      <c r="P98" s="245">
        <f>O98*H98</f>
        <v>0</v>
      </c>
      <c r="Q98" s="245">
        <v>0</v>
      </c>
      <c r="R98" s="245">
        <f>Q98*H98</f>
        <v>0</v>
      </c>
      <c r="S98" s="245">
        <v>0</v>
      </c>
      <c r="T98" s="246">
        <f>S98*H98</f>
        <v>0</v>
      </c>
      <c r="AR98" s="26" t="s">
        <v>859</v>
      </c>
      <c r="AT98" s="26" t="s">
        <v>210</v>
      </c>
      <c r="AU98" s="26" t="s">
        <v>85</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859</v>
      </c>
      <c r="BM98" s="26" t="s">
        <v>4435</v>
      </c>
    </row>
    <row r="99" spans="2:65" s="1" customFormat="1" ht="16.5" customHeight="1">
      <c r="B99" s="48"/>
      <c r="C99" s="236" t="s">
        <v>754</v>
      </c>
      <c r="D99" s="236" t="s">
        <v>210</v>
      </c>
      <c r="E99" s="237" t="s">
        <v>4436</v>
      </c>
      <c r="F99" s="238" t="s">
        <v>4437</v>
      </c>
      <c r="G99" s="239" t="s">
        <v>318</v>
      </c>
      <c r="H99" s="240">
        <v>2</v>
      </c>
      <c r="I99" s="241"/>
      <c r="J99" s="242">
        <f>ROUND(I99*H99,2)</f>
        <v>0</v>
      </c>
      <c r="K99" s="238" t="s">
        <v>22</v>
      </c>
      <c r="L99" s="74"/>
      <c r="M99" s="243" t="s">
        <v>22</v>
      </c>
      <c r="N99" s="244" t="s">
        <v>47</v>
      </c>
      <c r="O99" s="49"/>
      <c r="P99" s="245">
        <f>O99*H99</f>
        <v>0</v>
      </c>
      <c r="Q99" s="245">
        <v>0</v>
      </c>
      <c r="R99" s="245">
        <f>Q99*H99</f>
        <v>0</v>
      </c>
      <c r="S99" s="245">
        <v>0</v>
      </c>
      <c r="T99" s="246">
        <f>S99*H99</f>
        <v>0</v>
      </c>
      <c r="AR99" s="26" t="s">
        <v>859</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4438</v>
      </c>
    </row>
    <row r="100" spans="2:65" s="1" customFormat="1" ht="16.5" customHeight="1">
      <c r="B100" s="48"/>
      <c r="C100" s="236" t="s">
        <v>759</v>
      </c>
      <c r="D100" s="236" t="s">
        <v>210</v>
      </c>
      <c r="E100" s="237" t="s">
        <v>4439</v>
      </c>
      <c r="F100" s="238" t="s">
        <v>4440</v>
      </c>
      <c r="G100" s="239" t="s">
        <v>318</v>
      </c>
      <c r="H100" s="240">
        <v>3</v>
      </c>
      <c r="I100" s="241"/>
      <c r="J100" s="242">
        <f>ROUND(I100*H100,2)</f>
        <v>0</v>
      </c>
      <c r="K100" s="238" t="s">
        <v>22</v>
      </c>
      <c r="L100" s="74"/>
      <c r="M100" s="243" t="s">
        <v>22</v>
      </c>
      <c r="N100" s="244" t="s">
        <v>47</v>
      </c>
      <c r="O100" s="49"/>
      <c r="P100" s="245">
        <f>O100*H100</f>
        <v>0</v>
      </c>
      <c r="Q100" s="245">
        <v>0</v>
      </c>
      <c r="R100" s="245">
        <f>Q100*H100</f>
        <v>0</v>
      </c>
      <c r="S100" s="245">
        <v>0</v>
      </c>
      <c r="T100" s="246">
        <f>S100*H100</f>
        <v>0</v>
      </c>
      <c r="AR100" s="26" t="s">
        <v>859</v>
      </c>
      <c r="AT100" s="26" t="s">
        <v>210</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4441</v>
      </c>
    </row>
    <row r="101" spans="2:65" s="1" customFormat="1" ht="25.5" customHeight="1">
      <c r="B101" s="48"/>
      <c r="C101" s="236" t="s">
        <v>769</v>
      </c>
      <c r="D101" s="236" t="s">
        <v>210</v>
      </c>
      <c r="E101" s="237" t="s">
        <v>4442</v>
      </c>
      <c r="F101" s="238" t="s">
        <v>4443</v>
      </c>
      <c r="G101" s="239" t="s">
        <v>318</v>
      </c>
      <c r="H101" s="240">
        <v>10</v>
      </c>
      <c r="I101" s="241"/>
      <c r="J101" s="242">
        <f>ROUND(I101*H101,2)</f>
        <v>0</v>
      </c>
      <c r="K101" s="238" t="s">
        <v>22</v>
      </c>
      <c r="L101" s="74"/>
      <c r="M101" s="243" t="s">
        <v>22</v>
      </c>
      <c r="N101" s="244" t="s">
        <v>47</v>
      </c>
      <c r="O101" s="49"/>
      <c r="P101" s="245">
        <f>O101*H101</f>
        <v>0</v>
      </c>
      <c r="Q101" s="245">
        <v>0</v>
      </c>
      <c r="R101" s="245">
        <f>Q101*H101</f>
        <v>0</v>
      </c>
      <c r="S101" s="245">
        <v>0</v>
      </c>
      <c r="T101" s="246">
        <f>S101*H101</f>
        <v>0</v>
      </c>
      <c r="AR101" s="26" t="s">
        <v>859</v>
      </c>
      <c r="AT101" s="26" t="s">
        <v>210</v>
      </c>
      <c r="AU101" s="26" t="s">
        <v>85</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4444</v>
      </c>
    </row>
    <row r="102" spans="2:65" s="1" customFormat="1" ht="16.5" customHeight="1">
      <c r="B102" s="48"/>
      <c r="C102" s="236" t="s">
        <v>843</v>
      </c>
      <c r="D102" s="236" t="s">
        <v>210</v>
      </c>
      <c r="E102" s="237" t="s">
        <v>4445</v>
      </c>
      <c r="F102" s="238" t="s">
        <v>4446</v>
      </c>
      <c r="G102" s="239" t="s">
        <v>227</v>
      </c>
      <c r="H102" s="240">
        <v>60</v>
      </c>
      <c r="I102" s="241"/>
      <c r="J102" s="242">
        <f>ROUND(I102*H102,2)</f>
        <v>0</v>
      </c>
      <c r="K102" s="238" t="s">
        <v>22</v>
      </c>
      <c r="L102" s="74"/>
      <c r="M102" s="243" t="s">
        <v>22</v>
      </c>
      <c r="N102" s="244" t="s">
        <v>47</v>
      </c>
      <c r="O102" s="49"/>
      <c r="P102" s="245">
        <f>O102*H102</f>
        <v>0</v>
      </c>
      <c r="Q102" s="245">
        <v>0</v>
      </c>
      <c r="R102" s="245">
        <f>Q102*H102</f>
        <v>0</v>
      </c>
      <c r="S102" s="245">
        <v>0</v>
      </c>
      <c r="T102" s="246">
        <f>S102*H102</f>
        <v>0</v>
      </c>
      <c r="AR102" s="26" t="s">
        <v>859</v>
      </c>
      <c r="AT102" s="26" t="s">
        <v>210</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4447</v>
      </c>
    </row>
    <row r="103" spans="2:65" s="1" customFormat="1" ht="16.5" customHeight="1">
      <c r="B103" s="48"/>
      <c r="C103" s="236" t="s">
        <v>847</v>
      </c>
      <c r="D103" s="236" t="s">
        <v>210</v>
      </c>
      <c r="E103" s="237" t="s">
        <v>4448</v>
      </c>
      <c r="F103" s="238" t="s">
        <v>4449</v>
      </c>
      <c r="G103" s="239" t="s">
        <v>227</v>
      </c>
      <c r="H103" s="240">
        <v>100</v>
      </c>
      <c r="I103" s="241"/>
      <c r="J103" s="242">
        <f>ROUND(I103*H103,2)</f>
        <v>0</v>
      </c>
      <c r="K103" s="238" t="s">
        <v>22</v>
      </c>
      <c r="L103" s="74"/>
      <c r="M103" s="243" t="s">
        <v>22</v>
      </c>
      <c r="N103" s="244" t="s">
        <v>47</v>
      </c>
      <c r="O103" s="49"/>
      <c r="P103" s="245">
        <f>O103*H103</f>
        <v>0</v>
      </c>
      <c r="Q103" s="245">
        <v>0</v>
      </c>
      <c r="R103" s="245">
        <f>Q103*H103</f>
        <v>0</v>
      </c>
      <c r="S103" s="245">
        <v>0</v>
      </c>
      <c r="T103" s="246">
        <f>S103*H103</f>
        <v>0</v>
      </c>
      <c r="AR103" s="26" t="s">
        <v>859</v>
      </c>
      <c r="AT103" s="26" t="s">
        <v>210</v>
      </c>
      <c r="AU103" s="26" t="s">
        <v>85</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4450</v>
      </c>
    </row>
    <row r="104" spans="2:65" s="1" customFormat="1" ht="16.5" customHeight="1">
      <c r="B104" s="48"/>
      <c r="C104" s="236" t="s">
        <v>851</v>
      </c>
      <c r="D104" s="236" t="s">
        <v>210</v>
      </c>
      <c r="E104" s="237" t="s">
        <v>4451</v>
      </c>
      <c r="F104" s="238" t="s">
        <v>4452</v>
      </c>
      <c r="G104" s="239" t="s">
        <v>227</v>
      </c>
      <c r="H104" s="240">
        <v>200</v>
      </c>
      <c r="I104" s="241"/>
      <c r="J104" s="242">
        <f>ROUND(I104*H104,2)</f>
        <v>0</v>
      </c>
      <c r="K104" s="238" t="s">
        <v>22</v>
      </c>
      <c r="L104" s="74"/>
      <c r="M104" s="243" t="s">
        <v>22</v>
      </c>
      <c r="N104" s="244" t="s">
        <v>47</v>
      </c>
      <c r="O104" s="49"/>
      <c r="P104" s="245">
        <f>O104*H104</f>
        <v>0</v>
      </c>
      <c r="Q104" s="245">
        <v>0</v>
      </c>
      <c r="R104" s="245">
        <f>Q104*H104</f>
        <v>0</v>
      </c>
      <c r="S104" s="245">
        <v>0</v>
      </c>
      <c r="T104" s="246">
        <f>S104*H104</f>
        <v>0</v>
      </c>
      <c r="AR104" s="26" t="s">
        <v>859</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4453</v>
      </c>
    </row>
    <row r="105" spans="2:65" s="1" customFormat="1" ht="16.5" customHeight="1">
      <c r="B105" s="48"/>
      <c r="C105" s="236" t="s">
        <v>244</v>
      </c>
      <c r="D105" s="236" t="s">
        <v>210</v>
      </c>
      <c r="E105" s="237" t="s">
        <v>4454</v>
      </c>
      <c r="F105" s="238" t="s">
        <v>4455</v>
      </c>
      <c r="G105" s="239" t="s">
        <v>318</v>
      </c>
      <c r="H105" s="240">
        <v>11</v>
      </c>
      <c r="I105" s="241"/>
      <c r="J105" s="242">
        <f>ROUND(I105*H105,2)</f>
        <v>0</v>
      </c>
      <c r="K105" s="238" t="s">
        <v>22</v>
      </c>
      <c r="L105" s="74"/>
      <c r="M105" s="243" t="s">
        <v>22</v>
      </c>
      <c r="N105" s="244" t="s">
        <v>47</v>
      </c>
      <c r="O105" s="49"/>
      <c r="P105" s="245">
        <f>O105*H105</f>
        <v>0</v>
      </c>
      <c r="Q105" s="245">
        <v>0</v>
      </c>
      <c r="R105" s="245">
        <f>Q105*H105</f>
        <v>0</v>
      </c>
      <c r="S105" s="245">
        <v>0</v>
      </c>
      <c r="T105" s="246">
        <f>S105*H105</f>
        <v>0</v>
      </c>
      <c r="AR105" s="26" t="s">
        <v>859</v>
      </c>
      <c r="AT105" s="26" t="s">
        <v>210</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4456</v>
      </c>
    </row>
    <row r="106" spans="2:65" s="1" customFormat="1" ht="16.5" customHeight="1">
      <c r="B106" s="48"/>
      <c r="C106" s="236" t="s">
        <v>250</v>
      </c>
      <c r="D106" s="236" t="s">
        <v>210</v>
      </c>
      <c r="E106" s="237" t="s">
        <v>4457</v>
      </c>
      <c r="F106" s="238" t="s">
        <v>4458</v>
      </c>
      <c r="G106" s="239" t="s">
        <v>318</v>
      </c>
      <c r="H106" s="240">
        <v>1</v>
      </c>
      <c r="I106" s="241"/>
      <c r="J106" s="242">
        <f>ROUND(I106*H106,2)</f>
        <v>0</v>
      </c>
      <c r="K106" s="238" t="s">
        <v>22</v>
      </c>
      <c r="L106" s="74"/>
      <c r="M106" s="243" t="s">
        <v>22</v>
      </c>
      <c r="N106" s="244" t="s">
        <v>47</v>
      </c>
      <c r="O106" s="49"/>
      <c r="P106" s="245">
        <f>O106*H106</f>
        <v>0</v>
      </c>
      <c r="Q106" s="245">
        <v>0</v>
      </c>
      <c r="R106" s="245">
        <f>Q106*H106</f>
        <v>0</v>
      </c>
      <c r="S106" s="245">
        <v>0</v>
      </c>
      <c r="T106" s="246">
        <f>S106*H106</f>
        <v>0</v>
      </c>
      <c r="AR106" s="26" t="s">
        <v>859</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4459</v>
      </c>
    </row>
    <row r="107" spans="2:65" s="1" customFormat="1" ht="16.5" customHeight="1">
      <c r="B107" s="48"/>
      <c r="C107" s="236" t="s">
        <v>260</v>
      </c>
      <c r="D107" s="236" t="s">
        <v>210</v>
      </c>
      <c r="E107" s="237" t="s">
        <v>4460</v>
      </c>
      <c r="F107" s="238" t="s">
        <v>4461</v>
      </c>
      <c r="G107" s="239" t="s">
        <v>318</v>
      </c>
      <c r="H107" s="240">
        <v>3</v>
      </c>
      <c r="I107" s="241"/>
      <c r="J107" s="242">
        <f>ROUND(I107*H107,2)</f>
        <v>0</v>
      </c>
      <c r="K107" s="238" t="s">
        <v>22</v>
      </c>
      <c r="L107" s="74"/>
      <c r="M107" s="243" t="s">
        <v>22</v>
      </c>
      <c r="N107" s="244" t="s">
        <v>47</v>
      </c>
      <c r="O107" s="49"/>
      <c r="P107" s="245">
        <f>O107*H107</f>
        <v>0</v>
      </c>
      <c r="Q107" s="245">
        <v>0</v>
      </c>
      <c r="R107" s="245">
        <f>Q107*H107</f>
        <v>0</v>
      </c>
      <c r="S107" s="245">
        <v>0</v>
      </c>
      <c r="T107" s="246">
        <f>S107*H107</f>
        <v>0</v>
      </c>
      <c r="AR107" s="26" t="s">
        <v>859</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4462</v>
      </c>
    </row>
    <row r="108" spans="2:65" s="1" customFormat="1" ht="16.5" customHeight="1">
      <c r="B108" s="48"/>
      <c r="C108" s="236" t="s">
        <v>266</v>
      </c>
      <c r="D108" s="236" t="s">
        <v>210</v>
      </c>
      <c r="E108" s="237" t="s">
        <v>4463</v>
      </c>
      <c r="F108" s="238" t="s">
        <v>4464</v>
      </c>
      <c r="G108" s="239" t="s">
        <v>318</v>
      </c>
      <c r="H108" s="240">
        <v>1</v>
      </c>
      <c r="I108" s="241"/>
      <c r="J108" s="242">
        <f>ROUND(I108*H108,2)</f>
        <v>0</v>
      </c>
      <c r="K108" s="238" t="s">
        <v>22</v>
      </c>
      <c r="L108" s="74"/>
      <c r="M108" s="243" t="s">
        <v>22</v>
      </c>
      <c r="N108" s="244" t="s">
        <v>47</v>
      </c>
      <c r="O108" s="49"/>
      <c r="P108" s="245">
        <f>O108*H108</f>
        <v>0</v>
      </c>
      <c r="Q108" s="245">
        <v>0</v>
      </c>
      <c r="R108" s="245">
        <f>Q108*H108</f>
        <v>0</v>
      </c>
      <c r="S108" s="245">
        <v>0</v>
      </c>
      <c r="T108" s="246">
        <f>S108*H108</f>
        <v>0</v>
      </c>
      <c r="AR108" s="26" t="s">
        <v>859</v>
      </c>
      <c r="AT108" s="26" t="s">
        <v>210</v>
      </c>
      <c r="AU108" s="26" t="s">
        <v>85</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4465</v>
      </c>
    </row>
    <row r="109" spans="2:65" s="1" customFormat="1" ht="16.5" customHeight="1">
      <c r="B109" s="48"/>
      <c r="C109" s="236" t="s">
        <v>272</v>
      </c>
      <c r="D109" s="236" t="s">
        <v>210</v>
      </c>
      <c r="E109" s="237" t="s">
        <v>4466</v>
      </c>
      <c r="F109" s="238" t="s">
        <v>4467</v>
      </c>
      <c r="G109" s="239" t="s">
        <v>318</v>
      </c>
      <c r="H109" s="240">
        <v>4</v>
      </c>
      <c r="I109" s="241"/>
      <c r="J109" s="242">
        <f>ROUND(I109*H109,2)</f>
        <v>0</v>
      </c>
      <c r="K109" s="238" t="s">
        <v>22</v>
      </c>
      <c r="L109" s="74"/>
      <c r="M109" s="243" t="s">
        <v>22</v>
      </c>
      <c r="N109" s="244" t="s">
        <v>47</v>
      </c>
      <c r="O109" s="49"/>
      <c r="P109" s="245">
        <f>O109*H109</f>
        <v>0</v>
      </c>
      <c r="Q109" s="245">
        <v>0</v>
      </c>
      <c r="R109" s="245">
        <f>Q109*H109</f>
        <v>0</v>
      </c>
      <c r="S109" s="245">
        <v>0</v>
      </c>
      <c r="T109" s="246">
        <f>S109*H109</f>
        <v>0</v>
      </c>
      <c r="AR109" s="26" t="s">
        <v>859</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4468</v>
      </c>
    </row>
    <row r="110" spans="2:65" s="1" customFormat="1" ht="16.5" customHeight="1">
      <c r="B110" s="48"/>
      <c r="C110" s="236" t="s">
        <v>277</v>
      </c>
      <c r="D110" s="236" t="s">
        <v>210</v>
      </c>
      <c r="E110" s="237" t="s">
        <v>4469</v>
      </c>
      <c r="F110" s="238" t="s">
        <v>4470</v>
      </c>
      <c r="G110" s="239" t="s">
        <v>318</v>
      </c>
      <c r="H110" s="240">
        <v>12</v>
      </c>
      <c r="I110" s="241"/>
      <c r="J110" s="242">
        <f>ROUND(I110*H110,2)</f>
        <v>0</v>
      </c>
      <c r="K110" s="238" t="s">
        <v>22</v>
      </c>
      <c r="L110" s="74"/>
      <c r="M110" s="243" t="s">
        <v>22</v>
      </c>
      <c r="N110" s="244" t="s">
        <v>47</v>
      </c>
      <c r="O110" s="49"/>
      <c r="P110" s="245">
        <f>O110*H110</f>
        <v>0</v>
      </c>
      <c r="Q110" s="245">
        <v>0</v>
      </c>
      <c r="R110" s="245">
        <f>Q110*H110</f>
        <v>0</v>
      </c>
      <c r="S110" s="245">
        <v>0</v>
      </c>
      <c r="T110" s="246">
        <f>S110*H110</f>
        <v>0</v>
      </c>
      <c r="AR110" s="26" t="s">
        <v>859</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4471</v>
      </c>
    </row>
    <row r="111" spans="2:65" s="1" customFormat="1" ht="16.5" customHeight="1">
      <c r="B111" s="48"/>
      <c r="C111" s="236" t="s">
        <v>284</v>
      </c>
      <c r="D111" s="236" t="s">
        <v>210</v>
      </c>
      <c r="E111" s="237" t="s">
        <v>4472</v>
      </c>
      <c r="F111" s="238" t="s">
        <v>4473</v>
      </c>
      <c r="G111" s="239" t="s">
        <v>318</v>
      </c>
      <c r="H111" s="240">
        <v>4</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859</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4474</v>
      </c>
    </row>
    <row r="112" spans="2:65" s="1" customFormat="1" ht="16.5" customHeight="1">
      <c r="B112" s="48"/>
      <c r="C112" s="236" t="s">
        <v>290</v>
      </c>
      <c r="D112" s="236" t="s">
        <v>210</v>
      </c>
      <c r="E112" s="237" t="s">
        <v>4475</v>
      </c>
      <c r="F112" s="238" t="s">
        <v>4476</v>
      </c>
      <c r="G112" s="239" t="s">
        <v>318</v>
      </c>
      <c r="H112" s="240">
        <v>2</v>
      </c>
      <c r="I112" s="241"/>
      <c r="J112" s="242">
        <f>ROUND(I112*H112,2)</f>
        <v>0</v>
      </c>
      <c r="K112" s="238" t="s">
        <v>22</v>
      </c>
      <c r="L112" s="74"/>
      <c r="M112" s="243" t="s">
        <v>22</v>
      </c>
      <c r="N112" s="244" t="s">
        <v>47</v>
      </c>
      <c r="O112" s="49"/>
      <c r="P112" s="245">
        <f>O112*H112</f>
        <v>0</v>
      </c>
      <c r="Q112" s="245">
        <v>0</v>
      </c>
      <c r="R112" s="245">
        <f>Q112*H112</f>
        <v>0</v>
      </c>
      <c r="S112" s="245">
        <v>0</v>
      </c>
      <c r="T112" s="246">
        <f>S112*H112</f>
        <v>0</v>
      </c>
      <c r="AR112" s="26" t="s">
        <v>859</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859</v>
      </c>
      <c r="BM112" s="26" t="s">
        <v>4477</v>
      </c>
    </row>
    <row r="113" spans="2:65" s="1" customFormat="1" ht="16.5" customHeight="1">
      <c r="B113" s="48"/>
      <c r="C113" s="236" t="s">
        <v>10</v>
      </c>
      <c r="D113" s="236" t="s">
        <v>210</v>
      </c>
      <c r="E113" s="237" t="s">
        <v>4478</v>
      </c>
      <c r="F113" s="238" t="s">
        <v>4479</v>
      </c>
      <c r="G113" s="239" t="s">
        <v>318</v>
      </c>
      <c r="H113" s="240">
        <v>25</v>
      </c>
      <c r="I113" s="241"/>
      <c r="J113" s="242">
        <f>ROUND(I113*H113,2)</f>
        <v>0</v>
      </c>
      <c r="K113" s="238" t="s">
        <v>22</v>
      </c>
      <c r="L113" s="74"/>
      <c r="M113" s="243" t="s">
        <v>22</v>
      </c>
      <c r="N113" s="244" t="s">
        <v>47</v>
      </c>
      <c r="O113" s="49"/>
      <c r="P113" s="245">
        <f>O113*H113</f>
        <v>0</v>
      </c>
      <c r="Q113" s="245">
        <v>0</v>
      </c>
      <c r="R113" s="245">
        <f>Q113*H113</f>
        <v>0</v>
      </c>
      <c r="S113" s="245">
        <v>0</v>
      </c>
      <c r="T113" s="246">
        <f>S113*H113</f>
        <v>0</v>
      </c>
      <c r="AR113" s="26" t="s">
        <v>859</v>
      </c>
      <c r="AT113" s="26" t="s">
        <v>210</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4480</v>
      </c>
    </row>
    <row r="114" spans="2:65" s="1" customFormat="1" ht="16.5" customHeight="1">
      <c r="B114" s="48"/>
      <c r="C114" s="236" t="s">
        <v>300</v>
      </c>
      <c r="D114" s="236" t="s">
        <v>210</v>
      </c>
      <c r="E114" s="237" t="s">
        <v>4481</v>
      </c>
      <c r="F114" s="238" t="s">
        <v>4482</v>
      </c>
      <c r="G114" s="239" t="s">
        <v>318</v>
      </c>
      <c r="H114" s="240">
        <v>1</v>
      </c>
      <c r="I114" s="241"/>
      <c r="J114" s="242">
        <f>ROUND(I114*H114,2)</f>
        <v>0</v>
      </c>
      <c r="K114" s="238" t="s">
        <v>22</v>
      </c>
      <c r="L114" s="74"/>
      <c r="M114" s="243" t="s">
        <v>22</v>
      </c>
      <c r="N114" s="244" t="s">
        <v>47</v>
      </c>
      <c r="O114" s="49"/>
      <c r="P114" s="245">
        <f>O114*H114</f>
        <v>0</v>
      </c>
      <c r="Q114" s="245">
        <v>0</v>
      </c>
      <c r="R114" s="245">
        <f>Q114*H114</f>
        <v>0</v>
      </c>
      <c r="S114" s="245">
        <v>0</v>
      </c>
      <c r="T114" s="246">
        <f>S114*H114</f>
        <v>0</v>
      </c>
      <c r="AR114" s="26" t="s">
        <v>859</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4483</v>
      </c>
    </row>
    <row r="115" spans="2:65" s="1" customFormat="1" ht="16.5" customHeight="1">
      <c r="B115" s="48"/>
      <c r="C115" s="236" t="s">
        <v>306</v>
      </c>
      <c r="D115" s="236" t="s">
        <v>210</v>
      </c>
      <c r="E115" s="237" t="s">
        <v>4484</v>
      </c>
      <c r="F115" s="238" t="s">
        <v>4485</v>
      </c>
      <c r="G115" s="239" t="s">
        <v>318</v>
      </c>
      <c r="H115" s="240">
        <v>8</v>
      </c>
      <c r="I115" s="241"/>
      <c r="J115" s="242">
        <f>ROUND(I115*H115,2)</f>
        <v>0</v>
      </c>
      <c r="K115" s="238" t="s">
        <v>22</v>
      </c>
      <c r="L115" s="74"/>
      <c r="M115" s="243" t="s">
        <v>22</v>
      </c>
      <c r="N115" s="244" t="s">
        <v>47</v>
      </c>
      <c r="O115" s="49"/>
      <c r="P115" s="245">
        <f>O115*H115</f>
        <v>0</v>
      </c>
      <c r="Q115" s="245">
        <v>0</v>
      </c>
      <c r="R115" s="245">
        <f>Q115*H115</f>
        <v>0</v>
      </c>
      <c r="S115" s="245">
        <v>0</v>
      </c>
      <c r="T115" s="246">
        <f>S115*H115</f>
        <v>0</v>
      </c>
      <c r="AR115" s="26" t="s">
        <v>859</v>
      </c>
      <c r="AT115" s="26" t="s">
        <v>210</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4486</v>
      </c>
    </row>
    <row r="116" spans="2:65" s="1" customFormat="1" ht="16.5" customHeight="1">
      <c r="B116" s="48"/>
      <c r="C116" s="236" t="s">
        <v>311</v>
      </c>
      <c r="D116" s="236" t="s">
        <v>210</v>
      </c>
      <c r="E116" s="237" t="s">
        <v>4487</v>
      </c>
      <c r="F116" s="238" t="s">
        <v>4488</v>
      </c>
      <c r="G116" s="239" t="s">
        <v>318</v>
      </c>
      <c r="H116" s="240">
        <v>23</v>
      </c>
      <c r="I116" s="241"/>
      <c r="J116" s="242">
        <f>ROUND(I116*H116,2)</f>
        <v>0</v>
      </c>
      <c r="K116" s="238" t="s">
        <v>22</v>
      </c>
      <c r="L116" s="74"/>
      <c r="M116" s="243" t="s">
        <v>22</v>
      </c>
      <c r="N116" s="244" t="s">
        <v>47</v>
      </c>
      <c r="O116" s="49"/>
      <c r="P116" s="245">
        <f>O116*H116</f>
        <v>0</v>
      </c>
      <c r="Q116" s="245">
        <v>0</v>
      </c>
      <c r="R116" s="245">
        <f>Q116*H116</f>
        <v>0</v>
      </c>
      <c r="S116" s="245">
        <v>0</v>
      </c>
      <c r="T116" s="246">
        <f>S116*H116</f>
        <v>0</v>
      </c>
      <c r="AR116" s="26" t="s">
        <v>859</v>
      </c>
      <c r="AT116" s="26" t="s">
        <v>210</v>
      </c>
      <c r="AU116" s="26" t="s">
        <v>85</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859</v>
      </c>
      <c r="BM116" s="26" t="s">
        <v>4489</v>
      </c>
    </row>
    <row r="117" spans="2:65" s="1" customFormat="1" ht="16.5" customHeight="1">
      <c r="B117" s="48"/>
      <c r="C117" s="236" t="s">
        <v>315</v>
      </c>
      <c r="D117" s="236" t="s">
        <v>210</v>
      </c>
      <c r="E117" s="237" t="s">
        <v>4490</v>
      </c>
      <c r="F117" s="238" t="s">
        <v>4491</v>
      </c>
      <c r="G117" s="239" t="s">
        <v>269</v>
      </c>
      <c r="H117" s="240">
        <v>1215</v>
      </c>
      <c r="I117" s="241"/>
      <c r="J117" s="242">
        <f>ROUND(I117*H117,2)</f>
        <v>0</v>
      </c>
      <c r="K117" s="238" t="s">
        <v>22</v>
      </c>
      <c r="L117" s="74"/>
      <c r="M117" s="243" t="s">
        <v>22</v>
      </c>
      <c r="N117" s="244" t="s">
        <v>47</v>
      </c>
      <c r="O117" s="49"/>
      <c r="P117" s="245">
        <f>O117*H117</f>
        <v>0</v>
      </c>
      <c r="Q117" s="245">
        <v>0</v>
      </c>
      <c r="R117" s="245">
        <f>Q117*H117</f>
        <v>0</v>
      </c>
      <c r="S117" s="245">
        <v>0</v>
      </c>
      <c r="T117" s="246">
        <f>S117*H117</f>
        <v>0</v>
      </c>
      <c r="AR117" s="26" t="s">
        <v>859</v>
      </c>
      <c r="AT117" s="26" t="s">
        <v>210</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859</v>
      </c>
      <c r="BM117" s="26" t="s">
        <v>4492</v>
      </c>
    </row>
    <row r="118" spans="2:65" s="1" customFormat="1" ht="16.5" customHeight="1">
      <c r="B118" s="48"/>
      <c r="C118" s="236" t="s">
        <v>320</v>
      </c>
      <c r="D118" s="236" t="s">
        <v>210</v>
      </c>
      <c r="E118" s="237" t="s">
        <v>4493</v>
      </c>
      <c r="F118" s="238" t="s">
        <v>4494</v>
      </c>
      <c r="G118" s="239" t="s">
        <v>269</v>
      </c>
      <c r="H118" s="240">
        <v>790</v>
      </c>
      <c r="I118" s="241"/>
      <c r="J118" s="242">
        <f>ROUND(I118*H118,2)</f>
        <v>0</v>
      </c>
      <c r="K118" s="238" t="s">
        <v>22</v>
      </c>
      <c r="L118" s="74"/>
      <c r="M118" s="243" t="s">
        <v>22</v>
      </c>
      <c r="N118" s="244" t="s">
        <v>47</v>
      </c>
      <c r="O118" s="49"/>
      <c r="P118" s="245">
        <f>O118*H118</f>
        <v>0</v>
      </c>
      <c r="Q118" s="245">
        <v>0</v>
      </c>
      <c r="R118" s="245">
        <f>Q118*H118</f>
        <v>0</v>
      </c>
      <c r="S118" s="245">
        <v>0</v>
      </c>
      <c r="T118" s="246">
        <f>S118*H118</f>
        <v>0</v>
      </c>
      <c r="AR118" s="26" t="s">
        <v>859</v>
      </c>
      <c r="AT118" s="26" t="s">
        <v>210</v>
      </c>
      <c r="AU118" s="26" t="s">
        <v>85</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859</v>
      </c>
      <c r="BM118" s="26" t="s">
        <v>4495</v>
      </c>
    </row>
    <row r="119" spans="2:65" s="1" customFormat="1" ht="16.5" customHeight="1">
      <c r="B119" s="48"/>
      <c r="C119" s="236" t="s">
        <v>9</v>
      </c>
      <c r="D119" s="236" t="s">
        <v>210</v>
      </c>
      <c r="E119" s="237" t="s">
        <v>4496</v>
      </c>
      <c r="F119" s="238" t="s">
        <v>4497</v>
      </c>
      <c r="G119" s="239" t="s">
        <v>269</v>
      </c>
      <c r="H119" s="240">
        <v>175</v>
      </c>
      <c r="I119" s="241"/>
      <c r="J119" s="242">
        <f>ROUND(I119*H119,2)</f>
        <v>0</v>
      </c>
      <c r="K119" s="238" t="s">
        <v>22</v>
      </c>
      <c r="L119" s="74"/>
      <c r="M119" s="243" t="s">
        <v>22</v>
      </c>
      <c r="N119" s="244" t="s">
        <v>47</v>
      </c>
      <c r="O119" s="49"/>
      <c r="P119" s="245">
        <f>O119*H119</f>
        <v>0</v>
      </c>
      <c r="Q119" s="245">
        <v>0</v>
      </c>
      <c r="R119" s="245">
        <f>Q119*H119</f>
        <v>0</v>
      </c>
      <c r="S119" s="245">
        <v>0</v>
      </c>
      <c r="T119" s="246">
        <f>S119*H119</f>
        <v>0</v>
      </c>
      <c r="AR119" s="26" t="s">
        <v>859</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4498</v>
      </c>
    </row>
    <row r="120" spans="2:65" s="1" customFormat="1" ht="16.5" customHeight="1">
      <c r="B120" s="48"/>
      <c r="C120" s="236" t="s">
        <v>327</v>
      </c>
      <c r="D120" s="236" t="s">
        <v>210</v>
      </c>
      <c r="E120" s="237" t="s">
        <v>4499</v>
      </c>
      <c r="F120" s="238" t="s">
        <v>4500</v>
      </c>
      <c r="G120" s="239" t="s">
        <v>269</v>
      </c>
      <c r="H120" s="240">
        <v>150</v>
      </c>
      <c r="I120" s="241"/>
      <c r="J120" s="242">
        <f>ROUND(I120*H120,2)</f>
        <v>0</v>
      </c>
      <c r="K120" s="238" t="s">
        <v>22</v>
      </c>
      <c r="L120" s="74"/>
      <c r="M120" s="243" t="s">
        <v>22</v>
      </c>
      <c r="N120" s="244" t="s">
        <v>47</v>
      </c>
      <c r="O120" s="49"/>
      <c r="P120" s="245">
        <f>O120*H120</f>
        <v>0</v>
      </c>
      <c r="Q120" s="245">
        <v>0</v>
      </c>
      <c r="R120" s="245">
        <f>Q120*H120</f>
        <v>0</v>
      </c>
      <c r="S120" s="245">
        <v>0</v>
      </c>
      <c r="T120" s="246">
        <f>S120*H120</f>
        <v>0</v>
      </c>
      <c r="AR120" s="26" t="s">
        <v>859</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859</v>
      </c>
      <c r="BM120" s="26" t="s">
        <v>4501</v>
      </c>
    </row>
    <row r="121" spans="2:65" s="1" customFormat="1" ht="16.5" customHeight="1">
      <c r="B121" s="48"/>
      <c r="C121" s="236" t="s">
        <v>331</v>
      </c>
      <c r="D121" s="236" t="s">
        <v>210</v>
      </c>
      <c r="E121" s="237" t="s">
        <v>4493</v>
      </c>
      <c r="F121" s="238" t="s">
        <v>4494</v>
      </c>
      <c r="G121" s="239" t="s">
        <v>269</v>
      </c>
      <c r="H121" s="240">
        <v>460</v>
      </c>
      <c r="I121" s="241"/>
      <c r="J121" s="242">
        <f>ROUND(I121*H121,2)</f>
        <v>0</v>
      </c>
      <c r="K121" s="238" t="s">
        <v>22</v>
      </c>
      <c r="L121" s="74"/>
      <c r="M121" s="243" t="s">
        <v>22</v>
      </c>
      <c r="N121" s="244" t="s">
        <v>47</v>
      </c>
      <c r="O121" s="49"/>
      <c r="P121" s="245">
        <f>O121*H121</f>
        <v>0</v>
      </c>
      <c r="Q121" s="245">
        <v>0</v>
      </c>
      <c r="R121" s="245">
        <f>Q121*H121</f>
        <v>0</v>
      </c>
      <c r="S121" s="245">
        <v>0</v>
      </c>
      <c r="T121" s="246">
        <f>S121*H121</f>
        <v>0</v>
      </c>
      <c r="AR121" s="26" t="s">
        <v>859</v>
      </c>
      <c r="AT121" s="26" t="s">
        <v>210</v>
      </c>
      <c r="AU121" s="26" t="s">
        <v>85</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859</v>
      </c>
      <c r="BM121" s="26" t="s">
        <v>4502</v>
      </c>
    </row>
    <row r="122" spans="2:65" s="1" customFormat="1" ht="16.5" customHeight="1">
      <c r="B122" s="48"/>
      <c r="C122" s="236" t="s">
        <v>337</v>
      </c>
      <c r="D122" s="236" t="s">
        <v>210</v>
      </c>
      <c r="E122" s="237" t="s">
        <v>4503</v>
      </c>
      <c r="F122" s="238" t="s">
        <v>4504</v>
      </c>
      <c r="G122" s="239" t="s">
        <v>269</v>
      </c>
      <c r="H122" s="240">
        <v>425</v>
      </c>
      <c r="I122" s="241"/>
      <c r="J122" s="242">
        <f>ROUND(I122*H122,2)</f>
        <v>0</v>
      </c>
      <c r="K122" s="238" t="s">
        <v>22</v>
      </c>
      <c r="L122" s="74"/>
      <c r="M122" s="243" t="s">
        <v>22</v>
      </c>
      <c r="N122" s="244" t="s">
        <v>47</v>
      </c>
      <c r="O122" s="49"/>
      <c r="P122" s="245">
        <f>O122*H122</f>
        <v>0</v>
      </c>
      <c r="Q122" s="245">
        <v>0</v>
      </c>
      <c r="R122" s="245">
        <f>Q122*H122</f>
        <v>0</v>
      </c>
      <c r="S122" s="245">
        <v>0</v>
      </c>
      <c r="T122" s="246">
        <f>S122*H122</f>
        <v>0</v>
      </c>
      <c r="AR122" s="26" t="s">
        <v>859</v>
      </c>
      <c r="AT122" s="26" t="s">
        <v>210</v>
      </c>
      <c r="AU122" s="26" t="s">
        <v>85</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4505</v>
      </c>
    </row>
    <row r="123" spans="2:65" s="1" customFormat="1" ht="16.5" customHeight="1">
      <c r="B123" s="48"/>
      <c r="C123" s="236" t="s">
        <v>343</v>
      </c>
      <c r="D123" s="236" t="s">
        <v>210</v>
      </c>
      <c r="E123" s="237" t="s">
        <v>4506</v>
      </c>
      <c r="F123" s="238" t="s">
        <v>4507</v>
      </c>
      <c r="G123" s="239" t="s">
        <v>269</v>
      </c>
      <c r="H123" s="240">
        <v>210</v>
      </c>
      <c r="I123" s="241"/>
      <c r="J123" s="242">
        <f>ROUND(I123*H123,2)</f>
        <v>0</v>
      </c>
      <c r="K123" s="238" t="s">
        <v>22</v>
      </c>
      <c r="L123" s="74"/>
      <c r="M123" s="243" t="s">
        <v>22</v>
      </c>
      <c r="N123" s="244" t="s">
        <v>47</v>
      </c>
      <c r="O123" s="49"/>
      <c r="P123" s="245">
        <f>O123*H123</f>
        <v>0</v>
      </c>
      <c r="Q123" s="245">
        <v>0</v>
      </c>
      <c r="R123" s="245">
        <f>Q123*H123</f>
        <v>0</v>
      </c>
      <c r="S123" s="245">
        <v>0</v>
      </c>
      <c r="T123" s="246">
        <f>S123*H123</f>
        <v>0</v>
      </c>
      <c r="AR123" s="26" t="s">
        <v>859</v>
      </c>
      <c r="AT123" s="26" t="s">
        <v>210</v>
      </c>
      <c r="AU123" s="26" t="s">
        <v>85</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859</v>
      </c>
      <c r="BM123" s="26" t="s">
        <v>4508</v>
      </c>
    </row>
    <row r="124" spans="2:65" s="1" customFormat="1" ht="16.5" customHeight="1">
      <c r="B124" s="48"/>
      <c r="C124" s="236" t="s">
        <v>348</v>
      </c>
      <c r="D124" s="236" t="s">
        <v>210</v>
      </c>
      <c r="E124" s="237" t="s">
        <v>4509</v>
      </c>
      <c r="F124" s="238" t="s">
        <v>4510</v>
      </c>
      <c r="G124" s="239" t="s">
        <v>269</v>
      </c>
      <c r="H124" s="240">
        <v>136</v>
      </c>
      <c r="I124" s="241"/>
      <c r="J124" s="242">
        <f>ROUND(I124*H124,2)</f>
        <v>0</v>
      </c>
      <c r="K124" s="238" t="s">
        <v>22</v>
      </c>
      <c r="L124" s="74"/>
      <c r="M124" s="243" t="s">
        <v>22</v>
      </c>
      <c r="N124" s="244" t="s">
        <v>47</v>
      </c>
      <c r="O124" s="49"/>
      <c r="P124" s="245">
        <f>O124*H124</f>
        <v>0</v>
      </c>
      <c r="Q124" s="245">
        <v>0</v>
      </c>
      <c r="R124" s="245">
        <f>Q124*H124</f>
        <v>0</v>
      </c>
      <c r="S124" s="245">
        <v>0</v>
      </c>
      <c r="T124" s="246">
        <f>S124*H124</f>
        <v>0</v>
      </c>
      <c r="AR124" s="26" t="s">
        <v>859</v>
      </c>
      <c r="AT124" s="26" t="s">
        <v>210</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859</v>
      </c>
      <c r="BM124" s="26" t="s">
        <v>4511</v>
      </c>
    </row>
    <row r="125" spans="2:65" s="1" customFormat="1" ht="16.5" customHeight="1">
      <c r="B125" s="48"/>
      <c r="C125" s="236" t="s">
        <v>353</v>
      </c>
      <c r="D125" s="236" t="s">
        <v>210</v>
      </c>
      <c r="E125" s="237" t="s">
        <v>4512</v>
      </c>
      <c r="F125" s="238" t="s">
        <v>4513</v>
      </c>
      <c r="G125" s="239" t="s">
        <v>269</v>
      </c>
      <c r="H125" s="240">
        <v>375</v>
      </c>
      <c r="I125" s="241"/>
      <c r="J125" s="242">
        <f>ROUND(I125*H125,2)</f>
        <v>0</v>
      </c>
      <c r="K125" s="238" t="s">
        <v>22</v>
      </c>
      <c r="L125" s="74"/>
      <c r="M125" s="243" t="s">
        <v>22</v>
      </c>
      <c r="N125" s="244" t="s">
        <v>47</v>
      </c>
      <c r="O125" s="49"/>
      <c r="P125" s="245">
        <f>O125*H125</f>
        <v>0</v>
      </c>
      <c r="Q125" s="245">
        <v>0</v>
      </c>
      <c r="R125" s="245">
        <f>Q125*H125</f>
        <v>0</v>
      </c>
      <c r="S125" s="245">
        <v>0</v>
      </c>
      <c r="T125" s="246">
        <f>S125*H125</f>
        <v>0</v>
      </c>
      <c r="AR125" s="26" t="s">
        <v>859</v>
      </c>
      <c r="AT125" s="26" t="s">
        <v>210</v>
      </c>
      <c r="AU125" s="26" t="s">
        <v>85</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4514</v>
      </c>
    </row>
    <row r="126" spans="2:65" s="1" customFormat="1" ht="16.5" customHeight="1">
      <c r="B126" s="48"/>
      <c r="C126" s="236" t="s">
        <v>533</v>
      </c>
      <c r="D126" s="236" t="s">
        <v>210</v>
      </c>
      <c r="E126" s="237" t="s">
        <v>4515</v>
      </c>
      <c r="F126" s="238" t="s">
        <v>4516</v>
      </c>
      <c r="G126" s="239" t="s">
        <v>269</v>
      </c>
      <c r="H126" s="240">
        <v>33</v>
      </c>
      <c r="I126" s="241"/>
      <c r="J126" s="242">
        <f>ROUND(I126*H126,2)</f>
        <v>0</v>
      </c>
      <c r="K126" s="238" t="s">
        <v>22</v>
      </c>
      <c r="L126" s="74"/>
      <c r="M126" s="243" t="s">
        <v>22</v>
      </c>
      <c r="N126" s="244" t="s">
        <v>47</v>
      </c>
      <c r="O126" s="49"/>
      <c r="P126" s="245">
        <f>O126*H126</f>
        <v>0</v>
      </c>
      <c r="Q126" s="245">
        <v>0</v>
      </c>
      <c r="R126" s="245">
        <f>Q126*H126</f>
        <v>0</v>
      </c>
      <c r="S126" s="245">
        <v>0</v>
      </c>
      <c r="T126" s="246">
        <f>S126*H126</f>
        <v>0</v>
      </c>
      <c r="AR126" s="26" t="s">
        <v>859</v>
      </c>
      <c r="AT126" s="26" t="s">
        <v>210</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859</v>
      </c>
      <c r="BM126" s="26" t="s">
        <v>4517</v>
      </c>
    </row>
    <row r="127" spans="2:65" s="1" customFormat="1" ht="16.5" customHeight="1">
      <c r="B127" s="48"/>
      <c r="C127" s="236" t="s">
        <v>543</v>
      </c>
      <c r="D127" s="236" t="s">
        <v>210</v>
      </c>
      <c r="E127" s="237" t="s">
        <v>4518</v>
      </c>
      <c r="F127" s="238" t="s">
        <v>4519</v>
      </c>
      <c r="G127" s="239" t="s">
        <v>269</v>
      </c>
      <c r="H127" s="240">
        <v>21</v>
      </c>
      <c r="I127" s="241"/>
      <c r="J127" s="242">
        <f>ROUND(I127*H127,2)</f>
        <v>0</v>
      </c>
      <c r="K127" s="238" t="s">
        <v>22</v>
      </c>
      <c r="L127" s="74"/>
      <c r="M127" s="243" t="s">
        <v>22</v>
      </c>
      <c r="N127" s="244" t="s">
        <v>47</v>
      </c>
      <c r="O127" s="49"/>
      <c r="P127" s="245">
        <f>O127*H127</f>
        <v>0</v>
      </c>
      <c r="Q127" s="245">
        <v>0</v>
      </c>
      <c r="R127" s="245">
        <f>Q127*H127</f>
        <v>0</v>
      </c>
      <c r="S127" s="245">
        <v>0</v>
      </c>
      <c r="T127" s="246">
        <f>S127*H127</f>
        <v>0</v>
      </c>
      <c r="AR127" s="26" t="s">
        <v>859</v>
      </c>
      <c r="AT127" s="26" t="s">
        <v>210</v>
      </c>
      <c r="AU127" s="26" t="s">
        <v>85</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859</v>
      </c>
      <c r="BM127" s="26" t="s">
        <v>4520</v>
      </c>
    </row>
    <row r="128" spans="2:65" s="1" customFormat="1" ht="25.5" customHeight="1">
      <c r="B128" s="48"/>
      <c r="C128" s="236" t="s">
        <v>547</v>
      </c>
      <c r="D128" s="236" t="s">
        <v>210</v>
      </c>
      <c r="E128" s="237" t="s">
        <v>4521</v>
      </c>
      <c r="F128" s="238" t="s">
        <v>4522</v>
      </c>
      <c r="G128" s="239" t="s">
        <v>269</v>
      </c>
      <c r="H128" s="240">
        <v>10</v>
      </c>
      <c r="I128" s="241"/>
      <c r="J128" s="242">
        <f>ROUND(I128*H128,2)</f>
        <v>0</v>
      </c>
      <c r="K128" s="238" t="s">
        <v>22</v>
      </c>
      <c r="L128" s="74"/>
      <c r="M128" s="243" t="s">
        <v>22</v>
      </c>
      <c r="N128" s="244" t="s">
        <v>47</v>
      </c>
      <c r="O128" s="49"/>
      <c r="P128" s="245">
        <f>O128*H128</f>
        <v>0</v>
      </c>
      <c r="Q128" s="245">
        <v>0</v>
      </c>
      <c r="R128" s="245">
        <f>Q128*H128</f>
        <v>0</v>
      </c>
      <c r="S128" s="245">
        <v>0</v>
      </c>
      <c r="T128" s="246">
        <f>S128*H128</f>
        <v>0</v>
      </c>
      <c r="AR128" s="26" t="s">
        <v>859</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859</v>
      </c>
      <c r="BM128" s="26" t="s">
        <v>4523</v>
      </c>
    </row>
    <row r="129" spans="2:65" s="1" customFormat="1" ht="16.5" customHeight="1">
      <c r="B129" s="48"/>
      <c r="C129" s="236" t="s">
        <v>553</v>
      </c>
      <c r="D129" s="236" t="s">
        <v>210</v>
      </c>
      <c r="E129" s="237" t="s">
        <v>4524</v>
      </c>
      <c r="F129" s="238" t="s">
        <v>4525</v>
      </c>
      <c r="G129" s="239" t="s">
        <v>269</v>
      </c>
      <c r="H129" s="240">
        <v>125</v>
      </c>
      <c r="I129" s="241"/>
      <c r="J129" s="242">
        <f>ROUND(I129*H129,2)</f>
        <v>0</v>
      </c>
      <c r="K129" s="238" t="s">
        <v>22</v>
      </c>
      <c r="L129" s="74"/>
      <c r="M129" s="243" t="s">
        <v>22</v>
      </c>
      <c r="N129" s="244" t="s">
        <v>47</v>
      </c>
      <c r="O129" s="49"/>
      <c r="P129" s="245">
        <f>O129*H129</f>
        <v>0</v>
      </c>
      <c r="Q129" s="245">
        <v>0</v>
      </c>
      <c r="R129" s="245">
        <f>Q129*H129</f>
        <v>0</v>
      </c>
      <c r="S129" s="245">
        <v>0</v>
      </c>
      <c r="T129" s="246">
        <f>S129*H129</f>
        <v>0</v>
      </c>
      <c r="AR129" s="26" t="s">
        <v>859</v>
      </c>
      <c r="AT129" s="26" t="s">
        <v>210</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859</v>
      </c>
      <c r="BM129" s="26" t="s">
        <v>4526</v>
      </c>
    </row>
    <row r="130" spans="2:65" s="1" customFormat="1" ht="16.5" customHeight="1">
      <c r="B130" s="48"/>
      <c r="C130" s="236" t="s">
        <v>559</v>
      </c>
      <c r="D130" s="236" t="s">
        <v>210</v>
      </c>
      <c r="E130" s="237" t="s">
        <v>4527</v>
      </c>
      <c r="F130" s="238" t="s">
        <v>4528</v>
      </c>
      <c r="G130" s="239" t="s">
        <v>227</v>
      </c>
      <c r="H130" s="240">
        <v>100</v>
      </c>
      <c r="I130" s="241"/>
      <c r="J130" s="242">
        <f>ROUND(I130*H130,2)</f>
        <v>0</v>
      </c>
      <c r="K130" s="238" t="s">
        <v>22</v>
      </c>
      <c r="L130" s="74"/>
      <c r="M130" s="243" t="s">
        <v>22</v>
      </c>
      <c r="N130" s="244" t="s">
        <v>47</v>
      </c>
      <c r="O130" s="49"/>
      <c r="P130" s="245">
        <f>O130*H130</f>
        <v>0</v>
      </c>
      <c r="Q130" s="245">
        <v>0</v>
      </c>
      <c r="R130" s="245">
        <f>Q130*H130</f>
        <v>0</v>
      </c>
      <c r="S130" s="245">
        <v>0</v>
      </c>
      <c r="T130" s="246">
        <f>S130*H130</f>
        <v>0</v>
      </c>
      <c r="AR130" s="26" t="s">
        <v>859</v>
      </c>
      <c r="AT130" s="26" t="s">
        <v>210</v>
      </c>
      <c r="AU130" s="26" t="s">
        <v>85</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859</v>
      </c>
      <c r="BM130" s="26" t="s">
        <v>4529</v>
      </c>
    </row>
    <row r="131" spans="2:65" s="1" customFormat="1" ht="25.5" customHeight="1">
      <c r="B131" s="48"/>
      <c r="C131" s="236" t="s">
        <v>568</v>
      </c>
      <c r="D131" s="236" t="s">
        <v>210</v>
      </c>
      <c r="E131" s="237" t="s">
        <v>4530</v>
      </c>
      <c r="F131" s="238" t="s">
        <v>4531</v>
      </c>
      <c r="G131" s="239" t="s">
        <v>269</v>
      </c>
      <c r="H131" s="240">
        <v>40</v>
      </c>
      <c r="I131" s="241"/>
      <c r="J131" s="242">
        <f>ROUND(I131*H131,2)</f>
        <v>0</v>
      </c>
      <c r="K131" s="238" t="s">
        <v>22</v>
      </c>
      <c r="L131" s="74"/>
      <c r="M131" s="243" t="s">
        <v>22</v>
      </c>
      <c r="N131" s="244" t="s">
        <v>47</v>
      </c>
      <c r="O131" s="49"/>
      <c r="P131" s="245">
        <f>O131*H131</f>
        <v>0</v>
      </c>
      <c r="Q131" s="245">
        <v>0</v>
      </c>
      <c r="R131" s="245">
        <f>Q131*H131</f>
        <v>0</v>
      </c>
      <c r="S131" s="245">
        <v>0</v>
      </c>
      <c r="T131" s="246">
        <f>S131*H131</f>
        <v>0</v>
      </c>
      <c r="AR131" s="26" t="s">
        <v>859</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859</v>
      </c>
      <c r="BM131" s="26" t="s">
        <v>4532</v>
      </c>
    </row>
    <row r="132" spans="2:65" s="1" customFormat="1" ht="16.5" customHeight="1">
      <c r="B132" s="48"/>
      <c r="C132" s="236" t="s">
        <v>574</v>
      </c>
      <c r="D132" s="236" t="s">
        <v>210</v>
      </c>
      <c r="E132" s="237" t="s">
        <v>4533</v>
      </c>
      <c r="F132" s="238" t="s">
        <v>4534</v>
      </c>
      <c r="G132" s="239" t="s">
        <v>269</v>
      </c>
      <c r="H132" s="240">
        <v>400</v>
      </c>
      <c r="I132" s="241"/>
      <c r="J132" s="242">
        <f>ROUND(I132*H132,2)</f>
        <v>0</v>
      </c>
      <c r="K132" s="238" t="s">
        <v>22</v>
      </c>
      <c r="L132" s="74"/>
      <c r="M132" s="243" t="s">
        <v>22</v>
      </c>
      <c r="N132" s="244" t="s">
        <v>47</v>
      </c>
      <c r="O132" s="49"/>
      <c r="P132" s="245">
        <f>O132*H132</f>
        <v>0</v>
      </c>
      <c r="Q132" s="245">
        <v>0</v>
      </c>
      <c r="R132" s="245">
        <f>Q132*H132</f>
        <v>0</v>
      </c>
      <c r="S132" s="245">
        <v>0</v>
      </c>
      <c r="T132" s="246">
        <f>S132*H132</f>
        <v>0</v>
      </c>
      <c r="AR132" s="26" t="s">
        <v>859</v>
      </c>
      <c r="AT132" s="26" t="s">
        <v>210</v>
      </c>
      <c r="AU132" s="26" t="s">
        <v>85</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859</v>
      </c>
      <c r="BM132" s="26" t="s">
        <v>4535</v>
      </c>
    </row>
    <row r="133" spans="2:65" s="1" customFormat="1" ht="25.5" customHeight="1">
      <c r="B133" s="48"/>
      <c r="C133" s="236" t="s">
        <v>581</v>
      </c>
      <c r="D133" s="236" t="s">
        <v>210</v>
      </c>
      <c r="E133" s="237" t="s">
        <v>4536</v>
      </c>
      <c r="F133" s="238" t="s">
        <v>4537</v>
      </c>
      <c r="G133" s="239" t="s">
        <v>269</v>
      </c>
      <c r="H133" s="240">
        <v>50</v>
      </c>
      <c r="I133" s="241"/>
      <c r="J133" s="242">
        <f>ROUND(I133*H133,2)</f>
        <v>0</v>
      </c>
      <c r="K133" s="238" t="s">
        <v>22</v>
      </c>
      <c r="L133" s="74"/>
      <c r="M133" s="243" t="s">
        <v>22</v>
      </c>
      <c r="N133" s="244" t="s">
        <v>47</v>
      </c>
      <c r="O133" s="49"/>
      <c r="P133" s="245">
        <f>O133*H133</f>
        <v>0</v>
      </c>
      <c r="Q133" s="245">
        <v>0</v>
      </c>
      <c r="R133" s="245">
        <f>Q133*H133</f>
        <v>0</v>
      </c>
      <c r="S133" s="245">
        <v>0</v>
      </c>
      <c r="T133" s="246">
        <f>S133*H133</f>
        <v>0</v>
      </c>
      <c r="AR133" s="26" t="s">
        <v>859</v>
      </c>
      <c r="AT133" s="26" t="s">
        <v>210</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859</v>
      </c>
      <c r="BM133" s="26" t="s">
        <v>4538</v>
      </c>
    </row>
    <row r="134" spans="2:65" s="1" customFormat="1" ht="16.5" customHeight="1">
      <c r="B134" s="48"/>
      <c r="C134" s="236" t="s">
        <v>587</v>
      </c>
      <c r="D134" s="236" t="s">
        <v>210</v>
      </c>
      <c r="E134" s="237" t="s">
        <v>4539</v>
      </c>
      <c r="F134" s="238" t="s">
        <v>4540</v>
      </c>
      <c r="G134" s="239" t="s">
        <v>269</v>
      </c>
      <c r="H134" s="240">
        <v>50</v>
      </c>
      <c r="I134" s="241"/>
      <c r="J134" s="242">
        <f>ROUND(I134*H134,2)</f>
        <v>0</v>
      </c>
      <c r="K134" s="238" t="s">
        <v>22</v>
      </c>
      <c r="L134" s="74"/>
      <c r="M134" s="243" t="s">
        <v>22</v>
      </c>
      <c r="N134" s="244" t="s">
        <v>47</v>
      </c>
      <c r="O134" s="49"/>
      <c r="P134" s="245">
        <f>O134*H134</f>
        <v>0</v>
      </c>
      <c r="Q134" s="245">
        <v>0</v>
      </c>
      <c r="R134" s="245">
        <f>Q134*H134</f>
        <v>0</v>
      </c>
      <c r="S134" s="245">
        <v>0</v>
      </c>
      <c r="T134" s="246">
        <f>S134*H134</f>
        <v>0</v>
      </c>
      <c r="AR134" s="26" t="s">
        <v>859</v>
      </c>
      <c r="AT134" s="26" t="s">
        <v>210</v>
      </c>
      <c r="AU134" s="26" t="s">
        <v>85</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859</v>
      </c>
      <c r="BM134" s="26" t="s">
        <v>4541</v>
      </c>
    </row>
    <row r="135" spans="2:65" s="1" customFormat="1" ht="16.5" customHeight="1">
      <c r="B135" s="48"/>
      <c r="C135" s="236" t="s">
        <v>601</v>
      </c>
      <c r="D135" s="236" t="s">
        <v>210</v>
      </c>
      <c r="E135" s="237" t="s">
        <v>4542</v>
      </c>
      <c r="F135" s="238" t="s">
        <v>4543</v>
      </c>
      <c r="G135" s="239" t="s">
        <v>227</v>
      </c>
      <c r="H135" s="240">
        <v>30</v>
      </c>
      <c r="I135" s="241"/>
      <c r="J135" s="242">
        <f>ROUND(I135*H135,2)</f>
        <v>0</v>
      </c>
      <c r="K135" s="238" t="s">
        <v>22</v>
      </c>
      <c r="L135" s="74"/>
      <c r="M135" s="243" t="s">
        <v>22</v>
      </c>
      <c r="N135" s="244" t="s">
        <v>47</v>
      </c>
      <c r="O135" s="49"/>
      <c r="P135" s="245">
        <f>O135*H135</f>
        <v>0</v>
      </c>
      <c r="Q135" s="245">
        <v>0</v>
      </c>
      <c r="R135" s="245">
        <f>Q135*H135</f>
        <v>0</v>
      </c>
      <c r="S135" s="245">
        <v>0</v>
      </c>
      <c r="T135" s="246">
        <f>S135*H135</f>
        <v>0</v>
      </c>
      <c r="AR135" s="26" t="s">
        <v>859</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859</v>
      </c>
      <c r="BM135" s="26" t="s">
        <v>4544</v>
      </c>
    </row>
    <row r="136" spans="2:65" s="1" customFormat="1" ht="16.5" customHeight="1">
      <c r="B136" s="48"/>
      <c r="C136" s="236" t="s">
        <v>605</v>
      </c>
      <c r="D136" s="236" t="s">
        <v>210</v>
      </c>
      <c r="E136" s="237" t="s">
        <v>4545</v>
      </c>
      <c r="F136" s="238" t="s">
        <v>4546</v>
      </c>
      <c r="G136" s="239" t="s">
        <v>227</v>
      </c>
      <c r="H136" s="240">
        <v>55</v>
      </c>
      <c r="I136" s="241"/>
      <c r="J136" s="242">
        <f>ROUND(I136*H136,2)</f>
        <v>0</v>
      </c>
      <c r="K136" s="238" t="s">
        <v>22</v>
      </c>
      <c r="L136" s="74"/>
      <c r="M136" s="243" t="s">
        <v>22</v>
      </c>
      <c r="N136" s="244" t="s">
        <v>47</v>
      </c>
      <c r="O136" s="49"/>
      <c r="P136" s="245">
        <f>O136*H136</f>
        <v>0</v>
      </c>
      <c r="Q136" s="245">
        <v>0</v>
      </c>
      <c r="R136" s="245">
        <f>Q136*H136</f>
        <v>0</v>
      </c>
      <c r="S136" s="245">
        <v>0</v>
      </c>
      <c r="T136" s="246">
        <f>S136*H136</f>
        <v>0</v>
      </c>
      <c r="AR136" s="26" t="s">
        <v>859</v>
      </c>
      <c r="AT136" s="26" t="s">
        <v>210</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859</v>
      </c>
      <c r="BM136" s="26" t="s">
        <v>4547</v>
      </c>
    </row>
    <row r="137" spans="2:65" s="1" customFormat="1" ht="16.5" customHeight="1">
      <c r="B137" s="48"/>
      <c r="C137" s="236" t="s">
        <v>611</v>
      </c>
      <c r="D137" s="236" t="s">
        <v>210</v>
      </c>
      <c r="E137" s="237" t="s">
        <v>4548</v>
      </c>
      <c r="F137" s="238" t="s">
        <v>4549</v>
      </c>
      <c r="G137" s="239" t="s">
        <v>318</v>
      </c>
      <c r="H137" s="240">
        <v>35</v>
      </c>
      <c r="I137" s="241"/>
      <c r="J137" s="242">
        <f>ROUND(I137*H137,2)</f>
        <v>0</v>
      </c>
      <c r="K137" s="238" t="s">
        <v>22</v>
      </c>
      <c r="L137" s="74"/>
      <c r="M137" s="243" t="s">
        <v>22</v>
      </c>
      <c r="N137" s="244" t="s">
        <v>47</v>
      </c>
      <c r="O137" s="49"/>
      <c r="P137" s="245">
        <f>O137*H137</f>
        <v>0</v>
      </c>
      <c r="Q137" s="245">
        <v>0</v>
      </c>
      <c r="R137" s="245">
        <f>Q137*H137</f>
        <v>0</v>
      </c>
      <c r="S137" s="245">
        <v>0</v>
      </c>
      <c r="T137" s="246">
        <f>S137*H137</f>
        <v>0</v>
      </c>
      <c r="AR137" s="26" t="s">
        <v>859</v>
      </c>
      <c r="AT137" s="26" t="s">
        <v>210</v>
      </c>
      <c r="AU137" s="26" t="s">
        <v>85</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859</v>
      </c>
      <c r="BM137" s="26" t="s">
        <v>4550</v>
      </c>
    </row>
    <row r="138" spans="2:65" s="1" customFormat="1" ht="16.5" customHeight="1">
      <c r="B138" s="48"/>
      <c r="C138" s="236" t="s">
        <v>619</v>
      </c>
      <c r="D138" s="236" t="s">
        <v>210</v>
      </c>
      <c r="E138" s="237" t="s">
        <v>4551</v>
      </c>
      <c r="F138" s="238" t="s">
        <v>4552</v>
      </c>
      <c r="G138" s="239" t="s">
        <v>318</v>
      </c>
      <c r="H138" s="240">
        <v>20</v>
      </c>
      <c r="I138" s="241"/>
      <c r="J138" s="242">
        <f>ROUND(I138*H138,2)</f>
        <v>0</v>
      </c>
      <c r="K138" s="238" t="s">
        <v>22</v>
      </c>
      <c r="L138" s="74"/>
      <c r="M138" s="243" t="s">
        <v>22</v>
      </c>
      <c r="N138" s="244" t="s">
        <v>47</v>
      </c>
      <c r="O138" s="49"/>
      <c r="P138" s="245">
        <f>O138*H138</f>
        <v>0</v>
      </c>
      <c r="Q138" s="245">
        <v>0</v>
      </c>
      <c r="R138" s="245">
        <f>Q138*H138</f>
        <v>0</v>
      </c>
      <c r="S138" s="245">
        <v>0</v>
      </c>
      <c r="T138" s="246">
        <f>S138*H138</f>
        <v>0</v>
      </c>
      <c r="AR138" s="26" t="s">
        <v>859</v>
      </c>
      <c r="AT138" s="26" t="s">
        <v>210</v>
      </c>
      <c r="AU138" s="26" t="s">
        <v>85</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859</v>
      </c>
      <c r="BM138" s="26" t="s">
        <v>4553</v>
      </c>
    </row>
    <row r="139" spans="2:65" s="1" customFormat="1" ht="25.5" customHeight="1">
      <c r="B139" s="48"/>
      <c r="C139" s="236" t="s">
        <v>624</v>
      </c>
      <c r="D139" s="236" t="s">
        <v>210</v>
      </c>
      <c r="E139" s="237" t="s">
        <v>4554</v>
      </c>
      <c r="F139" s="238" t="s">
        <v>4555</v>
      </c>
      <c r="G139" s="239" t="s">
        <v>269</v>
      </c>
      <c r="H139" s="240">
        <v>40</v>
      </c>
      <c r="I139" s="241"/>
      <c r="J139" s="242">
        <f>ROUND(I139*H139,2)</f>
        <v>0</v>
      </c>
      <c r="K139" s="238" t="s">
        <v>22</v>
      </c>
      <c r="L139" s="74"/>
      <c r="M139" s="243" t="s">
        <v>22</v>
      </c>
      <c r="N139" s="244" t="s">
        <v>47</v>
      </c>
      <c r="O139" s="49"/>
      <c r="P139" s="245">
        <f>O139*H139</f>
        <v>0</v>
      </c>
      <c r="Q139" s="245">
        <v>0</v>
      </c>
      <c r="R139" s="245">
        <f>Q139*H139</f>
        <v>0</v>
      </c>
      <c r="S139" s="245">
        <v>0</v>
      </c>
      <c r="T139" s="246">
        <f>S139*H139</f>
        <v>0</v>
      </c>
      <c r="AR139" s="26" t="s">
        <v>859</v>
      </c>
      <c r="AT139" s="26" t="s">
        <v>210</v>
      </c>
      <c r="AU139" s="26" t="s">
        <v>85</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859</v>
      </c>
      <c r="BM139" s="26" t="s">
        <v>4556</v>
      </c>
    </row>
    <row r="140" spans="2:65" s="1" customFormat="1" ht="16.5" customHeight="1">
      <c r="B140" s="48"/>
      <c r="C140" s="236" t="s">
        <v>631</v>
      </c>
      <c r="D140" s="236" t="s">
        <v>210</v>
      </c>
      <c r="E140" s="237" t="s">
        <v>4557</v>
      </c>
      <c r="F140" s="238" t="s">
        <v>4558</v>
      </c>
      <c r="G140" s="239" t="s">
        <v>269</v>
      </c>
      <c r="H140" s="240">
        <v>100</v>
      </c>
      <c r="I140" s="241"/>
      <c r="J140" s="242">
        <f>ROUND(I140*H140,2)</f>
        <v>0</v>
      </c>
      <c r="K140" s="238" t="s">
        <v>22</v>
      </c>
      <c r="L140" s="74"/>
      <c r="M140" s="243" t="s">
        <v>22</v>
      </c>
      <c r="N140" s="244" t="s">
        <v>47</v>
      </c>
      <c r="O140" s="49"/>
      <c r="P140" s="245">
        <f>O140*H140</f>
        <v>0</v>
      </c>
      <c r="Q140" s="245">
        <v>0</v>
      </c>
      <c r="R140" s="245">
        <f>Q140*H140</f>
        <v>0</v>
      </c>
      <c r="S140" s="245">
        <v>0</v>
      </c>
      <c r="T140" s="246">
        <f>S140*H140</f>
        <v>0</v>
      </c>
      <c r="AR140" s="26" t="s">
        <v>859</v>
      </c>
      <c r="AT140" s="26" t="s">
        <v>210</v>
      </c>
      <c r="AU140" s="26" t="s">
        <v>85</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859</v>
      </c>
      <c r="BM140" s="26" t="s">
        <v>4559</v>
      </c>
    </row>
    <row r="141" spans="2:65" s="1" customFormat="1" ht="16.5" customHeight="1">
      <c r="B141" s="48"/>
      <c r="C141" s="236" t="s">
        <v>637</v>
      </c>
      <c r="D141" s="236" t="s">
        <v>210</v>
      </c>
      <c r="E141" s="237" t="s">
        <v>4560</v>
      </c>
      <c r="F141" s="238" t="s">
        <v>4561</v>
      </c>
      <c r="G141" s="239" t="s">
        <v>318</v>
      </c>
      <c r="H141" s="240">
        <v>17</v>
      </c>
      <c r="I141" s="241"/>
      <c r="J141" s="242">
        <f>ROUND(I141*H141,2)</f>
        <v>0</v>
      </c>
      <c r="K141" s="238" t="s">
        <v>22</v>
      </c>
      <c r="L141" s="74"/>
      <c r="M141" s="243" t="s">
        <v>22</v>
      </c>
      <c r="N141" s="244" t="s">
        <v>47</v>
      </c>
      <c r="O141" s="49"/>
      <c r="P141" s="245">
        <f>O141*H141</f>
        <v>0</v>
      </c>
      <c r="Q141" s="245">
        <v>0</v>
      </c>
      <c r="R141" s="245">
        <f>Q141*H141</f>
        <v>0</v>
      </c>
      <c r="S141" s="245">
        <v>0</v>
      </c>
      <c r="T141" s="246">
        <f>S141*H141</f>
        <v>0</v>
      </c>
      <c r="AR141" s="26" t="s">
        <v>859</v>
      </c>
      <c r="AT141" s="26" t="s">
        <v>210</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859</v>
      </c>
      <c r="BM141" s="26" t="s">
        <v>4562</v>
      </c>
    </row>
    <row r="142" spans="2:65" s="1" customFormat="1" ht="16.5" customHeight="1">
      <c r="B142" s="48"/>
      <c r="C142" s="236" t="s">
        <v>643</v>
      </c>
      <c r="D142" s="236" t="s">
        <v>210</v>
      </c>
      <c r="E142" s="237" t="s">
        <v>4563</v>
      </c>
      <c r="F142" s="238" t="s">
        <v>4564</v>
      </c>
      <c r="G142" s="239" t="s">
        <v>318</v>
      </c>
      <c r="H142" s="240">
        <v>5</v>
      </c>
      <c r="I142" s="241"/>
      <c r="J142" s="242">
        <f>ROUND(I142*H142,2)</f>
        <v>0</v>
      </c>
      <c r="K142" s="238" t="s">
        <v>22</v>
      </c>
      <c r="L142" s="74"/>
      <c r="M142" s="243" t="s">
        <v>22</v>
      </c>
      <c r="N142" s="244" t="s">
        <v>47</v>
      </c>
      <c r="O142" s="49"/>
      <c r="P142" s="245">
        <f>O142*H142</f>
        <v>0</v>
      </c>
      <c r="Q142" s="245">
        <v>0</v>
      </c>
      <c r="R142" s="245">
        <f>Q142*H142</f>
        <v>0</v>
      </c>
      <c r="S142" s="245">
        <v>0</v>
      </c>
      <c r="T142" s="246">
        <f>S142*H142</f>
        <v>0</v>
      </c>
      <c r="AR142" s="26" t="s">
        <v>859</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859</v>
      </c>
      <c r="BM142" s="26" t="s">
        <v>4565</v>
      </c>
    </row>
    <row r="143" spans="2:65" s="1" customFormat="1" ht="16.5" customHeight="1">
      <c r="B143" s="48"/>
      <c r="C143" s="236" t="s">
        <v>647</v>
      </c>
      <c r="D143" s="236" t="s">
        <v>210</v>
      </c>
      <c r="E143" s="237" t="s">
        <v>4566</v>
      </c>
      <c r="F143" s="238" t="s">
        <v>4567</v>
      </c>
      <c r="G143" s="239" t="s">
        <v>318</v>
      </c>
      <c r="H143" s="240">
        <v>6</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859</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859</v>
      </c>
      <c r="BM143" s="26" t="s">
        <v>4568</v>
      </c>
    </row>
    <row r="144" spans="2:65" s="1" customFormat="1" ht="16.5" customHeight="1">
      <c r="B144" s="48"/>
      <c r="C144" s="236" t="s">
        <v>654</v>
      </c>
      <c r="D144" s="236" t="s">
        <v>210</v>
      </c>
      <c r="E144" s="237" t="s">
        <v>4569</v>
      </c>
      <c r="F144" s="238" t="s">
        <v>4570</v>
      </c>
      <c r="G144" s="239" t="s">
        <v>318</v>
      </c>
      <c r="H144" s="240">
        <v>3</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859</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859</v>
      </c>
      <c r="BM144" s="26" t="s">
        <v>4571</v>
      </c>
    </row>
    <row r="145" spans="2:65" s="1" customFormat="1" ht="16.5" customHeight="1">
      <c r="B145" s="48"/>
      <c r="C145" s="236" t="s">
        <v>668</v>
      </c>
      <c r="D145" s="236" t="s">
        <v>210</v>
      </c>
      <c r="E145" s="237" t="s">
        <v>4572</v>
      </c>
      <c r="F145" s="238" t="s">
        <v>4573</v>
      </c>
      <c r="G145" s="239" t="s">
        <v>318</v>
      </c>
      <c r="H145" s="240">
        <v>1</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859</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859</v>
      </c>
      <c r="BM145" s="26" t="s">
        <v>4574</v>
      </c>
    </row>
    <row r="146" spans="2:65" s="1" customFormat="1" ht="16.5" customHeight="1">
      <c r="B146" s="48"/>
      <c r="C146" s="236" t="s">
        <v>675</v>
      </c>
      <c r="D146" s="236" t="s">
        <v>210</v>
      </c>
      <c r="E146" s="237" t="s">
        <v>4575</v>
      </c>
      <c r="F146" s="238" t="s">
        <v>4576</v>
      </c>
      <c r="G146" s="239" t="s">
        <v>318</v>
      </c>
      <c r="H146" s="240">
        <v>8</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859</v>
      </c>
      <c r="AT146" s="26" t="s">
        <v>210</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859</v>
      </c>
      <c r="BM146" s="26" t="s">
        <v>4577</v>
      </c>
    </row>
    <row r="147" spans="2:65" s="1" customFormat="1" ht="16.5" customHeight="1">
      <c r="B147" s="48"/>
      <c r="C147" s="236" t="s">
        <v>711</v>
      </c>
      <c r="D147" s="236" t="s">
        <v>210</v>
      </c>
      <c r="E147" s="237" t="s">
        <v>4578</v>
      </c>
      <c r="F147" s="238" t="s">
        <v>4579</v>
      </c>
      <c r="G147" s="239" t="s">
        <v>318</v>
      </c>
      <c r="H147" s="240">
        <v>1</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859</v>
      </c>
      <c r="AT147" s="26" t="s">
        <v>210</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859</v>
      </c>
      <c r="BM147" s="26" t="s">
        <v>4580</v>
      </c>
    </row>
    <row r="148" spans="2:65" s="1" customFormat="1" ht="16.5" customHeight="1">
      <c r="B148" s="48"/>
      <c r="C148" s="236" t="s">
        <v>735</v>
      </c>
      <c r="D148" s="236" t="s">
        <v>210</v>
      </c>
      <c r="E148" s="237" t="s">
        <v>4581</v>
      </c>
      <c r="F148" s="238" t="s">
        <v>4582</v>
      </c>
      <c r="G148" s="239" t="s">
        <v>318</v>
      </c>
      <c r="H148" s="240">
        <v>1</v>
      </c>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859</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859</v>
      </c>
      <c r="BM148" s="26" t="s">
        <v>4583</v>
      </c>
    </row>
    <row r="149" spans="2:65" s="1" customFormat="1" ht="16.5" customHeight="1">
      <c r="B149" s="48"/>
      <c r="C149" s="236" t="s">
        <v>739</v>
      </c>
      <c r="D149" s="236" t="s">
        <v>210</v>
      </c>
      <c r="E149" s="237" t="s">
        <v>4584</v>
      </c>
      <c r="F149" s="238" t="s">
        <v>4585</v>
      </c>
      <c r="G149" s="239" t="s">
        <v>318</v>
      </c>
      <c r="H149" s="240">
        <v>1</v>
      </c>
      <c r="I149" s="241"/>
      <c r="J149" s="242">
        <f>ROUND(I149*H149,2)</f>
        <v>0</v>
      </c>
      <c r="K149" s="238" t="s">
        <v>22</v>
      </c>
      <c r="L149" s="74"/>
      <c r="M149" s="243" t="s">
        <v>22</v>
      </c>
      <c r="N149" s="244" t="s">
        <v>47</v>
      </c>
      <c r="O149" s="49"/>
      <c r="P149" s="245">
        <f>O149*H149</f>
        <v>0</v>
      </c>
      <c r="Q149" s="245">
        <v>0</v>
      </c>
      <c r="R149" s="245">
        <f>Q149*H149</f>
        <v>0</v>
      </c>
      <c r="S149" s="245">
        <v>0</v>
      </c>
      <c r="T149" s="246">
        <f>S149*H149</f>
        <v>0</v>
      </c>
      <c r="AR149" s="26" t="s">
        <v>859</v>
      </c>
      <c r="AT149" s="26" t="s">
        <v>210</v>
      </c>
      <c r="AU149" s="26" t="s">
        <v>85</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859</v>
      </c>
      <c r="BM149" s="26" t="s">
        <v>4586</v>
      </c>
    </row>
    <row r="150" spans="2:65" s="1" customFormat="1" ht="16.5" customHeight="1">
      <c r="B150" s="48"/>
      <c r="C150" s="236" t="s">
        <v>747</v>
      </c>
      <c r="D150" s="236" t="s">
        <v>210</v>
      </c>
      <c r="E150" s="237" t="s">
        <v>4587</v>
      </c>
      <c r="F150" s="238" t="s">
        <v>4588</v>
      </c>
      <c r="G150" s="239" t="s">
        <v>318</v>
      </c>
      <c r="H150" s="240">
        <v>2</v>
      </c>
      <c r="I150" s="241"/>
      <c r="J150" s="242">
        <f>ROUND(I150*H150,2)</f>
        <v>0</v>
      </c>
      <c r="K150" s="238" t="s">
        <v>22</v>
      </c>
      <c r="L150" s="74"/>
      <c r="M150" s="243" t="s">
        <v>22</v>
      </c>
      <c r="N150" s="244" t="s">
        <v>47</v>
      </c>
      <c r="O150" s="49"/>
      <c r="P150" s="245">
        <f>O150*H150</f>
        <v>0</v>
      </c>
      <c r="Q150" s="245">
        <v>0</v>
      </c>
      <c r="R150" s="245">
        <f>Q150*H150</f>
        <v>0</v>
      </c>
      <c r="S150" s="245">
        <v>0</v>
      </c>
      <c r="T150" s="246">
        <f>S150*H150</f>
        <v>0</v>
      </c>
      <c r="AR150" s="26" t="s">
        <v>859</v>
      </c>
      <c r="AT150" s="26" t="s">
        <v>210</v>
      </c>
      <c r="AU150" s="26" t="s">
        <v>85</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859</v>
      </c>
      <c r="BM150" s="26" t="s">
        <v>4589</v>
      </c>
    </row>
    <row r="151" spans="2:65" s="1" customFormat="1" ht="16.5" customHeight="1">
      <c r="B151" s="48"/>
      <c r="C151" s="236" t="s">
        <v>777</v>
      </c>
      <c r="D151" s="236" t="s">
        <v>210</v>
      </c>
      <c r="E151" s="237" t="s">
        <v>4590</v>
      </c>
      <c r="F151" s="238" t="s">
        <v>4591</v>
      </c>
      <c r="G151" s="239" t="s">
        <v>318</v>
      </c>
      <c r="H151" s="240">
        <v>1</v>
      </c>
      <c r="I151" s="241"/>
      <c r="J151" s="242">
        <f>ROUND(I151*H151,2)</f>
        <v>0</v>
      </c>
      <c r="K151" s="238" t="s">
        <v>22</v>
      </c>
      <c r="L151" s="74"/>
      <c r="M151" s="243" t="s">
        <v>22</v>
      </c>
      <c r="N151" s="244" t="s">
        <v>47</v>
      </c>
      <c r="O151" s="49"/>
      <c r="P151" s="245">
        <f>O151*H151</f>
        <v>0</v>
      </c>
      <c r="Q151" s="245">
        <v>0</v>
      </c>
      <c r="R151" s="245">
        <f>Q151*H151</f>
        <v>0</v>
      </c>
      <c r="S151" s="245">
        <v>0</v>
      </c>
      <c r="T151" s="246">
        <f>S151*H151</f>
        <v>0</v>
      </c>
      <c r="AR151" s="26" t="s">
        <v>859</v>
      </c>
      <c r="AT151" s="26" t="s">
        <v>210</v>
      </c>
      <c r="AU151" s="26" t="s">
        <v>85</v>
      </c>
      <c r="AY151" s="26" t="s">
        <v>208</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859</v>
      </c>
      <c r="BM151" s="26" t="s">
        <v>4592</v>
      </c>
    </row>
    <row r="152" spans="2:65" s="1" customFormat="1" ht="16.5" customHeight="1">
      <c r="B152" s="48"/>
      <c r="C152" s="236" t="s">
        <v>785</v>
      </c>
      <c r="D152" s="236" t="s">
        <v>210</v>
      </c>
      <c r="E152" s="237" t="s">
        <v>4593</v>
      </c>
      <c r="F152" s="238" t="s">
        <v>4594</v>
      </c>
      <c r="G152" s="239" t="s">
        <v>318</v>
      </c>
      <c r="H152" s="240">
        <v>40</v>
      </c>
      <c r="I152" s="241"/>
      <c r="J152" s="242">
        <f>ROUND(I152*H152,2)</f>
        <v>0</v>
      </c>
      <c r="K152" s="238" t="s">
        <v>22</v>
      </c>
      <c r="L152" s="74"/>
      <c r="M152" s="243" t="s">
        <v>22</v>
      </c>
      <c r="N152" s="244" t="s">
        <v>47</v>
      </c>
      <c r="O152" s="49"/>
      <c r="P152" s="245">
        <f>O152*H152</f>
        <v>0</v>
      </c>
      <c r="Q152" s="245">
        <v>0</v>
      </c>
      <c r="R152" s="245">
        <f>Q152*H152</f>
        <v>0</v>
      </c>
      <c r="S152" s="245">
        <v>0</v>
      </c>
      <c r="T152" s="246">
        <f>S152*H152</f>
        <v>0</v>
      </c>
      <c r="AR152" s="26" t="s">
        <v>859</v>
      </c>
      <c r="AT152" s="26" t="s">
        <v>210</v>
      </c>
      <c r="AU152" s="26" t="s">
        <v>85</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859</v>
      </c>
      <c r="BM152" s="26" t="s">
        <v>4595</v>
      </c>
    </row>
    <row r="153" spans="2:65" s="1" customFormat="1" ht="16.5" customHeight="1">
      <c r="B153" s="48"/>
      <c r="C153" s="236" t="s">
        <v>797</v>
      </c>
      <c r="D153" s="236" t="s">
        <v>210</v>
      </c>
      <c r="E153" s="237" t="s">
        <v>4596</v>
      </c>
      <c r="F153" s="238" t="s">
        <v>4597</v>
      </c>
      <c r="G153" s="239" t="s">
        <v>318</v>
      </c>
      <c r="H153" s="240">
        <v>1</v>
      </c>
      <c r="I153" s="241"/>
      <c r="J153" s="242">
        <f>ROUND(I153*H153,2)</f>
        <v>0</v>
      </c>
      <c r="K153" s="238" t="s">
        <v>22</v>
      </c>
      <c r="L153" s="74"/>
      <c r="M153" s="243" t="s">
        <v>22</v>
      </c>
      <c r="N153" s="244" t="s">
        <v>47</v>
      </c>
      <c r="O153" s="49"/>
      <c r="P153" s="245">
        <f>O153*H153</f>
        <v>0</v>
      </c>
      <c r="Q153" s="245">
        <v>0</v>
      </c>
      <c r="R153" s="245">
        <f>Q153*H153</f>
        <v>0</v>
      </c>
      <c r="S153" s="245">
        <v>0</v>
      </c>
      <c r="T153" s="246">
        <f>S153*H153</f>
        <v>0</v>
      </c>
      <c r="AR153" s="26" t="s">
        <v>859</v>
      </c>
      <c r="AT153" s="26" t="s">
        <v>210</v>
      </c>
      <c r="AU153" s="26" t="s">
        <v>85</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859</v>
      </c>
      <c r="BM153" s="26" t="s">
        <v>4598</v>
      </c>
    </row>
    <row r="154" spans="2:65" s="1" customFormat="1" ht="16.5" customHeight="1">
      <c r="B154" s="48"/>
      <c r="C154" s="236" t="s">
        <v>804</v>
      </c>
      <c r="D154" s="236" t="s">
        <v>210</v>
      </c>
      <c r="E154" s="237" t="s">
        <v>4599</v>
      </c>
      <c r="F154" s="238" t="s">
        <v>4600</v>
      </c>
      <c r="G154" s="239" t="s">
        <v>269</v>
      </c>
      <c r="H154" s="240">
        <v>425</v>
      </c>
      <c r="I154" s="241"/>
      <c r="J154" s="242">
        <f>ROUND(I154*H154,2)</f>
        <v>0</v>
      </c>
      <c r="K154" s="238" t="s">
        <v>22</v>
      </c>
      <c r="L154" s="74"/>
      <c r="M154" s="243" t="s">
        <v>22</v>
      </c>
      <c r="N154" s="244" t="s">
        <v>47</v>
      </c>
      <c r="O154" s="49"/>
      <c r="P154" s="245">
        <f>O154*H154</f>
        <v>0</v>
      </c>
      <c r="Q154" s="245">
        <v>0</v>
      </c>
      <c r="R154" s="245">
        <f>Q154*H154</f>
        <v>0</v>
      </c>
      <c r="S154" s="245">
        <v>0</v>
      </c>
      <c r="T154" s="246">
        <f>S154*H154</f>
        <v>0</v>
      </c>
      <c r="AR154" s="26" t="s">
        <v>859</v>
      </c>
      <c r="AT154" s="26" t="s">
        <v>210</v>
      </c>
      <c r="AU154" s="26" t="s">
        <v>85</v>
      </c>
      <c r="AY154" s="26" t="s">
        <v>208</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859</v>
      </c>
      <c r="BM154" s="26" t="s">
        <v>4601</v>
      </c>
    </row>
    <row r="155" spans="2:65" s="1" customFormat="1" ht="16.5" customHeight="1">
      <c r="B155" s="48"/>
      <c r="C155" s="236" t="s">
        <v>827</v>
      </c>
      <c r="D155" s="236" t="s">
        <v>210</v>
      </c>
      <c r="E155" s="237" t="s">
        <v>4602</v>
      </c>
      <c r="F155" s="238" t="s">
        <v>4603</v>
      </c>
      <c r="G155" s="239" t="s">
        <v>227</v>
      </c>
      <c r="H155" s="240">
        <v>82</v>
      </c>
      <c r="I155" s="241"/>
      <c r="J155" s="242">
        <f>ROUND(I155*H155,2)</f>
        <v>0</v>
      </c>
      <c r="K155" s="238" t="s">
        <v>22</v>
      </c>
      <c r="L155" s="74"/>
      <c r="M155" s="243" t="s">
        <v>22</v>
      </c>
      <c r="N155" s="244" t="s">
        <v>47</v>
      </c>
      <c r="O155" s="49"/>
      <c r="P155" s="245">
        <f>O155*H155</f>
        <v>0</v>
      </c>
      <c r="Q155" s="245">
        <v>0</v>
      </c>
      <c r="R155" s="245">
        <f>Q155*H155</f>
        <v>0</v>
      </c>
      <c r="S155" s="245">
        <v>0</v>
      </c>
      <c r="T155" s="246">
        <f>S155*H155</f>
        <v>0</v>
      </c>
      <c r="AR155" s="26" t="s">
        <v>859</v>
      </c>
      <c r="AT155" s="26" t="s">
        <v>210</v>
      </c>
      <c r="AU155" s="26" t="s">
        <v>85</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859</v>
      </c>
      <c r="BM155" s="26" t="s">
        <v>4604</v>
      </c>
    </row>
    <row r="156" spans="2:65" s="1" customFormat="1" ht="16.5" customHeight="1">
      <c r="B156" s="48"/>
      <c r="C156" s="236" t="s">
        <v>859</v>
      </c>
      <c r="D156" s="236" t="s">
        <v>210</v>
      </c>
      <c r="E156" s="237" t="s">
        <v>4605</v>
      </c>
      <c r="F156" s="238" t="s">
        <v>4606</v>
      </c>
      <c r="G156" s="239" t="s">
        <v>4607</v>
      </c>
      <c r="H156" s="240">
        <v>20</v>
      </c>
      <c r="I156" s="241"/>
      <c r="J156" s="242">
        <f>ROUND(I156*H156,2)</f>
        <v>0</v>
      </c>
      <c r="K156" s="238" t="s">
        <v>22</v>
      </c>
      <c r="L156" s="74"/>
      <c r="M156" s="243" t="s">
        <v>22</v>
      </c>
      <c r="N156" s="244" t="s">
        <v>47</v>
      </c>
      <c r="O156" s="49"/>
      <c r="P156" s="245">
        <f>O156*H156</f>
        <v>0</v>
      </c>
      <c r="Q156" s="245">
        <v>0</v>
      </c>
      <c r="R156" s="245">
        <f>Q156*H156</f>
        <v>0</v>
      </c>
      <c r="S156" s="245">
        <v>0</v>
      </c>
      <c r="T156" s="246">
        <f>S156*H156</f>
        <v>0</v>
      </c>
      <c r="AR156" s="26" t="s">
        <v>859</v>
      </c>
      <c r="AT156" s="26" t="s">
        <v>210</v>
      </c>
      <c r="AU156" s="26" t="s">
        <v>85</v>
      </c>
      <c r="AY156" s="26" t="s">
        <v>208</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859</v>
      </c>
      <c r="BM156" s="26" t="s">
        <v>4608</v>
      </c>
    </row>
    <row r="157" spans="2:65" s="1" customFormat="1" ht="16.5" customHeight="1">
      <c r="B157" s="48"/>
      <c r="C157" s="236" t="s">
        <v>866</v>
      </c>
      <c r="D157" s="236" t="s">
        <v>210</v>
      </c>
      <c r="E157" s="237" t="s">
        <v>4609</v>
      </c>
      <c r="F157" s="238" t="s">
        <v>4610</v>
      </c>
      <c r="G157" s="239" t="s">
        <v>4607</v>
      </c>
      <c r="H157" s="240">
        <v>30</v>
      </c>
      <c r="I157" s="241"/>
      <c r="J157" s="242">
        <f>ROUND(I157*H157,2)</f>
        <v>0</v>
      </c>
      <c r="K157" s="238" t="s">
        <v>22</v>
      </c>
      <c r="L157" s="74"/>
      <c r="M157" s="243" t="s">
        <v>22</v>
      </c>
      <c r="N157" s="244" t="s">
        <v>47</v>
      </c>
      <c r="O157" s="49"/>
      <c r="P157" s="245">
        <f>O157*H157</f>
        <v>0</v>
      </c>
      <c r="Q157" s="245">
        <v>0</v>
      </c>
      <c r="R157" s="245">
        <f>Q157*H157</f>
        <v>0</v>
      </c>
      <c r="S157" s="245">
        <v>0</v>
      </c>
      <c r="T157" s="246">
        <f>S157*H157</f>
        <v>0</v>
      </c>
      <c r="AR157" s="26" t="s">
        <v>859</v>
      </c>
      <c r="AT157" s="26" t="s">
        <v>210</v>
      </c>
      <c r="AU157" s="26" t="s">
        <v>85</v>
      </c>
      <c r="AY157" s="26" t="s">
        <v>208</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859</v>
      </c>
      <c r="BM157" s="26" t="s">
        <v>4611</v>
      </c>
    </row>
    <row r="158" spans="2:65" s="1" customFormat="1" ht="16.5" customHeight="1">
      <c r="B158" s="48"/>
      <c r="C158" s="236" t="s">
        <v>876</v>
      </c>
      <c r="D158" s="236" t="s">
        <v>210</v>
      </c>
      <c r="E158" s="237" t="s">
        <v>4612</v>
      </c>
      <c r="F158" s="238" t="s">
        <v>4613</v>
      </c>
      <c r="G158" s="239" t="s">
        <v>4614</v>
      </c>
      <c r="H158" s="240">
        <v>1</v>
      </c>
      <c r="I158" s="241"/>
      <c r="J158" s="242">
        <f>ROUND(I158*H158,2)</f>
        <v>0</v>
      </c>
      <c r="K158" s="238" t="s">
        <v>22</v>
      </c>
      <c r="L158" s="74"/>
      <c r="M158" s="243" t="s">
        <v>22</v>
      </c>
      <c r="N158" s="312" t="s">
        <v>47</v>
      </c>
      <c r="O158" s="284"/>
      <c r="P158" s="310">
        <f>O158*H158</f>
        <v>0</v>
      </c>
      <c r="Q158" s="310">
        <v>0</v>
      </c>
      <c r="R158" s="310">
        <f>Q158*H158</f>
        <v>0</v>
      </c>
      <c r="S158" s="310">
        <v>0</v>
      </c>
      <c r="T158" s="311">
        <f>S158*H158</f>
        <v>0</v>
      </c>
      <c r="AR158" s="26" t="s">
        <v>859</v>
      </c>
      <c r="AT158" s="26" t="s">
        <v>210</v>
      </c>
      <c r="AU158" s="26" t="s">
        <v>85</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859</v>
      </c>
      <c r="BM158" s="26" t="s">
        <v>4615</v>
      </c>
    </row>
    <row r="159" spans="2:12" s="1" customFormat="1" ht="6.95" customHeight="1">
      <c r="B159" s="69"/>
      <c r="C159" s="70"/>
      <c r="D159" s="70"/>
      <c r="E159" s="70"/>
      <c r="F159" s="70"/>
      <c r="G159" s="70"/>
      <c r="H159" s="70"/>
      <c r="I159" s="181"/>
      <c r="J159" s="70"/>
      <c r="K159" s="70"/>
      <c r="L159" s="74"/>
    </row>
  </sheetData>
  <sheetProtection password="CC35" sheet="1" objects="1" scenarios="1" formatColumns="0" formatRows="0" autoFilter="0"/>
  <autoFilter ref="C89:K158"/>
  <mergeCells count="16">
    <mergeCell ref="E7:H7"/>
    <mergeCell ref="E11:H11"/>
    <mergeCell ref="E9:H9"/>
    <mergeCell ref="E13:H13"/>
    <mergeCell ref="E28:H28"/>
    <mergeCell ref="E49:H49"/>
    <mergeCell ref="E53:H53"/>
    <mergeCell ref="E51:H51"/>
    <mergeCell ref="E55:H55"/>
    <mergeCell ref="J59:J60"/>
    <mergeCell ref="E76:H76"/>
    <mergeCell ref="E80:H80"/>
    <mergeCell ref="E78:H78"/>
    <mergeCell ref="E82:H82"/>
    <mergeCell ref="G1:H1"/>
    <mergeCell ref="L2:V2"/>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125</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4617</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ROUND(J94,2)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ROUND(SUM(BE94:BE169),2)</f>
        <v>0</v>
      </c>
      <c r="G34" s="49"/>
      <c r="H34" s="49"/>
      <c r="I34" s="173">
        <v>0.21</v>
      </c>
      <c r="J34" s="172">
        <f>ROUND(ROUND((SUM(BE94:BE169)),2)*I34,2)</f>
        <v>0</v>
      </c>
      <c r="K34" s="53"/>
    </row>
    <row r="35" spans="2:11" s="1" customFormat="1" ht="14.4" customHeight="1">
      <c r="B35" s="48"/>
      <c r="C35" s="49"/>
      <c r="D35" s="49"/>
      <c r="E35" s="57" t="s">
        <v>48</v>
      </c>
      <c r="F35" s="172">
        <f>ROUND(SUM(BF94:BF169),2)</f>
        <v>0</v>
      </c>
      <c r="G35" s="49"/>
      <c r="H35" s="49"/>
      <c r="I35" s="173">
        <v>0.15</v>
      </c>
      <c r="J35" s="172">
        <f>ROUND(ROUND((SUM(BF94:BF169)),2)*I35,2)</f>
        <v>0</v>
      </c>
      <c r="K35" s="53"/>
    </row>
    <row r="36" spans="2:11" s="1" customFormat="1" ht="14.4" customHeight="1" hidden="1">
      <c r="B36" s="48"/>
      <c r="C36" s="49"/>
      <c r="D36" s="49"/>
      <c r="E36" s="57" t="s">
        <v>49</v>
      </c>
      <c r="F36" s="172">
        <f>ROUND(SUM(BG94:BG169),2)</f>
        <v>0</v>
      </c>
      <c r="G36" s="49"/>
      <c r="H36" s="49"/>
      <c r="I36" s="173">
        <v>0.21</v>
      </c>
      <c r="J36" s="172">
        <v>0</v>
      </c>
      <c r="K36" s="53"/>
    </row>
    <row r="37" spans="2:11" s="1" customFormat="1" ht="14.4" customHeight="1" hidden="1">
      <c r="B37" s="48"/>
      <c r="C37" s="49"/>
      <c r="D37" s="49"/>
      <c r="E37" s="57" t="s">
        <v>50</v>
      </c>
      <c r="F37" s="172">
        <f>ROUND(SUM(BH94:BH169),2)</f>
        <v>0</v>
      </c>
      <c r="G37" s="49"/>
      <c r="H37" s="49"/>
      <c r="I37" s="173">
        <v>0.15</v>
      </c>
      <c r="J37" s="172">
        <v>0</v>
      </c>
      <c r="K37" s="53"/>
    </row>
    <row r="38" spans="2:11" s="1" customFormat="1" ht="14.4" customHeight="1" hidden="1">
      <c r="B38" s="48"/>
      <c r="C38" s="49"/>
      <c r="D38" s="49"/>
      <c r="E38" s="57" t="s">
        <v>51</v>
      </c>
      <c r="F38" s="172">
        <f>ROUND(SUM(BI94:BI169),2)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O04.3.1.1 - Strukturovaná kabeláž</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J94</f>
        <v>0</v>
      </c>
      <c r="K64" s="53"/>
      <c r="AU64" s="26" t="s">
        <v>187</v>
      </c>
    </row>
    <row r="65" spans="2:11" s="8" customFormat="1" ht="24.95" customHeight="1">
      <c r="B65" s="192"/>
      <c r="C65" s="193"/>
      <c r="D65" s="194" t="s">
        <v>4618</v>
      </c>
      <c r="E65" s="195"/>
      <c r="F65" s="195"/>
      <c r="G65" s="195"/>
      <c r="H65" s="195"/>
      <c r="I65" s="196"/>
      <c r="J65" s="197">
        <f>J95</f>
        <v>0</v>
      </c>
      <c r="K65" s="198"/>
    </row>
    <row r="66" spans="2:11" s="9" customFormat="1" ht="19.9" customHeight="1">
      <c r="B66" s="199"/>
      <c r="C66" s="200"/>
      <c r="D66" s="201" t="s">
        <v>4619</v>
      </c>
      <c r="E66" s="202"/>
      <c r="F66" s="202"/>
      <c r="G66" s="202"/>
      <c r="H66" s="202"/>
      <c r="I66" s="203"/>
      <c r="J66" s="204">
        <f>J96</f>
        <v>0</v>
      </c>
      <c r="K66" s="205"/>
    </row>
    <row r="67" spans="2:11" s="9" customFormat="1" ht="14.85" customHeight="1">
      <c r="B67" s="199"/>
      <c r="C67" s="200"/>
      <c r="D67" s="201" t="s">
        <v>4620</v>
      </c>
      <c r="E67" s="202"/>
      <c r="F67" s="202"/>
      <c r="G67" s="202"/>
      <c r="H67" s="202"/>
      <c r="I67" s="203"/>
      <c r="J67" s="204">
        <f>J97</f>
        <v>0</v>
      </c>
      <c r="K67" s="205"/>
    </row>
    <row r="68" spans="2:11" s="9" customFormat="1" ht="14.85" customHeight="1">
      <c r="B68" s="199"/>
      <c r="C68" s="200"/>
      <c r="D68" s="201" t="s">
        <v>4621</v>
      </c>
      <c r="E68" s="202"/>
      <c r="F68" s="202"/>
      <c r="G68" s="202"/>
      <c r="H68" s="202"/>
      <c r="I68" s="203"/>
      <c r="J68" s="204">
        <f>J120</f>
        <v>0</v>
      </c>
      <c r="K68" s="205"/>
    </row>
    <row r="69" spans="2:11" s="9" customFormat="1" ht="14.85" customHeight="1">
      <c r="B69" s="199"/>
      <c r="C69" s="200"/>
      <c r="D69" s="201" t="s">
        <v>4622</v>
      </c>
      <c r="E69" s="202"/>
      <c r="F69" s="202"/>
      <c r="G69" s="202"/>
      <c r="H69" s="202"/>
      <c r="I69" s="203"/>
      <c r="J69" s="204">
        <f>J129</f>
        <v>0</v>
      </c>
      <c r="K69" s="205"/>
    </row>
    <row r="70" spans="2:11" s="9" customFormat="1" ht="19.9" customHeight="1">
      <c r="B70" s="199"/>
      <c r="C70" s="200"/>
      <c r="D70" s="201" t="s">
        <v>4623</v>
      </c>
      <c r="E70" s="202"/>
      <c r="F70" s="202"/>
      <c r="G70" s="202"/>
      <c r="H70" s="202"/>
      <c r="I70" s="203"/>
      <c r="J70" s="204">
        <f>J153</f>
        <v>0</v>
      </c>
      <c r="K70" s="205"/>
    </row>
    <row r="71" spans="2:11" s="1" customFormat="1" ht="21.8" customHeight="1">
      <c r="B71" s="48"/>
      <c r="C71" s="49"/>
      <c r="D71" s="49"/>
      <c r="E71" s="49"/>
      <c r="F71" s="49"/>
      <c r="G71" s="49"/>
      <c r="H71" s="49"/>
      <c r="I71" s="159"/>
      <c r="J71" s="49"/>
      <c r="K71" s="53"/>
    </row>
    <row r="72" spans="2:11" s="1" customFormat="1" ht="6.95" customHeight="1">
      <c r="B72" s="69"/>
      <c r="C72" s="70"/>
      <c r="D72" s="70"/>
      <c r="E72" s="70"/>
      <c r="F72" s="70"/>
      <c r="G72" s="70"/>
      <c r="H72" s="70"/>
      <c r="I72" s="181"/>
      <c r="J72" s="70"/>
      <c r="K72" s="71"/>
    </row>
    <row r="76" spans="2:12" s="1" customFormat="1" ht="6.95" customHeight="1">
      <c r="B76" s="72"/>
      <c r="C76" s="73"/>
      <c r="D76" s="73"/>
      <c r="E76" s="73"/>
      <c r="F76" s="73"/>
      <c r="G76" s="73"/>
      <c r="H76" s="73"/>
      <c r="I76" s="184"/>
      <c r="J76" s="73"/>
      <c r="K76" s="73"/>
      <c r="L76" s="74"/>
    </row>
    <row r="77" spans="2:12" s="1" customFormat="1" ht="36.95" customHeight="1">
      <c r="B77" s="48"/>
      <c r="C77" s="75" t="s">
        <v>192</v>
      </c>
      <c r="D77" s="76"/>
      <c r="E77" s="76"/>
      <c r="F77" s="76"/>
      <c r="G77" s="76"/>
      <c r="H77" s="76"/>
      <c r="I77" s="206"/>
      <c r="J77" s="76"/>
      <c r="K77" s="76"/>
      <c r="L77" s="74"/>
    </row>
    <row r="78" spans="2:12" s="1" customFormat="1" ht="6.95" customHeight="1">
      <c r="B78" s="48"/>
      <c r="C78" s="76"/>
      <c r="D78" s="76"/>
      <c r="E78" s="76"/>
      <c r="F78" s="76"/>
      <c r="G78" s="76"/>
      <c r="H78" s="76"/>
      <c r="I78" s="206"/>
      <c r="J78" s="76"/>
      <c r="K78" s="76"/>
      <c r="L78" s="74"/>
    </row>
    <row r="79" spans="2:12" s="1" customFormat="1" ht="14.4" customHeight="1">
      <c r="B79" s="48"/>
      <c r="C79" s="78" t="s">
        <v>19</v>
      </c>
      <c r="D79" s="76"/>
      <c r="E79" s="76"/>
      <c r="F79" s="76"/>
      <c r="G79" s="76"/>
      <c r="H79" s="76"/>
      <c r="I79" s="206"/>
      <c r="J79" s="76"/>
      <c r="K79" s="76"/>
      <c r="L79" s="74"/>
    </row>
    <row r="80" spans="2:12" s="1" customFormat="1" ht="16.5" customHeight="1">
      <c r="B80" s="48"/>
      <c r="C80" s="76"/>
      <c r="D80" s="76"/>
      <c r="E80" s="207" t="str">
        <f>E7</f>
        <v>PŘÍSTAVBA PAVILONU /odborné učebny/ 2. ZŠ Beroun Preislerova ul.</v>
      </c>
      <c r="F80" s="78"/>
      <c r="G80" s="78"/>
      <c r="H80" s="78"/>
      <c r="I80" s="206"/>
      <c r="J80" s="76"/>
      <c r="K80" s="76"/>
      <c r="L80" s="74"/>
    </row>
    <row r="81" spans="2:12" ht="13.5">
      <c r="B81" s="30"/>
      <c r="C81" s="78" t="s">
        <v>180</v>
      </c>
      <c r="D81" s="313"/>
      <c r="E81" s="313"/>
      <c r="F81" s="313"/>
      <c r="G81" s="313"/>
      <c r="H81" s="313"/>
      <c r="I81" s="151"/>
      <c r="J81" s="313"/>
      <c r="K81" s="313"/>
      <c r="L81" s="314"/>
    </row>
    <row r="82" spans="2:12" ht="16.5" customHeight="1">
      <c r="B82" s="30"/>
      <c r="C82" s="313"/>
      <c r="D82" s="313"/>
      <c r="E82" s="207" t="s">
        <v>3644</v>
      </c>
      <c r="F82" s="313"/>
      <c r="G82" s="313"/>
      <c r="H82" s="313"/>
      <c r="I82" s="151"/>
      <c r="J82" s="313"/>
      <c r="K82" s="313"/>
      <c r="L82" s="314"/>
    </row>
    <row r="83" spans="2:12" ht="13.5">
      <c r="B83" s="30"/>
      <c r="C83" s="78" t="s">
        <v>3645</v>
      </c>
      <c r="D83" s="313"/>
      <c r="E83" s="313"/>
      <c r="F83" s="313"/>
      <c r="G83" s="313"/>
      <c r="H83" s="313"/>
      <c r="I83" s="151"/>
      <c r="J83" s="313"/>
      <c r="K83" s="313"/>
      <c r="L83" s="314"/>
    </row>
    <row r="84" spans="2:12" s="1" customFormat="1" ht="16.5" customHeight="1">
      <c r="B84" s="48"/>
      <c r="C84" s="76"/>
      <c r="D84" s="76"/>
      <c r="E84" s="315" t="s">
        <v>4413</v>
      </c>
      <c r="F84" s="76"/>
      <c r="G84" s="76"/>
      <c r="H84" s="76"/>
      <c r="I84" s="206"/>
      <c r="J84" s="76"/>
      <c r="K84" s="76"/>
      <c r="L84" s="74"/>
    </row>
    <row r="85" spans="2:12" s="1" customFormat="1" ht="14.4" customHeight="1">
      <c r="B85" s="48"/>
      <c r="C85" s="78" t="s">
        <v>4616</v>
      </c>
      <c r="D85" s="76"/>
      <c r="E85" s="76"/>
      <c r="F85" s="76"/>
      <c r="G85" s="76"/>
      <c r="H85" s="76"/>
      <c r="I85" s="206"/>
      <c r="J85" s="76"/>
      <c r="K85" s="76"/>
      <c r="L85" s="74"/>
    </row>
    <row r="86" spans="2:12" s="1" customFormat="1" ht="17.25" customHeight="1">
      <c r="B86" s="48"/>
      <c r="C86" s="76"/>
      <c r="D86" s="76"/>
      <c r="E86" s="84" t="str">
        <f>E13</f>
        <v>O04.3.1.1 - Strukturovaná kabeláž</v>
      </c>
      <c r="F86" s="76"/>
      <c r="G86" s="76"/>
      <c r="H86" s="76"/>
      <c r="I86" s="206"/>
      <c r="J86" s="76"/>
      <c r="K86" s="76"/>
      <c r="L86" s="74"/>
    </row>
    <row r="87" spans="2:12" s="1" customFormat="1" ht="6.95" customHeight="1">
      <c r="B87" s="48"/>
      <c r="C87" s="76"/>
      <c r="D87" s="76"/>
      <c r="E87" s="76"/>
      <c r="F87" s="76"/>
      <c r="G87" s="76"/>
      <c r="H87" s="76"/>
      <c r="I87" s="206"/>
      <c r="J87" s="76"/>
      <c r="K87" s="76"/>
      <c r="L87" s="74"/>
    </row>
    <row r="88" spans="2:12" s="1" customFormat="1" ht="18" customHeight="1">
      <c r="B88" s="48"/>
      <c r="C88" s="78" t="s">
        <v>24</v>
      </c>
      <c r="D88" s="76"/>
      <c r="E88" s="76"/>
      <c r="F88" s="208" t="str">
        <f>F16</f>
        <v>Beroun, Preislerova ul.</v>
      </c>
      <c r="G88" s="76"/>
      <c r="H88" s="76"/>
      <c r="I88" s="209" t="s">
        <v>26</v>
      </c>
      <c r="J88" s="87" t="str">
        <f>IF(J16="","",J16)</f>
        <v>23. 1. 2018</v>
      </c>
      <c r="K88" s="76"/>
      <c r="L88" s="74"/>
    </row>
    <row r="89" spans="2:12" s="1" customFormat="1" ht="6.95" customHeight="1">
      <c r="B89" s="48"/>
      <c r="C89" s="76"/>
      <c r="D89" s="76"/>
      <c r="E89" s="76"/>
      <c r="F89" s="76"/>
      <c r="G89" s="76"/>
      <c r="H89" s="76"/>
      <c r="I89" s="206"/>
      <c r="J89" s="76"/>
      <c r="K89" s="76"/>
      <c r="L89" s="74"/>
    </row>
    <row r="90" spans="2:12" s="1" customFormat="1" ht="13.5">
      <c r="B90" s="48"/>
      <c r="C90" s="78" t="s">
        <v>28</v>
      </c>
      <c r="D90" s="76"/>
      <c r="E90" s="76"/>
      <c r="F90" s="208" t="str">
        <f>E19</f>
        <v>Město BEROUN, Husovo nám. 68, 26643</v>
      </c>
      <c r="G90" s="76"/>
      <c r="H90" s="76"/>
      <c r="I90" s="209" t="s">
        <v>35</v>
      </c>
      <c r="J90" s="208" t="str">
        <f>E25</f>
        <v>SPEKTRA s.r.o. Beroun,V Hlinkách 1548,26601</v>
      </c>
      <c r="K90" s="76"/>
      <c r="L90" s="74"/>
    </row>
    <row r="91" spans="2:12" s="1" customFormat="1" ht="14.4" customHeight="1">
      <c r="B91" s="48"/>
      <c r="C91" s="78" t="s">
        <v>33</v>
      </c>
      <c r="D91" s="76"/>
      <c r="E91" s="76"/>
      <c r="F91" s="208" t="str">
        <f>IF(E22="","",E22)</f>
        <v/>
      </c>
      <c r="G91" s="76"/>
      <c r="H91" s="76"/>
      <c r="I91" s="206"/>
      <c r="J91" s="76"/>
      <c r="K91" s="76"/>
      <c r="L91" s="74"/>
    </row>
    <row r="92" spans="2:12" s="1" customFormat="1" ht="10.3" customHeight="1">
      <c r="B92" s="48"/>
      <c r="C92" s="76"/>
      <c r="D92" s="76"/>
      <c r="E92" s="76"/>
      <c r="F92" s="76"/>
      <c r="G92" s="76"/>
      <c r="H92" s="76"/>
      <c r="I92" s="206"/>
      <c r="J92" s="76"/>
      <c r="K92" s="76"/>
      <c r="L92" s="74"/>
    </row>
    <row r="93" spans="2:20" s="10" customFormat="1" ht="29.25" customHeight="1">
      <c r="B93" s="210"/>
      <c r="C93" s="211" t="s">
        <v>193</v>
      </c>
      <c r="D93" s="212" t="s">
        <v>61</v>
      </c>
      <c r="E93" s="212" t="s">
        <v>57</v>
      </c>
      <c r="F93" s="212" t="s">
        <v>194</v>
      </c>
      <c r="G93" s="212" t="s">
        <v>195</v>
      </c>
      <c r="H93" s="212" t="s">
        <v>196</v>
      </c>
      <c r="I93" s="213" t="s">
        <v>197</v>
      </c>
      <c r="J93" s="212" t="s">
        <v>185</v>
      </c>
      <c r="K93" s="214" t="s">
        <v>198</v>
      </c>
      <c r="L93" s="215"/>
      <c r="M93" s="104" t="s">
        <v>199</v>
      </c>
      <c r="N93" s="105" t="s">
        <v>46</v>
      </c>
      <c r="O93" s="105" t="s">
        <v>200</v>
      </c>
      <c r="P93" s="105" t="s">
        <v>201</v>
      </c>
      <c r="Q93" s="105" t="s">
        <v>202</v>
      </c>
      <c r="R93" s="105" t="s">
        <v>203</v>
      </c>
      <c r="S93" s="105" t="s">
        <v>204</v>
      </c>
      <c r="T93" s="106" t="s">
        <v>205</v>
      </c>
    </row>
    <row r="94" spans="2:63" s="1" customFormat="1" ht="29.25" customHeight="1">
      <c r="B94" s="48"/>
      <c r="C94" s="110" t="s">
        <v>186</v>
      </c>
      <c r="D94" s="76"/>
      <c r="E94" s="76"/>
      <c r="F94" s="76"/>
      <c r="G94" s="76"/>
      <c r="H94" s="76"/>
      <c r="I94" s="206"/>
      <c r="J94" s="216">
        <f>BK94</f>
        <v>0</v>
      </c>
      <c r="K94" s="76"/>
      <c r="L94" s="74"/>
      <c r="M94" s="107"/>
      <c r="N94" s="108"/>
      <c r="O94" s="108"/>
      <c r="P94" s="217">
        <f>P95</f>
        <v>0</v>
      </c>
      <c r="Q94" s="108"/>
      <c r="R94" s="217">
        <f>R95</f>
        <v>0</v>
      </c>
      <c r="S94" s="108"/>
      <c r="T94" s="218">
        <f>T95</f>
        <v>0</v>
      </c>
      <c r="AT94" s="26" t="s">
        <v>75</v>
      </c>
      <c r="AU94" s="26" t="s">
        <v>187</v>
      </c>
      <c r="BK94" s="219">
        <f>BK95</f>
        <v>0</v>
      </c>
    </row>
    <row r="95" spans="2:63" s="11" customFormat="1" ht="37.4" customHeight="1">
      <c r="B95" s="220"/>
      <c r="C95" s="221"/>
      <c r="D95" s="222" t="s">
        <v>75</v>
      </c>
      <c r="E95" s="223" t="s">
        <v>4624</v>
      </c>
      <c r="F95" s="223" t="s">
        <v>4625</v>
      </c>
      <c r="G95" s="221"/>
      <c r="H95" s="221"/>
      <c r="I95" s="224"/>
      <c r="J95" s="225">
        <f>BK95</f>
        <v>0</v>
      </c>
      <c r="K95" s="221"/>
      <c r="L95" s="226"/>
      <c r="M95" s="227"/>
      <c r="N95" s="228"/>
      <c r="O95" s="228"/>
      <c r="P95" s="229">
        <f>P96+P153</f>
        <v>0</v>
      </c>
      <c r="Q95" s="228"/>
      <c r="R95" s="229">
        <f>R96+R153</f>
        <v>0</v>
      </c>
      <c r="S95" s="228"/>
      <c r="T95" s="230">
        <f>T96+T153</f>
        <v>0</v>
      </c>
      <c r="AR95" s="231" t="s">
        <v>104</v>
      </c>
      <c r="AT95" s="232" t="s">
        <v>75</v>
      </c>
      <c r="AU95" s="232" t="s">
        <v>76</v>
      </c>
      <c r="AY95" s="231" t="s">
        <v>208</v>
      </c>
      <c r="BK95" s="233">
        <f>BK96+BK153</f>
        <v>0</v>
      </c>
    </row>
    <row r="96" spans="2:63" s="11" customFormat="1" ht="19.9" customHeight="1">
      <c r="B96" s="220"/>
      <c r="C96" s="221"/>
      <c r="D96" s="222" t="s">
        <v>75</v>
      </c>
      <c r="E96" s="234" t="s">
        <v>4626</v>
      </c>
      <c r="F96" s="234" t="s">
        <v>4627</v>
      </c>
      <c r="G96" s="221"/>
      <c r="H96" s="221"/>
      <c r="I96" s="224"/>
      <c r="J96" s="235">
        <f>BK96</f>
        <v>0</v>
      </c>
      <c r="K96" s="221"/>
      <c r="L96" s="226"/>
      <c r="M96" s="227"/>
      <c r="N96" s="228"/>
      <c r="O96" s="228"/>
      <c r="P96" s="229">
        <f>P97+P120+P129</f>
        <v>0</v>
      </c>
      <c r="Q96" s="228"/>
      <c r="R96" s="229">
        <f>R97+R120+R129</f>
        <v>0</v>
      </c>
      <c r="S96" s="228"/>
      <c r="T96" s="230">
        <f>T97+T120+T129</f>
        <v>0</v>
      </c>
      <c r="AR96" s="231" t="s">
        <v>104</v>
      </c>
      <c r="AT96" s="232" t="s">
        <v>75</v>
      </c>
      <c r="AU96" s="232" t="s">
        <v>18</v>
      </c>
      <c r="AY96" s="231" t="s">
        <v>208</v>
      </c>
      <c r="BK96" s="233">
        <f>BK97+BK120+BK129</f>
        <v>0</v>
      </c>
    </row>
    <row r="97" spans="2:63" s="11" customFormat="1" ht="14.85" customHeight="1">
      <c r="B97" s="220"/>
      <c r="C97" s="221"/>
      <c r="D97" s="222" t="s">
        <v>75</v>
      </c>
      <c r="E97" s="234" t="s">
        <v>4628</v>
      </c>
      <c r="F97" s="234" t="s">
        <v>4629</v>
      </c>
      <c r="G97" s="221"/>
      <c r="H97" s="221"/>
      <c r="I97" s="224"/>
      <c r="J97" s="235">
        <f>BK97</f>
        <v>0</v>
      </c>
      <c r="K97" s="221"/>
      <c r="L97" s="226"/>
      <c r="M97" s="227"/>
      <c r="N97" s="228"/>
      <c r="O97" s="228"/>
      <c r="P97" s="229">
        <f>SUM(P98:P119)</f>
        <v>0</v>
      </c>
      <c r="Q97" s="228"/>
      <c r="R97" s="229">
        <f>SUM(R98:R119)</f>
        <v>0</v>
      </c>
      <c r="S97" s="228"/>
      <c r="T97" s="230">
        <f>SUM(T98:T119)</f>
        <v>0</v>
      </c>
      <c r="AR97" s="231" t="s">
        <v>104</v>
      </c>
      <c r="AT97" s="232" t="s">
        <v>75</v>
      </c>
      <c r="AU97" s="232" t="s">
        <v>85</v>
      </c>
      <c r="AY97" s="231" t="s">
        <v>208</v>
      </c>
      <c r="BK97" s="233">
        <f>SUM(BK98:BK119)</f>
        <v>0</v>
      </c>
    </row>
    <row r="98" spans="2:65" s="1" customFormat="1" ht="25.5" customHeight="1">
      <c r="B98" s="48"/>
      <c r="C98" s="286" t="s">
        <v>18</v>
      </c>
      <c r="D98" s="286" t="s">
        <v>468</v>
      </c>
      <c r="E98" s="287" t="s">
        <v>4630</v>
      </c>
      <c r="F98" s="288" t="s">
        <v>4631</v>
      </c>
      <c r="G98" s="289" t="s">
        <v>318</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2418</v>
      </c>
      <c r="AT98" s="26" t="s">
        <v>468</v>
      </c>
      <c r="AU98" s="26" t="s">
        <v>104</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859</v>
      </c>
      <c r="BM98" s="26" t="s">
        <v>4632</v>
      </c>
    </row>
    <row r="99" spans="2:65" s="1" customFormat="1" ht="25.5" customHeight="1">
      <c r="B99" s="48"/>
      <c r="C99" s="286" t="s">
        <v>85</v>
      </c>
      <c r="D99" s="286" t="s">
        <v>468</v>
      </c>
      <c r="E99" s="287" t="s">
        <v>4633</v>
      </c>
      <c r="F99" s="288" t="s">
        <v>4634</v>
      </c>
      <c r="G99" s="289" t="s">
        <v>318</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2418</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4635</v>
      </c>
    </row>
    <row r="100" spans="2:65" s="1" customFormat="1" ht="25.5" customHeight="1">
      <c r="B100" s="48"/>
      <c r="C100" s="286" t="s">
        <v>104</v>
      </c>
      <c r="D100" s="286" t="s">
        <v>468</v>
      </c>
      <c r="E100" s="287" t="s">
        <v>4636</v>
      </c>
      <c r="F100" s="288" t="s">
        <v>4637</v>
      </c>
      <c r="G100" s="289" t="s">
        <v>318</v>
      </c>
      <c r="H100" s="290">
        <v>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2418</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4638</v>
      </c>
    </row>
    <row r="101" spans="2:65" s="1" customFormat="1" ht="25.5" customHeight="1">
      <c r="B101" s="48"/>
      <c r="C101" s="286" t="s">
        <v>121</v>
      </c>
      <c r="D101" s="286" t="s">
        <v>468</v>
      </c>
      <c r="E101" s="287" t="s">
        <v>4639</v>
      </c>
      <c r="F101" s="288" t="s">
        <v>4640</v>
      </c>
      <c r="G101" s="289" t="s">
        <v>318</v>
      </c>
      <c r="H101" s="290">
        <v>4</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4641</v>
      </c>
    </row>
    <row r="102" spans="2:65" s="1" customFormat="1" ht="16.5" customHeight="1">
      <c r="B102" s="48"/>
      <c r="C102" s="286" t="s">
        <v>233</v>
      </c>
      <c r="D102" s="286" t="s">
        <v>468</v>
      </c>
      <c r="E102" s="287" t="s">
        <v>4642</v>
      </c>
      <c r="F102" s="288" t="s">
        <v>4643</v>
      </c>
      <c r="G102" s="289" t="s">
        <v>318</v>
      </c>
      <c r="H102" s="290">
        <v>1</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4644</v>
      </c>
    </row>
    <row r="103" spans="2:65" s="1" customFormat="1" ht="25.5" customHeight="1">
      <c r="B103" s="48"/>
      <c r="C103" s="286" t="s">
        <v>238</v>
      </c>
      <c r="D103" s="286" t="s">
        <v>468</v>
      </c>
      <c r="E103" s="287" t="s">
        <v>4645</v>
      </c>
      <c r="F103" s="288" t="s">
        <v>4646</v>
      </c>
      <c r="G103" s="289" t="s">
        <v>318</v>
      </c>
      <c r="H103" s="290">
        <v>2</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2418</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4647</v>
      </c>
    </row>
    <row r="104" spans="2:65" s="1" customFormat="1" ht="25.5" customHeight="1">
      <c r="B104" s="48"/>
      <c r="C104" s="286" t="s">
        <v>244</v>
      </c>
      <c r="D104" s="286" t="s">
        <v>468</v>
      </c>
      <c r="E104" s="287" t="s">
        <v>4648</v>
      </c>
      <c r="F104" s="288" t="s">
        <v>4649</v>
      </c>
      <c r="G104" s="289" t="s">
        <v>318</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2418</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4650</v>
      </c>
    </row>
    <row r="105" spans="2:65" s="1" customFormat="1" ht="25.5" customHeight="1">
      <c r="B105" s="48"/>
      <c r="C105" s="286" t="s">
        <v>250</v>
      </c>
      <c r="D105" s="286" t="s">
        <v>468</v>
      </c>
      <c r="E105" s="287" t="s">
        <v>4651</v>
      </c>
      <c r="F105" s="288" t="s">
        <v>4652</v>
      </c>
      <c r="G105" s="289" t="s">
        <v>318</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2418</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4653</v>
      </c>
    </row>
    <row r="106" spans="2:65" s="1" customFormat="1" ht="25.5" customHeight="1">
      <c r="B106" s="48"/>
      <c r="C106" s="286" t="s">
        <v>260</v>
      </c>
      <c r="D106" s="286" t="s">
        <v>468</v>
      </c>
      <c r="E106" s="287" t="s">
        <v>4654</v>
      </c>
      <c r="F106" s="288" t="s">
        <v>4655</v>
      </c>
      <c r="G106" s="289" t="s">
        <v>318</v>
      </c>
      <c r="H106" s="290">
        <v>1</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2418</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4656</v>
      </c>
    </row>
    <row r="107" spans="2:65" s="1" customFormat="1" ht="16.5" customHeight="1">
      <c r="B107" s="48"/>
      <c r="C107" s="286" t="s">
        <v>266</v>
      </c>
      <c r="D107" s="286" t="s">
        <v>468</v>
      </c>
      <c r="E107" s="287" t="s">
        <v>4657</v>
      </c>
      <c r="F107" s="288" t="s">
        <v>4658</v>
      </c>
      <c r="G107" s="289" t="s">
        <v>318</v>
      </c>
      <c r="H107" s="290">
        <v>8</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2418</v>
      </c>
      <c r="AT107" s="26" t="s">
        <v>468</v>
      </c>
      <c r="AU107" s="26" t="s">
        <v>104</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4659</v>
      </c>
    </row>
    <row r="108" spans="2:65" s="1" customFormat="1" ht="25.5" customHeight="1">
      <c r="B108" s="48"/>
      <c r="C108" s="286" t="s">
        <v>272</v>
      </c>
      <c r="D108" s="286" t="s">
        <v>468</v>
      </c>
      <c r="E108" s="287" t="s">
        <v>4660</v>
      </c>
      <c r="F108" s="288" t="s">
        <v>4661</v>
      </c>
      <c r="G108" s="289" t="s">
        <v>318</v>
      </c>
      <c r="H108" s="290">
        <v>16</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2418</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4662</v>
      </c>
    </row>
    <row r="109" spans="2:65" s="1" customFormat="1" ht="16.5" customHeight="1">
      <c r="B109" s="48"/>
      <c r="C109" s="286" t="s">
        <v>277</v>
      </c>
      <c r="D109" s="286" t="s">
        <v>468</v>
      </c>
      <c r="E109" s="287" t="s">
        <v>4663</v>
      </c>
      <c r="F109" s="288" t="s">
        <v>4664</v>
      </c>
      <c r="G109" s="289" t="s">
        <v>318</v>
      </c>
      <c r="H109" s="290">
        <v>16</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2418</v>
      </c>
      <c r="AT109" s="26" t="s">
        <v>468</v>
      </c>
      <c r="AU109" s="26" t="s">
        <v>104</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4665</v>
      </c>
    </row>
    <row r="110" spans="2:65" s="1" customFormat="1" ht="25.5" customHeight="1">
      <c r="B110" s="48"/>
      <c r="C110" s="286" t="s">
        <v>284</v>
      </c>
      <c r="D110" s="286" t="s">
        <v>468</v>
      </c>
      <c r="E110" s="287" t="s">
        <v>4666</v>
      </c>
      <c r="F110" s="288" t="s">
        <v>4667</v>
      </c>
      <c r="G110" s="289" t="s">
        <v>318</v>
      </c>
      <c r="H110" s="290">
        <v>4</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2418</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4668</v>
      </c>
    </row>
    <row r="111" spans="2:65" s="1" customFormat="1" ht="25.5" customHeight="1">
      <c r="B111" s="48"/>
      <c r="C111" s="286" t="s">
        <v>290</v>
      </c>
      <c r="D111" s="286" t="s">
        <v>468</v>
      </c>
      <c r="E111" s="287" t="s">
        <v>4669</v>
      </c>
      <c r="F111" s="288" t="s">
        <v>4670</v>
      </c>
      <c r="G111" s="289" t="s">
        <v>318</v>
      </c>
      <c r="H111" s="290">
        <v>2</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2418</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4671</v>
      </c>
    </row>
    <row r="112" spans="2:65" s="1" customFormat="1" ht="25.5" customHeight="1">
      <c r="B112" s="48"/>
      <c r="C112" s="286" t="s">
        <v>10</v>
      </c>
      <c r="D112" s="286" t="s">
        <v>468</v>
      </c>
      <c r="E112" s="287" t="s">
        <v>4672</v>
      </c>
      <c r="F112" s="288" t="s">
        <v>4673</v>
      </c>
      <c r="G112" s="289" t="s">
        <v>318</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2418</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859</v>
      </c>
      <c r="BM112" s="26" t="s">
        <v>4674</v>
      </c>
    </row>
    <row r="113" spans="2:65" s="1" customFormat="1" ht="25.5" customHeight="1">
      <c r="B113" s="48"/>
      <c r="C113" s="286" t="s">
        <v>300</v>
      </c>
      <c r="D113" s="286" t="s">
        <v>468</v>
      </c>
      <c r="E113" s="287" t="s">
        <v>4675</v>
      </c>
      <c r="F113" s="288" t="s">
        <v>4676</v>
      </c>
      <c r="G113" s="289" t="s">
        <v>318</v>
      </c>
      <c r="H113" s="290">
        <v>2</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2418</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4677</v>
      </c>
    </row>
    <row r="114" spans="2:65" s="1" customFormat="1" ht="38.25" customHeight="1">
      <c r="B114" s="48"/>
      <c r="C114" s="286" t="s">
        <v>306</v>
      </c>
      <c r="D114" s="286" t="s">
        <v>468</v>
      </c>
      <c r="E114" s="287" t="s">
        <v>4678</v>
      </c>
      <c r="F114" s="288" t="s">
        <v>4679</v>
      </c>
      <c r="G114" s="289" t="s">
        <v>318</v>
      </c>
      <c r="H114" s="290">
        <v>4</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2418</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4680</v>
      </c>
    </row>
    <row r="115" spans="2:65" s="1" customFormat="1" ht="25.5" customHeight="1">
      <c r="B115" s="48"/>
      <c r="C115" s="286" t="s">
        <v>311</v>
      </c>
      <c r="D115" s="286" t="s">
        <v>468</v>
      </c>
      <c r="E115" s="287" t="s">
        <v>4681</v>
      </c>
      <c r="F115" s="288" t="s">
        <v>4682</v>
      </c>
      <c r="G115" s="289" t="s">
        <v>318</v>
      </c>
      <c r="H115" s="290">
        <v>2</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2418</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4683</v>
      </c>
    </row>
    <row r="116" spans="2:65" s="1" customFormat="1" ht="16.5" customHeight="1">
      <c r="B116" s="48"/>
      <c r="C116" s="286" t="s">
        <v>315</v>
      </c>
      <c r="D116" s="286" t="s">
        <v>468</v>
      </c>
      <c r="E116" s="287" t="s">
        <v>4684</v>
      </c>
      <c r="F116" s="288" t="s">
        <v>4685</v>
      </c>
      <c r="G116" s="289" t="s">
        <v>318</v>
      </c>
      <c r="H116" s="290">
        <v>24</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2418</v>
      </c>
      <c r="AT116" s="26" t="s">
        <v>468</v>
      </c>
      <c r="AU116" s="26" t="s">
        <v>104</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859</v>
      </c>
      <c r="BM116" s="26" t="s">
        <v>4686</v>
      </c>
    </row>
    <row r="117" spans="2:65" s="1" customFormat="1" ht="16.5" customHeight="1">
      <c r="B117" s="48"/>
      <c r="C117" s="286" t="s">
        <v>320</v>
      </c>
      <c r="D117" s="286" t="s">
        <v>468</v>
      </c>
      <c r="E117" s="287" t="s">
        <v>4687</v>
      </c>
      <c r="F117" s="288" t="s">
        <v>4688</v>
      </c>
      <c r="G117" s="289" t="s">
        <v>318</v>
      </c>
      <c r="H117" s="290">
        <v>31</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2418</v>
      </c>
      <c r="AT117" s="26" t="s">
        <v>468</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859</v>
      </c>
      <c r="BM117" s="26" t="s">
        <v>4689</v>
      </c>
    </row>
    <row r="118" spans="2:65" s="1" customFormat="1" ht="16.5" customHeight="1">
      <c r="B118" s="48"/>
      <c r="C118" s="286" t="s">
        <v>9</v>
      </c>
      <c r="D118" s="286" t="s">
        <v>468</v>
      </c>
      <c r="E118" s="287" t="s">
        <v>4690</v>
      </c>
      <c r="F118" s="288" t="s">
        <v>4691</v>
      </c>
      <c r="G118" s="289" t="s">
        <v>318</v>
      </c>
      <c r="H118" s="290">
        <v>5</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2418</v>
      </c>
      <c r="AT118" s="26" t="s">
        <v>468</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859</v>
      </c>
      <c r="BM118" s="26" t="s">
        <v>4692</v>
      </c>
    </row>
    <row r="119" spans="2:65" s="1" customFormat="1" ht="16.5" customHeight="1">
      <c r="B119" s="48"/>
      <c r="C119" s="286" t="s">
        <v>327</v>
      </c>
      <c r="D119" s="286" t="s">
        <v>468</v>
      </c>
      <c r="E119" s="287" t="s">
        <v>4693</v>
      </c>
      <c r="F119" s="288" t="s">
        <v>4694</v>
      </c>
      <c r="G119" s="289" t="s">
        <v>318</v>
      </c>
      <c r="H119" s="290">
        <v>15</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2418</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4695</v>
      </c>
    </row>
    <row r="120" spans="2:63" s="11" customFormat="1" ht="22.3" customHeight="1">
      <c r="B120" s="220"/>
      <c r="C120" s="221"/>
      <c r="D120" s="222" t="s">
        <v>75</v>
      </c>
      <c r="E120" s="234" t="s">
        <v>4696</v>
      </c>
      <c r="F120" s="234" t="s">
        <v>4697</v>
      </c>
      <c r="G120" s="221"/>
      <c r="H120" s="221"/>
      <c r="I120" s="224"/>
      <c r="J120" s="235">
        <f>BK120</f>
        <v>0</v>
      </c>
      <c r="K120" s="221"/>
      <c r="L120" s="226"/>
      <c r="M120" s="227"/>
      <c r="N120" s="228"/>
      <c r="O120" s="228"/>
      <c r="P120" s="229">
        <f>SUM(P121:P128)</f>
        <v>0</v>
      </c>
      <c r="Q120" s="228"/>
      <c r="R120" s="229">
        <f>SUM(R121:R128)</f>
        <v>0</v>
      </c>
      <c r="S120" s="228"/>
      <c r="T120" s="230">
        <f>SUM(T121:T128)</f>
        <v>0</v>
      </c>
      <c r="AR120" s="231" t="s">
        <v>104</v>
      </c>
      <c r="AT120" s="232" t="s">
        <v>75</v>
      </c>
      <c r="AU120" s="232" t="s">
        <v>85</v>
      </c>
      <c r="AY120" s="231" t="s">
        <v>208</v>
      </c>
      <c r="BK120" s="233">
        <f>SUM(BK121:BK128)</f>
        <v>0</v>
      </c>
    </row>
    <row r="121" spans="2:65" s="1" customFormat="1" ht="76.5" customHeight="1">
      <c r="B121" s="48"/>
      <c r="C121" s="286" t="s">
        <v>331</v>
      </c>
      <c r="D121" s="286" t="s">
        <v>468</v>
      </c>
      <c r="E121" s="287" t="s">
        <v>4698</v>
      </c>
      <c r="F121" s="288" t="s">
        <v>4699</v>
      </c>
      <c r="G121" s="289" t="s">
        <v>318</v>
      </c>
      <c r="H121" s="290">
        <v>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2418</v>
      </c>
      <c r="AT121" s="26" t="s">
        <v>468</v>
      </c>
      <c r="AU121" s="26" t="s">
        <v>104</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859</v>
      </c>
      <c r="BM121" s="26" t="s">
        <v>4700</v>
      </c>
    </row>
    <row r="122" spans="2:65" s="1" customFormat="1" ht="16.5" customHeight="1">
      <c r="B122" s="48"/>
      <c r="C122" s="286" t="s">
        <v>337</v>
      </c>
      <c r="D122" s="286" t="s">
        <v>468</v>
      </c>
      <c r="E122" s="287" t="s">
        <v>4701</v>
      </c>
      <c r="F122" s="288" t="s">
        <v>4702</v>
      </c>
      <c r="G122" s="289" t="s">
        <v>318</v>
      </c>
      <c r="H122" s="290">
        <v>32</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2418</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4703</v>
      </c>
    </row>
    <row r="123" spans="2:65" s="1" customFormat="1" ht="16.5" customHeight="1">
      <c r="B123" s="48"/>
      <c r="C123" s="286" t="s">
        <v>343</v>
      </c>
      <c r="D123" s="286" t="s">
        <v>468</v>
      </c>
      <c r="E123" s="287" t="s">
        <v>4704</v>
      </c>
      <c r="F123" s="288" t="s">
        <v>4705</v>
      </c>
      <c r="G123" s="289" t="s">
        <v>318</v>
      </c>
      <c r="H123" s="290">
        <v>13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2418</v>
      </c>
      <c r="AT123" s="26" t="s">
        <v>468</v>
      </c>
      <c r="AU123" s="26" t="s">
        <v>104</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859</v>
      </c>
      <c r="BM123" s="26" t="s">
        <v>4706</v>
      </c>
    </row>
    <row r="124" spans="2:65" s="1" customFormat="1" ht="16.5" customHeight="1">
      <c r="B124" s="48"/>
      <c r="C124" s="286" t="s">
        <v>348</v>
      </c>
      <c r="D124" s="286" t="s">
        <v>468</v>
      </c>
      <c r="E124" s="287" t="s">
        <v>4707</v>
      </c>
      <c r="F124" s="288" t="s">
        <v>4708</v>
      </c>
      <c r="G124" s="289" t="s">
        <v>318</v>
      </c>
      <c r="H124" s="290">
        <v>19</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2418</v>
      </c>
      <c r="AT124" s="26" t="s">
        <v>468</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859</v>
      </c>
      <c r="BM124" s="26" t="s">
        <v>4709</v>
      </c>
    </row>
    <row r="125" spans="2:65" s="1" customFormat="1" ht="16.5" customHeight="1">
      <c r="B125" s="48"/>
      <c r="C125" s="286" t="s">
        <v>353</v>
      </c>
      <c r="D125" s="286" t="s">
        <v>468</v>
      </c>
      <c r="E125" s="287" t="s">
        <v>4710</v>
      </c>
      <c r="F125" s="288" t="s">
        <v>4711</v>
      </c>
      <c r="G125" s="289" t="s">
        <v>318</v>
      </c>
      <c r="H125" s="290">
        <v>14</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2418</v>
      </c>
      <c r="AT125" s="26" t="s">
        <v>468</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4712</v>
      </c>
    </row>
    <row r="126" spans="2:65" s="1" customFormat="1" ht="16.5" customHeight="1">
      <c r="B126" s="48"/>
      <c r="C126" s="286" t="s">
        <v>533</v>
      </c>
      <c r="D126" s="286" t="s">
        <v>468</v>
      </c>
      <c r="E126" s="287" t="s">
        <v>4713</v>
      </c>
      <c r="F126" s="288" t="s">
        <v>4714</v>
      </c>
      <c r="G126" s="289" t="s">
        <v>318</v>
      </c>
      <c r="H126" s="290">
        <v>11</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2418</v>
      </c>
      <c r="AT126" s="26" t="s">
        <v>468</v>
      </c>
      <c r="AU126" s="26" t="s">
        <v>104</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859</v>
      </c>
      <c r="BM126" s="26" t="s">
        <v>4715</v>
      </c>
    </row>
    <row r="127" spans="2:65" s="1" customFormat="1" ht="16.5" customHeight="1">
      <c r="B127" s="48"/>
      <c r="C127" s="286" t="s">
        <v>543</v>
      </c>
      <c r="D127" s="286" t="s">
        <v>468</v>
      </c>
      <c r="E127" s="287" t="s">
        <v>4716</v>
      </c>
      <c r="F127" s="288" t="s">
        <v>4717</v>
      </c>
      <c r="G127" s="289" t="s">
        <v>318</v>
      </c>
      <c r="H127" s="290">
        <v>59</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2418</v>
      </c>
      <c r="AT127" s="26" t="s">
        <v>468</v>
      </c>
      <c r="AU127" s="26" t="s">
        <v>104</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859</v>
      </c>
      <c r="BM127" s="26" t="s">
        <v>4718</v>
      </c>
    </row>
    <row r="128" spans="2:65" s="1" customFormat="1" ht="16.5" customHeight="1">
      <c r="B128" s="48"/>
      <c r="C128" s="286" t="s">
        <v>547</v>
      </c>
      <c r="D128" s="286" t="s">
        <v>468</v>
      </c>
      <c r="E128" s="287" t="s">
        <v>4719</v>
      </c>
      <c r="F128" s="288" t="s">
        <v>4720</v>
      </c>
      <c r="G128" s="289" t="s">
        <v>318</v>
      </c>
      <c r="H128" s="290">
        <v>15</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2418</v>
      </c>
      <c r="AT128" s="26" t="s">
        <v>468</v>
      </c>
      <c r="AU128" s="26" t="s">
        <v>104</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859</v>
      </c>
      <c r="BM128" s="26" t="s">
        <v>4721</v>
      </c>
    </row>
    <row r="129" spans="2:63" s="11" customFormat="1" ht="22.3" customHeight="1">
      <c r="B129" s="220"/>
      <c r="C129" s="221"/>
      <c r="D129" s="222" t="s">
        <v>75</v>
      </c>
      <c r="E129" s="234" t="s">
        <v>4722</v>
      </c>
      <c r="F129" s="234" t="s">
        <v>4723</v>
      </c>
      <c r="G129" s="221"/>
      <c r="H129" s="221"/>
      <c r="I129" s="224"/>
      <c r="J129" s="235">
        <f>BK129</f>
        <v>0</v>
      </c>
      <c r="K129" s="221"/>
      <c r="L129" s="226"/>
      <c r="M129" s="227"/>
      <c r="N129" s="228"/>
      <c r="O129" s="228"/>
      <c r="P129" s="229">
        <f>SUM(P130:P152)</f>
        <v>0</v>
      </c>
      <c r="Q129" s="228"/>
      <c r="R129" s="229">
        <f>SUM(R130:R152)</f>
        <v>0</v>
      </c>
      <c r="S129" s="228"/>
      <c r="T129" s="230">
        <f>SUM(T130:T152)</f>
        <v>0</v>
      </c>
      <c r="AR129" s="231" t="s">
        <v>104</v>
      </c>
      <c r="AT129" s="232" t="s">
        <v>75</v>
      </c>
      <c r="AU129" s="232" t="s">
        <v>85</v>
      </c>
      <c r="AY129" s="231" t="s">
        <v>208</v>
      </c>
      <c r="BK129" s="233">
        <f>SUM(BK130:BK152)</f>
        <v>0</v>
      </c>
    </row>
    <row r="130" spans="2:65" s="1" customFormat="1" ht="16.5" customHeight="1">
      <c r="B130" s="48"/>
      <c r="C130" s="286" t="s">
        <v>553</v>
      </c>
      <c r="D130" s="286" t="s">
        <v>468</v>
      </c>
      <c r="E130" s="287" t="s">
        <v>4724</v>
      </c>
      <c r="F130" s="288" t="s">
        <v>4725</v>
      </c>
      <c r="G130" s="289" t="s">
        <v>318</v>
      </c>
      <c r="H130" s="290">
        <v>30</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2418</v>
      </c>
      <c r="AT130" s="26" t="s">
        <v>468</v>
      </c>
      <c r="AU130" s="26" t="s">
        <v>104</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859</v>
      </c>
      <c r="BM130" s="26" t="s">
        <v>4726</v>
      </c>
    </row>
    <row r="131" spans="2:47" s="1" customFormat="1" ht="13.5">
      <c r="B131" s="48"/>
      <c r="C131" s="76"/>
      <c r="D131" s="248" t="s">
        <v>391</v>
      </c>
      <c r="E131" s="76"/>
      <c r="F131" s="249" t="s">
        <v>4727</v>
      </c>
      <c r="G131" s="76"/>
      <c r="H131" s="76"/>
      <c r="I131" s="206"/>
      <c r="J131" s="76"/>
      <c r="K131" s="76"/>
      <c r="L131" s="74"/>
      <c r="M131" s="250"/>
      <c r="N131" s="49"/>
      <c r="O131" s="49"/>
      <c r="P131" s="49"/>
      <c r="Q131" s="49"/>
      <c r="R131" s="49"/>
      <c r="S131" s="49"/>
      <c r="T131" s="97"/>
      <c r="AT131" s="26" t="s">
        <v>391</v>
      </c>
      <c r="AU131" s="26" t="s">
        <v>104</v>
      </c>
    </row>
    <row r="132" spans="2:65" s="1" customFormat="1" ht="16.5" customHeight="1">
      <c r="B132" s="48"/>
      <c r="C132" s="286" t="s">
        <v>559</v>
      </c>
      <c r="D132" s="286" t="s">
        <v>468</v>
      </c>
      <c r="E132" s="287" t="s">
        <v>4728</v>
      </c>
      <c r="F132" s="288" t="s">
        <v>4729</v>
      </c>
      <c r="G132" s="289" t="s">
        <v>318</v>
      </c>
      <c r="H132" s="290">
        <v>2</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2418</v>
      </c>
      <c r="AT132" s="26" t="s">
        <v>468</v>
      </c>
      <c r="AU132" s="26" t="s">
        <v>104</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859</v>
      </c>
      <c r="BM132" s="26" t="s">
        <v>4730</v>
      </c>
    </row>
    <row r="133" spans="2:47" s="1" customFormat="1" ht="13.5">
      <c r="B133" s="48"/>
      <c r="C133" s="76"/>
      <c r="D133" s="248" t="s">
        <v>391</v>
      </c>
      <c r="E133" s="76"/>
      <c r="F133" s="249" t="s">
        <v>4731</v>
      </c>
      <c r="G133" s="76"/>
      <c r="H133" s="76"/>
      <c r="I133" s="206"/>
      <c r="J133" s="76"/>
      <c r="K133" s="76"/>
      <c r="L133" s="74"/>
      <c r="M133" s="250"/>
      <c r="N133" s="49"/>
      <c r="O133" s="49"/>
      <c r="P133" s="49"/>
      <c r="Q133" s="49"/>
      <c r="R133" s="49"/>
      <c r="S133" s="49"/>
      <c r="T133" s="97"/>
      <c r="AT133" s="26" t="s">
        <v>391</v>
      </c>
      <c r="AU133" s="26" t="s">
        <v>104</v>
      </c>
    </row>
    <row r="134" spans="2:65" s="1" customFormat="1" ht="16.5" customHeight="1">
      <c r="B134" s="48"/>
      <c r="C134" s="286" t="s">
        <v>568</v>
      </c>
      <c r="D134" s="286" t="s">
        <v>468</v>
      </c>
      <c r="E134" s="287" t="s">
        <v>4732</v>
      </c>
      <c r="F134" s="288" t="s">
        <v>4733</v>
      </c>
      <c r="G134" s="289" t="s">
        <v>318</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2418</v>
      </c>
      <c r="AT134" s="26" t="s">
        <v>468</v>
      </c>
      <c r="AU134" s="26" t="s">
        <v>104</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859</v>
      </c>
      <c r="BM134" s="26" t="s">
        <v>4734</v>
      </c>
    </row>
    <row r="135" spans="2:47" s="1" customFormat="1" ht="13.5">
      <c r="B135" s="48"/>
      <c r="C135" s="76"/>
      <c r="D135" s="248" t="s">
        <v>391</v>
      </c>
      <c r="E135" s="76"/>
      <c r="F135" s="249" t="s">
        <v>4735</v>
      </c>
      <c r="G135" s="76"/>
      <c r="H135" s="76"/>
      <c r="I135" s="206"/>
      <c r="J135" s="76"/>
      <c r="K135" s="76"/>
      <c r="L135" s="74"/>
      <c r="M135" s="250"/>
      <c r="N135" s="49"/>
      <c r="O135" s="49"/>
      <c r="P135" s="49"/>
      <c r="Q135" s="49"/>
      <c r="R135" s="49"/>
      <c r="S135" s="49"/>
      <c r="T135" s="97"/>
      <c r="AT135" s="26" t="s">
        <v>391</v>
      </c>
      <c r="AU135" s="26" t="s">
        <v>104</v>
      </c>
    </row>
    <row r="136" spans="2:65" s="1" customFormat="1" ht="16.5" customHeight="1">
      <c r="B136" s="48"/>
      <c r="C136" s="286" t="s">
        <v>574</v>
      </c>
      <c r="D136" s="286" t="s">
        <v>468</v>
      </c>
      <c r="E136" s="287" t="s">
        <v>4736</v>
      </c>
      <c r="F136" s="288" t="s">
        <v>4737</v>
      </c>
      <c r="G136" s="289" t="s">
        <v>318</v>
      </c>
      <c r="H136" s="290">
        <v>2</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2418</v>
      </c>
      <c r="AT136" s="26" t="s">
        <v>468</v>
      </c>
      <c r="AU136" s="26" t="s">
        <v>104</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859</v>
      </c>
      <c r="BM136" s="26" t="s">
        <v>4738</v>
      </c>
    </row>
    <row r="137" spans="2:47" s="1" customFormat="1" ht="13.5">
      <c r="B137" s="48"/>
      <c r="C137" s="76"/>
      <c r="D137" s="248" t="s">
        <v>391</v>
      </c>
      <c r="E137" s="76"/>
      <c r="F137" s="249" t="s">
        <v>4739</v>
      </c>
      <c r="G137" s="76"/>
      <c r="H137" s="76"/>
      <c r="I137" s="206"/>
      <c r="J137" s="76"/>
      <c r="K137" s="76"/>
      <c r="L137" s="74"/>
      <c r="M137" s="250"/>
      <c r="N137" s="49"/>
      <c r="O137" s="49"/>
      <c r="P137" s="49"/>
      <c r="Q137" s="49"/>
      <c r="R137" s="49"/>
      <c r="S137" s="49"/>
      <c r="T137" s="97"/>
      <c r="AT137" s="26" t="s">
        <v>391</v>
      </c>
      <c r="AU137" s="26" t="s">
        <v>104</v>
      </c>
    </row>
    <row r="138" spans="2:65" s="1" customFormat="1" ht="25.5" customHeight="1">
      <c r="B138" s="48"/>
      <c r="C138" s="286" t="s">
        <v>581</v>
      </c>
      <c r="D138" s="286" t="s">
        <v>468</v>
      </c>
      <c r="E138" s="287" t="s">
        <v>4740</v>
      </c>
      <c r="F138" s="288" t="s">
        <v>4741</v>
      </c>
      <c r="G138" s="289" t="s">
        <v>4742</v>
      </c>
      <c r="H138" s="290">
        <v>1</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2418</v>
      </c>
      <c r="AT138" s="26" t="s">
        <v>468</v>
      </c>
      <c r="AU138" s="26" t="s">
        <v>104</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859</v>
      </c>
      <c r="BM138" s="26" t="s">
        <v>4743</v>
      </c>
    </row>
    <row r="139" spans="2:65" s="1" customFormat="1" ht="16.5" customHeight="1">
      <c r="B139" s="48"/>
      <c r="C139" s="286" t="s">
        <v>587</v>
      </c>
      <c r="D139" s="286" t="s">
        <v>468</v>
      </c>
      <c r="E139" s="287" t="s">
        <v>4744</v>
      </c>
      <c r="F139" s="288" t="s">
        <v>4745</v>
      </c>
      <c r="G139" s="289" t="s">
        <v>269</v>
      </c>
      <c r="H139" s="290">
        <v>4543</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2418</v>
      </c>
      <c r="AT139" s="26" t="s">
        <v>468</v>
      </c>
      <c r="AU139" s="26" t="s">
        <v>104</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859</v>
      </c>
      <c r="BM139" s="26" t="s">
        <v>4746</v>
      </c>
    </row>
    <row r="140" spans="2:65" s="1" customFormat="1" ht="16.5" customHeight="1">
      <c r="B140" s="48"/>
      <c r="C140" s="286" t="s">
        <v>601</v>
      </c>
      <c r="D140" s="286" t="s">
        <v>468</v>
      </c>
      <c r="E140" s="287" t="s">
        <v>4747</v>
      </c>
      <c r="F140" s="288" t="s">
        <v>4748</v>
      </c>
      <c r="G140" s="289" t="s">
        <v>269</v>
      </c>
      <c r="H140" s="290">
        <v>245</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2418</v>
      </c>
      <c r="AT140" s="26" t="s">
        <v>468</v>
      </c>
      <c r="AU140" s="26" t="s">
        <v>104</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859</v>
      </c>
      <c r="BM140" s="26" t="s">
        <v>4749</v>
      </c>
    </row>
    <row r="141" spans="2:65" s="1" customFormat="1" ht="16.5" customHeight="1">
      <c r="B141" s="48"/>
      <c r="C141" s="286" t="s">
        <v>605</v>
      </c>
      <c r="D141" s="286" t="s">
        <v>468</v>
      </c>
      <c r="E141" s="287" t="s">
        <v>4750</v>
      </c>
      <c r="F141" s="288" t="s">
        <v>4751</v>
      </c>
      <c r="G141" s="289" t="s">
        <v>269</v>
      </c>
      <c r="H141" s="290">
        <v>84</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2418</v>
      </c>
      <c r="AT141" s="26" t="s">
        <v>468</v>
      </c>
      <c r="AU141" s="26" t="s">
        <v>104</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859</v>
      </c>
      <c r="BM141" s="26" t="s">
        <v>4752</v>
      </c>
    </row>
    <row r="142" spans="2:65" s="1" customFormat="1" ht="16.5" customHeight="1">
      <c r="B142" s="48"/>
      <c r="C142" s="286" t="s">
        <v>611</v>
      </c>
      <c r="D142" s="286" t="s">
        <v>468</v>
      </c>
      <c r="E142" s="287" t="s">
        <v>4753</v>
      </c>
      <c r="F142" s="288" t="s">
        <v>4754</v>
      </c>
      <c r="G142" s="289" t="s">
        <v>269</v>
      </c>
      <c r="H142" s="290">
        <v>50</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2418</v>
      </c>
      <c r="AT142" s="26" t="s">
        <v>468</v>
      </c>
      <c r="AU142" s="26" t="s">
        <v>104</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859</v>
      </c>
      <c r="BM142" s="26" t="s">
        <v>4755</v>
      </c>
    </row>
    <row r="143" spans="2:65" s="1" customFormat="1" ht="16.5" customHeight="1">
      <c r="B143" s="48"/>
      <c r="C143" s="286" t="s">
        <v>619</v>
      </c>
      <c r="D143" s="286" t="s">
        <v>468</v>
      </c>
      <c r="E143" s="287" t="s">
        <v>4756</v>
      </c>
      <c r="F143" s="288" t="s">
        <v>4757</v>
      </c>
      <c r="G143" s="289" t="s">
        <v>269</v>
      </c>
      <c r="H143" s="290">
        <v>79</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2418</v>
      </c>
      <c r="AT143" s="26" t="s">
        <v>468</v>
      </c>
      <c r="AU143" s="26" t="s">
        <v>104</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859</v>
      </c>
      <c r="BM143" s="26" t="s">
        <v>4758</v>
      </c>
    </row>
    <row r="144" spans="2:47" s="1" customFormat="1" ht="13.5">
      <c r="B144" s="48"/>
      <c r="C144" s="76"/>
      <c r="D144" s="248" t="s">
        <v>391</v>
      </c>
      <c r="E144" s="76"/>
      <c r="F144" s="249" t="s">
        <v>4759</v>
      </c>
      <c r="G144" s="76"/>
      <c r="H144" s="76"/>
      <c r="I144" s="206"/>
      <c r="J144" s="76"/>
      <c r="K144" s="76"/>
      <c r="L144" s="74"/>
      <c r="M144" s="250"/>
      <c r="N144" s="49"/>
      <c r="O144" s="49"/>
      <c r="P144" s="49"/>
      <c r="Q144" s="49"/>
      <c r="R144" s="49"/>
      <c r="S144" s="49"/>
      <c r="T144" s="97"/>
      <c r="AT144" s="26" t="s">
        <v>391</v>
      </c>
      <c r="AU144" s="26" t="s">
        <v>104</v>
      </c>
    </row>
    <row r="145" spans="2:65" s="1" customFormat="1" ht="16.5" customHeight="1">
      <c r="B145" s="48"/>
      <c r="C145" s="286" t="s">
        <v>624</v>
      </c>
      <c r="D145" s="286" t="s">
        <v>468</v>
      </c>
      <c r="E145" s="287" t="s">
        <v>4760</v>
      </c>
      <c r="F145" s="288" t="s">
        <v>4761</v>
      </c>
      <c r="G145" s="289" t="s">
        <v>269</v>
      </c>
      <c r="H145" s="290">
        <v>16</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2418</v>
      </c>
      <c r="AT145" s="26" t="s">
        <v>468</v>
      </c>
      <c r="AU145" s="26" t="s">
        <v>104</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859</v>
      </c>
      <c r="BM145" s="26" t="s">
        <v>4762</v>
      </c>
    </row>
    <row r="146" spans="2:47" s="1" customFormat="1" ht="13.5">
      <c r="B146" s="48"/>
      <c r="C146" s="76"/>
      <c r="D146" s="248" t="s">
        <v>391</v>
      </c>
      <c r="E146" s="76"/>
      <c r="F146" s="249" t="s">
        <v>4763</v>
      </c>
      <c r="G146" s="76"/>
      <c r="H146" s="76"/>
      <c r="I146" s="206"/>
      <c r="J146" s="76"/>
      <c r="K146" s="76"/>
      <c r="L146" s="74"/>
      <c r="M146" s="250"/>
      <c r="N146" s="49"/>
      <c r="O146" s="49"/>
      <c r="P146" s="49"/>
      <c r="Q146" s="49"/>
      <c r="R146" s="49"/>
      <c r="S146" s="49"/>
      <c r="T146" s="97"/>
      <c r="AT146" s="26" t="s">
        <v>391</v>
      </c>
      <c r="AU146" s="26" t="s">
        <v>104</v>
      </c>
    </row>
    <row r="147" spans="2:65" s="1" customFormat="1" ht="16.5" customHeight="1">
      <c r="B147" s="48"/>
      <c r="C147" s="286" t="s">
        <v>631</v>
      </c>
      <c r="D147" s="286" t="s">
        <v>468</v>
      </c>
      <c r="E147" s="287" t="s">
        <v>4764</v>
      </c>
      <c r="F147" s="288" t="s">
        <v>4765</v>
      </c>
      <c r="G147" s="289" t="s">
        <v>269</v>
      </c>
      <c r="H147" s="290">
        <v>1</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2418</v>
      </c>
      <c r="AT147" s="26" t="s">
        <v>468</v>
      </c>
      <c r="AU147" s="26" t="s">
        <v>104</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859</v>
      </c>
      <c r="BM147" s="26" t="s">
        <v>4766</v>
      </c>
    </row>
    <row r="148" spans="2:47" s="1" customFormat="1" ht="13.5">
      <c r="B148" s="48"/>
      <c r="C148" s="76"/>
      <c r="D148" s="248" t="s">
        <v>391</v>
      </c>
      <c r="E148" s="76"/>
      <c r="F148" s="249" t="s">
        <v>4767</v>
      </c>
      <c r="G148" s="76"/>
      <c r="H148" s="76"/>
      <c r="I148" s="206"/>
      <c r="J148" s="76"/>
      <c r="K148" s="76"/>
      <c r="L148" s="74"/>
      <c r="M148" s="250"/>
      <c r="N148" s="49"/>
      <c r="O148" s="49"/>
      <c r="P148" s="49"/>
      <c r="Q148" s="49"/>
      <c r="R148" s="49"/>
      <c r="S148" s="49"/>
      <c r="T148" s="97"/>
      <c r="AT148" s="26" t="s">
        <v>391</v>
      </c>
      <c r="AU148" s="26" t="s">
        <v>104</v>
      </c>
    </row>
    <row r="149" spans="2:65" s="1" customFormat="1" ht="16.5" customHeight="1">
      <c r="B149" s="48"/>
      <c r="C149" s="286" t="s">
        <v>637</v>
      </c>
      <c r="D149" s="286" t="s">
        <v>468</v>
      </c>
      <c r="E149" s="287" t="s">
        <v>4768</v>
      </c>
      <c r="F149" s="288" t="s">
        <v>4769</v>
      </c>
      <c r="G149" s="289" t="s">
        <v>269</v>
      </c>
      <c r="H149" s="290">
        <v>264</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2418</v>
      </c>
      <c r="AT149" s="26" t="s">
        <v>468</v>
      </c>
      <c r="AU149" s="26" t="s">
        <v>104</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859</v>
      </c>
      <c r="BM149" s="26" t="s">
        <v>4770</v>
      </c>
    </row>
    <row r="150" spans="2:65" s="1" customFormat="1" ht="16.5" customHeight="1">
      <c r="B150" s="48"/>
      <c r="C150" s="286" t="s">
        <v>643</v>
      </c>
      <c r="D150" s="286" t="s">
        <v>468</v>
      </c>
      <c r="E150" s="287" t="s">
        <v>4771</v>
      </c>
      <c r="F150" s="288" t="s">
        <v>4772</v>
      </c>
      <c r="G150" s="289" t="s">
        <v>269</v>
      </c>
      <c r="H150" s="290">
        <v>10</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2418</v>
      </c>
      <c r="AT150" s="26" t="s">
        <v>468</v>
      </c>
      <c r="AU150" s="26" t="s">
        <v>104</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859</v>
      </c>
      <c r="BM150" s="26" t="s">
        <v>4773</v>
      </c>
    </row>
    <row r="151" spans="2:47" s="1" customFormat="1" ht="13.5">
      <c r="B151" s="48"/>
      <c r="C151" s="76"/>
      <c r="D151" s="248" t="s">
        <v>391</v>
      </c>
      <c r="E151" s="76"/>
      <c r="F151" s="249" t="s">
        <v>4774</v>
      </c>
      <c r="G151" s="76"/>
      <c r="H151" s="76"/>
      <c r="I151" s="206"/>
      <c r="J151" s="76"/>
      <c r="K151" s="76"/>
      <c r="L151" s="74"/>
      <c r="M151" s="250"/>
      <c r="N151" s="49"/>
      <c r="O151" s="49"/>
      <c r="P151" s="49"/>
      <c r="Q151" s="49"/>
      <c r="R151" s="49"/>
      <c r="S151" s="49"/>
      <c r="T151" s="97"/>
      <c r="AT151" s="26" t="s">
        <v>391</v>
      </c>
      <c r="AU151" s="26" t="s">
        <v>104</v>
      </c>
    </row>
    <row r="152" spans="2:65" s="1" customFormat="1" ht="16.5" customHeight="1">
      <c r="B152" s="48"/>
      <c r="C152" s="286" t="s">
        <v>647</v>
      </c>
      <c r="D152" s="286" t="s">
        <v>468</v>
      </c>
      <c r="E152" s="287" t="s">
        <v>4775</v>
      </c>
      <c r="F152" s="288" t="s">
        <v>4776</v>
      </c>
      <c r="G152" s="289" t="s">
        <v>263</v>
      </c>
      <c r="H152" s="290">
        <v>1</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2418</v>
      </c>
      <c r="AT152" s="26" t="s">
        <v>468</v>
      </c>
      <c r="AU152" s="26" t="s">
        <v>104</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859</v>
      </c>
      <c r="BM152" s="26" t="s">
        <v>4777</v>
      </c>
    </row>
    <row r="153" spans="2:63" s="11" customFormat="1" ht="29.85" customHeight="1">
      <c r="B153" s="220"/>
      <c r="C153" s="221"/>
      <c r="D153" s="222" t="s">
        <v>75</v>
      </c>
      <c r="E153" s="234" t="s">
        <v>4778</v>
      </c>
      <c r="F153" s="234" t="s">
        <v>4779</v>
      </c>
      <c r="G153" s="221"/>
      <c r="H153" s="221"/>
      <c r="I153" s="224"/>
      <c r="J153" s="235">
        <f>BK153</f>
        <v>0</v>
      </c>
      <c r="K153" s="221"/>
      <c r="L153" s="226"/>
      <c r="M153" s="227"/>
      <c r="N153" s="228"/>
      <c r="O153" s="228"/>
      <c r="P153" s="229">
        <f>SUM(P154:P169)</f>
        <v>0</v>
      </c>
      <c r="Q153" s="228"/>
      <c r="R153" s="229">
        <f>SUM(R154:R169)</f>
        <v>0</v>
      </c>
      <c r="S153" s="228"/>
      <c r="T153" s="230">
        <f>SUM(T154:T169)</f>
        <v>0</v>
      </c>
      <c r="AR153" s="231" t="s">
        <v>104</v>
      </c>
      <c r="AT153" s="232" t="s">
        <v>75</v>
      </c>
      <c r="AU153" s="232" t="s">
        <v>18</v>
      </c>
      <c r="AY153" s="231" t="s">
        <v>208</v>
      </c>
      <c r="BK153" s="233">
        <f>SUM(BK154:BK169)</f>
        <v>0</v>
      </c>
    </row>
    <row r="154" spans="2:65" s="1" customFormat="1" ht="16.5" customHeight="1">
      <c r="B154" s="48"/>
      <c r="C154" s="236" t="s">
        <v>654</v>
      </c>
      <c r="D154" s="236" t="s">
        <v>210</v>
      </c>
      <c r="E154" s="237" t="s">
        <v>4780</v>
      </c>
      <c r="F154" s="238" t="s">
        <v>4781</v>
      </c>
      <c r="G154" s="239" t="s">
        <v>318</v>
      </c>
      <c r="H154" s="240">
        <v>264</v>
      </c>
      <c r="I154" s="241"/>
      <c r="J154" s="242">
        <f>ROUND(I154*H154,2)</f>
        <v>0</v>
      </c>
      <c r="K154" s="238" t="s">
        <v>22</v>
      </c>
      <c r="L154" s="74"/>
      <c r="M154" s="243" t="s">
        <v>22</v>
      </c>
      <c r="N154" s="244" t="s">
        <v>47</v>
      </c>
      <c r="O154" s="49"/>
      <c r="P154" s="245">
        <f>O154*H154</f>
        <v>0</v>
      </c>
      <c r="Q154" s="245">
        <v>0</v>
      </c>
      <c r="R154" s="245">
        <f>Q154*H154</f>
        <v>0</v>
      </c>
      <c r="S154" s="245">
        <v>0</v>
      </c>
      <c r="T154" s="246">
        <f>S154*H154</f>
        <v>0</v>
      </c>
      <c r="AR154" s="26" t="s">
        <v>859</v>
      </c>
      <c r="AT154" s="26" t="s">
        <v>210</v>
      </c>
      <c r="AU154" s="26" t="s">
        <v>85</v>
      </c>
      <c r="AY154" s="26" t="s">
        <v>208</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859</v>
      </c>
      <c r="BM154" s="26" t="s">
        <v>4782</v>
      </c>
    </row>
    <row r="155" spans="2:65" s="1" customFormat="1" ht="16.5" customHeight="1">
      <c r="B155" s="48"/>
      <c r="C155" s="236" t="s">
        <v>668</v>
      </c>
      <c r="D155" s="236" t="s">
        <v>210</v>
      </c>
      <c r="E155" s="237" t="s">
        <v>4783</v>
      </c>
      <c r="F155" s="238" t="s">
        <v>4784</v>
      </c>
      <c r="G155" s="239" t="s">
        <v>318</v>
      </c>
      <c r="H155" s="240">
        <v>10</v>
      </c>
      <c r="I155" s="241"/>
      <c r="J155" s="242">
        <f>ROUND(I155*H155,2)</f>
        <v>0</v>
      </c>
      <c r="K155" s="238" t="s">
        <v>22</v>
      </c>
      <c r="L155" s="74"/>
      <c r="M155" s="243" t="s">
        <v>22</v>
      </c>
      <c r="N155" s="244" t="s">
        <v>47</v>
      </c>
      <c r="O155" s="49"/>
      <c r="P155" s="245">
        <f>O155*H155</f>
        <v>0</v>
      </c>
      <c r="Q155" s="245">
        <v>0</v>
      </c>
      <c r="R155" s="245">
        <f>Q155*H155</f>
        <v>0</v>
      </c>
      <c r="S155" s="245">
        <v>0</v>
      </c>
      <c r="T155" s="246">
        <f>S155*H155</f>
        <v>0</v>
      </c>
      <c r="AR155" s="26" t="s">
        <v>859</v>
      </c>
      <c r="AT155" s="26" t="s">
        <v>210</v>
      </c>
      <c r="AU155" s="26" t="s">
        <v>85</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859</v>
      </c>
      <c r="BM155" s="26" t="s">
        <v>4785</v>
      </c>
    </row>
    <row r="156" spans="2:65" s="1" customFormat="1" ht="16.5" customHeight="1">
      <c r="B156" s="48"/>
      <c r="C156" s="236" t="s">
        <v>675</v>
      </c>
      <c r="D156" s="236" t="s">
        <v>210</v>
      </c>
      <c r="E156" s="237" t="s">
        <v>4786</v>
      </c>
      <c r="F156" s="238" t="s">
        <v>4787</v>
      </c>
      <c r="G156" s="239" t="s">
        <v>318</v>
      </c>
      <c r="H156" s="240">
        <v>30</v>
      </c>
      <c r="I156" s="241"/>
      <c r="J156" s="242">
        <f>ROUND(I156*H156,2)</f>
        <v>0</v>
      </c>
      <c r="K156" s="238" t="s">
        <v>22</v>
      </c>
      <c r="L156" s="74"/>
      <c r="M156" s="243" t="s">
        <v>22</v>
      </c>
      <c r="N156" s="244" t="s">
        <v>47</v>
      </c>
      <c r="O156" s="49"/>
      <c r="P156" s="245">
        <f>O156*H156</f>
        <v>0</v>
      </c>
      <c r="Q156" s="245">
        <v>0</v>
      </c>
      <c r="R156" s="245">
        <f>Q156*H156</f>
        <v>0</v>
      </c>
      <c r="S156" s="245">
        <v>0</v>
      </c>
      <c r="T156" s="246">
        <f>S156*H156</f>
        <v>0</v>
      </c>
      <c r="AR156" s="26" t="s">
        <v>859</v>
      </c>
      <c r="AT156" s="26" t="s">
        <v>210</v>
      </c>
      <c r="AU156" s="26" t="s">
        <v>85</v>
      </c>
      <c r="AY156" s="26" t="s">
        <v>208</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859</v>
      </c>
      <c r="BM156" s="26" t="s">
        <v>4788</v>
      </c>
    </row>
    <row r="157" spans="2:65" s="1" customFormat="1" ht="16.5" customHeight="1">
      <c r="B157" s="48"/>
      <c r="C157" s="236" t="s">
        <v>711</v>
      </c>
      <c r="D157" s="236" t="s">
        <v>210</v>
      </c>
      <c r="E157" s="237" t="s">
        <v>4789</v>
      </c>
      <c r="F157" s="238" t="s">
        <v>4790</v>
      </c>
      <c r="G157" s="239" t="s">
        <v>269</v>
      </c>
      <c r="H157" s="240">
        <v>31</v>
      </c>
      <c r="I157" s="241"/>
      <c r="J157" s="242">
        <f>ROUND(I157*H157,2)</f>
        <v>0</v>
      </c>
      <c r="K157" s="238" t="s">
        <v>22</v>
      </c>
      <c r="L157" s="74"/>
      <c r="M157" s="243" t="s">
        <v>22</v>
      </c>
      <c r="N157" s="244" t="s">
        <v>47</v>
      </c>
      <c r="O157" s="49"/>
      <c r="P157" s="245">
        <f>O157*H157</f>
        <v>0</v>
      </c>
      <c r="Q157" s="245">
        <v>0</v>
      </c>
      <c r="R157" s="245">
        <f>Q157*H157</f>
        <v>0</v>
      </c>
      <c r="S157" s="245">
        <v>0</v>
      </c>
      <c r="T157" s="246">
        <f>S157*H157</f>
        <v>0</v>
      </c>
      <c r="AR157" s="26" t="s">
        <v>859</v>
      </c>
      <c r="AT157" s="26" t="s">
        <v>210</v>
      </c>
      <c r="AU157" s="26" t="s">
        <v>85</v>
      </c>
      <c r="AY157" s="26" t="s">
        <v>208</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859</v>
      </c>
      <c r="BM157" s="26" t="s">
        <v>4791</v>
      </c>
    </row>
    <row r="158" spans="2:65" s="1" customFormat="1" ht="16.5" customHeight="1">
      <c r="B158" s="48"/>
      <c r="C158" s="236" t="s">
        <v>735</v>
      </c>
      <c r="D158" s="236" t="s">
        <v>210</v>
      </c>
      <c r="E158" s="237" t="s">
        <v>4792</v>
      </c>
      <c r="F158" s="238" t="s">
        <v>4793</v>
      </c>
      <c r="G158" s="239" t="s">
        <v>269</v>
      </c>
      <c r="H158" s="240">
        <v>3</v>
      </c>
      <c r="I158" s="241"/>
      <c r="J158" s="242">
        <f>ROUND(I158*H158,2)</f>
        <v>0</v>
      </c>
      <c r="K158" s="238" t="s">
        <v>22</v>
      </c>
      <c r="L158" s="74"/>
      <c r="M158" s="243" t="s">
        <v>22</v>
      </c>
      <c r="N158" s="244" t="s">
        <v>47</v>
      </c>
      <c r="O158" s="49"/>
      <c r="P158" s="245">
        <f>O158*H158</f>
        <v>0</v>
      </c>
      <c r="Q158" s="245">
        <v>0</v>
      </c>
      <c r="R158" s="245">
        <f>Q158*H158</f>
        <v>0</v>
      </c>
      <c r="S158" s="245">
        <v>0</v>
      </c>
      <c r="T158" s="246">
        <f>S158*H158</f>
        <v>0</v>
      </c>
      <c r="AR158" s="26" t="s">
        <v>859</v>
      </c>
      <c r="AT158" s="26" t="s">
        <v>210</v>
      </c>
      <c r="AU158" s="26" t="s">
        <v>85</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859</v>
      </c>
      <c r="BM158" s="26" t="s">
        <v>4794</v>
      </c>
    </row>
    <row r="159" spans="2:65" s="1" customFormat="1" ht="16.5" customHeight="1">
      <c r="B159" s="48"/>
      <c r="C159" s="236" t="s">
        <v>739</v>
      </c>
      <c r="D159" s="236" t="s">
        <v>210</v>
      </c>
      <c r="E159" s="237" t="s">
        <v>4795</v>
      </c>
      <c r="F159" s="238" t="s">
        <v>4796</v>
      </c>
      <c r="G159" s="239" t="s">
        <v>263</v>
      </c>
      <c r="H159" s="240">
        <v>1</v>
      </c>
      <c r="I159" s="241"/>
      <c r="J159" s="242">
        <f>ROUND(I159*H159,2)</f>
        <v>0</v>
      </c>
      <c r="K159" s="238" t="s">
        <v>22</v>
      </c>
      <c r="L159" s="74"/>
      <c r="M159" s="243" t="s">
        <v>22</v>
      </c>
      <c r="N159" s="244" t="s">
        <v>47</v>
      </c>
      <c r="O159" s="49"/>
      <c r="P159" s="245">
        <f>O159*H159</f>
        <v>0</v>
      </c>
      <c r="Q159" s="245">
        <v>0</v>
      </c>
      <c r="R159" s="245">
        <f>Q159*H159</f>
        <v>0</v>
      </c>
      <c r="S159" s="245">
        <v>0</v>
      </c>
      <c r="T159" s="246">
        <f>S159*H159</f>
        <v>0</v>
      </c>
      <c r="AR159" s="26" t="s">
        <v>859</v>
      </c>
      <c r="AT159" s="26" t="s">
        <v>210</v>
      </c>
      <c r="AU159" s="26" t="s">
        <v>85</v>
      </c>
      <c r="AY159" s="26" t="s">
        <v>208</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859</v>
      </c>
      <c r="BM159" s="26" t="s">
        <v>4797</v>
      </c>
    </row>
    <row r="160" spans="2:65" s="1" customFormat="1" ht="16.5" customHeight="1">
      <c r="B160" s="48"/>
      <c r="C160" s="236" t="s">
        <v>747</v>
      </c>
      <c r="D160" s="236" t="s">
        <v>210</v>
      </c>
      <c r="E160" s="237" t="s">
        <v>4798</v>
      </c>
      <c r="F160" s="238" t="s">
        <v>4799</v>
      </c>
      <c r="G160" s="239" t="s">
        <v>263</v>
      </c>
      <c r="H160" s="240">
        <v>1</v>
      </c>
      <c r="I160" s="241"/>
      <c r="J160" s="242">
        <f>ROUND(I160*H160,2)</f>
        <v>0</v>
      </c>
      <c r="K160" s="238" t="s">
        <v>22</v>
      </c>
      <c r="L160" s="74"/>
      <c r="M160" s="243" t="s">
        <v>22</v>
      </c>
      <c r="N160" s="244" t="s">
        <v>47</v>
      </c>
      <c r="O160" s="49"/>
      <c r="P160" s="245">
        <f>O160*H160</f>
        <v>0</v>
      </c>
      <c r="Q160" s="245">
        <v>0</v>
      </c>
      <c r="R160" s="245">
        <f>Q160*H160</f>
        <v>0</v>
      </c>
      <c r="S160" s="245">
        <v>0</v>
      </c>
      <c r="T160" s="246">
        <f>S160*H160</f>
        <v>0</v>
      </c>
      <c r="AR160" s="26" t="s">
        <v>859</v>
      </c>
      <c r="AT160" s="26" t="s">
        <v>210</v>
      </c>
      <c r="AU160" s="26" t="s">
        <v>85</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859</v>
      </c>
      <c r="BM160" s="26" t="s">
        <v>4800</v>
      </c>
    </row>
    <row r="161" spans="2:65" s="1" customFormat="1" ht="16.5" customHeight="1">
      <c r="B161" s="48"/>
      <c r="C161" s="236" t="s">
        <v>754</v>
      </c>
      <c r="D161" s="236" t="s">
        <v>210</v>
      </c>
      <c r="E161" s="237" t="s">
        <v>4801</v>
      </c>
      <c r="F161" s="238" t="s">
        <v>4802</v>
      </c>
      <c r="G161" s="239" t="s">
        <v>318</v>
      </c>
      <c r="H161" s="240">
        <v>74</v>
      </c>
      <c r="I161" s="241"/>
      <c r="J161" s="242">
        <f>ROUND(I161*H161,2)</f>
        <v>0</v>
      </c>
      <c r="K161" s="238" t="s">
        <v>22</v>
      </c>
      <c r="L161" s="74"/>
      <c r="M161" s="243" t="s">
        <v>22</v>
      </c>
      <c r="N161" s="244" t="s">
        <v>47</v>
      </c>
      <c r="O161" s="49"/>
      <c r="P161" s="245">
        <f>O161*H161</f>
        <v>0</v>
      </c>
      <c r="Q161" s="245">
        <v>0</v>
      </c>
      <c r="R161" s="245">
        <f>Q161*H161</f>
        <v>0</v>
      </c>
      <c r="S161" s="245">
        <v>0</v>
      </c>
      <c r="T161" s="246">
        <f>S161*H161</f>
        <v>0</v>
      </c>
      <c r="AR161" s="26" t="s">
        <v>859</v>
      </c>
      <c r="AT161" s="26" t="s">
        <v>210</v>
      </c>
      <c r="AU161" s="26" t="s">
        <v>85</v>
      </c>
      <c r="AY161" s="26" t="s">
        <v>208</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859</v>
      </c>
      <c r="BM161" s="26" t="s">
        <v>4803</v>
      </c>
    </row>
    <row r="162" spans="2:65" s="1" customFormat="1" ht="16.5" customHeight="1">
      <c r="B162" s="48"/>
      <c r="C162" s="236" t="s">
        <v>759</v>
      </c>
      <c r="D162" s="236" t="s">
        <v>210</v>
      </c>
      <c r="E162" s="237" t="s">
        <v>4804</v>
      </c>
      <c r="F162" s="238" t="s">
        <v>4805</v>
      </c>
      <c r="G162" s="239" t="s">
        <v>318</v>
      </c>
      <c r="H162" s="240">
        <v>16</v>
      </c>
      <c r="I162" s="241"/>
      <c r="J162" s="242">
        <f>ROUND(I162*H162,2)</f>
        <v>0</v>
      </c>
      <c r="K162" s="238" t="s">
        <v>22</v>
      </c>
      <c r="L162" s="74"/>
      <c r="M162" s="243" t="s">
        <v>22</v>
      </c>
      <c r="N162" s="244" t="s">
        <v>47</v>
      </c>
      <c r="O162" s="49"/>
      <c r="P162" s="245">
        <f>O162*H162</f>
        <v>0</v>
      </c>
      <c r="Q162" s="245">
        <v>0</v>
      </c>
      <c r="R162" s="245">
        <f>Q162*H162</f>
        <v>0</v>
      </c>
      <c r="S162" s="245">
        <v>0</v>
      </c>
      <c r="T162" s="246">
        <f>S162*H162</f>
        <v>0</v>
      </c>
      <c r="AR162" s="26" t="s">
        <v>859</v>
      </c>
      <c r="AT162" s="26" t="s">
        <v>210</v>
      </c>
      <c r="AU162" s="26" t="s">
        <v>85</v>
      </c>
      <c r="AY162" s="26" t="s">
        <v>208</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859</v>
      </c>
      <c r="BM162" s="26" t="s">
        <v>4806</v>
      </c>
    </row>
    <row r="163" spans="2:65" s="1" customFormat="1" ht="16.5" customHeight="1">
      <c r="B163" s="48"/>
      <c r="C163" s="236" t="s">
        <v>769</v>
      </c>
      <c r="D163" s="236" t="s">
        <v>210</v>
      </c>
      <c r="E163" s="237" t="s">
        <v>4807</v>
      </c>
      <c r="F163" s="238" t="s">
        <v>4808</v>
      </c>
      <c r="G163" s="239" t="s">
        <v>318</v>
      </c>
      <c r="H163" s="240">
        <v>59</v>
      </c>
      <c r="I163" s="241"/>
      <c r="J163" s="242">
        <f>ROUND(I163*H163,2)</f>
        <v>0</v>
      </c>
      <c r="K163" s="238" t="s">
        <v>22</v>
      </c>
      <c r="L163" s="74"/>
      <c r="M163" s="243" t="s">
        <v>22</v>
      </c>
      <c r="N163" s="244" t="s">
        <v>47</v>
      </c>
      <c r="O163" s="49"/>
      <c r="P163" s="245">
        <f>O163*H163</f>
        <v>0</v>
      </c>
      <c r="Q163" s="245">
        <v>0</v>
      </c>
      <c r="R163" s="245">
        <f>Q163*H163</f>
        <v>0</v>
      </c>
      <c r="S163" s="245">
        <v>0</v>
      </c>
      <c r="T163" s="246">
        <f>S163*H163</f>
        <v>0</v>
      </c>
      <c r="AR163" s="26" t="s">
        <v>859</v>
      </c>
      <c r="AT163" s="26" t="s">
        <v>210</v>
      </c>
      <c r="AU163" s="26" t="s">
        <v>85</v>
      </c>
      <c r="AY163" s="26" t="s">
        <v>208</v>
      </c>
      <c r="BE163" s="247">
        <f>IF(N163="základní",J163,0)</f>
        <v>0</v>
      </c>
      <c r="BF163" s="247">
        <f>IF(N163="snížená",J163,0)</f>
        <v>0</v>
      </c>
      <c r="BG163" s="247">
        <f>IF(N163="zákl. přenesená",J163,0)</f>
        <v>0</v>
      </c>
      <c r="BH163" s="247">
        <f>IF(N163="sníž. přenesená",J163,0)</f>
        <v>0</v>
      </c>
      <c r="BI163" s="247">
        <f>IF(N163="nulová",J163,0)</f>
        <v>0</v>
      </c>
      <c r="BJ163" s="26" t="s">
        <v>18</v>
      </c>
      <c r="BK163" s="247">
        <f>ROUND(I163*H163,2)</f>
        <v>0</v>
      </c>
      <c r="BL163" s="26" t="s">
        <v>859</v>
      </c>
      <c r="BM163" s="26" t="s">
        <v>4809</v>
      </c>
    </row>
    <row r="164" spans="2:65" s="1" customFormat="1" ht="16.5" customHeight="1">
      <c r="B164" s="48"/>
      <c r="C164" s="236" t="s">
        <v>777</v>
      </c>
      <c r="D164" s="236" t="s">
        <v>210</v>
      </c>
      <c r="E164" s="237" t="s">
        <v>4810</v>
      </c>
      <c r="F164" s="238" t="s">
        <v>4811</v>
      </c>
      <c r="G164" s="239" t="s">
        <v>318</v>
      </c>
      <c r="H164" s="240">
        <v>15</v>
      </c>
      <c r="I164" s="241"/>
      <c r="J164" s="242">
        <f>ROUND(I164*H164,2)</f>
        <v>0</v>
      </c>
      <c r="K164" s="238" t="s">
        <v>22</v>
      </c>
      <c r="L164" s="74"/>
      <c r="M164" s="243" t="s">
        <v>22</v>
      </c>
      <c r="N164" s="244" t="s">
        <v>47</v>
      </c>
      <c r="O164" s="49"/>
      <c r="P164" s="245">
        <f>O164*H164</f>
        <v>0</v>
      </c>
      <c r="Q164" s="245">
        <v>0</v>
      </c>
      <c r="R164" s="245">
        <f>Q164*H164</f>
        <v>0</v>
      </c>
      <c r="S164" s="245">
        <v>0</v>
      </c>
      <c r="T164" s="246">
        <f>S164*H164</f>
        <v>0</v>
      </c>
      <c r="AR164" s="26" t="s">
        <v>859</v>
      </c>
      <c r="AT164" s="26" t="s">
        <v>210</v>
      </c>
      <c r="AU164" s="26" t="s">
        <v>85</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859</v>
      </c>
      <c r="BM164" s="26" t="s">
        <v>4812</v>
      </c>
    </row>
    <row r="165" spans="2:65" s="1" customFormat="1" ht="16.5" customHeight="1">
      <c r="B165" s="48"/>
      <c r="C165" s="236" t="s">
        <v>785</v>
      </c>
      <c r="D165" s="236" t="s">
        <v>210</v>
      </c>
      <c r="E165" s="237" t="s">
        <v>4813</v>
      </c>
      <c r="F165" s="238" t="s">
        <v>4814</v>
      </c>
      <c r="G165" s="239" t="s">
        <v>263</v>
      </c>
      <c r="H165" s="240">
        <v>1</v>
      </c>
      <c r="I165" s="241"/>
      <c r="J165" s="242">
        <f>ROUND(I165*H165,2)</f>
        <v>0</v>
      </c>
      <c r="K165" s="238" t="s">
        <v>22</v>
      </c>
      <c r="L165" s="74"/>
      <c r="M165" s="243" t="s">
        <v>22</v>
      </c>
      <c r="N165" s="244" t="s">
        <v>47</v>
      </c>
      <c r="O165" s="49"/>
      <c r="P165" s="245">
        <f>O165*H165</f>
        <v>0</v>
      </c>
      <c r="Q165" s="245">
        <v>0</v>
      </c>
      <c r="R165" s="245">
        <f>Q165*H165</f>
        <v>0</v>
      </c>
      <c r="S165" s="245">
        <v>0</v>
      </c>
      <c r="T165" s="246">
        <f>S165*H165</f>
        <v>0</v>
      </c>
      <c r="AR165" s="26" t="s">
        <v>859</v>
      </c>
      <c r="AT165" s="26" t="s">
        <v>210</v>
      </c>
      <c r="AU165" s="26" t="s">
        <v>85</v>
      </c>
      <c r="AY165" s="26" t="s">
        <v>208</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859</v>
      </c>
      <c r="BM165" s="26" t="s">
        <v>4815</v>
      </c>
    </row>
    <row r="166" spans="2:65" s="1" customFormat="1" ht="16.5" customHeight="1">
      <c r="B166" s="48"/>
      <c r="C166" s="236" t="s">
        <v>797</v>
      </c>
      <c r="D166" s="236" t="s">
        <v>210</v>
      </c>
      <c r="E166" s="237" t="s">
        <v>4816</v>
      </c>
      <c r="F166" s="238" t="s">
        <v>4817</v>
      </c>
      <c r="G166" s="239" t="s">
        <v>263</v>
      </c>
      <c r="H166" s="240">
        <v>1</v>
      </c>
      <c r="I166" s="241"/>
      <c r="J166" s="242">
        <f>ROUND(I166*H166,2)</f>
        <v>0</v>
      </c>
      <c r="K166" s="238" t="s">
        <v>22</v>
      </c>
      <c r="L166" s="74"/>
      <c r="M166" s="243" t="s">
        <v>22</v>
      </c>
      <c r="N166" s="244" t="s">
        <v>47</v>
      </c>
      <c r="O166" s="49"/>
      <c r="P166" s="245">
        <f>O166*H166</f>
        <v>0</v>
      </c>
      <c r="Q166" s="245">
        <v>0</v>
      </c>
      <c r="R166" s="245">
        <f>Q166*H166</f>
        <v>0</v>
      </c>
      <c r="S166" s="245">
        <v>0</v>
      </c>
      <c r="T166" s="246">
        <f>S166*H166</f>
        <v>0</v>
      </c>
      <c r="AR166" s="26" t="s">
        <v>859</v>
      </c>
      <c r="AT166" s="26" t="s">
        <v>210</v>
      </c>
      <c r="AU166" s="26" t="s">
        <v>85</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859</v>
      </c>
      <c r="BM166" s="26" t="s">
        <v>4818</v>
      </c>
    </row>
    <row r="167" spans="2:47" s="1" customFormat="1" ht="13.5">
      <c r="B167" s="48"/>
      <c r="C167" s="76"/>
      <c r="D167" s="248" t="s">
        <v>391</v>
      </c>
      <c r="E167" s="76"/>
      <c r="F167" s="249" t="s">
        <v>4819</v>
      </c>
      <c r="G167" s="76"/>
      <c r="H167" s="76"/>
      <c r="I167" s="206"/>
      <c r="J167" s="76"/>
      <c r="K167" s="76"/>
      <c r="L167" s="74"/>
      <c r="M167" s="250"/>
      <c r="N167" s="49"/>
      <c r="O167" s="49"/>
      <c r="P167" s="49"/>
      <c r="Q167" s="49"/>
      <c r="R167" s="49"/>
      <c r="S167" s="49"/>
      <c r="T167" s="97"/>
      <c r="AT167" s="26" t="s">
        <v>391</v>
      </c>
      <c r="AU167" s="26" t="s">
        <v>85</v>
      </c>
    </row>
    <row r="168" spans="2:65" s="1" customFormat="1" ht="16.5" customHeight="1">
      <c r="B168" s="48"/>
      <c r="C168" s="236" t="s">
        <v>804</v>
      </c>
      <c r="D168" s="236" t="s">
        <v>210</v>
      </c>
      <c r="E168" s="237" t="s">
        <v>4820</v>
      </c>
      <c r="F168" s="238" t="s">
        <v>4821</v>
      </c>
      <c r="G168" s="239" t="s">
        <v>2043</v>
      </c>
      <c r="H168" s="307"/>
      <c r="I168" s="241"/>
      <c r="J168" s="242">
        <f>ROUND(I168*H168,2)</f>
        <v>0</v>
      </c>
      <c r="K168" s="238" t="s">
        <v>22</v>
      </c>
      <c r="L168" s="74"/>
      <c r="M168" s="243" t="s">
        <v>22</v>
      </c>
      <c r="N168" s="244" t="s">
        <v>47</v>
      </c>
      <c r="O168" s="49"/>
      <c r="P168" s="245">
        <f>O168*H168</f>
        <v>0</v>
      </c>
      <c r="Q168" s="245">
        <v>0</v>
      </c>
      <c r="R168" s="245">
        <f>Q168*H168</f>
        <v>0</v>
      </c>
      <c r="S168" s="245">
        <v>0</v>
      </c>
      <c r="T168" s="246">
        <f>S168*H168</f>
        <v>0</v>
      </c>
      <c r="AR168" s="26" t="s">
        <v>859</v>
      </c>
      <c r="AT168" s="26" t="s">
        <v>210</v>
      </c>
      <c r="AU168" s="26" t="s">
        <v>85</v>
      </c>
      <c r="AY168" s="26" t="s">
        <v>208</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859</v>
      </c>
      <c r="BM168" s="26" t="s">
        <v>4822</v>
      </c>
    </row>
    <row r="169" spans="2:65" s="1" customFormat="1" ht="16.5" customHeight="1">
      <c r="B169" s="48"/>
      <c r="C169" s="236" t="s">
        <v>827</v>
      </c>
      <c r="D169" s="236" t="s">
        <v>210</v>
      </c>
      <c r="E169" s="237" t="s">
        <v>4823</v>
      </c>
      <c r="F169" s="238" t="s">
        <v>4824</v>
      </c>
      <c r="G169" s="239" t="s">
        <v>2043</v>
      </c>
      <c r="H169" s="307"/>
      <c r="I169" s="241"/>
      <c r="J169" s="242">
        <f>ROUND(I169*H169,2)</f>
        <v>0</v>
      </c>
      <c r="K169" s="238" t="s">
        <v>22</v>
      </c>
      <c r="L169" s="74"/>
      <c r="M169" s="243" t="s">
        <v>22</v>
      </c>
      <c r="N169" s="312" t="s">
        <v>47</v>
      </c>
      <c r="O169" s="284"/>
      <c r="P169" s="310">
        <f>O169*H169</f>
        <v>0</v>
      </c>
      <c r="Q169" s="310">
        <v>0</v>
      </c>
      <c r="R169" s="310">
        <f>Q169*H169</f>
        <v>0</v>
      </c>
      <c r="S169" s="310">
        <v>0</v>
      </c>
      <c r="T169" s="311">
        <f>S169*H169</f>
        <v>0</v>
      </c>
      <c r="AR169" s="26" t="s">
        <v>859</v>
      </c>
      <c r="AT169" s="26" t="s">
        <v>210</v>
      </c>
      <c r="AU169" s="26" t="s">
        <v>85</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859</v>
      </c>
      <c r="BM169" s="26" t="s">
        <v>4825</v>
      </c>
    </row>
    <row r="170" spans="2:12" s="1" customFormat="1" ht="6.95" customHeight="1">
      <c r="B170" s="69"/>
      <c r="C170" s="70"/>
      <c r="D170" s="70"/>
      <c r="E170" s="70"/>
      <c r="F170" s="70"/>
      <c r="G170" s="70"/>
      <c r="H170" s="70"/>
      <c r="I170" s="181"/>
      <c r="J170" s="70"/>
      <c r="K170" s="70"/>
      <c r="L170" s="74"/>
    </row>
  </sheetData>
  <sheetProtection password="CC35" sheet="1" objects="1" scenarios="1" formatColumns="0" formatRows="0" autoFilter="0"/>
  <autoFilter ref="C93:K169"/>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128</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4826</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ROUND(SUM(BE92:BE114),2)</f>
        <v>0</v>
      </c>
      <c r="G34" s="49"/>
      <c r="H34" s="49"/>
      <c r="I34" s="173">
        <v>0.21</v>
      </c>
      <c r="J34" s="172">
        <f>ROUND(ROUND((SUM(BE92:BE114)),2)*I34,2)</f>
        <v>0</v>
      </c>
      <c r="K34" s="53"/>
    </row>
    <row r="35" spans="2:11" s="1" customFormat="1" ht="14.4" customHeight="1">
      <c r="B35" s="48"/>
      <c r="C35" s="49"/>
      <c r="D35" s="49"/>
      <c r="E35" s="57" t="s">
        <v>48</v>
      </c>
      <c r="F35" s="172">
        <f>ROUND(SUM(BF92:BF114),2)</f>
        <v>0</v>
      </c>
      <c r="G35" s="49"/>
      <c r="H35" s="49"/>
      <c r="I35" s="173">
        <v>0.15</v>
      </c>
      <c r="J35" s="172">
        <f>ROUND(ROUND((SUM(BF92:BF114)),2)*I35,2)</f>
        <v>0</v>
      </c>
      <c r="K35" s="53"/>
    </row>
    <row r="36" spans="2:11" s="1" customFormat="1" ht="14.4" customHeight="1" hidden="1">
      <c r="B36" s="48"/>
      <c r="C36" s="49"/>
      <c r="D36" s="49"/>
      <c r="E36" s="57" t="s">
        <v>49</v>
      </c>
      <c r="F36" s="172">
        <f>ROUND(SUM(BG92:BG114),2)</f>
        <v>0</v>
      </c>
      <c r="G36" s="49"/>
      <c r="H36" s="49"/>
      <c r="I36" s="173">
        <v>0.21</v>
      </c>
      <c r="J36" s="172">
        <v>0</v>
      </c>
      <c r="K36" s="53"/>
    </row>
    <row r="37" spans="2:11" s="1" customFormat="1" ht="14.4" customHeight="1" hidden="1">
      <c r="B37" s="48"/>
      <c r="C37" s="49"/>
      <c r="D37" s="49"/>
      <c r="E37" s="57" t="s">
        <v>50</v>
      </c>
      <c r="F37" s="172">
        <f>ROUND(SUM(BH92:BH114),2)</f>
        <v>0</v>
      </c>
      <c r="G37" s="49"/>
      <c r="H37" s="49"/>
      <c r="I37" s="173">
        <v>0.15</v>
      </c>
      <c r="J37" s="172">
        <v>0</v>
      </c>
      <c r="K37" s="53"/>
    </row>
    <row r="38" spans="2:11" s="1" customFormat="1" ht="14.4" customHeight="1" hidden="1">
      <c r="B38" s="48"/>
      <c r="C38" s="49"/>
      <c r="D38" s="49"/>
      <c r="E38" s="57" t="s">
        <v>51</v>
      </c>
      <c r="F38" s="172">
        <f>ROUND(SUM(BI92:BI114),2)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O04.3.1.2 - Kamerový systém (IPCS)</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J92</f>
        <v>0</v>
      </c>
      <c r="K64" s="53"/>
      <c r="AU64" s="26" t="s">
        <v>187</v>
      </c>
    </row>
    <row r="65" spans="2:11" s="8" customFormat="1" ht="24.95" customHeight="1">
      <c r="B65" s="192"/>
      <c r="C65" s="193"/>
      <c r="D65" s="194" t="s">
        <v>4827</v>
      </c>
      <c r="E65" s="195"/>
      <c r="F65" s="195"/>
      <c r="G65" s="195"/>
      <c r="H65" s="195"/>
      <c r="I65" s="196"/>
      <c r="J65" s="197">
        <f>J93</f>
        <v>0</v>
      </c>
      <c r="K65" s="198"/>
    </row>
    <row r="66" spans="2:11" s="9" customFormat="1" ht="19.9" customHeight="1">
      <c r="B66" s="199"/>
      <c r="C66" s="200"/>
      <c r="D66" s="201" t="s">
        <v>4619</v>
      </c>
      <c r="E66" s="202"/>
      <c r="F66" s="202"/>
      <c r="G66" s="202"/>
      <c r="H66" s="202"/>
      <c r="I66" s="203"/>
      <c r="J66" s="204">
        <f>J94</f>
        <v>0</v>
      </c>
      <c r="K66" s="205"/>
    </row>
    <row r="67" spans="2:11" s="9" customFormat="1" ht="14.85" customHeight="1">
      <c r="B67" s="199"/>
      <c r="C67" s="200"/>
      <c r="D67" s="201" t="s">
        <v>4828</v>
      </c>
      <c r="E67" s="202"/>
      <c r="F67" s="202"/>
      <c r="G67" s="202"/>
      <c r="H67" s="202"/>
      <c r="I67" s="203"/>
      <c r="J67" s="204">
        <f>J95</f>
        <v>0</v>
      </c>
      <c r="K67" s="205"/>
    </row>
    <row r="68" spans="2:11" s="9" customFormat="1" ht="19.9" customHeight="1">
      <c r="B68" s="199"/>
      <c r="C68" s="200"/>
      <c r="D68" s="201" t="s">
        <v>4829</v>
      </c>
      <c r="E68" s="202"/>
      <c r="F68" s="202"/>
      <c r="G68" s="202"/>
      <c r="H68" s="202"/>
      <c r="I68" s="203"/>
      <c r="J68" s="204">
        <f>J105</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192</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180</v>
      </c>
      <c r="D79" s="313"/>
      <c r="E79" s="313"/>
      <c r="F79" s="313"/>
      <c r="G79" s="313"/>
      <c r="H79" s="313"/>
      <c r="I79" s="151"/>
      <c r="J79" s="313"/>
      <c r="K79" s="313"/>
      <c r="L79" s="314"/>
    </row>
    <row r="80" spans="2:12" ht="16.5" customHeight="1">
      <c r="B80" s="30"/>
      <c r="C80" s="313"/>
      <c r="D80" s="313"/>
      <c r="E80" s="207" t="s">
        <v>3644</v>
      </c>
      <c r="F80" s="313"/>
      <c r="G80" s="313"/>
      <c r="H80" s="313"/>
      <c r="I80" s="151"/>
      <c r="J80" s="313"/>
      <c r="K80" s="313"/>
      <c r="L80" s="314"/>
    </row>
    <row r="81" spans="2:12" ht="13.5">
      <c r="B81" s="30"/>
      <c r="C81" s="78" t="s">
        <v>3645</v>
      </c>
      <c r="D81" s="313"/>
      <c r="E81" s="313"/>
      <c r="F81" s="313"/>
      <c r="G81" s="313"/>
      <c r="H81" s="313"/>
      <c r="I81" s="151"/>
      <c r="J81" s="313"/>
      <c r="K81" s="313"/>
      <c r="L81" s="314"/>
    </row>
    <row r="82" spans="2:12" s="1" customFormat="1" ht="16.5" customHeight="1">
      <c r="B82" s="48"/>
      <c r="C82" s="76"/>
      <c r="D82" s="76"/>
      <c r="E82" s="315" t="s">
        <v>4413</v>
      </c>
      <c r="F82" s="76"/>
      <c r="G82" s="76"/>
      <c r="H82" s="76"/>
      <c r="I82" s="206"/>
      <c r="J82" s="76"/>
      <c r="K82" s="76"/>
      <c r="L82" s="74"/>
    </row>
    <row r="83" spans="2:12" s="1" customFormat="1" ht="14.4" customHeight="1">
      <c r="B83" s="48"/>
      <c r="C83" s="78" t="s">
        <v>4616</v>
      </c>
      <c r="D83" s="76"/>
      <c r="E83" s="76"/>
      <c r="F83" s="76"/>
      <c r="G83" s="76"/>
      <c r="H83" s="76"/>
      <c r="I83" s="206"/>
      <c r="J83" s="76"/>
      <c r="K83" s="76"/>
      <c r="L83" s="74"/>
    </row>
    <row r="84" spans="2:12" s="1" customFormat="1" ht="17.25" customHeight="1">
      <c r="B84" s="48"/>
      <c r="C84" s="76"/>
      <c r="D84" s="76"/>
      <c r="E84" s="84" t="str">
        <f>E13</f>
        <v>O04.3.1.2 - Kamerový systém (IPCS)</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23. 1. 2018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193</v>
      </c>
      <c r="D91" s="212" t="s">
        <v>61</v>
      </c>
      <c r="E91" s="212" t="s">
        <v>57</v>
      </c>
      <c r="F91" s="212" t="s">
        <v>194</v>
      </c>
      <c r="G91" s="212" t="s">
        <v>195</v>
      </c>
      <c r="H91" s="212" t="s">
        <v>196</v>
      </c>
      <c r="I91" s="213" t="s">
        <v>197</v>
      </c>
      <c r="J91" s="212" t="s">
        <v>185</v>
      </c>
      <c r="K91" s="214" t="s">
        <v>198</v>
      </c>
      <c r="L91" s="215"/>
      <c r="M91" s="104" t="s">
        <v>199</v>
      </c>
      <c r="N91" s="105" t="s">
        <v>46</v>
      </c>
      <c r="O91" s="105" t="s">
        <v>200</v>
      </c>
      <c r="P91" s="105" t="s">
        <v>201</v>
      </c>
      <c r="Q91" s="105" t="s">
        <v>202</v>
      </c>
      <c r="R91" s="105" t="s">
        <v>203</v>
      </c>
      <c r="S91" s="105" t="s">
        <v>204</v>
      </c>
      <c r="T91" s="106" t="s">
        <v>205</v>
      </c>
    </row>
    <row r="92" spans="2:63" s="1" customFormat="1" ht="29.25" customHeight="1">
      <c r="B92" s="48"/>
      <c r="C92" s="110" t="s">
        <v>186</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187</v>
      </c>
      <c r="BK92" s="219">
        <f>BK93</f>
        <v>0</v>
      </c>
    </row>
    <row r="93" spans="2:63" s="11" customFormat="1" ht="37.4" customHeight="1">
      <c r="B93" s="220"/>
      <c r="C93" s="221"/>
      <c r="D93" s="222" t="s">
        <v>75</v>
      </c>
      <c r="E93" s="223" t="s">
        <v>4624</v>
      </c>
      <c r="F93" s="223" t="s">
        <v>127</v>
      </c>
      <c r="G93" s="221"/>
      <c r="H93" s="221"/>
      <c r="I93" s="224"/>
      <c r="J93" s="225">
        <f>BK93</f>
        <v>0</v>
      </c>
      <c r="K93" s="221"/>
      <c r="L93" s="226"/>
      <c r="M93" s="227"/>
      <c r="N93" s="228"/>
      <c r="O93" s="228"/>
      <c r="P93" s="229">
        <f>P94+P105</f>
        <v>0</v>
      </c>
      <c r="Q93" s="228"/>
      <c r="R93" s="229">
        <f>R94+R105</f>
        <v>0</v>
      </c>
      <c r="S93" s="228"/>
      <c r="T93" s="230">
        <f>T94+T105</f>
        <v>0</v>
      </c>
      <c r="AR93" s="231" t="s">
        <v>104</v>
      </c>
      <c r="AT93" s="232" t="s">
        <v>75</v>
      </c>
      <c r="AU93" s="232" t="s">
        <v>76</v>
      </c>
      <c r="AY93" s="231" t="s">
        <v>208</v>
      </c>
      <c r="BK93" s="233">
        <f>BK94+BK105</f>
        <v>0</v>
      </c>
    </row>
    <row r="94" spans="2:63" s="11" customFormat="1" ht="19.9" customHeight="1">
      <c r="B94" s="220"/>
      <c r="C94" s="221"/>
      <c r="D94" s="222" t="s">
        <v>75</v>
      </c>
      <c r="E94" s="234" t="s">
        <v>4626</v>
      </c>
      <c r="F94" s="234" t="s">
        <v>4627</v>
      </c>
      <c r="G94" s="221"/>
      <c r="H94" s="221"/>
      <c r="I94" s="224"/>
      <c r="J94" s="235">
        <f>BK94</f>
        <v>0</v>
      </c>
      <c r="K94" s="221"/>
      <c r="L94" s="226"/>
      <c r="M94" s="227"/>
      <c r="N94" s="228"/>
      <c r="O94" s="228"/>
      <c r="P94" s="229">
        <f>P95</f>
        <v>0</v>
      </c>
      <c r="Q94" s="228"/>
      <c r="R94" s="229">
        <f>R95</f>
        <v>0</v>
      </c>
      <c r="S94" s="228"/>
      <c r="T94" s="230">
        <f>T95</f>
        <v>0</v>
      </c>
      <c r="AR94" s="231" t="s">
        <v>104</v>
      </c>
      <c r="AT94" s="232" t="s">
        <v>75</v>
      </c>
      <c r="AU94" s="232" t="s">
        <v>18</v>
      </c>
      <c r="AY94" s="231" t="s">
        <v>208</v>
      </c>
      <c r="BK94" s="233">
        <f>BK95</f>
        <v>0</v>
      </c>
    </row>
    <row r="95" spans="2:63" s="11" customFormat="1" ht="14.85" customHeight="1">
      <c r="B95" s="220"/>
      <c r="C95" s="221"/>
      <c r="D95" s="222" t="s">
        <v>75</v>
      </c>
      <c r="E95" s="234" t="s">
        <v>4628</v>
      </c>
      <c r="F95" s="234" t="s">
        <v>4830</v>
      </c>
      <c r="G95" s="221"/>
      <c r="H95" s="221"/>
      <c r="I95" s="224"/>
      <c r="J95" s="235">
        <f>BK95</f>
        <v>0</v>
      </c>
      <c r="K95" s="221"/>
      <c r="L95" s="226"/>
      <c r="M95" s="227"/>
      <c r="N95" s="228"/>
      <c r="O95" s="228"/>
      <c r="P95" s="229">
        <f>SUM(P96:P104)</f>
        <v>0</v>
      </c>
      <c r="Q95" s="228"/>
      <c r="R95" s="229">
        <f>SUM(R96:R104)</f>
        <v>0</v>
      </c>
      <c r="S95" s="228"/>
      <c r="T95" s="230">
        <f>SUM(T96:T104)</f>
        <v>0</v>
      </c>
      <c r="AR95" s="231" t="s">
        <v>104</v>
      </c>
      <c r="AT95" s="232" t="s">
        <v>75</v>
      </c>
      <c r="AU95" s="232" t="s">
        <v>85</v>
      </c>
      <c r="AY95" s="231" t="s">
        <v>208</v>
      </c>
      <c r="BK95" s="233">
        <f>SUM(BK96:BK104)</f>
        <v>0</v>
      </c>
    </row>
    <row r="96" spans="2:65" s="1" customFormat="1" ht="25.5" customHeight="1">
      <c r="B96" s="48"/>
      <c r="C96" s="286" t="s">
        <v>18</v>
      </c>
      <c r="D96" s="286" t="s">
        <v>468</v>
      </c>
      <c r="E96" s="287" t="s">
        <v>4750</v>
      </c>
      <c r="F96" s="288" t="s">
        <v>4831</v>
      </c>
      <c r="G96" s="289" t="s">
        <v>318</v>
      </c>
      <c r="H96" s="290">
        <v>1</v>
      </c>
      <c r="I96" s="291"/>
      <c r="J96" s="292">
        <f>ROUND(I96*H96,2)</f>
        <v>0</v>
      </c>
      <c r="K96" s="288" t="s">
        <v>22</v>
      </c>
      <c r="L96" s="293"/>
      <c r="M96" s="294" t="s">
        <v>22</v>
      </c>
      <c r="N96" s="295" t="s">
        <v>47</v>
      </c>
      <c r="O96" s="49"/>
      <c r="P96" s="245">
        <f>O96*H96</f>
        <v>0</v>
      </c>
      <c r="Q96" s="245">
        <v>0</v>
      </c>
      <c r="R96" s="245">
        <f>Q96*H96</f>
        <v>0</v>
      </c>
      <c r="S96" s="245">
        <v>0</v>
      </c>
      <c r="T96" s="246">
        <f>S96*H96</f>
        <v>0</v>
      </c>
      <c r="AR96" s="26" t="s">
        <v>2418</v>
      </c>
      <c r="AT96" s="26" t="s">
        <v>468</v>
      </c>
      <c r="AU96" s="26" t="s">
        <v>104</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859</v>
      </c>
      <c r="BM96" s="26" t="s">
        <v>4832</v>
      </c>
    </row>
    <row r="97" spans="2:47" s="1" customFormat="1" ht="13.5">
      <c r="B97" s="48"/>
      <c r="C97" s="76"/>
      <c r="D97" s="248" t="s">
        <v>391</v>
      </c>
      <c r="E97" s="76"/>
      <c r="F97" s="249" t="s">
        <v>4833</v>
      </c>
      <c r="G97" s="76"/>
      <c r="H97" s="76"/>
      <c r="I97" s="206"/>
      <c r="J97" s="76"/>
      <c r="K97" s="76"/>
      <c r="L97" s="74"/>
      <c r="M97" s="250"/>
      <c r="N97" s="49"/>
      <c r="O97" s="49"/>
      <c r="P97" s="49"/>
      <c r="Q97" s="49"/>
      <c r="R97" s="49"/>
      <c r="S97" s="49"/>
      <c r="T97" s="97"/>
      <c r="AT97" s="26" t="s">
        <v>391</v>
      </c>
      <c r="AU97" s="26" t="s">
        <v>104</v>
      </c>
    </row>
    <row r="98" spans="2:65" s="1" customFormat="1" ht="16.5" customHeight="1">
      <c r="B98" s="48"/>
      <c r="C98" s="286" t="s">
        <v>85</v>
      </c>
      <c r="D98" s="286" t="s">
        <v>468</v>
      </c>
      <c r="E98" s="287" t="s">
        <v>4775</v>
      </c>
      <c r="F98" s="288" t="s">
        <v>4834</v>
      </c>
      <c r="G98" s="289" t="s">
        <v>318</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2418</v>
      </c>
      <c r="AT98" s="26" t="s">
        <v>468</v>
      </c>
      <c r="AU98" s="26" t="s">
        <v>104</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859</v>
      </c>
      <c r="BM98" s="26" t="s">
        <v>4835</v>
      </c>
    </row>
    <row r="99" spans="2:47" s="1" customFormat="1" ht="13.5">
      <c r="B99" s="48"/>
      <c r="C99" s="76"/>
      <c r="D99" s="248" t="s">
        <v>391</v>
      </c>
      <c r="E99" s="76"/>
      <c r="F99" s="249" t="s">
        <v>4836</v>
      </c>
      <c r="G99" s="76"/>
      <c r="H99" s="76"/>
      <c r="I99" s="206"/>
      <c r="J99" s="76"/>
      <c r="K99" s="76"/>
      <c r="L99" s="74"/>
      <c r="M99" s="250"/>
      <c r="N99" s="49"/>
      <c r="O99" s="49"/>
      <c r="P99" s="49"/>
      <c r="Q99" s="49"/>
      <c r="R99" s="49"/>
      <c r="S99" s="49"/>
      <c r="T99" s="97"/>
      <c r="AT99" s="26" t="s">
        <v>391</v>
      </c>
      <c r="AU99" s="26" t="s">
        <v>104</v>
      </c>
    </row>
    <row r="100" spans="2:65" s="1" customFormat="1" ht="76.5" customHeight="1">
      <c r="B100" s="48"/>
      <c r="C100" s="286" t="s">
        <v>104</v>
      </c>
      <c r="D100" s="286" t="s">
        <v>468</v>
      </c>
      <c r="E100" s="287" t="s">
        <v>4820</v>
      </c>
      <c r="F100" s="288" t="s">
        <v>4837</v>
      </c>
      <c r="G100" s="289" t="s">
        <v>318</v>
      </c>
      <c r="H100" s="290">
        <v>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2418</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4838</v>
      </c>
    </row>
    <row r="101" spans="2:65" s="1" customFormat="1" ht="16.5" customHeight="1">
      <c r="B101" s="48"/>
      <c r="C101" s="286" t="s">
        <v>121</v>
      </c>
      <c r="D101" s="286" t="s">
        <v>468</v>
      </c>
      <c r="E101" s="287" t="s">
        <v>4823</v>
      </c>
      <c r="F101" s="288" t="s">
        <v>4839</v>
      </c>
      <c r="G101" s="289" t="s">
        <v>318</v>
      </c>
      <c r="H101" s="290">
        <v>4</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4840</v>
      </c>
    </row>
    <row r="102" spans="2:65" s="1" customFormat="1" ht="16.5" customHeight="1">
      <c r="B102" s="48"/>
      <c r="C102" s="286" t="s">
        <v>233</v>
      </c>
      <c r="D102" s="286" t="s">
        <v>468</v>
      </c>
      <c r="E102" s="287" t="s">
        <v>4841</v>
      </c>
      <c r="F102" s="288" t="s">
        <v>4842</v>
      </c>
      <c r="G102" s="289" t="s">
        <v>318</v>
      </c>
      <c r="H102" s="290">
        <v>4</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4843</v>
      </c>
    </row>
    <row r="103" spans="2:65" s="1" customFormat="1" ht="16.5" customHeight="1">
      <c r="B103" s="48"/>
      <c r="C103" s="286" t="s">
        <v>238</v>
      </c>
      <c r="D103" s="286" t="s">
        <v>468</v>
      </c>
      <c r="E103" s="287" t="s">
        <v>4844</v>
      </c>
      <c r="F103" s="288" t="s">
        <v>4845</v>
      </c>
      <c r="G103" s="289" t="s">
        <v>318</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2418</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4846</v>
      </c>
    </row>
    <row r="104" spans="2:65" s="1" customFormat="1" ht="16.5" customHeight="1">
      <c r="B104" s="48"/>
      <c r="C104" s="286" t="s">
        <v>244</v>
      </c>
      <c r="D104" s="286" t="s">
        <v>468</v>
      </c>
      <c r="E104" s="287" t="s">
        <v>4847</v>
      </c>
      <c r="F104" s="288" t="s">
        <v>4776</v>
      </c>
      <c r="G104" s="289" t="s">
        <v>263</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2418</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4848</v>
      </c>
    </row>
    <row r="105" spans="2:63" s="11" customFormat="1" ht="29.85" customHeight="1">
      <c r="B105" s="220"/>
      <c r="C105" s="221"/>
      <c r="D105" s="222" t="s">
        <v>75</v>
      </c>
      <c r="E105" s="234" t="s">
        <v>4696</v>
      </c>
      <c r="F105" s="234" t="s">
        <v>4779</v>
      </c>
      <c r="G105" s="221"/>
      <c r="H105" s="221"/>
      <c r="I105" s="224"/>
      <c r="J105" s="235">
        <f>BK105</f>
        <v>0</v>
      </c>
      <c r="K105" s="221"/>
      <c r="L105" s="226"/>
      <c r="M105" s="227"/>
      <c r="N105" s="228"/>
      <c r="O105" s="228"/>
      <c r="P105" s="229">
        <f>SUM(P106:P114)</f>
        <v>0</v>
      </c>
      <c r="Q105" s="228"/>
      <c r="R105" s="229">
        <f>SUM(R106:R114)</f>
        <v>0</v>
      </c>
      <c r="S105" s="228"/>
      <c r="T105" s="230">
        <f>SUM(T106:T114)</f>
        <v>0</v>
      </c>
      <c r="AR105" s="231" t="s">
        <v>104</v>
      </c>
      <c r="AT105" s="232" t="s">
        <v>75</v>
      </c>
      <c r="AU105" s="232" t="s">
        <v>18</v>
      </c>
      <c r="AY105" s="231" t="s">
        <v>208</v>
      </c>
      <c r="BK105" s="233">
        <f>SUM(BK106:BK114)</f>
        <v>0</v>
      </c>
    </row>
    <row r="106" spans="2:65" s="1" customFormat="1" ht="16.5" customHeight="1">
      <c r="B106" s="48"/>
      <c r="C106" s="236" t="s">
        <v>250</v>
      </c>
      <c r="D106" s="236" t="s">
        <v>210</v>
      </c>
      <c r="E106" s="237" t="s">
        <v>4849</v>
      </c>
      <c r="F106" s="238" t="s">
        <v>4850</v>
      </c>
      <c r="G106" s="239" t="s">
        <v>318</v>
      </c>
      <c r="H106" s="240">
        <v>4</v>
      </c>
      <c r="I106" s="241"/>
      <c r="J106" s="242">
        <f>ROUND(I106*H106,2)</f>
        <v>0</v>
      </c>
      <c r="K106" s="238" t="s">
        <v>22</v>
      </c>
      <c r="L106" s="74"/>
      <c r="M106" s="243" t="s">
        <v>22</v>
      </c>
      <c r="N106" s="244" t="s">
        <v>47</v>
      </c>
      <c r="O106" s="49"/>
      <c r="P106" s="245">
        <f>O106*H106</f>
        <v>0</v>
      </c>
      <c r="Q106" s="245">
        <v>0</v>
      </c>
      <c r="R106" s="245">
        <f>Q106*H106</f>
        <v>0</v>
      </c>
      <c r="S106" s="245">
        <v>0</v>
      </c>
      <c r="T106" s="246">
        <f>S106*H106</f>
        <v>0</v>
      </c>
      <c r="AR106" s="26" t="s">
        <v>859</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4851</v>
      </c>
    </row>
    <row r="107" spans="2:65" s="1" customFormat="1" ht="16.5" customHeight="1">
      <c r="B107" s="48"/>
      <c r="C107" s="236" t="s">
        <v>260</v>
      </c>
      <c r="D107" s="236" t="s">
        <v>210</v>
      </c>
      <c r="E107" s="237" t="s">
        <v>4852</v>
      </c>
      <c r="F107" s="238" t="s">
        <v>4853</v>
      </c>
      <c r="G107" s="239" t="s">
        <v>318</v>
      </c>
      <c r="H107" s="240">
        <v>1</v>
      </c>
      <c r="I107" s="241"/>
      <c r="J107" s="242">
        <f>ROUND(I107*H107,2)</f>
        <v>0</v>
      </c>
      <c r="K107" s="238" t="s">
        <v>22</v>
      </c>
      <c r="L107" s="74"/>
      <c r="M107" s="243" t="s">
        <v>22</v>
      </c>
      <c r="N107" s="244" t="s">
        <v>47</v>
      </c>
      <c r="O107" s="49"/>
      <c r="P107" s="245">
        <f>O107*H107</f>
        <v>0</v>
      </c>
      <c r="Q107" s="245">
        <v>0</v>
      </c>
      <c r="R107" s="245">
        <f>Q107*H107</f>
        <v>0</v>
      </c>
      <c r="S107" s="245">
        <v>0</v>
      </c>
      <c r="T107" s="246">
        <f>S107*H107</f>
        <v>0</v>
      </c>
      <c r="AR107" s="26" t="s">
        <v>859</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4854</v>
      </c>
    </row>
    <row r="108" spans="2:65" s="1" customFormat="1" ht="16.5" customHeight="1">
      <c r="B108" s="48"/>
      <c r="C108" s="236" t="s">
        <v>266</v>
      </c>
      <c r="D108" s="236" t="s">
        <v>210</v>
      </c>
      <c r="E108" s="237" t="s">
        <v>4855</v>
      </c>
      <c r="F108" s="238" t="s">
        <v>4856</v>
      </c>
      <c r="G108" s="239" t="s">
        <v>318</v>
      </c>
      <c r="H108" s="240">
        <v>1</v>
      </c>
      <c r="I108" s="241"/>
      <c r="J108" s="242">
        <f>ROUND(I108*H108,2)</f>
        <v>0</v>
      </c>
      <c r="K108" s="238" t="s">
        <v>22</v>
      </c>
      <c r="L108" s="74"/>
      <c r="M108" s="243" t="s">
        <v>22</v>
      </c>
      <c r="N108" s="244" t="s">
        <v>47</v>
      </c>
      <c r="O108" s="49"/>
      <c r="P108" s="245">
        <f>O108*H108</f>
        <v>0</v>
      </c>
      <c r="Q108" s="245">
        <v>0</v>
      </c>
      <c r="R108" s="245">
        <f>Q108*H108</f>
        <v>0</v>
      </c>
      <c r="S108" s="245">
        <v>0</v>
      </c>
      <c r="T108" s="246">
        <f>S108*H108</f>
        <v>0</v>
      </c>
      <c r="AR108" s="26" t="s">
        <v>859</v>
      </c>
      <c r="AT108" s="26" t="s">
        <v>210</v>
      </c>
      <c r="AU108" s="26" t="s">
        <v>85</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4857</v>
      </c>
    </row>
    <row r="109" spans="2:65" s="1" customFormat="1" ht="25.5" customHeight="1">
      <c r="B109" s="48"/>
      <c r="C109" s="236" t="s">
        <v>272</v>
      </c>
      <c r="D109" s="236" t="s">
        <v>210</v>
      </c>
      <c r="E109" s="237" t="s">
        <v>4858</v>
      </c>
      <c r="F109" s="238" t="s">
        <v>4859</v>
      </c>
      <c r="G109" s="239" t="s">
        <v>263</v>
      </c>
      <c r="H109" s="240">
        <v>1</v>
      </c>
      <c r="I109" s="241"/>
      <c r="J109" s="242">
        <f>ROUND(I109*H109,2)</f>
        <v>0</v>
      </c>
      <c r="K109" s="238" t="s">
        <v>22</v>
      </c>
      <c r="L109" s="74"/>
      <c r="M109" s="243" t="s">
        <v>22</v>
      </c>
      <c r="N109" s="244" t="s">
        <v>47</v>
      </c>
      <c r="O109" s="49"/>
      <c r="P109" s="245">
        <f>O109*H109</f>
        <v>0</v>
      </c>
      <c r="Q109" s="245">
        <v>0</v>
      </c>
      <c r="R109" s="245">
        <f>Q109*H109</f>
        <v>0</v>
      </c>
      <c r="S109" s="245">
        <v>0</v>
      </c>
      <c r="T109" s="246">
        <f>S109*H109</f>
        <v>0</v>
      </c>
      <c r="AR109" s="26" t="s">
        <v>859</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4860</v>
      </c>
    </row>
    <row r="110" spans="2:47" s="1" customFormat="1" ht="13.5">
      <c r="B110" s="48"/>
      <c r="C110" s="76"/>
      <c r="D110" s="248" t="s">
        <v>391</v>
      </c>
      <c r="E110" s="76"/>
      <c r="F110" s="249" t="s">
        <v>4819</v>
      </c>
      <c r="G110" s="76"/>
      <c r="H110" s="76"/>
      <c r="I110" s="206"/>
      <c r="J110" s="76"/>
      <c r="K110" s="76"/>
      <c r="L110" s="74"/>
      <c r="M110" s="250"/>
      <c r="N110" s="49"/>
      <c r="O110" s="49"/>
      <c r="P110" s="49"/>
      <c r="Q110" s="49"/>
      <c r="R110" s="49"/>
      <c r="S110" s="49"/>
      <c r="T110" s="97"/>
      <c r="AT110" s="26" t="s">
        <v>391</v>
      </c>
      <c r="AU110" s="26" t="s">
        <v>85</v>
      </c>
    </row>
    <row r="111" spans="2:65" s="1" customFormat="1" ht="16.5" customHeight="1">
      <c r="B111" s="48"/>
      <c r="C111" s="236" t="s">
        <v>277</v>
      </c>
      <c r="D111" s="236" t="s">
        <v>210</v>
      </c>
      <c r="E111" s="237" t="s">
        <v>4816</v>
      </c>
      <c r="F111" s="238" t="s">
        <v>4817</v>
      </c>
      <c r="G111" s="239" t="s">
        <v>263</v>
      </c>
      <c r="H111" s="240">
        <v>1</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859</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4861</v>
      </c>
    </row>
    <row r="112" spans="2:47" s="1" customFormat="1" ht="13.5">
      <c r="B112" s="48"/>
      <c r="C112" s="76"/>
      <c r="D112" s="248" t="s">
        <v>391</v>
      </c>
      <c r="E112" s="76"/>
      <c r="F112" s="249" t="s">
        <v>4819</v>
      </c>
      <c r="G112" s="76"/>
      <c r="H112" s="76"/>
      <c r="I112" s="206"/>
      <c r="J112" s="76"/>
      <c r="K112" s="76"/>
      <c r="L112" s="74"/>
      <c r="M112" s="250"/>
      <c r="N112" s="49"/>
      <c r="O112" s="49"/>
      <c r="P112" s="49"/>
      <c r="Q112" s="49"/>
      <c r="R112" s="49"/>
      <c r="S112" s="49"/>
      <c r="T112" s="97"/>
      <c r="AT112" s="26" t="s">
        <v>391</v>
      </c>
      <c r="AU112" s="26" t="s">
        <v>85</v>
      </c>
    </row>
    <row r="113" spans="2:65" s="1" customFormat="1" ht="16.5" customHeight="1">
      <c r="B113" s="48"/>
      <c r="C113" s="236" t="s">
        <v>284</v>
      </c>
      <c r="D113" s="236" t="s">
        <v>210</v>
      </c>
      <c r="E113" s="237" t="s">
        <v>4862</v>
      </c>
      <c r="F113" s="238" t="s">
        <v>4821</v>
      </c>
      <c r="G113" s="239" t="s">
        <v>2043</v>
      </c>
      <c r="H113" s="307"/>
      <c r="I113" s="241"/>
      <c r="J113" s="242">
        <f>ROUND(I113*H113,2)</f>
        <v>0</v>
      </c>
      <c r="K113" s="238" t="s">
        <v>22</v>
      </c>
      <c r="L113" s="74"/>
      <c r="M113" s="243" t="s">
        <v>22</v>
      </c>
      <c r="N113" s="244" t="s">
        <v>47</v>
      </c>
      <c r="O113" s="49"/>
      <c r="P113" s="245">
        <f>O113*H113</f>
        <v>0</v>
      </c>
      <c r="Q113" s="245">
        <v>0</v>
      </c>
      <c r="R113" s="245">
        <f>Q113*H113</f>
        <v>0</v>
      </c>
      <c r="S113" s="245">
        <v>0</v>
      </c>
      <c r="T113" s="246">
        <f>S113*H113</f>
        <v>0</v>
      </c>
      <c r="AR113" s="26" t="s">
        <v>859</v>
      </c>
      <c r="AT113" s="26" t="s">
        <v>210</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4863</v>
      </c>
    </row>
    <row r="114" spans="2:65" s="1" customFormat="1" ht="16.5" customHeight="1">
      <c r="B114" s="48"/>
      <c r="C114" s="236" t="s">
        <v>290</v>
      </c>
      <c r="D114" s="236" t="s">
        <v>210</v>
      </c>
      <c r="E114" s="237" t="s">
        <v>4864</v>
      </c>
      <c r="F114" s="238" t="s">
        <v>4824</v>
      </c>
      <c r="G114" s="239" t="s">
        <v>2043</v>
      </c>
      <c r="H114" s="307"/>
      <c r="I114" s="241"/>
      <c r="J114" s="242">
        <f>ROUND(I114*H114,2)</f>
        <v>0</v>
      </c>
      <c r="K114" s="238" t="s">
        <v>22</v>
      </c>
      <c r="L114" s="74"/>
      <c r="M114" s="243" t="s">
        <v>22</v>
      </c>
      <c r="N114" s="312" t="s">
        <v>47</v>
      </c>
      <c r="O114" s="284"/>
      <c r="P114" s="310">
        <f>O114*H114</f>
        <v>0</v>
      </c>
      <c r="Q114" s="310">
        <v>0</v>
      </c>
      <c r="R114" s="310">
        <f>Q114*H114</f>
        <v>0</v>
      </c>
      <c r="S114" s="310">
        <v>0</v>
      </c>
      <c r="T114" s="311">
        <f>S114*H114</f>
        <v>0</v>
      </c>
      <c r="AR114" s="26" t="s">
        <v>859</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4865</v>
      </c>
    </row>
    <row r="115" spans="2:12" s="1" customFormat="1" ht="6.95" customHeight="1">
      <c r="B115" s="69"/>
      <c r="C115" s="70"/>
      <c r="D115" s="70"/>
      <c r="E115" s="70"/>
      <c r="F115" s="70"/>
      <c r="G115" s="70"/>
      <c r="H115" s="70"/>
      <c r="I115" s="181"/>
      <c r="J115" s="70"/>
      <c r="K115" s="70"/>
      <c r="L115" s="74"/>
    </row>
  </sheetData>
  <sheetProtection password="CC35" sheet="1" objects="1" scenarios="1" formatColumns="0" formatRows="0" autoFilter="0"/>
  <autoFilter ref="C91:K114"/>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2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131</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4866</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ROUND(SUM(BE92:BE125),2)</f>
        <v>0</v>
      </c>
      <c r="G34" s="49"/>
      <c r="H34" s="49"/>
      <c r="I34" s="173">
        <v>0.21</v>
      </c>
      <c r="J34" s="172">
        <f>ROUND(ROUND((SUM(BE92:BE125)),2)*I34,2)</f>
        <v>0</v>
      </c>
      <c r="K34" s="53"/>
    </row>
    <row r="35" spans="2:11" s="1" customFormat="1" ht="14.4" customHeight="1">
      <c r="B35" s="48"/>
      <c r="C35" s="49"/>
      <c r="D35" s="49"/>
      <c r="E35" s="57" t="s">
        <v>48</v>
      </c>
      <c r="F35" s="172">
        <f>ROUND(SUM(BF92:BF125),2)</f>
        <v>0</v>
      </c>
      <c r="G35" s="49"/>
      <c r="H35" s="49"/>
      <c r="I35" s="173">
        <v>0.15</v>
      </c>
      <c r="J35" s="172">
        <f>ROUND(ROUND((SUM(BF92:BF125)),2)*I35,2)</f>
        <v>0</v>
      </c>
      <c r="K35" s="53"/>
    </row>
    <row r="36" spans="2:11" s="1" customFormat="1" ht="14.4" customHeight="1" hidden="1">
      <c r="B36" s="48"/>
      <c r="C36" s="49"/>
      <c r="D36" s="49"/>
      <c r="E36" s="57" t="s">
        <v>49</v>
      </c>
      <c r="F36" s="172">
        <f>ROUND(SUM(BG92:BG125),2)</f>
        <v>0</v>
      </c>
      <c r="G36" s="49"/>
      <c r="H36" s="49"/>
      <c r="I36" s="173">
        <v>0.21</v>
      </c>
      <c r="J36" s="172">
        <v>0</v>
      </c>
      <c r="K36" s="53"/>
    </row>
    <row r="37" spans="2:11" s="1" customFormat="1" ht="14.4" customHeight="1" hidden="1">
      <c r="B37" s="48"/>
      <c r="C37" s="49"/>
      <c r="D37" s="49"/>
      <c r="E37" s="57" t="s">
        <v>50</v>
      </c>
      <c r="F37" s="172">
        <f>ROUND(SUM(BH92:BH125),2)</f>
        <v>0</v>
      </c>
      <c r="G37" s="49"/>
      <c r="H37" s="49"/>
      <c r="I37" s="173">
        <v>0.15</v>
      </c>
      <c r="J37" s="172">
        <v>0</v>
      </c>
      <c r="K37" s="53"/>
    </row>
    <row r="38" spans="2:11" s="1" customFormat="1" ht="14.4" customHeight="1" hidden="1">
      <c r="B38" s="48"/>
      <c r="C38" s="49"/>
      <c r="D38" s="49"/>
      <c r="E38" s="57" t="s">
        <v>51</v>
      </c>
      <c r="F38" s="172">
        <f>ROUND(SUM(BI92:BI125),2)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 xml:space="preserve">O04.3.1.3 - Video vrátný   (VDT)</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J92</f>
        <v>0</v>
      </c>
      <c r="K64" s="53"/>
      <c r="AU64" s="26" t="s">
        <v>187</v>
      </c>
    </row>
    <row r="65" spans="2:11" s="8" customFormat="1" ht="24.95" customHeight="1">
      <c r="B65" s="192"/>
      <c r="C65" s="193"/>
      <c r="D65" s="194" t="s">
        <v>4867</v>
      </c>
      <c r="E65" s="195"/>
      <c r="F65" s="195"/>
      <c r="G65" s="195"/>
      <c r="H65" s="195"/>
      <c r="I65" s="196"/>
      <c r="J65" s="197">
        <f>J93</f>
        <v>0</v>
      </c>
      <c r="K65" s="198"/>
    </row>
    <row r="66" spans="2:11" s="9" customFormat="1" ht="19.9" customHeight="1">
      <c r="B66" s="199"/>
      <c r="C66" s="200"/>
      <c r="D66" s="201" t="s">
        <v>4619</v>
      </c>
      <c r="E66" s="202"/>
      <c r="F66" s="202"/>
      <c r="G66" s="202"/>
      <c r="H66" s="202"/>
      <c r="I66" s="203"/>
      <c r="J66" s="204">
        <f>J94</f>
        <v>0</v>
      </c>
      <c r="K66" s="205"/>
    </row>
    <row r="67" spans="2:11" s="9" customFormat="1" ht="14.85" customHeight="1">
      <c r="B67" s="199"/>
      <c r="C67" s="200"/>
      <c r="D67" s="201" t="s">
        <v>4868</v>
      </c>
      <c r="E67" s="202"/>
      <c r="F67" s="202"/>
      <c r="G67" s="202"/>
      <c r="H67" s="202"/>
      <c r="I67" s="203"/>
      <c r="J67" s="204">
        <f>J95</f>
        <v>0</v>
      </c>
      <c r="K67" s="205"/>
    </row>
    <row r="68" spans="2:11" s="9" customFormat="1" ht="14.85" customHeight="1">
      <c r="B68" s="199"/>
      <c r="C68" s="200"/>
      <c r="D68" s="201" t="s">
        <v>4869</v>
      </c>
      <c r="E68" s="202"/>
      <c r="F68" s="202"/>
      <c r="G68" s="202"/>
      <c r="H68" s="202"/>
      <c r="I68" s="203"/>
      <c r="J68" s="204">
        <f>J116</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192</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180</v>
      </c>
      <c r="D79" s="313"/>
      <c r="E79" s="313"/>
      <c r="F79" s="313"/>
      <c r="G79" s="313"/>
      <c r="H79" s="313"/>
      <c r="I79" s="151"/>
      <c r="J79" s="313"/>
      <c r="K79" s="313"/>
      <c r="L79" s="314"/>
    </row>
    <row r="80" spans="2:12" ht="16.5" customHeight="1">
      <c r="B80" s="30"/>
      <c r="C80" s="313"/>
      <c r="D80" s="313"/>
      <c r="E80" s="207" t="s">
        <v>3644</v>
      </c>
      <c r="F80" s="313"/>
      <c r="G80" s="313"/>
      <c r="H80" s="313"/>
      <c r="I80" s="151"/>
      <c r="J80" s="313"/>
      <c r="K80" s="313"/>
      <c r="L80" s="314"/>
    </row>
    <row r="81" spans="2:12" ht="13.5">
      <c r="B81" s="30"/>
      <c r="C81" s="78" t="s">
        <v>3645</v>
      </c>
      <c r="D81" s="313"/>
      <c r="E81" s="313"/>
      <c r="F81" s="313"/>
      <c r="G81" s="313"/>
      <c r="H81" s="313"/>
      <c r="I81" s="151"/>
      <c r="J81" s="313"/>
      <c r="K81" s="313"/>
      <c r="L81" s="314"/>
    </row>
    <row r="82" spans="2:12" s="1" customFormat="1" ht="16.5" customHeight="1">
      <c r="B82" s="48"/>
      <c r="C82" s="76"/>
      <c r="D82" s="76"/>
      <c r="E82" s="315" t="s">
        <v>4413</v>
      </c>
      <c r="F82" s="76"/>
      <c r="G82" s="76"/>
      <c r="H82" s="76"/>
      <c r="I82" s="206"/>
      <c r="J82" s="76"/>
      <c r="K82" s="76"/>
      <c r="L82" s="74"/>
    </row>
    <row r="83" spans="2:12" s="1" customFormat="1" ht="14.4" customHeight="1">
      <c r="B83" s="48"/>
      <c r="C83" s="78" t="s">
        <v>4616</v>
      </c>
      <c r="D83" s="76"/>
      <c r="E83" s="76"/>
      <c r="F83" s="76"/>
      <c r="G83" s="76"/>
      <c r="H83" s="76"/>
      <c r="I83" s="206"/>
      <c r="J83" s="76"/>
      <c r="K83" s="76"/>
      <c r="L83" s="74"/>
    </row>
    <row r="84" spans="2:12" s="1" customFormat="1" ht="17.25" customHeight="1">
      <c r="B84" s="48"/>
      <c r="C84" s="76"/>
      <c r="D84" s="76"/>
      <c r="E84" s="84" t="str">
        <f>E13</f>
        <v xml:space="preserve">O04.3.1.3 - Video vrátný   (VDT)</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23. 1. 2018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193</v>
      </c>
      <c r="D91" s="212" t="s">
        <v>61</v>
      </c>
      <c r="E91" s="212" t="s">
        <v>57</v>
      </c>
      <c r="F91" s="212" t="s">
        <v>194</v>
      </c>
      <c r="G91" s="212" t="s">
        <v>195</v>
      </c>
      <c r="H91" s="212" t="s">
        <v>196</v>
      </c>
      <c r="I91" s="213" t="s">
        <v>197</v>
      </c>
      <c r="J91" s="212" t="s">
        <v>185</v>
      </c>
      <c r="K91" s="214" t="s">
        <v>198</v>
      </c>
      <c r="L91" s="215"/>
      <c r="M91" s="104" t="s">
        <v>199</v>
      </c>
      <c r="N91" s="105" t="s">
        <v>46</v>
      </c>
      <c r="O91" s="105" t="s">
        <v>200</v>
      </c>
      <c r="P91" s="105" t="s">
        <v>201</v>
      </c>
      <c r="Q91" s="105" t="s">
        <v>202</v>
      </c>
      <c r="R91" s="105" t="s">
        <v>203</v>
      </c>
      <c r="S91" s="105" t="s">
        <v>204</v>
      </c>
      <c r="T91" s="106" t="s">
        <v>205</v>
      </c>
    </row>
    <row r="92" spans="2:63" s="1" customFormat="1" ht="29.25" customHeight="1">
      <c r="B92" s="48"/>
      <c r="C92" s="110" t="s">
        <v>186</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187</v>
      </c>
      <c r="BK92" s="219">
        <f>BK93</f>
        <v>0</v>
      </c>
    </row>
    <row r="93" spans="2:63" s="11" customFormat="1" ht="37.4" customHeight="1">
      <c r="B93" s="220"/>
      <c r="C93" s="221"/>
      <c r="D93" s="222" t="s">
        <v>75</v>
      </c>
      <c r="E93" s="223" t="s">
        <v>4624</v>
      </c>
      <c r="F93" s="223" t="s">
        <v>4870</v>
      </c>
      <c r="G93" s="221"/>
      <c r="H93" s="221"/>
      <c r="I93" s="224"/>
      <c r="J93" s="225">
        <f>BK93</f>
        <v>0</v>
      </c>
      <c r="K93" s="221"/>
      <c r="L93" s="226"/>
      <c r="M93" s="227"/>
      <c r="N93" s="228"/>
      <c r="O93" s="228"/>
      <c r="P93" s="229">
        <f>P94</f>
        <v>0</v>
      </c>
      <c r="Q93" s="228"/>
      <c r="R93" s="229">
        <f>R94</f>
        <v>0</v>
      </c>
      <c r="S93" s="228"/>
      <c r="T93" s="230">
        <f>T94</f>
        <v>0</v>
      </c>
      <c r="AR93" s="231" t="s">
        <v>104</v>
      </c>
      <c r="AT93" s="232" t="s">
        <v>75</v>
      </c>
      <c r="AU93" s="232" t="s">
        <v>76</v>
      </c>
      <c r="AY93" s="231" t="s">
        <v>208</v>
      </c>
      <c r="BK93" s="233">
        <f>BK94</f>
        <v>0</v>
      </c>
    </row>
    <row r="94" spans="2:63" s="11" customFormat="1" ht="19.9" customHeight="1">
      <c r="B94" s="220"/>
      <c r="C94" s="221"/>
      <c r="D94" s="222" t="s">
        <v>75</v>
      </c>
      <c r="E94" s="234" t="s">
        <v>4626</v>
      </c>
      <c r="F94" s="234" t="s">
        <v>4627</v>
      </c>
      <c r="G94" s="221"/>
      <c r="H94" s="221"/>
      <c r="I94" s="224"/>
      <c r="J94" s="235">
        <f>BK94</f>
        <v>0</v>
      </c>
      <c r="K94" s="221"/>
      <c r="L94" s="226"/>
      <c r="M94" s="227"/>
      <c r="N94" s="228"/>
      <c r="O94" s="228"/>
      <c r="P94" s="229">
        <f>P95+P116</f>
        <v>0</v>
      </c>
      <c r="Q94" s="228"/>
      <c r="R94" s="229">
        <f>R95+R116</f>
        <v>0</v>
      </c>
      <c r="S94" s="228"/>
      <c r="T94" s="230">
        <f>T95+T116</f>
        <v>0</v>
      </c>
      <c r="AR94" s="231" t="s">
        <v>104</v>
      </c>
      <c r="AT94" s="232" t="s">
        <v>75</v>
      </c>
      <c r="AU94" s="232" t="s">
        <v>18</v>
      </c>
      <c r="AY94" s="231" t="s">
        <v>208</v>
      </c>
      <c r="BK94" s="233">
        <f>BK95+BK116</f>
        <v>0</v>
      </c>
    </row>
    <row r="95" spans="2:63" s="11" customFormat="1" ht="14.85" customHeight="1">
      <c r="B95" s="220"/>
      <c r="C95" s="221"/>
      <c r="D95" s="222" t="s">
        <v>75</v>
      </c>
      <c r="E95" s="234" t="s">
        <v>4628</v>
      </c>
      <c r="F95" s="234" t="s">
        <v>4871</v>
      </c>
      <c r="G95" s="221"/>
      <c r="H95" s="221"/>
      <c r="I95" s="224"/>
      <c r="J95" s="235">
        <f>BK95</f>
        <v>0</v>
      </c>
      <c r="K95" s="221"/>
      <c r="L95" s="226"/>
      <c r="M95" s="227"/>
      <c r="N95" s="228"/>
      <c r="O95" s="228"/>
      <c r="P95" s="229">
        <f>SUM(P96:P115)</f>
        <v>0</v>
      </c>
      <c r="Q95" s="228"/>
      <c r="R95" s="229">
        <f>SUM(R96:R115)</f>
        <v>0</v>
      </c>
      <c r="S95" s="228"/>
      <c r="T95" s="230">
        <f>SUM(T96:T115)</f>
        <v>0</v>
      </c>
      <c r="AR95" s="231" t="s">
        <v>104</v>
      </c>
      <c r="AT95" s="232" t="s">
        <v>75</v>
      </c>
      <c r="AU95" s="232" t="s">
        <v>85</v>
      </c>
      <c r="AY95" s="231" t="s">
        <v>208</v>
      </c>
      <c r="BK95" s="233">
        <f>SUM(BK96:BK115)</f>
        <v>0</v>
      </c>
    </row>
    <row r="96" spans="2:65" s="1" customFormat="1" ht="16.5" customHeight="1">
      <c r="B96" s="48"/>
      <c r="C96" s="286" t="s">
        <v>18</v>
      </c>
      <c r="D96" s="286" t="s">
        <v>468</v>
      </c>
      <c r="E96" s="287" t="s">
        <v>4872</v>
      </c>
      <c r="F96" s="288" t="s">
        <v>4873</v>
      </c>
      <c r="G96" s="289" t="s">
        <v>318</v>
      </c>
      <c r="H96" s="290">
        <v>13</v>
      </c>
      <c r="I96" s="291"/>
      <c r="J96" s="292">
        <f>ROUND(I96*H96,2)</f>
        <v>0</v>
      </c>
      <c r="K96" s="288" t="s">
        <v>22</v>
      </c>
      <c r="L96" s="293"/>
      <c r="M96" s="294" t="s">
        <v>22</v>
      </c>
      <c r="N96" s="295" t="s">
        <v>47</v>
      </c>
      <c r="O96" s="49"/>
      <c r="P96" s="245">
        <f>O96*H96</f>
        <v>0</v>
      </c>
      <c r="Q96" s="245">
        <v>0</v>
      </c>
      <c r="R96" s="245">
        <f>Q96*H96</f>
        <v>0</v>
      </c>
      <c r="S96" s="245">
        <v>0</v>
      </c>
      <c r="T96" s="246">
        <f>S96*H96</f>
        <v>0</v>
      </c>
      <c r="AR96" s="26" t="s">
        <v>2418</v>
      </c>
      <c r="AT96" s="26" t="s">
        <v>468</v>
      </c>
      <c r="AU96" s="26" t="s">
        <v>104</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859</v>
      </c>
      <c r="BM96" s="26" t="s">
        <v>4874</v>
      </c>
    </row>
    <row r="97" spans="2:47" s="1" customFormat="1" ht="13.5">
      <c r="B97" s="48"/>
      <c r="C97" s="76"/>
      <c r="D97" s="248" t="s">
        <v>391</v>
      </c>
      <c r="E97" s="76"/>
      <c r="F97" s="249" t="s">
        <v>4875</v>
      </c>
      <c r="G97" s="76"/>
      <c r="H97" s="76"/>
      <c r="I97" s="206"/>
      <c r="J97" s="76"/>
      <c r="K97" s="76"/>
      <c r="L97" s="74"/>
      <c r="M97" s="250"/>
      <c r="N97" s="49"/>
      <c r="O97" s="49"/>
      <c r="P97" s="49"/>
      <c r="Q97" s="49"/>
      <c r="R97" s="49"/>
      <c r="S97" s="49"/>
      <c r="T97" s="97"/>
      <c r="AT97" s="26" t="s">
        <v>391</v>
      </c>
      <c r="AU97" s="26" t="s">
        <v>104</v>
      </c>
    </row>
    <row r="98" spans="2:65" s="1" customFormat="1" ht="16.5" customHeight="1">
      <c r="B98" s="48"/>
      <c r="C98" s="286" t="s">
        <v>85</v>
      </c>
      <c r="D98" s="286" t="s">
        <v>468</v>
      </c>
      <c r="E98" s="287" t="s">
        <v>4876</v>
      </c>
      <c r="F98" s="288" t="s">
        <v>4877</v>
      </c>
      <c r="G98" s="289" t="s">
        <v>318</v>
      </c>
      <c r="H98" s="290">
        <v>2</v>
      </c>
      <c r="I98" s="291"/>
      <c r="J98" s="292">
        <f>ROUND(I98*H98,2)</f>
        <v>0</v>
      </c>
      <c r="K98" s="288" t="s">
        <v>22</v>
      </c>
      <c r="L98" s="293"/>
      <c r="M98" s="294" t="s">
        <v>22</v>
      </c>
      <c r="N98" s="295" t="s">
        <v>47</v>
      </c>
      <c r="O98" s="49"/>
      <c r="P98" s="245">
        <f>O98*H98</f>
        <v>0</v>
      </c>
      <c r="Q98" s="245">
        <v>0</v>
      </c>
      <c r="R98" s="245">
        <f>Q98*H98</f>
        <v>0</v>
      </c>
      <c r="S98" s="245">
        <v>0</v>
      </c>
      <c r="T98" s="246">
        <f>S98*H98</f>
        <v>0</v>
      </c>
      <c r="AR98" s="26" t="s">
        <v>2418</v>
      </c>
      <c r="AT98" s="26" t="s">
        <v>468</v>
      </c>
      <c r="AU98" s="26" t="s">
        <v>104</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859</v>
      </c>
      <c r="BM98" s="26" t="s">
        <v>4878</v>
      </c>
    </row>
    <row r="99" spans="2:47" s="1" customFormat="1" ht="13.5">
      <c r="B99" s="48"/>
      <c r="C99" s="76"/>
      <c r="D99" s="248" t="s">
        <v>391</v>
      </c>
      <c r="E99" s="76"/>
      <c r="F99" s="249" t="s">
        <v>4879</v>
      </c>
      <c r="G99" s="76"/>
      <c r="H99" s="76"/>
      <c r="I99" s="206"/>
      <c r="J99" s="76"/>
      <c r="K99" s="76"/>
      <c r="L99" s="74"/>
      <c r="M99" s="250"/>
      <c r="N99" s="49"/>
      <c r="O99" s="49"/>
      <c r="P99" s="49"/>
      <c r="Q99" s="49"/>
      <c r="R99" s="49"/>
      <c r="S99" s="49"/>
      <c r="T99" s="97"/>
      <c r="AT99" s="26" t="s">
        <v>391</v>
      </c>
      <c r="AU99" s="26" t="s">
        <v>104</v>
      </c>
    </row>
    <row r="100" spans="2:65" s="1" customFormat="1" ht="16.5" customHeight="1">
      <c r="B100" s="48"/>
      <c r="C100" s="286" t="s">
        <v>104</v>
      </c>
      <c r="D100" s="286" t="s">
        <v>468</v>
      </c>
      <c r="E100" s="287" t="s">
        <v>4862</v>
      </c>
      <c r="F100" s="288" t="s">
        <v>4880</v>
      </c>
      <c r="G100" s="289" t="s">
        <v>318</v>
      </c>
      <c r="H100" s="290">
        <v>2</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2418</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4881</v>
      </c>
    </row>
    <row r="101" spans="2:47" s="1" customFormat="1" ht="13.5">
      <c r="B101" s="48"/>
      <c r="C101" s="76"/>
      <c r="D101" s="248" t="s">
        <v>391</v>
      </c>
      <c r="E101" s="76"/>
      <c r="F101" s="249" t="s">
        <v>4882</v>
      </c>
      <c r="G101" s="76"/>
      <c r="H101" s="76"/>
      <c r="I101" s="206"/>
      <c r="J101" s="76"/>
      <c r="K101" s="76"/>
      <c r="L101" s="74"/>
      <c r="M101" s="250"/>
      <c r="N101" s="49"/>
      <c r="O101" s="49"/>
      <c r="P101" s="49"/>
      <c r="Q101" s="49"/>
      <c r="R101" s="49"/>
      <c r="S101" s="49"/>
      <c r="T101" s="97"/>
      <c r="AT101" s="26" t="s">
        <v>391</v>
      </c>
      <c r="AU101" s="26" t="s">
        <v>104</v>
      </c>
    </row>
    <row r="102" spans="2:65" s="1" customFormat="1" ht="16.5" customHeight="1">
      <c r="B102" s="48"/>
      <c r="C102" s="286" t="s">
        <v>121</v>
      </c>
      <c r="D102" s="286" t="s">
        <v>468</v>
      </c>
      <c r="E102" s="287" t="s">
        <v>4864</v>
      </c>
      <c r="F102" s="288" t="s">
        <v>4883</v>
      </c>
      <c r="G102" s="289" t="s">
        <v>318</v>
      </c>
      <c r="H102" s="290">
        <v>1</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4884</v>
      </c>
    </row>
    <row r="103" spans="2:47" s="1" customFormat="1" ht="13.5">
      <c r="B103" s="48"/>
      <c r="C103" s="76"/>
      <c r="D103" s="248" t="s">
        <v>391</v>
      </c>
      <c r="E103" s="76"/>
      <c r="F103" s="249" t="s">
        <v>4885</v>
      </c>
      <c r="G103" s="76"/>
      <c r="H103" s="76"/>
      <c r="I103" s="206"/>
      <c r="J103" s="76"/>
      <c r="K103" s="76"/>
      <c r="L103" s="74"/>
      <c r="M103" s="250"/>
      <c r="N103" s="49"/>
      <c r="O103" s="49"/>
      <c r="P103" s="49"/>
      <c r="Q103" s="49"/>
      <c r="R103" s="49"/>
      <c r="S103" s="49"/>
      <c r="T103" s="97"/>
      <c r="AT103" s="26" t="s">
        <v>391</v>
      </c>
      <c r="AU103" s="26" t="s">
        <v>104</v>
      </c>
    </row>
    <row r="104" spans="2:65" s="1" customFormat="1" ht="16.5" customHeight="1">
      <c r="B104" s="48"/>
      <c r="C104" s="286" t="s">
        <v>233</v>
      </c>
      <c r="D104" s="286" t="s">
        <v>468</v>
      </c>
      <c r="E104" s="287" t="s">
        <v>4886</v>
      </c>
      <c r="F104" s="288" t="s">
        <v>4887</v>
      </c>
      <c r="G104" s="289" t="s">
        <v>318</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2418</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4888</v>
      </c>
    </row>
    <row r="105" spans="2:47" s="1" customFormat="1" ht="13.5">
      <c r="B105" s="48"/>
      <c r="C105" s="76"/>
      <c r="D105" s="248" t="s">
        <v>391</v>
      </c>
      <c r="E105" s="76"/>
      <c r="F105" s="249" t="s">
        <v>4889</v>
      </c>
      <c r="G105" s="76"/>
      <c r="H105" s="76"/>
      <c r="I105" s="206"/>
      <c r="J105" s="76"/>
      <c r="K105" s="76"/>
      <c r="L105" s="74"/>
      <c r="M105" s="250"/>
      <c r="N105" s="49"/>
      <c r="O105" s="49"/>
      <c r="P105" s="49"/>
      <c r="Q105" s="49"/>
      <c r="R105" s="49"/>
      <c r="S105" s="49"/>
      <c r="T105" s="97"/>
      <c r="AT105" s="26" t="s">
        <v>391</v>
      </c>
      <c r="AU105" s="26" t="s">
        <v>104</v>
      </c>
    </row>
    <row r="106" spans="2:65" s="1" customFormat="1" ht="25.5" customHeight="1">
      <c r="B106" s="48"/>
      <c r="C106" s="286" t="s">
        <v>238</v>
      </c>
      <c r="D106" s="286" t="s">
        <v>468</v>
      </c>
      <c r="E106" s="287" t="s">
        <v>4890</v>
      </c>
      <c r="F106" s="288" t="s">
        <v>4891</v>
      </c>
      <c r="G106" s="289" t="s">
        <v>318</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2418</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4892</v>
      </c>
    </row>
    <row r="107" spans="2:47" s="1" customFormat="1" ht="13.5">
      <c r="B107" s="48"/>
      <c r="C107" s="76"/>
      <c r="D107" s="248" t="s">
        <v>391</v>
      </c>
      <c r="E107" s="76"/>
      <c r="F107" s="249" t="s">
        <v>4893</v>
      </c>
      <c r="G107" s="76"/>
      <c r="H107" s="76"/>
      <c r="I107" s="206"/>
      <c r="J107" s="76"/>
      <c r="K107" s="76"/>
      <c r="L107" s="74"/>
      <c r="M107" s="250"/>
      <c r="N107" s="49"/>
      <c r="O107" s="49"/>
      <c r="P107" s="49"/>
      <c r="Q107" s="49"/>
      <c r="R107" s="49"/>
      <c r="S107" s="49"/>
      <c r="T107" s="97"/>
      <c r="AT107" s="26" t="s">
        <v>391</v>
      </c>
      <c r="AU107" s="26" t="s">
        <v>104</v>
      </c>
    </row>
    <row r="108" spans="2:65" s="1" customFormat="1" ht="16.5" customHeight="1">
      <c r="B108" s="48"/>
      <c r="C108" s="286" t="s">
        <v>244</v>
      </c>
      <c r="D108" s="286" t="s">
        <v>468</v>
      </c>
      <c r="E108" s="287" t="s">
        <v>4894</v>
      </c>
      <c r="F108" s="288" t="s">
        <v>4895</v>
      </c>
      <c r="G108" s="289" t="s">
        <v>318</v>
      </c>
      <c r="H108" s="290">
        <v>4</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2418</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4896</v>
      </c>
    </row>
    <row r="109" spans="2:47" s="1" customFormat="1" ht="13.5">
      <c r="B109" s="48"/>
      <c r="C109" s="76"/>
      <c r="D109" s="248" t="s">
        <v>391</v>
      </c>
      <c r="E109" s="76"/>
      <c r="F109" s="249" t="s">
        <v>4889</v>
      </c>
      <c r="G109" s="76"/>
      <c r="H109" s="76"/>
      <c r="I109" s="206"/>
      <c r="J109" s="76"/>
      <c r="K109" s="76"/>
      <c r="L109" s="74"/>
      <c r="M109" s="250"/>
      <c r="N109" s="49"/>
      <c r="O109" s="49"/>
      <c r="P109" s="49"/>
      <c r="Q109" s="49"/>
      <c r="R109" s="49"/>
      <c r="S109" s="49"/>
      <c r="T109" s="97"/>
      <c r="AT109" s="26" t="s">
        <v>391</v>
      </c>
      <c r="AU109" s="26" t="s">
        <v>104</v>
      </c>
    </row>
    <row r="110" spans="2:65" s="1" customFormat="1" ht="16.5" customHeight="1">
      <c r="B110" s="48"/>
      <c r="C110" s="286" t="s">
        <v>250</v>
      </c>
      <c r="D110" s="286" t="s">
        <v>468</v>
      </c>
      <c r="E110" s="287" t="s">
        <v>4897</v>
      </c>
      <c r="F110" s="288" t="s">
        <v>4898</v>
      </c>
      <c r="G110" s="289" t="s">
        <v>318</v>
      </c>
      <c r="H110" s="290">
        <v>2</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2418</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4899</v>
      </c>
    </row>
    <row r="111" spans="2:47" s="1" customFormat="1" ht="13.5">
      <c r="B111" s="48"/>
      <c r="C111" s="76"/>
      <c r="D111" s="248" t="s">
        <v>391</v>
      </c>
      <c r="E111" s="76"/>
      <c r="F111" s="249" t="s">
        <v>4893</v>
      </c>
      <c r="G111" s="76"/>
      <c r="H111" s="76"/>
      <c r="I111" s="206"/>
      <c r="J111" s="76"/>
      <c r="K111" s="76"/>
      <c r="L111" s="74"/>
      <c r="M111" s="250"/>
      <c r="N111" s="49"/>
      <c r="O111" s="49"/>
      <c r="P111" s="49"/>
      <c r="Q111" s="49"/>
      <c r="R111" s="49"/>
      <c r="S111" s="49"/>
      <c r="T111" s="97"/>
      <c r="AT111" s="26" t="s">
        <v>391</v>
      </c>
      <c r="AU111" s="26" t="s">
        <v>104</v>
      </c>
    </row>
    <row r="112" spans="2:65" s="1" customFormat="1" ht="51" customHeight="1">
      <c r="B112" s="48"/>
      <c r="C112" s="286" t="s">
        <v>260</v>
      </c>
      <c r="D112" s="286" t="s">
        <v>468</v>
      </c>
      <c r="E112" s="287" t="s">
        <v>4900</v>
      </c>
      <c r="F112" s="288" t="s">
        <v>4901</v>
      </c>
      <c r="G112" s="289" t="s">
        <v>318</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2418</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859</v>
      </c>
      <c r="BM112" s="26" t="s">
        <v>4902</v>
      </c>
    </row>
    <row r="113" spans="2:65" s="1" customFormat="1" ht="25.5" customHeight="1">
      <c r="B113" s="48"/>
      <c r="C113" s="286" t="s">
        <v>266</v>
      </c>
      <c r="D113" s="286" t="s">
        <v>468</v>
      </c>
      <c r="E113" s="287" t="s">
        <v>4903</v>
      </c>
      <c r="F113" s="288" t="s">
        <v>4904</v>
      </c>
      <c r="G113" s="289" t="s">
        <v>318</v>
      </c>
      <c r="H113" s="290">
        <v>1</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2418</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4905</v>
      </c>
    </row>
    <row r="114" spans="2:65" s="1" customFormat="1" ht="16.5" customHeight="1">
      <c r="B114" s="48"/>
      <c r="C114" s="286" t="s">
        <v>272</v>
      </c>
      <c r="D114" s="286" t="s">
        <v>468</v>
      </c>
      <c r="E114" s="287" t="s">
        <v>4906</v>
      </c>
      <c r="F114" s="288" t="s">
        <v>4907</v>
      </c>
      <c r="G114" s="289" t="s">
        <v>318</v>
      </c>
      <c r="H114" s="290">
        <v>20</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2418</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4908</v>
      </c>
    </row>
    <row r="115" spans="2:65" s="1" customFormat="1" ht="16.5" customHeight="1">
      <c r="B115" s="48"/>
      <c r="C115" s="286" t="s">
        <v>277</v>
      </c>
      <c r="D115" s="286" t="s">
        <v>468</v>
      </c>
      <c r="E115" s="287" t="s">
        <v>4775</v>
      </c>
      <c r="F115" s="288" t="s">
        <v>4776</v>
      </c>
      <c r="G115" s="289" t="s">
        <v>263</v>
      </c>
      <c r="H115" s="290">
        <v>1</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2418</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4909</v>
      </c>
    </row>
    <row r="116" spans="2:63" s="11" customFormat="1" ht="22.3" customHeight="1">
      <c r="B116" s="220"/>
      <c r="C116" s="221"/>
      <c r="D116" s="222" t="s">
        <v>75</v>
      </c>
      <c r="E116" s="234" t="s">
        <v>4696</v>
      </c>
      <c r="F116" s="234" t="s">
        <v>4779</v>
      </c>
      <c r="G116" s="221"/>
      <c r="H116" s="221"/>
      <c r="I116" s="224"/>
      <c r="J116" s="235">
        <f>BK116</f>
        <v>0</v>
      </c>
      <c r="K116" s="221"/>
      <c r="L116" s="226"/>
      <c r="M116" s="227"/>
      <c r="N116" s="228"/>
      <c r="O116" s="228"/>
      <c r="P116" s="229">
        <f>SUM(P117:P125)</f>
        <v>0</v>
      </c>
      <c r="Q116" s="228"/>
      <c r="R116" s="229">
        <f>SUM(R117:R125)</f>
        <v>0</v>
      </c>
      <c r="S116" s="228"/>
      <c r="T116" s="230">
        <f>SUM(T117:T125)</f>
        <v>0</v>
      </c>
      <c r="AR116" s="231" t="s">
        <v>104</v>
      </c>
      <c r="AT116" s="232" t="s">
        <v>75</v>
      </c>
      <c r="AU116" s="232" t="s">
        <v>85</v>
      </c>
      <c r="AY116" s="231" t="s">
        <v>208</v>
      </c>
      <c r="BK116" s="233">
        <f>SUM(BK117:BK125)</f>
        <v>0</v>
      </c>
    </row>
    <row r="117" spans="2:65" s="1" customFormat="1" ht="16.5" customHeight="1">
      <c r="B117" s="48"/>
      <c r="C117" s="236" t="s">
        <v>284</v>
      </c>
      <c r="D117" s="236" t="s">
        <v>210</v>
      </c>
      <c r="E117" s="237" t="s">
        <v>4910</v>
      </c>
      <c r="F117" s="238" t="s">
        <v>4911</v>
      </c>
      <c r="G117" s="239" t="s">
        <v>318</v>
      </c>
      <c r="H117" s="240">
        <v>13</v>
      </c>
      <c r="I117" s="241"/>
      <c r="J117" s="242">
        <f>ROUND(I117*H117,2)</f>
        <v>0</v>
      </c>
      <c r="K117" s="238" t="s">
        <v>22</v>
      </c>
      <c r="L117" s="74"/>
      <c r="M117" s="243" t="s">
        <v>22</v>
      </c>
      <c r="N117" s="244" t="s">
        <v>47</v>
      </c>
      <c r="O117" s="49"/>
      <c r="P117" s="245">
        <f>O117*H117</f>
        <v>0</v>
      </c>
      <c r="Q117" s="245">
        <v>0</v>
      </c>
      <c r="R117" s="245">
        <f>Q117*H117</f>
        <v>0</v>
      </c>
      <c r="S117" s="245">
        <v>0</v>
      </c>
      <c r="T117" s="246">
        <f>S117*H117</f>
        <v>0</v>
      </c>
      <c r="AR117" s="26" t="s">
        <v>859</v>
      </c>
      <c r="AT117" s="26" t="s">
        <v>210</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859</v>
      </c>
      <c r="BM117" s="26" t="s">
        <v>4912</v>
      </c>
    </row>
    <row r="118" spans="2:65" s="1" customFormat="1" ht="16.5" customHeight="1">
      <c r="B118" s="48"/>
      <c r="C118" s="236" t="s">
        <v>290</v>
      </c>
      <c r="D118" s="236" t="s">
        <v>210</v>
      </c>
      <c r="E118" s="237" t="s">
        <v>4913</v>
      </c>
      <c r="F118" s="238" t="s">
        <v>4914</v>
      </c>
      <c r="G118" s="239" t="s">
        <v>318</v>
      </c>
      <c r="H118" s="240">
        <v>2</v>
      </c>
      <c r="I118" s="241"/>
      <c r="J118" s="242">
        <f>ROUND(I118*H118,2)</f>
        <v>0</v>
      </c>
      <c r="K118" s="238" t="s">
        <v>22</v>
      </c>
      <c r="L118" s="74"/>
      <c r="M118" s="243" t="s">
        <v>22</v>
      </c>
      <c r="N118" s="244" t="s">
        <v>47</v>
      </c>
      <c r="O118" s="49"/>
      <c r="P118" s="245">
        <f>O118*H118</f>
        <v>0</v>
      </c>
      <c r="Q118" s="245">
        <v>0</v>
      </c>
      <c r="R118" s="245">
        <f>Q118*H118</f>
        <v>0</v>
      </c>
      <c r="S118" s="245">
        <v>0</v>
      </c>
      <c r="T118" s="246">
        <f>S118*H118</f>
        <v>0</v>
      </c>
      <c r="AR118" s="26" t="s">
        <v>859</v>
      </c>
      <c r="AT118" s="26" t="s">
        <v>210</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859</v>
      </c>
      <c r="BM118" s="26" t="s">
        <v>4915</v>
      </c>
    </row>
    <row r="119" spans="2:65" s="1" customFormat="1" ht="16.5" customHeight="1">
      <c r="B119" s="48"/>
      <c r="C119" s="236" t="s">
        <v>10</v>
      </c>
      <c r="D119" s="236" t="s">
        <v>210</v>
      </c>
      <c r="E119" s="237" t="s">
        <v>4916</v>
      </c>
      <c r="F119" s="238" t="s">
        <v>4917</v>
      </c>
      <c r="G119" s="239" t="s">
        <v>318</v>
      </c>
      <c r="H119" s="240">
        <v>1</v>
      </c>
      <c r="I119" s="241"/>
      <c r="J119" s="242">
        <f>ROUND(I119*H119,2)</f>
        <v>0</v>
      </c>
      <c r="K119" s="238" t="s">
        <v>22</v>
      </c>
      <c r="L119" s="74"/>
      <c r="M119" s="243" t="s">
        <v>22</v>
      </c>
      <c r="N119" s="244" t="s">
        <v>47</v>
      </c>
      <c r="O119" s="49"/>
      <c r="P119" s="245">
        <f>O119*H119</f>
        <v>0</v>
      </c>
      <c r="Q119" s="245">
        <v>0</v>
      </c>
      <c r="R119" s="245">
        <f>Q119*H119</f>
        <v>0</v>
      </c>
      <c r="S119" s="245">
        <v>0</v>
      </c>
      <c r="T119" s="246">
        <f>S119*H119</f>
        <v>0</v>
      </c>
      <c r="AR119" s="26" t="s">
        <v>859</v>
      </c>
      <c r="AT119" s="26" t="s">
        <v>210</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4918</v>
      </c>
    </row>
    <row r="120" spans="2:65" s="1" customFormat="1" ht="25.5" customHeight="1">
      <c r="B120" s="48"/>
      <c r="C120" s="236" t="s">
        <v>300</v>
      </c>
      <c r="D120" s="236" t="s">
        <v>210</v>
      </c>
      <c r="E120" s="237" t="s">
        <v>4919</v>
      </c>
      <c r="F120" s="238" t="s">
        <v>4859</v>
      </c>
      <c r="G120" s="239" t="s">
        <v>263</v>
      </c>
      <c r="H120" s="240">
        <v>1</v>
      </c>
      <c r="I120" s="241"/>
      <c r="J120" s="242">
        <f>ROUND(I120*H120,2)</f>
        <v>0</v>
      </c>
      <c r="K120" s="238" t="s">
        <v>22</v>
      </c>
      <c r="L120" s="74"/>
      <c r="M120" s="243" t="s">
        <v>22</v>
      </c>
      <c r="N120" s="244" t="s">
        <v>47</v>
      </c>
      <c r="O120" s="49"/>
      <c r="P120" s="245">
        <f>O120*H120</f>
        <v>0</v>
      </c>
      <c r="Q120" s="245">
        <v>0</v>
      </c>
      <c r="R120" s="245">
        <f>Q120*H120</f>
        <v>0</v>
      </c>
      <c r="S120" s="245">
        <v>0</v>
      </c>
      <c r="T120" s="246">
        <f>S120*H120</f>
        <v>0</v>
      </c>
      <c r="AR120" s="26" t="s">
        <v>859</v>
      </c>
      <c r="AT120" s="26" t="s">
        <v>210</v>
      </c>
      <c r="AU120" s="26" t="s">
        <v>104</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859</v>
      </c>
      <c r="BM120" s="26" t="s">
        <v>4920</v>
      </c>
    </row>
    <row r="121" spans="2:47" s="1" customFormat="1" ht="13.5">
      <c r="B121" s="48"/>
      <c r="C121" s="76"/>
      <c r="D121" s="248" t="s">
        <v>391</v>
      </c>
      <c r="E121" s="76"/>
      <c r="F121" s="249" t="s">
        <v>4819</v>
      </c>
      <c r="G121" s="76"/>
      <c r="H121" s="76"/>
      <c r="I121" s="206"/>
      <c r="J121" s="76"/>
      <c r="K121" s="76"/>
      <c r="L121" s="74"/>
      <c r="M121" s="250"/>
      <c r="N121" s="49"/>
      <c r="O121" s="49"/>
      <c r="P121" s="49"/>
      <c r="Q121" s="49"/>
      <c r="R121" s="49"/>
      <c r="S121" s="49"/>
      <c r="T121" s="97"/>
      <c r="AT121" s="26" t="s">
        <v>391</v>
      </c>
      <c r="AU121" s="26" t="s">
        <v>104</v>
      </c>
    </row>
    <row r="122" spans="2:65" s="1" customFormat="1" ht="16.5" customHeight="1">
      <c r="B122" s="48"/>
      <c r="C122" s="236" t="s">
        <v>306</v>
      </c>
      <c r="D122" s="236" t="s">
        <v>210</v>
      </c>
      <c r="E122" s="237" t="s">
        <v>4816</v>
      </c>
      <c r="F122" s="238" t="s">
        <v>4817</v>
      </c>
      <c r="G122" s="239" t="s">
        <v>263</v>
      </c>
      <c r="H122" s="240">
        <v>1</v>
      </c>
      <c r="I122" s="241"/>
      <c r="J122" s="242">
        <f>ROUND(I122*H122,2)</f>
        <v>0</v>
      </c>
      <c r="K122" s="238" t="s">
        <v>22</v>
      </c>
      <c r="L122" s="74"/>
      <c r="M122" s="243" t="s">
        <v>22</v>
      </c>
      <c r="N122" s="244" t="s">
        <v>47</v>
      </c>
      <c r="O122" s="49"/>
      <c r="P122" s="245">
        <f>O122*H122</f>
        <v>0</v>
      </c>
      <c r="Q122" s="245">
        <v>0</v>
      </c>
      <c r="R122" s="245">
        <f>Q122*H122</f>
        <v>0</v>
      </c>
      <c r="S122" s="245">
        <v>0</v>
      </c>
      <c r="T122" s="246">
        <f>S122*H122</f>
        <v>0</v>
      </c>
      <c r="AR122" s="26" t="s">
        <v>859</v>
      </c>
      <c r="AT122" s="26" t="s">
        <v>210</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4921</v>
      </c>
    </row>
    <row r="123" spans="2:47" s="1" customFormat="1" ht="13.5">
      <c r="B123" s="48"/>
      <c r="C123" s="76"/>
      <c r="D123" s="248" t="s">
        <v>391</v>
      </c>
      <c r="E123" s="76"/>
      <c r="F123" s="249" t="s">
        <v>4819</v>
      </c>
      <c r="G123" s="76"/>
      <c r="H123" s="76"/>
      <c r="I123" s="206"/>
      <c r="J123" s="76"/>
      <c r="K123" s="76"/>
      <c r="L123" s="74"/>
      <c r="M123" s="250"/>
      <c r="N123" s="49"/>
      <c r="O123" s="49"/>
      <c r="P123" s="49"/>
      <c r="Q123" s="49"/>
      <c r="R123" s="49"/>
      <c r="S123" s="49"/>
      <c r="T123" s="97"/>
      <c r="AT123" s="26" t="s">
        <v>391</v>
      </c>
      <c r="AU123" s="26" t="s">
        <v>104</v>
      </c>
    </row>
    <row r="124" spans="2:65" s="1" customFormat="1" ht="16.5" customHeight="1">
      <c r="B124" s="48"/>
      <c r="C124" s="236" t="s">
        <v>311</v>
      </c>
      <c r="D124" s="236" t="s">
        <v>210</v>
      </c>
      <c r="E124" s="237" t="s">
        <v>4820</v>
      </c>
      <c r="F124" s="238" t="s">
        <v>4821</v>
      </c>
      <c r="G124" s="239" t="s">
        <v>2043</v>
      </c>
      <c r="H124" s="307"/>
      <c r="I124" s="241"/>
      <c r="J124" s="242">
        <f>ROUND(I124*H124,2)</f>
        <v>0</v>
      </c>
      <c r="K124" s="238" t="s">
        <v>22</v>
      </c>
      <c r="L124" s="74"/>
      <c r="M124" s="243" t="s">
        <v>22</v>
      </c>
      <c r="N124" s="244" t="s">
        <v>47</v>
      </c>
      <c r="O124" s="49"/>
      <c r="P124" s="245">
        <f>O124*H124</f>
        <v>0</v>
      </c>
      <c r="Q124" s="245">
        <v>0</v>
      </c>
      <c r="R124" s="245">
        <f>Q124*H124</f>
        <v>0</v>
      </c>
      <c r="S124" s="245">
        <v>0</v>
      </c>
      <c r="T124" s="246">
        <f>S124*H124</f>
        <v>0</v>
      </c>
      <c r="AR124" s="26" t="s">
        <v>859</v>
      </c>
      <c r="AT124" s="26" t="s">
        <v>210</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859</v>
      </c>
      <c r="BM124" s="26" t="s">
        <v>4922</v>
      </c>
    </row>
    <row r="125" spans="2:65" s="1" customFormat="1" ht="16.5" customHeight="1">
      <c r="B125" s="48"/>
      <c r="C125" s="236" t="s">
        <v>315</v>
      </c>
      <c r="D125" s="236" t="s">
        <v>210</v>
      </c>
      <c r="E125" s="237" t="s">
        <v>4823</v>
      </c>
      <c r="F125" s="238" t="s">
        <v>4824</v>
      </c>
      <c r="G125" s="239" t="s">
        <v>2043</v>
      </c>
      <c r="H125" s="307"/>
      <c r="I125" s="241"/>
      <c r="J125" s="242">
        <f>ROUND(I125*H125,2)</f>
        <v>0</v>
      </c>
      <c r="K125" s="238" t="s">
        <v>22</v>
      </c>
      <c r="L125" s="74"/>
      <c r="M125" s="243" t="s">
        <v>22</v>
      </c>
      <c r="N125" s="312" t="s">
        <v>47</v>
      </c>
      <c r="O125" s="284"/>
      <c r="P125" s="310">
        <f>O125*H125</f>
        <v>0</v>
      </c>
      <c r="Q125" s="310">
        <v>0</v>
      </c>
      <c r="R125" s="310">
        <f>Q125*H125</f>
        <v>0</v>
      </c>
      <c r="S125" s="310">
        <v>0</v>
      </c>
      <c r="T125" s="311">
        <f>S125*H125</f>
        <v>0</v>
      </c>
      <c r="AR125" s="26" t="s">
        <v>859</v>
      </c>
      <c r="AT125" s="26" t="s">
        <v>210</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4923</v>
      </c>
    </row>
    <row r="126" spans="2:12" s="1" customFormat="1" ht="6.95" customHeight="1">
      <c r="B126" s="69"/>
      <c r="C126" s="70"/>
      <c r="D126" s="70"/>
      <c r="E126" s="70"/>
      <c r="F126" s="70"/>
      <c r="G126" s="70"/>
      <c r="H126" s="70"/>
      <c r="I126" s="181"/>
      <c r="J126" s="70"/>
      <c r="K126" s="70"/>
      <c r="L126" s="74"/>
    </row>
  </sheetData>
  <sheetProtection password="CC35" sheet="1" objects="1" scenarios="1" formatColumns="0" formatRows="0" autoFilter="0"/>
  <autoFilter ref="C91:K125"/>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134</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4924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ROUND(SUM(BE93:BE149),2)</f>
        <v>0</v>
      </c>
      <c r="G34" s="49"/>
      <c r="H34" s="49"/>
      <c r="I34" s="173">
        <v>0.21</v>
      </c>
      <c r="J34" s="172">
        <f>ROUND(ROUND((SUM(BE93:BE149)),2)*I34,2)</f>
        <v>0</v>
      </c>
      <c r="K34" s="53"/>
    </row>
    <row r="35" spans="2:11" s="1" customFormat="1" ht="14.4" customHeight="1">
      <c r="B35" s="48"/>
      <c r="C35" s="49"/>
      <c r="D35" s="49"/>
      <c r="E35" s="57" t="s">
        <v>48</v>
      </c>
      <c r="F35" s="172">
        <f>ROUND(SUM(BF93:BF149),2)</f>
        <v>0</v>
      </c>
      <c r="G35" s="49"/>
      <c r="H35" s="49"/>
      <c r="I35" s="173">
        <v>0.15</v>
      </c>
      <c r="J35" s="172">
        <f>ROUND(ROUND((SUM(BF93:BF149)),2)*I35,2)</f>
        <v>0</v>
      </c>
      <c r="K35" s="53"/>
    </row>
    <row r="36" spans="2:11" s="1" customFormat="1" ht="14.4" customHeight="1" hidden="1">
      <c r="B36" s="48"/>
      <c r="C36" s="49"/>
      <c r="D36" s="49"/>
      <c r="E36" s="57" t="s">
        <v>49</v>
      </c>
      <c r="F36" s="172">
        <f>ROUND(SUM(BG93:BG149),2)</f>
        <v>0</v>
      </c>
      <c r="G36" s="49"/>
      <c r="H36" s="49"/>
      <c r="I36" s="173">
        <v>0.21</v>
      </c>
      <c r="J36" s="172">
        <v>0</v>
      </c>
      <c r="K36" s="53"/>
    </row>
    <row r="37" spans="2:11" s="1" customFormat="1" ht="14.4" customHeight="1" hidden="1">
      <c r="B37" s="48"/>
      <c r="C37" s="49"/>
      <c r="D37" s="49"/>
      <c r="E37" s="57" t="s">
        <v>50</v>
      </c>
      <c r="F37" s="172">
        <f>ROUND(SUM(BH93:BH149),2)</f>
        <v>0</v>
      </c>
      <c r="G37" s="49"/>
      <c r="H37" s="49"/>
      <c r="I37" s="173">
        <v>0.15</v>
      </c>
      <c r="J37" s="172">
        <v>0</v>
      </c>
      <c r="K37" s="53"/>
    </row>
    <row r="38" spans="2:11" s="1" customFormat="1" ht="14.4" customHeight="1" hidden="1">
      <c r="B38" s="48"/>
      <c r="C38" s="49"/>
      <c r="D38" s="49"/>
      <c r="E38" s="57" t="s">
        <v>51</v>
      </c>
      <c r="F38" s="172">
        <f>ROUND(SUM(BI93:BI149),2)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O04.3.1.4 - Zásuvkový rozvod - 230V</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J93</f>
        <v>0</v>
      </c>
      <c r="K64" s="53"/>
      <c r="AU64" s="26" t="s">
        <v>187</v>
      </c>
    </row>
    <row r="65" spans="2:11" s="8" customFormat="1" ht="24.95" customHeight="1">
      <c r="B65" s="192"/>
      <c r="C65" s="193"/>
      <c r="D65" s="194" t="s">
        <v>4925</v>
      </c>
      <c r="E65" s="195"/>
      <c r="F65" s="195"/>
      <c r="G65" s="195"/>
      <c r="H65" s="195"/>
      <c r="I65" s="196"/>
      <c r="J65" s="197">
        <f>J94</f>
        <v>0</v>
      </c>
      <c r="K65" s="198"/>
    </row>
    <row r="66" spans="2:11" s="9" customFormat="1" ht="19.9" customHeight="1">
      <c r="B66" s="199"/>
      <c r="C66" s="200"/>
      <c r="D66" s="201" t="s">
        <v>4619</v>
      </c>
      <c r="E66" s="202"/>
      <c r="F66" s="202"/>
      <c r="G66" s="202"/>
      <c r="H66" s="202"/>
      <c r="I66" s="203"/>
      <c r="J66" s="204">
        <f>J95</f>
        <v>0</v>
      </c>
      <c r="K66" s="205"/>
    </row>
    <row r="67" spans="2:11" s="9" customFormat="1" ht="14.85" customHeight="1">
      <c r="B67" s="199"/>
      <c r="C67" s="200"/>
      <c r="D67" s="201" t="s">
        <v>4926</v>
      </c>
      <c r="E67" s="202"/>
      <c r="F67" s="202"/>
      <c r="G67" s="202"/>
      <c r="H67" s="202"/>
      <c r="I67" s="203"/>
      <c r="J67" s="204">
        <f>J96</f>
        <v>0</v>
      </c>
      <c r="K67" s="205"/>
    </row>
    <row r="68" spans="2:11" s="9" customFormat="1" ht="14.85" customHeight="1">
      <c r="B68" s="199"/>
      <c r="C68" s="200"/>
      <c r="D68" s="201" t="s">
        <v>4927</v>
      </c>
      <c r="E68" s="202"/>
      <c r="F68" s="202"/>
      <c r="G68" s="202"/>
      <c r="H68" s="202"/>
      <c r="I68" s="203"/>
      <c r="J68" s="204">
        <f>J121</f>
        <v>0</v>
      </c>
      <c r="K68" s="205"/>
    </row>
    <row r="69" spans="2:11" s="9" customFormat="1" ht="19.9" customHeight="1">
      <c r="B69" s="199"/>
      <c r="C69" s="200"/>
      <c r="D69" s="201" t="s">
        <v>4928</v>
      </c>
      <c r="E69" s="202"/>
      <c r="F69" s="202"/>
      <c r="G69" s="202"/>
      <c r="H69" s="202"/>
      <c r="I69" s="203"/>
      <c r="J69" s="204">
        <f>J139</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192</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180</v>
      </c>
      <c r="D80" s="313"/>
      <c r="E80" s="313"/>
      <c r="F80" s="313"/>
      <c r="G80" s="313"/>
      <c r="H80" s="313"/>
      <c r="I80" s="151"/>
      <c r="J80" s="313"/>
      <c r="K80" s="313"/>
      <c r="L80" s="314"/>
    </row>
    <row r="81" spans="2:12" ht="16.5" customHeight="1">
      <c r="B81" s="30"/>
      <c r="C81" s="313"/>
      <c r="D81" s="313"/>
      <c r="E81" s="207" t="s">
        <v>3644</v>
      </c>
      <c r="F81" s="313"/>
      <c r="G81" s="313"/>
      <c r="H81" s="313"/>
      <c r="I81" s="151"/>
      <c r="J81" s="313"/>
      <c r="K81" s="313"/>
      <c r="L81" s="314"/>
    </row>
    <row r="82" spans="2:12" ht="13.5">
      <c r="B82" s="30"/>
      <c r="C82" s="78" t="s">
        <v>3645</v>
      </c>
      <c r="D82" s="313"/>
      <c r="E82" s="313"/>
      <c r="F82" s="313"/>
      <c r="G82" s="313"/>
      <c r="H82" s="313"/>
      <c r="I82" s="151"/>
      <c r="J82" s="313"/>
      <c r="K82" s="313"/>
      <c r="L82" s="314"/>
    </row>
    <row r="83" spans="2:12" s="1" customFormat="1" ht="16.5" customHeight="1">
      <c r="B83" s="48"/>
      <c r="C83" s="76"/>
      <c r="D83" s="76"/>
      <c r="E83" s="315" t="s">
        <v>4413</v>
      </c>
      <c r="F83" s="76"/>
      <c r="G83" s="76"/>
      <c r="H83" s="76"/>
      <c r="I83" s="206"/>
      <c r="J83" s="76"/>
      <c r="K83" s="76"/>
      <c r="L83" s="74"/>
    </row>
    <row r="84" spans="2:12" s="1" customFormat="1" ht="14.4" customHeight="1">
      <c r="B84" s="48"/>
      <c r="C84" s="78" t="s">
        <v>4616</v>
      </c>
      <c r="D84" s="76"/>
      <c r="E84" s="76"/>
      <c r="F84" s="76"/>
      <c r="G84" s="76"/>
      <c r="H84" s="76"/>
      <c r="I84" s="206"/>
      <c r="J84" s="76"/>
      <c r="K84" s="76"/>
      <c r="L84" s="74"/>
    </row>
    <row r="85" spans="2:12" s="1" customFormat="1" ht="17.25" customHeight="1">
      <c r="B85" s="48"/>
      <c r="C85" s="76"/>
      <c r="D85" s="76"/>
      <c r="E85" s="84" t="str">
        <f>E13</f>
        <v>O04.3.1.4 - Zásuvkový rozvod - 230V</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23. 1. 2018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193</v>
      </c>
      <c r="D92" s="212" t="s">
        <v>61</v>
      </c>
      <c r="E92" s="212" t="s">
        <v>57</v>
      </c>
      <c r="F92" s="212" t="s">
        <v>194</v>
      </c>
      <c r="G92" s="212" t="s">
        <v>195</v>
      </c>
      <c r="H92" s="212" t="s">
        <v>196</v>
      </c>
      <c r="I92" s="213" t="s">
        <v>197</v>
      </c>
      <c r="J92" s="212" t="s">
        <v>185</v>
      </c>
      <c r="K92" s="214" t="s">
        <v>198</v>
      </c>
      <c r="L92" s="215"/>
      <c r="M92" s="104" t="s">
        <v>199</v>
      </c>
      <c r="N92" s="105" t="s">
        <v>46</v>
      </c>
      <c r="O92" s="105" t="s">
        <v>200</v>
      </c>
      <c r="P92" s="105" t="s">
        <v>201</v>
      </c>
      <c r="Q92" s="105" t="s">
        <v>202</v>
      </c>
      <c r="R92" s="105" t="s">
        <v>203</v>
      </c>
      <c r="S92" s="105" t="s">
        <v>204</v>
      </c>
      <c r="T92" s="106" t="s">
        <v>205</v>
      </c>
    </row>
    <row r="93" spans="2:63" s="1" customFormat="1" ht="29.25" customHeight="1">
      <c r="B93" s="48"/>
      <c r="C93" s="110" t="s">
        <v>186</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187</v>
      </c>
      <c r="BK93" s="219">
        <f>BK94</f>
        <v>0</v>
      </c>
    </row>
    <row r="94" spans="2:63" s="11" customFormat="1" ht="37.4" customHeight="1">
      <c r="B94" s="220"/>
      <c r="C94" s="221"/>
      <c r="D94" s="222" t="s">
        <v>75</v>
      </c>
      <c r="E94" s="223" t="s">
        <v>4624</v>
      </c>
      <c r="F94" s="223" t="s">
        <v>4929</v>
      </c>
      <c r="G94" s="221"/>
      <c r="H94" s="221"/>
      <c r="I94" s="224"/>
      <c r="J94" s="225">
        <f>BK94</f>
        <v>0</v>
      </c>
      <c r="K94" s="221"/>
      <c r="L94" s="226"/>
      <c r="M94" s="227"/>
      <c r="N94" s="228"/>
      <c r="O94" s="228"/>
      <c r="P94" s="229">
        <f>P95+P139</f>
        <v>0</v>
      </c>
      <c r="Q94" s="228"/>
      <c r="R94" s="229">
        <f>R95+R139</f>
        <v>0</v>
      </c>
      <c r="S94" s="228"/>
      <c r="T94" s="230">
        <f>T95+T139</f>
        <v>0</v>
      </c>
      <c r="AR94" s="231" t="s">
        <v>104</v>
      </c>
      <c r="AT94" s="232" t="s">
        <v>75</v>
      </c>
      <c r="AU94" s="232" t="s">
        <v>76</v>
      </c>
      <c r="AY94" s="231" t="s">
        <v>208</v>
      </c>
      <c r="BK94" s="233">
        <f>BK95+BK139</f>
        <v>0</v>
      </c>
    </row>
    <row r="95" spans="2:63" s="11" customFormat="1" ht="19.9" customHeight="1">
      <c r="B95" s="220"/>
      <c r="C95" s="221"/>
      <c r="D95" s="222" t="s">
        <v>75</v>
      </c>
      <c r="E95" s="234" t="s">
        <v>4626</v>
      </c>
      <c r="F95" s="234" t="s">
        <v>4627</v>
      </c>
      <c r="G95" s="221"/>
      <c r="H95" s="221"/>
      <c r="I95" s="224"/>
      <c r="J95" s="235">
        <f>BK95</f>
        <v>0</v>
      </c>
      <c r="K95" s="221"/>
      <c r="L95" s="226"/>
      <c r="M95" s="227"/>
      <c r="N95" s="228"/>
      <c r="O95" s="228"/>
      <c r="P95" s="229">
        <f>P96+P121</f>
        <v>0</v>
      </c>
      <c r="Q95" s="228"/>
      <c r="R95" s="229">
        <f>R96+R121</f>
        <v>0</v>
      </c>
      <c r="S95" s="228"/>
      <c r="T95" s="230">
        <f>T96+T121</f>
        <v>0</v>
      </c>
      <c r="AR95" s="231" t="s">
        <v>104</v>
      </c>
      <c r="AT95" s="232" t="s">
        <v>75</v>
      </c>
      <c r="AU95" s="232" t="s">
        <v>18</v>
      </c>
      <c r="AY95" s="231" t="s">
        <v>208</v>
      </c>
      <c r="BK95" s="233">
        <f>BK96+BK121</f>
        <v>0</v>
      </c>
    </row>
    <row r="96" spans="2:63" s="11" customFormat="1" ht="14.85" customHeight="1">
      <c r="B96" s="220"/>
      <c r="C96" s="221"/>
      <c r="D96" s="222" t="s">
        <v>75</v>
      </c>
      <c r="E96" s="234" t="s">
        <v>4628</v>
      </c>
      <c r="F96" s="234" t="s">
        <v>4930</v>
      </c>
      <c r="G96" s="221"/>
      <c r="H96" s="221"/>
      <c r="I96" s="224"/>
      <c r="J96" s="235">
        <f>BK96</f>
        <v>0</v>
      </c>
      <c r="K96" s="221"/>
      <c r="L96" s="226"/>
      <c r="M96" s="227"/>
      <c r="N96" s="228"/>
      <c r="O96" s="228"/>
      <c r="P96" s="229">
        <f>SUM(P97:P120)</f>
        <v>0</v>
      </c>
      <c r="Q96" s="228"/>
      <c r="R96" s="229">
        <f>SUM(R97:R120)</f>
        <v>0</v>
      </c>
      <c r="S96" s="228"/>
      <c r="T96" s="230">
        <f>SUM(T97:T120)</f>
        <v>0</v>
      </c>
      <c r="AR96" s="231" t="s">
        <v>104</v>
      </c>
      <c r="AT96" s="232" t="s">
        <v>75</v>
      </c>
      <c r="AU96" s="232" t="s">
        <v>85</v>
      </c>
      <c r="AY96" s="231" t="s">
        <v>208</v>
      </c>
      <c r="BK96" s="233">
        <f>SUM(BK97:BK120)</f>
        <v>0</v>
      </c>
    </row>
    <row r="97" spans="2:65" s="1" customFormat="1" ht="16.5" customHeight="1">
      <c r="B97" s="48"/>
      <c r="C97" s="286" t="s">
        <v>18</v>
      </c>
      <c r="D97" s="286" t="s">
        <v>468</v>
      </c>
      <c r="E97" s="287" t="s">
        <v>4931</v>
      </c>
      <c r="F97" s="288" t="s">
        <v>4932</v>
      </c>
      <c r="G97" s="289" t="s">
        <v>318</v>
      </c>
      <c r="H97" s="290">
        <v>3</v>
      </c>
      <c r="I97" s="291"/>
      <c r="J97" s="292">
        <f>ROUND(I97*H97,2)</f>
        <v>0</v>
      </c>
      <c r="K97" s="288" t="s">
        <v>22</v>
      </c>
      <c r="L97" s="293"/>
      <c r="M97" s="294" t="s">
        <v>22</v>
      </c>
      <c r="N97" s="295" t="s">
        <v>47</v>
      </c>
      <c r="O97" s="49"/>
      <c r="P97" s="245">
        <f>O97*H97</f>
        <v>0</v>
      </c>
      <c r="Q97" s="245">
        <v>0</v>
      </c>
      <c r="R97" s="245">
        <f>Q97*H97</f>
        <v>0</v>
      </c>
      <c r="S97" s="245">
        <v>0</v>
      </c>
      <c r="T97" s="246">
        <f>S97*H97</f>
        <v>0</v>
      </c>
      <c r="AR97" s="26" t="s">
        <v>2418</v>
      </c>
      <c r="AT97" s="26" t="s">
        <v>468</v>
      </c>
      <c r="AU97" s="26" t="s">
        <v>104</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859</v>
      </c>
      <c r="BM97" s="26" t="s">
        <v>4933</v>
      </c>
    </row>
    <row r="98" spans="2:47" s="1" customFormat="1" ht="13.5">
      <c r="B98" s="48"/>
      <c r="C98" s="76"/>
      <c r="D98" s="248" t="s">
        <v>391</v>
      </c>
      <c r="E98" s="76"/>
      <c r="F98" s="249" t="s">
        <v>4934</v>
      </c>
      <c r="G98" s="76"/>
      <c r="H98" s="76"/>
      <c r="I98" s="206"/>
      <c r="J98" s="76"/>
      <c r="K98" s="76"/>
      <c r="L98" s="74"/>
      <c r="M98" s="250"/>
      <c r="N98" s="49"/>
      <c r="O98" s="49"/>
      <c r="P98" s="49"/>
      <c r="Q98" s="49"/>
      <c r="R98" s="49"/>
      <c r="S98" s="49"/>
      <c r="T98" s="97"/>
      <c r="AT98" s="26" t="s">
        <v>391</v>
      </c>
      <c r="AU98" s="26" t="s">
        <v>104</v>
      </c>
    </row>
    <row r="99" spans="2:65" s="1" customFormat="1" ht="16.5" customHeight="1">
      <c r="B99" s="48"/>
      <c r="C99" s="286" t="s">
        <v>85</v>
      </c>
      <c r="D99" s="286" t="s">
        <v>468</v>
      </c>
      <c r="E99" s="287" t="s">
        <v>4935</v>
      </c>
      <c r="F99" s="288" t="s">
        <v>4936</v>
      </c>
      <c r="G99" s="289" t="s">
        <v>318</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2418</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4937</v>
      </c>
    </row>
    <row r="100" spans="2:65" s="1" customFormat="1" ht="16.5" customHeight="1">
      <c r="B100" s="48"/>
      <c r="C100" s="286" t="s">
        <v>104</v>
      </c>
      <c r="D100" s="286" t="s">
        <v>468</v>
      </c>
      <c r="E100" s="287" t="s">
        <v>4938</v>
      </c>
      <c r="F100" s="288" t="s">
        <v>4939</v>
      </c>
      <c r="G100" s="289" t="s">
        <v>318</v>
      </c>
      <c r="H100" s="290">
        <v>2</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2418</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4940</v>
      </c>
    </row>
    <row r="101" spans="2:65" s="1" customFormat="1" ht="16.5" customHeight="1">
      <c r="B101" s="48"/>
      <c r="C101" s="286" t="s">
        <v>121</v>
      </c>
      <c r="D101" s="286" t="s">
        <v>468</v>
      </c>
      <c r="E101" s="287" t="s">
        <v>4941</v>
      </c>
      <c r="F101" s="288" t="s">
        <v>4942</v>
      </c>
      <c r="G101" s="289" t="s">
        <v>318</v>
      </c>
      <c r="H101" s="290">
        <v>1</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4943</v>
      </c>
    </row>
    <row r="102" spans="2:65" s="1" customFormat="1" ht="16.5" customHeight="1">
      <c r="B102" s="48"/>
      <c r="C102" s="286" t="s">
        <v>233</v>
      </c>
      <c r="D102" s="286" t="s">
        <v>468</v>
      </c>
      <c r="E102" s="287" t="s">
        <v>4944</v>
      </c>
      <c r="F102" s="288" t="s">
        <v>4945</v>
      </c>
      <c r="G102" s="289" t="s">
        <v>318</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4946</v>
      </c>
    </row>
    <row r="103" spans="2:65" s="1" customFormat="1" ht="16.5" customHeight="1">
      <c r="B103" s="48"/>
      <c r="C103" s="286" t="s">
        <v>238</v>
      </c>
      <c r="D103" s="286" t="s">
        <v>468</v>
      </c>
      <c r="E103" s="287" t="s">
        <v>4947</v>
      </c>
      <c r="F103" s="288" t="s">
        <v>4948</v>
      </c>
      <c r="G103" s="289" t="s">
        <v>318</v>
      </c>
      <c r="H103" s="290">
        <v>3</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2418</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4949</v>
      </c>
    </row>
    <row r="104" spans="2:65" s="1" customFormat="1" ht="16.5" customHeight="1">
      <c r="B104" s="48"/>
      <c r="C104" s="286" t="s">
        <v>244</v>
      </c>
      <c r="D104" s="286" t="s">
        <v>468</v>
      </c>
      <c r="E104" s="287" t="s">
        <v>4950</v>
      </c>
      <c r="F104" s="288" t="s">
        <v>4951</v>
      </c>
      <c r="G104" s="289" t="s">
        <v>318</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2418</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4952</v>
      </c>
    </row>
    <row r="105" spans="2:65" s="1" customFormat="1" ht="16.5" customHeight="1">
      <c r="B105" s="48"/>
      <c r="C105" s="286" t="s">
        <v>250</v>
      </c>
      <c r="D105" s="286" t="s">
        <v>468</v>
      </c>
      <c r="E105" s="287" t="s">
        <v>4953</v>
      </c>
      <c r="F105" s="288" t="s">
        <v>4954</v>
      </c>
      <c r="G105" s="289" t="s">
        <v>318</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2418</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4955</v>
      </c>
    </row>
    <row r="106" spans="2:65" s="1" customFormat="1" ht="16.5" customHeight="1">
      <c r="B106" s="48"/>
      <c r="C106" s="286" t="s">
        <v>260</v>
      </c>
      <c r="D106" s="286" t="s">
        <v>468</v>
      </c>
      <c r="E106" s="287" t="s">
        <v>4956</v>
      </c>
      <c r="F106" s="288" t="s">
        <v>4957</v>
      </c>
      <c r="G106" s="289" t="s">
        <v>318</v>
      </c>
      <c r="H106" s="290">
        <v>12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2418</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4958</v>
      </c>
    </row>
    <row r="107" spans="2:65" s="1" customFormat="1" ht="16.5" customHeight="1">
      <c r="B107" s="48"/>
      <c r="C107" s="286" t="s">
        <v>266</v>
      </c>
      <c r="D107" s="286" t="s">
        <v>468</v>
      </c>
      <c r="E107" s="287" t="s">
        <v>4959</v>
      </c>
      <c r="F107" s="288" t="s">
        <v>4960</v>
      </c>
      <c r="G107" s="289" t="s">
        <v>318</v>
      </c>
      <c r="H107" s="290">
        <v>9</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2418</v>
      </c>
      <c r="AT107" s="26" t="s">
        <v>468</v>
      </c>
      <c r="AU107" s="26" t="s">
        <v>104</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4961</v>
      </c>
    </row>
    <row r="108" spans="2:65" s="1" customFormat="1" ht="16.5" customHeight="1">
      <c r="B108" s="48"/>
      <c r="C108" s="286" t="s">
        <v>272</v>
      </c>
      <c r="D108" s="286" t="s">
        <v>468</v>
      </c>
      <c r="E108" s="287" t="s">
        <v>4962</v>
      </c>
      <c r="F108" s="288" t="s">
        <v>4963</v>
      </c>
      <c r="G108" s="289" t="s">
        <v>318</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2418</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4964</v>
      </c>
    </row>
    <row r="109" spans="2:65" s="1" customFormat="1" ht="16.5" customHeight="1">
      <c r="B109" s="48"/>
      <c r="C109" s="286" t="s">
        <v>277</v>
      </c>
      <c r="D109" s="286" t="s">
        <v>468</v>
      </c>
      <c r="E109" s="287" t="s">
        <v>4965</v>
      </c>
      <c r="F109" s="288" t="s">
        <v>4966</v>
      </c>
      <c r="G109" s="289" t="s">
        <v>318</v>
      </c>
      <c r="H109" s="290">
        <v>4</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2418</v>
      </c>
      <c r="AT109" s="26" t="s">
        <v>468</v>
      </c>
      <c r="AU109" s="26" t="s">
        <v>104</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4967</v>
      </c>
    </row>
    <row r="110" spans="2:65" s="1" customFormat="1" ht="16.5" customHeight="1">
      <c r="B110" s="48"/>
      <c r="C110" s="286" t="s">
        <v>284</v>
      </c>
      <c r="D110" s="286" t="s">
        <v>468</v>
      </c>
      <c r="E110" s="287" t="s">
        <v>4968</v>
      </c>
      <c r="F110" s="288" t="s">
        <v>4969</v>
      </c>
      <c r="G110" s="289" t="s">
        <v>318</v>
      </c>
      <c r="H110" s="290">
        <v>10</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2418</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4970</v>
      </c>
    </row>
    <row r="111" spans="2:65" s="1" customFormat="1" ht="16.5" customHeight="1">
      <c r="B111" s="48"/>
      <c r="C111" s="286" t="s">
        <v>290</v>
      </c>
      <c r="D111" s="286" t="s">
        <v>468</v>
      </c>
      <c r="E111" s="287" t="s">
        <v>4971</v>
      </c>
      <c r="F111" s="288" t="s">
        <v>4972</v>
      </c>
      <c r="G111" s="289" t="s">
        <v>318</v>
      </c>
      <c r="H111" s="290">
        <v>15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2418</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4973</v>
      </c>
    </row>
    <row r="112" spans="2:65" s="1" customFormat="1" ht="25.5" customHeight="1">
      <c r="B112" s="48"/>
      <c r="C112" s="286" t="s">
        <v>10</v>
      </c>
      <c r="D112" s="286" t="s">
        <v>468</v>
      </c>
      <c r="E112" s="287" t="s">
        <v>4974</v>
      </c>
      <c r="F112" s="288" t="s">
        <v>4975</v>
      </c>
      <c r="G112" s="289" t="s">
        <v>318</v>
      </c>
      <c r="H112" s="290">
        <v>10</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2418</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859</v>
      </c>
      <c r="BM112" s="26" t="s">
        <v>4976</v>
      </c>
    </row>
    <row r="113" spans="2:65" s="1" customFormat="1" ht="25.5" customHeight="1">
      <c r="B113" s="48"/>
      <c r="C113" s="286" t="s">
        <v>300</v>
      </c>
      <c r="D113" s="286" t="s">
        <v>468</v>
      </c>
      <c r="E113" s="287" t="s">
        <v>4977</v>
      </c>
      <c r="F113" s="288" t="s">
        <v>4978</v>
      </c>
      <c r="G113" s="289" t="s">
        <v>318</v>
      </c>
      <c r="H113" s="290">
        <v>5</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2418</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4979</v>
      </c>
    </row>
    <row r="114" spans="2:65" s="1" customFormat="1" ht="16.5" customHeight="1">
      <c r="B114" s="48"/>
      <c r="C114" s="286" t="s">
        <v>306</v>
      </c>
      <c r="D114" s="286" t="s">
        <v>468</v>
      </c>
      <c r="E114" s="287" t="s">
        <v>4980</v>
      </c>
      <c r="F114" s="288" t="s">
        <v>4981</v>
      </c>
      <c r="G114" s="289" t="s">
        <v>318</v>
      </c>
      <c r="H114" s="290">
        <v>6</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2418</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4982</v>
      </c>
    </row>
    <row r="115" spans="2:65" s="1" customFormat="1" ht="16.5" customHeight="1">
      <c r="B115" s="48"/>
      <c r="C115" s="286" t="s">
        <v>311</v>
      </c>
      <c r="D115" s="286" t="s">
        <v>468</v>
      </c>
      <c r="E115" s="287" t="s">
        <v>4983</v>
      </c>
      <c r="F115" s="288" t="s">
        <v>4984</v>
      </c>
      <c r="G115" s="289" t="s">
        <v>318</v>
      </c>
      <c r="H115" s="290">
        <v>12</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2418</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4985</v>
      </c>
    </row>
    <row r="116" spans="2:65" s="1" customFormat="1" ht="16.5" customHeight="1">
      <c r="B116" s="48"/>
      <c r="C116" s="286" t="s">
        <v>315</v>
      </c>
      <c r="D116" s="286" t="s">
        <v>468</v>
      </c>
      <c r="E116" s="287" t="s">
        <v>4986</v>
      </c>
      <c r="F116" s="288" t="s">
        <v>4987</v>
      </c>
      <c r="G116" s="289" t="s">
        <v>318</v>
      </c>
      <c r="H116" s="290">
        <v>2</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2418</v>
      </c>
      <c r="AT116" s="26" t="s">
        <v>468</v>
      </c>
      <c r="AU116" s="26" t="s">
        <v>104</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859</v>
      </c>
      <c r="BM116" s="26" t="s">
        <v>4988</v>
      </c>
    </row>
    <row r="117" spans="2:65" s="1" customFormat="1" ht="16.5" customHeight="1">
      <c r="B117" s="48"/>
      <c r="C117" s="286" t="s">
        <v>320</v>
      </c>
      <c r="D117" s="286" t="s">
        <v>468</v>
      </c>
      <c r="E117" s="287" t="s">
        <v>4989</v>
      </c>
      <c r="F117" s="288" t="s">
        <v>4990</v>
      </c>
      <c r="G117" s="289" t="s">
        <v>318</v>
      </c>
      <c r="H117" s="290">
        <v>7</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2418</v>
      </c>
      <c r="AT117" s="26" t="s">
        <v>468</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859</v>
      </c>
      <c r="BM117" s="26" t="s">
        <v>4991</v>
      </c>
    </row>
    <row r="118" spans="2:65" s="1" customFormat="1" ht="16.5" customHeight="1">
      <c r="B118" s="48"/>
      <c r="C118" s="286" t="s">
        <v>9</v>
      </c>
      <c r="D118" s="286" t="s">
        <v>468</v>
      </c>
      <c r="E118" s="287" t="s">
        <v>4992</v>
      </c>
      <c r="F118" s="288" t="s">
        <v>4993</v>
      </c>
      <c r="G118" s="289" t="s">
        <v>318</v>
      </c>
      <c r="H118" s="290">
        <v>7</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2418</v>
      </c>
      <c r="AT118" s="26" t="s">
        <v>468</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859</v>
      </c>
      <c r="BM118" s="26" t="s">
        <v>4994</v>
      </c>
    </row>
    <row r="119" spans="2:65" s="1" customFormat="1" ht="25.5" customHeight="1">
      <c r="B119" s="48"/>
      <c r="C119" s="286" t="s">
        <v>327</v>
      </c>
      <c r="D119" s="286" t="s">
        <v>468</v>
      </c>
      <c r="E119" s="287" t="s">
        <v>4995</v>
      </c>
      <c r="F119" s="288" t="s">
        <v>4996</v>
      </c>
      <c r="G119" s="289" t="s">
        <v>318</v>
      </c>
      <c r="H119" s="290">
        <v>7</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2418</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4997</v>
      </c>
    </row>
    <row r="120" spans="2:65" s="1" customFormat="1" ht="25.5" customHeight="1">
      <c r="B120" s="48"/>
      <c r="C120" s="286" t="s">
        <v>331</v>
      </c>
      <c r="D120" s="286" t="s">
        <v>468</v>
      </c>
      <c r="E120" s="287" t="s">
        <v>4998</v>
      </c>
      <c r="F120" s="288" t="s">
        <v>4999</v>
      </c>
      <c r="G120" s="289" t="s">
        <v>318</v>
      </c>
      <c r="H120" s="290">
        <v>7</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2418</v>
      </c>
      <c r="AT120" s="26" t="s">
        <v>468</v>
      </c>
      <c r="AU120" s="26" t="s">
        <v>104</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859</v>
      </c>
      <c r="BM120" s="26" t="s">
        <v>5000</v>
      </c>
    </row>
    <row r="121" spans="2:63" s="11" customFormat="1" ht="22.3" customHeight="1">
      <c r="B121" s="220"/>
      <c r="C121" s="221"/>
      <c r="D121" s="222" t="s">
        <v>75</v>
      </c>
      <c r="E121" s="234" t="s">
        <v>4696</v>
      </c>
      <c r="F121" s="234" t="s">
        <v>4723</v>
      </c>
      <c r="G121" s="221"/>
      <c r="H121" s="221"/>
      <c r="I121" s="224"/>
      <c r="J121" s="235">
        <f>BK121</f>
        <v>0</v>
      </c>
      <c r="K121" s="221"/>
      <c r="L121" s="226"/>
      <c r="M121" s="227"/>
      <c r="N121" s="228"/>
      <c r="O121" s="228"/>
      <c r="P121" s="229">
        <f>SUM(P122:P138)</f>
        <v>0</v>
      </c>
      <c r="Q121" s="228"/>
      <c r="R121" s="229">
        <f>SUM(R122:R138)</f>
        <v>0</v>
      </c>
      <c r="S121" s="228"/>
      <c r="T121" s="230">
        <f>SUM(T122:T138)</f>
        <v>0</v>
      </c>
      <c r="AR121" s="231" t="s">
        <v>104</v>
      </c>
      <c r="AT121" s="232" t="s">
        <v>75</v>
      </c>
      <c r="AU121" s="232" t="s">
        <v>85</v>
      </c>
      <c r="AY121" s="231" t="s">
        <v>208</v>
      </c>
      <c r="BK121" s="233">
        <f>SUM(BK122:BK138)</f>
        <v>0</v>
      </c>
    </row>
    <row r="122" spans="2:65" s="1" customFormat="1" ht="16.5" customHeight="1">
      <c r="B122" s="48"/>
      <c r="C122" s="286" t="s">
        <v>337</v>
      </c>
      <c r="D122" s="286" t="s">
        <v>468</v>
      </c>
      <c r="E122" s="287" t="s">
        <v>5001</v>
      </c>
      <c r="F122" s="288" t="s">
        <v>5002</v>
      </c>
      <c r="G122" s="289" t="s">
        <v>318</v>
      </c>
      <c r="H122" s="290">
        <v>4</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2418</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5003</v>
      </c>
    </row>
    <row r="123" spans="2:65" s="1" customFormat="1" ht="153" customHeight="1">
      <c r="B123" s="48"/>
      <c r="C123" s="286" t="s">
        <v>343</v>
      </c>
      <c r="D123" s="286" t="s">
        <v>468</v>
      </c>
      <c r="E123" s="287" t="s">
        <v>5004</v>
      </c>
      <c r="F123" s="288" t="s">
        <v>5005</v>
      </c>
      <c r="G123" s="289" t="s">
        <v>318</v>
      </c>
      <c r="H123" s="290">
        <v>7</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2418</v>
      </c>
      <c r="AT123" s="26" t="s">
        <v>468</v>
      </c>
      <c r="AU123" s="26" t="s">
        <v>104</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859</v>
      </c>
      <c r="BM123" s="26" t="s">
        <v>5006</v>
      </c>
    </row>
    <row r="124" spans="2:47" s="1" customFormat="1" ht="13.5">
      <c r="B124" s="48"/>
      <c r="C124" s="76"/>
      <c r="D124" s="248" t="s">
        <v>391</v>
      </c>
      <c r="E124" s="76"/>
      <c r="F124" s="249" t="s">
        <v>5007</v>
      </c>
      <c r="G124" s="76"/>
      <c r="H124" s="76"/>
      <c r="I124" s="206"/>
      <c r="J124" s="76"/>
      <c r="K124" s="76"/>
      <c r="L124" s="74"/>
      <c r="M124" s="250"/>
      <c r="N124" s="49"/>
      <c r="O124" s="49"/>
      <c r="P124" s="49"/>
      <c r="Q124" s="49"/>
      <c r="R124" s="49"/>
      <c r="S124" s="49"/>
      <c r="T124" s="97"/>
      <c r="AT124" s="26" t="s">
        <v>391</v>
      </c>
      <c r="AU124" s="26" t="s">
        <v>104</v>
      </c>
    </row>
    <row r="125" spans="2:65" s="1" customFormat="1" ht="102" customHeight="1">
      <c r="B125" s="48"/>
      <c r="C125" s="286" t="s">
        <v>348</v>
      </c>
      <c r="D125" s="286" t="s">
        <v>468</v>
      </c>
      <c r="E125" s="287" t="s">
        <v>5008</v>
      </c>
      <c r="F125" s="288" t="s">
        <v>5009</v>
      </c>
      <c r="G125" s="289" t="s">
        <v>318</v>
      </c>
      <c r="H125" s="290">
        <v>7</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2418</v>
      </c>
      <c r="AT125" s="26" t="s">
        <v>468</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5010</v>
      </c>
    </row>
    <row r="126" spans="2:47" s="1" customFormat="1" ht="13.5">
      <c r="B126" s="48"/>
      <c r="C126" s="76"/>
      <c r="D126" s="248" t="s">
        <v>391</v>
      </c>
      <c r="E126" s="76"/>
      <c r="F126" s="249" t="s">
        <v>5011</v>
      </c>
      <c r="G126" s="76"/>
      <c r="H126" s="76"/>
      <c r="I126" s="206"/>
      <c r="J126" s="76"/>
      <c r="K126" s="76"/>
      <c r="L126" s="74"/>
      <c r="M126" s="250"/>
      <c r="N126" s="49"/>
      <c r="O126" s="49"/>
      <c r="P126" s="49"/>
      <c r="Q126" s="49"/>
      <c r="R126" s="49"/>
      <c r="S126" s="49"/>
      <c r="T126" s="97"/>
      <c r="AT126" s="26" t="s">
        <v>391</v>
      </c>
      <c r="AU126" s="26" t="s">
        <v>104</v>
      </c>
    </row>
    <row r="127" spans="2:65" s="1" customFormat="1" ht="16.5" customHeight="1">
      <c r="B127" s="48"/>
      <c r="C127" s="286" t="s">
        <v>353</v>
      </c>
      <c r="D127" s="286" t="s">
        <v>468</v>
      </c>
      <c r="E127" s="287" t="s">
        <v>5012</v>
      </c>
      <c r="F127" s="288" t="s">
        <v>5013</v>
      </c>
      <c r="G127" s="289" t="s">
        <v>318</v>
      </c>
      <c r="H127" s="290">
        <v>7</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2418</v>
      </c>
      <c r="AT127" s="26" t="s">
        <v>468</v>
      </c>
      <c r="AU127" s="26" t="s">
        <v>104</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859</v>
      </c>
      <c r="BM127" s="26" t="s">
        <v>5014</v>
      </c>
    </row>
    <row r="128" spans="2:65" s="1" customFormat="1" ht="16.5" customHeight="1">
      <c r="B128" s="48"/>
      <c r="C128" s="286" t="s">
        <v>533</v>
      </c>
      <c r="D128" s="286" t="s">
        <v>468</v>
      </c>
      <c r="E128" s="287" t="s">
        <v>5015</v>
      </c>
      <c r="F128" s="288" t="s">
        <v>5016</v>
      </c>
      <c r="G128" s="289" t="s">
        <v>269</v>
      </c>
      <c r="H128" s="290">
        <v>48</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2418</v>
      </c>
      <c r="AT128" s="26" t="s">
        <v>468</v>
      </c>
      <c r="AU128" s="26" t="s">
        <v>104</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859</v>
      </c>
      <c r="BM128" s="26" t="s">
        <v>5017</v>
      </c>
    </row>
    <row r="129" spans="2:47" s="1" customFormat="1" ht="13.5">
      <c r="B129" s="48"/>
      <c r="C129" s="76"/>
      <c r="D129" s="248" t="s">
        <v>391</v>
      </c>
      <c r="E129" s="76"/>
      <c r="F129" s="249" t="s">
        <v>5018</v>
      </c>
      <c r="G129" s="76"/>
      <c r="H129" s="76"/>
      <c r="I129" s="206"/>
      <c r="J129" s="76"/>
      <c r="K129" s="76"/>
      <c r="L129" s="74"/>
      <c r="M129" s="250"/>
      <c r="N129" s="49"/>
      <c r="O129" s="49"/>
      <c r="P129" s="49"/>
      <c r="Q129" s="49"/>
      <c r="R129" s="49"/>
      <c r="S129" s="49"/>
      <c r="T129" s="97"/>
      <c r="AT129" s="26" t="s">
        <v>391</v>
      </c>
      <c r="AU129" s="26" t="s">
        <v>104</v>
      </c>
    </row>
    <row r="130" spans="2:65" s="1" customFormat="1" ht="16.5" customHeight="1">
      <c r="B130" s="48"/>
      <c r="C130" s="286" t="s">
        <v>543</v>
      </c>
      <c r="D130" s="286" t="s">
        <v>468</v>
      </c>
      <c r="E130" s="287" t="s">
        <v>5019</v>
      </c>
      <c r="F130" s="288" t="s">
        <v>5020</v>
      </c>
      <c r="G130" s="289" t="s">
        <v>269</v>
      </c>
      <c r="H130" s="290">
        <v>749</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2418</v>
      </c>
      <c r="AT130" s="26" t="s">
        <v>468</v>
      </c>
      <c r="AU130" s="26" t="s">
        <v>104</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859</v>
      </c>
      <c r="BM130" s="26" t="s">
        <v>5021</v>
      </c>
    </row>
    <row r="131" spans="2:65" s="1" customFormat="1" ht="16.5" customHeight="1">
      <c r="B131" s="48"/>
      <c r="C131" s="286" t="s">
        <v>547</v>
      </c>
      <c r="D131" s="286" t="s">
        <v>468</v>
      </c>
      <c r="E131" s="287" t="s">
        <v>5022</v>
      </c>
      <c r="F131" s="288" t="s">
        <v>5023</v>
      </c>
      <c r="G131" s="289" t="s">
        <v>269</v>
      </c>
      <c r="H131" s="290">
        <v>74</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2418</v>
      </c>
      <c r="AT131" s="26" t="s">
        <v>468</v>
      </c>
      <c r="AU131" s="26" t="s">
        <v>104</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859</v>
      </c>
      <c r="BM131" s="26" t="s">
        <v>5024</v>
      </c>
    </row>
    <row r="132" spans="2:65" s="1" customFormat="1" ht="16.5" customHeight="1">
      <c r="B132" s="48"/>
      <c r="C132" s="286" t="s">
        <v>553</v>
      </c>
      <c r="D132" s="286" t="s">
        <v>468</v>
      </c>
      <c r="E132" s="287" t="s">
        <v>5025</v>
      </c>
      <c r="F132" s="288" t="s">
        <v>5026</v>
      </c>
      <c r="G132" s="289" t="s">
        <v>269</v>
      </c>
      <c r="H132" s="290">
        <v>174</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2418</v>
      </c>
      <c r="AT132" s="26" t="s">
        <v>468</v>
      </c>
      <c r="AU132" s="26" t="s">
        <v>104</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859</v>
      </c>
      <c r="BM132" s="26" t="s">
        <v>5027</v>
      </c>
    </row>
    <row r="133" spans="2:65" s="1" customFormat="1" ht="16.5" customHeight="1">
      <c r="B133" s="48"/>
      <c r="C133" s="286" t="s">
        <v>559</v>
      </c>
      <c r="D133" s="286" t="s">
        <v>468</v>
      </c>
      <c r="E133" s="287" t="s">
        <v>5028</v>
      </c>
      <c r="F133" s="288" t="s">
        <v>5029</v>
      </c>
      <c r="G133" s="289" t="s">
        <v>269</v>
      </c>
      <c r="H133" s="290">
        <v>9</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2418</v>
      </c>
      <c r="AT133" s="26" t="s">
        <v>468</v>
      </c>
      <c r="AU133" s="26" t="s">
        <v>104</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859</v>
      </c>
      <c r="BM133" s="26" t="s">
        <v>5030</v>
      </c>
    </row>
    <row r="134" spans="2:65" s="1" customFormat="1" ht="16.5" customHeight="1">
      <c r="B134" s="48"/>
      <c r="C134" s="286" t="s">
        <v>568</v>
      </c>
      <c r="D134" s="286" t="s">
        <v>468</v>
      </c>
      <c r="E134" s="287" t="s">
        <v>5031</v>
      </c>
      <c r="F134" s="288" t="s">
        <v>5032</v>
      </c>
      <c r="G134" s="289" t="s">
        <v>269</v>
      </c>
      <c r="H134" s="290">
        <v>2</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2418</v>
      </c>
      <c r="AT134" s="26" t="s">
        <v>468</v>
      </c>
      <c r="AU134" s="26" t="s">
        <v>104</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859</v>
      </c>
      <c r="BM134" s="26" t="s">
        <v>5033</v>
      </c>
    </row>
    <row r="135" spans="2:65" s="1" customFormat="1" ht="16.5" customHeight="1">
      <c r="B135" s="48"/>
      <c r="C135" s="286" t="s">
        <v>574</v>
      </c>
      <c r="D135" s="286" t="s">
        <v>468</v>
      </c>
      <c r="E135" s="287" t="s">
        <v>5034</v>
      </c>
      <c r="F135" s="288" t="s">
        <v>5035</v>
      </c>
      <c r="G135" s="289" t="s">
        <v>269</v>
      </c>
      <c r="H135" s="290">
        <v>2</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2418</v>
      </c>
      <c r="AT135" s="26" t="s">
        <v>468</v>
      </c>
      <c r="AU135" s="26" t="s">
        <v>104</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859</v>
      </c>
      <c r="BM135" s="26" t="s">
        <v>5036</v>
      </c>
    </row>
    <row r="136" spans="2:65" s="1" customFormat="1" ht="16.5" customHeight="1">
      <c r="B136" s="48"/>
      <c r="C136" s="286" t="s">
        <v>581</v>
      </c>
      <c r="D136" s="286" t="s">
        <v>468</v>
      </c>
      <c r="E136" s="287" t="s">
        <v>5037</v>
      </c>
      <c r="F136" s="288" t="s">
        <v>5038</v>
      </c>
      <c r="G136" s="289" t="s">
        <v>269</v>
      </c>
      <c r="H136" s="290">
        <v>1</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2418</v>
      </c>
      <c r="AT136" s="26" t="s">
        <v>468</v>
      </c>
      <c r="AU136" s="26" t="s">
        <v>104</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859</v>
      </c>
      <c r="BM136" s="26" t="s">
        <v>5039</v>
      </c>
    </row>
    <row r="137" spans="2:47" s="1" customFormat="1" ht="13.5">
      <c r="B137" s="48"/>
      <c r="C137" s="76"/>
      <c r="D137" s="248" t="s">
        <v>391</v>
      </c>
      <c r="E137" s="76"/>
      <c r="F137" s="249" t="s">
        <v>4774</v>
      </c>
      <c r="G137" s="76"/>
      <c r="H137" s="76"/>
      <c r="I137" s="206"/>
      <c r="J137" s="76"/>
      <c r="K137" s="76"/>
      <c r="L137" s="74"/>
      <c r="M137" s="250"/>
      <c r="N137" s="49"/>
      <c r="O137" s="49"/>
      <c r="P137" s="49"/>
      <c r="Q137" s="49"/>
      <c r="R137" s="49"/>
      <c r="S137" s="49"/>
      <c r="T137" s="97"/>
      <c r="AT137" s="26" t="s">
        <v>391</v>
      </c>
      <c r="AU137" s="26" t="s">
        <v>104</v>
      </c>
    </row>
    <row r="138" spans="2:65" s="1" customFormat="1" ht="16.5" customHeight="1">
      <c r="B138" s="48"/>
      <c r="C138" s="286" t="s">
        <v>587</v>
      </c>
      <c r="D138" s="286" t="s">
        <v>468</v>
      </c>
      <c r="E138" s="287" t="s">
        <v>4775</v>
      </c>
      <c r="F138" s="288" t="s">
        <v>4776</v>
      </c>
      <c r="G138" s="289" t="s">
        <v>263</v>
      </c>
      <c r="H138" s="290">
        <v>1</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2418</v>
      </c>
      <c r="AT138" s="26" t="s">
        <v>468</v>
      </c>
      <c r="AU138" s="26" t="s">
        <v>104</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859</v>
      </c>
      <c r="BM138" s="26" t="s">
        <v>5040</v>
      </c>
    </row>
    <row r="139" spans="2:63" s="11" customFormat="1" ht="29.85" customHeight="1">
      <c r="B139" s="220"/>
      <c r="C139" s="221"/>
      <c r="D139" s="222" t="s">
        <v>75</v>
      </c>
      <c r="E139" s="234" t="s">
        <v>4722</v>
      </c>
      <c r="F139" s="234" t="s">
        <v>4779</v>
      </c>
      <c r="G139" s="221"/>
      <c r="H139" s="221"/>
      <c r="I139" s="224"/>
      <c r="J139" s="235">
        <f>BK139</f>
        <v>0</v>
      </c>
      <c r="K139" s="221"/>
      <c r="L139" s="226"/>
      <c r="M139" s="227"/>
      <c r="N139" s="228"/>
      <c r="O139" s="228"/>
      <c r="P139" s="229">
        <f>SUM(P140:P149)</f>
        <v>0</v>
      </c>
      <c r="Q139" s="228"/>
      <c r="R139" s="229">
        <f>SUM(R140:R149)</f>
        <v>0</v>
      </c>
      <c r="S139" s="228"/>
      <c r="T139" s="230">
        <f>SUM(T140:T149)</f>
        <v>0</v>
      </c>
      <c r="AR139" s="231" t="s">
        <v>104</v>
      </c>
      <c r="AT139" s="232" t="s">
        <v>75</v>
      </c>
      <c r="AU139" s="232" t="s">
        <v>18</v>
      </c>
      <c r="AY139" s="231" t="s">
        <v>208</v>
      </c>
      <c r="BK139" s="233">
        <f>SUM(BK140:BK149)</f>
        <v>0</v>
      </c>
    </row>
    <row r="140" spans="2:65" s="1" customFormat="1" ht="16.5" customHeight="1">
      <c r="B140" s="48"/>
      <c r="C140" s="236" t="s">
        <v>601</v>
      </c>
      <c r="D140" s="236" t="s">
        <v>210</v>
      </c>
      <c r="E140" s="237" t="s">
        <v>4816</v>
      </c>
      <c r="F140" s="238" t="s">
        <v>4817</v>
      </c>
      <c r="G140" s="239" t="s">
        <v>263</v>
      </c>
      <c r="H140" s="240">
        <v>1</v>
      </c>
      <c r="I140" s="241"/>
      <c r="J140" s="242">
        <f>ROUND(I140*H140,2)</f>
        <v>0</v>
      </c>
      <c r="K140" s="238" t="s">
        <v>22</v>
      </c>
      <c r="L140" s="74"/>
      <c r="M140" s="243" t="s">
        <v>22</v>
      </c>
      <c r="N140" s="244" t="s">
        <v>47</v>
      </c>
      <c r="O140" s="49"/>
      <c r="P140" s="245">
        <f>O140*H140</f>
        <v>0</v>
      </c>
      <c r="Q140" s="245">
        <v>0</v>
      </c>
      <c r="R140" s="245">
        <f>Q140*H140</f>
        <v>0</v>
      </c>
      <c r="S140" s="245">
        <v>0</v>
      </c>
      <c r="T140" s="246">
        <f>S140*H140</f>
        <v>0</v>
      </c>
      <c r="AR140" s="26" t="s">
        <v>859</v>
      </c>
      <c r="AT140" s="26" t="s">
        <v>210</v>
      </c>
      <c r="AU140" s="26" t="s">
        <v>85</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859</v>
      </c>
      <c r="BM140" s="26" t="s">
        <v>5041</v>
      </c>
    </row>
    <row r="141" spans="2:65" s="1" customFormat="1" ht="16.5" customHeight="1">
      <c r="B141" s="48"/>
      <c r="C141" s="236" t="s">
        <v>605</v>
      </c>
      <c r="D141" s="236" t="s">
        <v>210</v>
      </c>
      <c r="E141" s="237" t="s">
        <v>5042</v>
      </c>
      <c r="F141" s="238" t="s">
        <v>4790</v>
      </c>
      <c r="G141" s="239" t="s">
        <v>318</v>
      </c>
      <c r="H141" s="240">
        <v>60</v>
      </c>
      <c r="I141" s="241"/>
      <c r="J141" s="242">
        <f>ROUND(I141*H141,2)</f>
        <v>0</v>
      </c>
      <c r="K141" s="238" t="s">
        <v>22</v>
      </c>
      <c r="L141" s="74"/>
      <c r="M141" s="243" t="s">
        <v>22</v>
      </c>
      <c r="N141" s="244" t="s">
        <v>47</v>
      </c>
      <c r="O141" s="49"/>
      <c r="P141" s="245">
        <f>O141*H141</f>
        <v>0</v>
      </c>
      <c r="Q141" s="245">
        <v>0</v>
      </c>
      <c r="R141" s="245">
        <f>Q141*H141</f>
        <v>0</v>
      </c>
      <c r="S141" s="245">
        <v>0</v>
      </c>
      <c r="T141" s="246">
        <f>S141*H141</f>
        <v>0</v>
      </c>
      <c r="AR141" s="26" t="s">
        <v>859</v>
      </c>
      <c r="AT141" s="26" t="s">
        <v>210</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859</v>
      </c>
      <c r="BM141" s="26" t="s">
        <v>5043</v>
      </c>
    </row>
    <row r="142" spans="2:65" s="1" customFormat="1" ht="16.5" customHeight="1">
      <c r="B142" s="48"/>
      <c r="C142" s="236" t="s">
        <v>611</v>
      </c>
      <c r="D142" s="236" t="s">
        <v>210</v>
      </c>
      <c r="E142" s="237" t="s">
        <v>5044</v>
      </c>
      <c r="F142" s="238" t="s">
        <v>5045</v>
      </c>
      <c r="G142" s="239" t="s">
        <v>318</v>
      </c>
      <c r="H142" s="240">
        <v>7</v>
      </c>
      <c r="I142" s="241"/>
      <c r="J142" s="242">
        <f>ROUND(I142*H142,2)</f>
        <v>0</v>
      </c>
      <c r="K142" s="238" t="s">
        <v>22</v>
      </c>
      <c r="L142" s="74"/>
      <c r="M142" s="243" t="s">
        <v>22</v>
      </c>
      <c r="N142" s="244" t="s">
        <v>47</v>
      </c>
      <c r="O142" s="49"/>
      <c r="P142" s="245">
        <f>O142*H142</f>
        <v>0</v>
      </c>
      <c r="Q142" s="245">
        <v>0</v>
      </c>
      <c r="R142" s="245">
        <f>Q142*H142</f>
        <v>0</v>
      </c>
      <c r="S142" s="245">
        <v>0</v>
      </c>
      <c r="T142" s="246">
        <f>S142*H142</f>
        <v>0</v>
      </c>
      <c r="AR142" s="26" t="s">
        <v>859</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859</v>
      </c>
      <c r="BM142" s="26" t="s">
        <v>5046</v>
      </c>
    </row>
    <row r="143" spans="2:65" s="1" customFormat="1" ht="16.5" customHeight="1">
      <c r="B143" s="48"/>
      <c r="C143" s="236" t="s">
        <v>619</v>
      </c>
      <c r="D143" s="236" t="s">
        <v>210</v>
      </c>
      <c r="E143" s="237" t="s">
        <v>5047</v>
      </c>
      <c r="F143" s="238" t="s">
        <v>5048</v>
      </c>
      <c r="G143" s="239" t="s">
        <v>269</v>
      </c>
      <c r="H143" s="240">
        <v>997</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859</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859</v>
      </c>
      <c r="BM143" s="26" t="s">
        <v>5049</v>
      </c>
    </row>
    <row r="144" spans="2:65" s="1" customFormat="1" ht="16.5" customHeight="1">
      <c r="B144" s="48"/>
      <c r="C144" s="236" t="s">
        <v>624</v>
      </c>
      <c r="D144" s="236" t="s">
        <v>210</v>
      </c>
      <c r="E144" s="237" t="s">
        <v>5050</v>
      </c>
      <c r="F144" s="238" t="s">
        <v>5051</v>
      </c>
      <c r="G144" s="239" t="s">
        <v>318</v>
      </c>
      <c r="H144" s="240">
        <v>68</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859</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859</v>
      </c>
      <c r="BM144" s="26" t="s">
        <v>5052</v>
      </c>
    </row>
    <row r="145" spans="2:65" s="1" customFormat="1" ht="16.5" customHeight="1">
      <c r="B145" s="48"/>
      <c r="C145" s="236" t="s">
        <v>631</v>
      </c>
      <c r="D145" s="236" t="s">
        <v>210</v>
      </c>
      <c r="E145" s="237" t="s">
        <v>5053</v>
      </c>
      <c r="F145" s="238" t="s">
        <v>5054</v>
      </c>
      <c r="G145" s="239" t="s">
        <v>318</v>
      </c>
      <c r="H145" s="240">
        <v>3</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859</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859</v>
      </c>
      <c r="BM145" s="26" t="s">
        <v>5055</v>
      </c>
    </row>
    <row r="146" spans="2:65" s="1" customFormat="1" ht="16.5" customHeight="1">
      <c r="B146" s="48"/>
      <c r="C146" s="236" t="s">
        <v>637</v>
      </c>
      <c r="D146" s="236" t="s">
        <v>210</v>
      </c>
      <c r="E146" s="237" t="s">
        <v>5056</v>
      </c>
      <c r="F146" s="238" t="s">
        <v>5057</v>
      </c>
      <c r="G146" s="239" t="s">
        <v>263</v>
      </c>
      <c r="H146" s="240">
        <v>1</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859</v>
      </c>
      <c r="AT146" s="26" t="s">
        <v>210</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859</v>
      </c>
      <c r="BM146" s="26" t="s">
        <v>5058</v>
      </c>
    </row>
    <row r="147" spans="2:65" s="1" customFormat="1" ht="16.5" customHeight="1">
      <c r="B147" s="48"/>
      <c r="C147" s="236" t="s">
        <v>643</v>
      </c>
      <c r="D147" s="236" t="s">
        <v>210</v>
      </c>
      <c r="E147" s="237" t="s">
        <v>5059</v>
      </c>
      <c r="F147" s="238" t="s">
        <v>5060</v>
      </c>
      <c r="G147" s="239" t="s">
        <v>263</v>
      </c>
      <c r="H147" s="240">
        <v>1</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859</v>
      </c>
      <c r="AT147" s="26" t="s">
        <v>210</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859</v>
      </c>
      <c r="BM147" s="26" t="s">
        <v>5061</v>
      </c>
    </row>
    <row r="148" spans="2:65" s="1" customFormat="1" ht="16.5" customHeight="1">
      <c r="B148" s="48"/>
      <c r="C148" s="236" t="s">
        <v>647</v>
      </c>
      <c r="D148" s="236" t="s">
        <v>210</v>
      </c>
      <c r="E148" s="237" t="s">
        <v>5062</v>
      </c>
      <c r="F148" s="238" t="s">
        <v>4821</v>
      </c>
      <c r="G148" s="239" t="s">
        <v>2043</v>
      </c>
      <c r="H148" s="307"/>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859</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859</v>
      </c>
      <c r="BM148" s="26" t="s">
        <v>5063</v>
      </c>
    </row>
    <row r="149" spans="2:65" s="1" customFormat="1" ht="16.5" customHeight="1">
      <c r="B149" s="48"/>
      <c r="C149" s="236" t="s">
        <v>654</v>
      </c>
      <c r="D149" s="236" t="s">
        <v>210</v>
      </c>
      <c r="E149" s="237" t="s">
        <v>5064</v>
      </c>
      <c r="F149" s="238" t="s">
        <v>4824</v>
      </c>
      <c r="G149" s="239" t="s">
        <v>2043</v>
      </c>
      <c r="H149" s="307"/>
      <c r="I149" s="241"/>
      <c r="J149" s="242">
        <f>ROUND(I149*H149,2)</f>
        <v>0</v>
      </c>
      <c r="K149" s="238" t="s">
        <v>22</v>
      </c>
      <c r="L149" s="74"/>
      <c r="M149" s="243" t="s">
        <v>22</v>
      </c>
      <c r="N149" s="312" t="s">
        <v>47</v>
      </c>
      <c r="O149" s="284"/>
      <c r="P149" s="310">
        <f>O149*H149</f>
        <v>0</v>
      </c>
      <c r="Q149" s="310">
        <v>0</v>
      </c>
      <c r="R149" s="310">
        <f>Q149*H149</f>
        <v>0</v>
      </c>
      <c r="S149" s="310">
        <v>0</v>
      </c>
      <c r="T149" s="311">
        <f>S149*H149</f>
        <v>0</v>
      </c>
      <c r="AR149" s="26" t="s">
        <v>859</v>
      </c>
      <c r="AT149" s="26" t="s">
        <v>210</v>
      </c>
      <c r="AU149" s="26" t="s">
        <v>85</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859</v>
      </c>
      <c r="BM149" s="26" t="s">
        <v>5065</v>
      </c>
    </row>
    <row r="150" spans="2:12" s="1" customFormat="1" ht="6.95" customHeight="1">
      <c r="B150" s="69"/>
      <c r="C150" s="70"/>
      <c r="D150" s="70"/>
      <c r="E150" s="70"/>
      <c r="F150" s="70"/>
      <c r="G150" s="70"/>
      <c r="H150" s="70"/>
      <c r="I150" s="181"/>
      <c r="J150" s="70"/>
      <c r="K150" s="70"/>
      <c r="L150" s="74"/>
    </row>
  </sheetData>
  <sheetProtection password="CC35" sheet="1" objects="1" scenarios="1" formatColumns="0" formatRows="0" autoFilter="0"/>
  <autoFilter ref="C92:K149"/>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5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137</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5066</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ROUND(SUM(BE93:BE150),2)</f>
        <v>0</v>
      </c>
      <c r="G34" s="49"/>
      <c r="H34" s="49"/>
      <c r="I34" s="173">
        <v>0.21</v>
      </c>
      <c r="J34" s="172">
        <f>ROUND(ROUND((SUM(BE93:BE150)),2)*I34,2)</f>
        <v>0</v>
      </c>
      <c r="K34" s="53"/>
    </row>
    <row r="35" spans="2:11" s="1" customFormat="1" ht="14.4" customHeight="1">
      <c r="B35" s="48"/>
      <c r="C35" s="49"/>
      <c r="D35" s="49"/>
      <c r="E35" s="57" t="s">
        <v>48</v>
      </c>
      <c r="F35" s="172">
        <f>ROUND(SUM(BF93:BF150),2)</f>
        <v>0</v>
      </c>
      <c r="G35" s="49"/>
      <c r="H35" s="49"/>
      <c r="I35" s="173">
        <v>0.15</v>
      </c>
      <c r="J35" s="172">
        <f>ROUND(ROUND((SUM(BF93:BF150)),2)*I35,2)</f>
        <v>0</v>
      </c>
      <c r="K35" s="53"/>
    </row>
    <row r="36" spans="2:11" s="1" customFormat="1" ht="14.4" customHeight="1" hidden="1">
      <c r="B36" s="48"/>
      <c r="C36" s="49"/>
      <c r="D36" s="49"/>
      <c r="E36" s="57" t="s">
        <v>49</v>
      </c>
      <c r="F36" s="172">
        <f>ROUND(SUM(BG93:BG150),2)</f>
        <v>0</v>
      </c>
      <c r="G36" s="49"/>
      <c r="H36" s="49"/>
      <c r="I36" s="173">
        <v>0.21</v>
      </c>
      <c r="J36" s="172">
        <v>0</v>
      </c>
      <c r="K36" s="53"/>
    </row>
    <row r="37" spans="2:11" s="1" customFormat="1" ht="14.4" customHeight="1" hidden="1">
      <c r="B37" s="48"/>
      <c r="C37" s="49"/>
      <c r="D37" s="49"/>
      <c r="E37" s="57" t="s">
        <v>50</v>
      </c>
      <c r="F37" s="172">
        <f>ROUND(SUM(BH93:BH150),2)</f>
        <v>0</v>
      </c>
      <c r="G37" s="49"/>
      <c r="H37" s="49"/>
      <c r="I37" s="173">
        <v>0.15</v>
      </c>
      <c r="J37" s="172">
        <v>0</v>
      </c>
      <c r="K37" s="53"/>
    </row>
    <row r="38" spans="2:11" s="1" customFormat="1" ht="14.4" customHeight="1" hidden="1">
      <c r="B38" s="48"/>
      <c r="C38" s="49"/>
      <c r="D38" s="49"/>
      <c r="E38" s="57" t="s">
        <v>51</v>
      </c>
      <c r="F38" s="172">
        <f>ROUND(SUM(BI93:BI150),2)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 xml:space="preserve">O04.3.1.5 - Elektronické zabezpečení  (EZS)</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J93</f>
        <v>0</v>
      </c>
      <c r="K64" s="53"/>
      <c r="AU64" s="26" t="s">
        <v>187</v>
      </c>
    </row>
    <row r="65" spans="2:11" s="8" customFormat="1" ht="24.95" customHeight="1">
      <c r="B65" s="192"/>
      <c r="C65" s="193"/>
      <c r="D65" s="194" t="s">
        <v>5067</v>
      </c>
      <c r="E65" s="195"/>
      <c r="F65" s="195"/>
      <c r="G65" s="195"/>
      <c r="H65" s="195"/>
      <c r="I65" s="196"/>
      <c r="J65" s="197">
        <f>J94</f>
        <v>0</v>
      </c>
      <c r="K65" s="198"/>
    </row>
    <row r="66" spans="2:11" s="9" customFormat="1" ht="19.9" customHeight="1">
      <c r="B66" s="199"/>
      <c r="C66" s="200"/>
      <c r="D66" s="201" t="s">
        <v>4619</v>
      </c>
      <c r="E66" s="202"/>
      <c r="F66" s="202"/>
      <c r="G66" s="202"/>
      <c r="H66" s="202"/>
      <c r="I66" s="203"/>
      <c r="J66" s="204">
        <f>J95</f>
        <v>0</v>
      </c>
      <c r="K66" s="205"/>
    </row>
    <row r="67" spans="2:11" s="9" customFormat="1" ht="14.85" customHeight="1">
      <c r="B67" s="199"/>
      <c r="C67" s="200"/>
      <c r="D67" s="201" t="s">
        <v>5068</v>
      </c>
      <c r="E67" s="202"/>
      <c r="F67" s="202"/>
      <c r="G67" s="202"/>
      <c r="H67" s="202"/>
      <c r="I67" s="203"/>
      <c r="J67" s="204">
        <f>J96</f>
        <v>0</v>
      </c>
      <c r="K67" s="205"/>
    </row>
    <row r="68" spans="2:11" s="9" customFormat="1" ht="14.85" customHeight="1">
      <c r="B68" s="199"/>
      <c r="C68" s="200"/>
      <c r="D68" s="201" t="s">
        <v>4927</v>
      </c>
      <c r="E68" s="202"/>
      <c r="F68" s="202"/>
      <c r="G68" s="202"/>
      <c r="H68" s="202"/>
      <c r="I68" s="203"/>
      <c r="J68" s="204">
        <f>J128</f>
        <v>0</v>
      </c>
      <c r="K68" s="205"/>
    </row>
    <row r="69" spans="2:11" s="9" customFormat="1" ht="19.9" customHeight="1">
      <c r="B69" s="199"/>
      <c r="C69" s="200"/>
      <c r="D69" s="201" t="s">
        <v>4928</v>
      </c>
      <c r="E69" s="202"/>
      <c r="F69" s="202"/>
      <c r="G69" s="202"/>
      <c r="H69" s="202"/>
      <c r="I69" s="203"/>
      <c r="J69" s="204">
        <f>J140</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192</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180</v>
      </c>
      <c r="D80" s="313"/>
      <c r="E80" s="313"/>
      <c r="F80" s="313"/>
      <c r="G80" s="313"/>
      <c r="H80" s="313"/>
      <c r="I80" s="151"/>
      <c r="J80" s="313"/>
      <c r="K80" s="313"/>
      <c r="L80" s="314"/>
    </row>
    <row r="81" spans="2:12" ht="16.5" customHeight="1">
      <c r="B81" s="30"/>
      <c r="C81" s="313"/>
      <c r="D81" s="313"/>
      <c r="E81" s="207" t="s">
        <v>3644</v>
      </c>
      <c r="F81" s="313"/>
      <c r="G81" s="313"/>
      <c r="H81" s="313"/>
      <c r="I81" s="151"/>
      <c r="J81" s="313"/>
      <c r="K81" s="313"/>
      <c r="L81" s="314"/>
    </row>
    <row r="82" spans="2:12" ht="13.5">
      <c r="B82" s="30"/>
      <c r="C82" s="78" t="s">
        <v>3645</v>
      </c>
      <c r="D82" s="313"/>
      <c r="E82" s="313"/>
      <c r="F82" s="313"/>
      <c r="G82" s="313"/>
      <c r="H82" s="313"/>
      <c r="I82" s="151"/>
      <c r="J82" s="313"/>
      <c r="K82" s="313"/>
      <c r="L82" s="314"/>
    </row>
    <row r="83" spans="2:12" s="1" customFormat="1" ht="16.5" customHeight="1">
      <c r="B83" s="48"/>
      <c r="C83" s="76"/>
      <c r="D83" s="76"/>
      <c r="E83" s="315" t="s">
        <v>4413</v>
      </c>
      <c r="F83" s="76"/>
      <c r="G83" s="76"/>
      <c r="H83" s="76"/>
      <c r="I83" s="206"/>
      <c r="J83" s="76"/>
      <c r="K83" s="76"/>
      <c r="L83" s="74"/>
    </row>
    <row r="84" spans="2:12" s="1" customFormat="1" ht="14.4" customHeight="1">
      <c r="B84" s="48"/>
      <c r="C84" s="78" t="s">
        <v>4616</v>
      </c>
      <c r="D84" s="76"/>
      <c r="E84" s="76"/>
      <c r="F84" s="76"/>
      <c r="G84" s="76"/>
      <c r="H84" s="76"/>
      <c r="I84" s="206"/>
      <c r="J84" s="76"/>
      <c r="K84" s="76"/>
      <c r="L84" s="74"/>
    </row>
    <row r="85" spans="2:12" s="1" customFormat="1" ht="17.25" customHeight="1">
      <c r="B85" s="48"/>
      <c r="C85" s="76"/>
      <c r="D85" s="76"/>
      <c r="E85" s="84" t="str">
        <f>E13</f>
        <v xml:space="preserve">O04.3.1.5 - Elektronické zabezpečení  (EZS)</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23. 1. 2018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193</v>
      </c>
      <c r="D92" s="212" t="s">
        <v>61</v>
      </c>
      <c r="E92" s="212" t="s">
        <v>57</v>
      </c>
      <c r="F92" s="212" t="s">
        <v>194</v>
      </c>
      <c r="G92" s="212" t="s">
        <v>195</v>
      </c>
      <c r="H92" s="212" t="s">
        <v>196</v>
      </c>
      <c r="I92" s="213" t="s">
        <v>197</v>
      </c>
      <c r="J92" s="212" t="s">
        <v>185</v>
      </c>
      <c r="K92" s="214" t="s">
        <v>198</v>
      </c>
      <c r="L92" s="215"/>
      <c r="M92" s="104" t="s">
        <v>199</v>
      </c>
      <c r="N92" s="105" t="s">
        <v>46</v>
      </c>
      <c r="O92" s="105" t="s">
        <v>200</v>
      </c>
      <c r="P92" s="105" t="s">
        <v>201</v>
      </c>
      <c r="Q92" s="105" t="s">
        <v>202</v>
      </c>
      <c r="R92" s="105" t="s">
        <v>203</v>
      </c>
      <c r="S92" s="105" t="s">
        <v>204</v>
      </c>
      <c r="T92" s="106" t="s">
        <v>205</v>
      </c>
    </row>
    <row r="93" spans="2:63" s="1" customFormat="1" ht="29.25" customHeight="1">
      <c r="B93" s="48"/>
      <c r="C93" s="110" t="s">
        <v>186</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187</v>
      </c>
      <c r="BK93" s="219">
        <f>BK94</f>
        <v>0</v>
      </c>
    </row>
    <row r="94" spans="2:63" s="11" customFormat="1" ht="37.4" customHeight="1">
      <c r="B94" s="220"/>
      <c r="C94" s="221"/>
      <c r="D94" s="222" t="s">
        <v>75</v>
      </c>
      <c r="E94" s="223" t="s">
        <v>4624</v>
      </c>
      <c r="F94" s="223" t="s">
        <v>5069</v>
      </c>
      <c r="G94" s="221"/>
      <c r="H94" s="221"/>
      <c r="I94" s="224"/>
      <c r="J94" s="225">
        <f>BK94</f>
        <v>0</v>
      </c>
      <c r="K94" s="221"/>
      <c r="L94" s="226"/>
      <c r="M94" s="227"/>
      <c r="N94" s="228"/>
      <c r="O94" s="228"/>
      <c r="P94" s="229">
        <f>P95+P140</f>
        <v>0</v>
      </c>
      <c r="Q94" s="228"/>
      <c r="R94" s="229">
        <f>R95+R140</f>
        <v>0</v>
      </c>
      <c r="S94" s="228"/>
      <c r="T94" s="230">
        <f>T95+T140</f>
        <v>0</v>
      </c>
      <c r="AR94" s="231" t="s">
        <v>104</v>
      </c>
      <c r="AT94" s="232" t="s">
        <v>75</v>
      </c>
      <c r="AU94" s="232" t="s">
        <v>76</v>
      </c>
      <c r="AY94" s="231" t="s">
        <v>208</v>
      </c>
      <c r="BK94" s="233">
        <f>BK95+BK140</f>
        <v>0</v>
      </c>
    </row>
    <row r="95" spans="2:63" s="11" customFormat="1" ht="19.9" customHeight="1">
      <c r="B95" s="220"/>
      <c r="C95" s="221"/>
      <c r="D95" s="222" t="s">
        <v>75</v>
      </c>
      <c r="E95" s="234" t="s">
        <v>4626</v>
      </c>
      <c r="F95" s="234" t="s">
        <v>4627</v>
      </c>
      <c r="G95" s="221"/>
      <c r="H95" s="221"/>
      <c r="I95" s="224"/>
      <c r="J95" s="235">
        <f>BK95</f>
        <v>0</v>
      </c>
      <c r="K95" s="221"/>
      <c r="L95" s="226"/>
      <c r="M95" s="227"/>
      <c r="N95" s="228"/>
      <c r="O95" s="228"/>
      <c r="P95" s="229">
        <f>P96+P128</f>
        <v>0</v>
      </c>
      <c r="Q95" s="228"/>
      <c r="R95" s="229">
        <f>R96+R128</f>
        <v>0</v>
      </c>
      <c r="S95" s="228"/>
      <c r="T95" s="230">
        <f>T96+T128</f>
        <v>0</v>
      </c>
      <c r="AR95" s="231" t="s">
        <v>104</v>
      </c>
      <c r="AT95" s="232" t="s">
        <v>75</v>
      </c>
      <c r="AU95" s="232" t="s">
        <v>18</v>
      </c>
      <c r="AY95" s="231" t="s">
        <v>208</v>
      </c>
      <c r="BK95" s="233">
        <f>BK96+BK128</f>
        <v>0</v>
      </c>
    </row>
    <row r="96" spans="2:63" s="11" customFormat="1" ht="14.85" customHeight="1">
      <c r="B96" s="220"/>
      <c r="C96" s="221"/>
      <c r="D96" s="222" t="s">
        <v>75</v>
      </c>
      <c r="E96" s="234" t="s">
        <v>4628</v>
      </c>
      <c r="F96" s="234" t="s">
        <v>5070</v>
      </c>
      <c r="G96" s="221"/>
      <c r="H96" s="221"/>
      <c r="I96" s="224"/>
      <c r="J96" s="235">
        <f>BK96</f>
        <v>0</v>
      </c>
      <c r="K96" s="221"/>
      <c r="L96" s="226"/>
      <c r="M96" s="227"/>
      <c r="N96" s="228"/>
      <c r="O96" s="228"/>
      <c r="P96" s="229">
        <f>SUM(P97:P127)</f>
        <v>0</v>
      </c>
      <c r="Q96" s="228"/>
      <c r="R96" s="229">
        <f>SUM(R97:R127)</f>
        <v>0</v>
      </c>
      <c r="S96" s="228"/>
      <c r="T96" s="230">
        <f>SUM(T97:T127)</f>
        <v>0</v>
      </c>
      <c r="AR96" s="231" t="s">
        <v>104</v>
      </c>
      <c r="AT96" s="232" t="s">
        <v>75</v>
      </c>
      <c r="AU96" s="232" t="s">
        <v>85</v>
      </c>
      <c r="AY96" s="231" t="s">
        <v>208</v>
      </c>
      <c r="BK96" s="233">
        <f>SUM(BK97:BK127)</f>
        <v>0</v>
      </c>
    </row>
    <row r="97" spans="2:65" s="1" customFormat="1" ht="25.5" customHeight="1">
      <c r="B97" s="48"/>
      <c r="C97" s="286" t="s">
        <v>18</v>
      </c>
      <c r="D97" s="286" t="s">
        <v>468</v>
      </c>
      <c r="E97" s="287" t="s">
        <v>5071</v>
      </c>
      <c r="F97" s="288" t="s">
        <v>5072</v>
      </c>
      <c r="G97" s="289" t="s">
        <v>318</v>
      </c>
      <c r="H97" s="290">
        <v>1</v>
      </c>
      <c r="I97" s="291"/>
      <c r="J97" s="292">
        <f>ROUND(I97*H97,2)</f>
        <v>0</v>
      </c>
      <c r="K97" s="288" t="s">
        <v>22</v>
      </c>
      <c r="L97" s="293"/>
      <c r="M97" s="294" t="s">
        <v>22</v>
      </c>
      <c r="N97" s="295" t="s">
        <v>47</v>
      </c>
      <c r="O97" s="49"/>
      <c r="P97" s="245">
        <f>O97*H97</f>
        <v>0</v>
      </c>
      <c r="Q97" s="245">
        <v>0</v>
      </c>
      <c r="R97" s="245">
        <f>Q97*H97</f>
        <v>0</v>
      </c>
      <c r="S97" s="245">
        <v>0</v>
      </c>
      <c r="T97" s="246">
        <f>S97*H97</f>
        <v>0</v>
      </c>
      <c r="AR97" s="26" t="s">
        <v>2418</v>
      </c>
      <c r="AT97" s="26" t="s">
        <v>468</v>
      </c>
      <c r="AU97" s="26" t="s">
        <v>104</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859</v>
      </c>
      <c r="BM97" s="26" t="s">
        <v>5073</v>
      </c>
    </row>
    <row r="98" spans="2:47" s="1" customFormat="1" ht="13.5">
      <c r="B98" s="48"/>
      <c r="C98" s="76"/>
      <c r="D98" s="248" t="s">
        <v>391</v>
      </c>
      <c r="E98" s="76"/>
      <c r="F98" s="249" t="s">
        <v>5074</v>
      </c>
      <c r="G98" s="76"/>
      <c r="H98" s="76"/>
      <c r="I98" s="206"/>
      <c r="J98" s="76"/>
      <c r="K98" s="76"/>
      <c r="L98" s="74"/>
      <c r="M98" s="250"/>
      <c r="N98" s="49"/>
      <c r="O98" s="49"/>
      <c r="P98" s="49"/>
      <c r="Q98" s="49"/>
      <c r="R98" s="49"/>
      <c r="S98" s="49"/>
      <c r="T98" s="97"/>
      <c r="AT98" s="26" t="s">
        <v>391</v>
      </c>
      <c r="AU98" s="26" t="s">
        <v>104</v>
      </c>
    </row>
    <row r="99" spans="2:65" s="1" customFormat="1" ht="38.25" customHeight="1">
      <c r="B99" s="48"/>
      <c r="C99" s="286" t="s">
        <v>85</v>
      </c>
      <c r="D99" s="286" t="s">
        <v>468</v>
      </c>
      <c r="E99" s="287" t="s">
        <v>5075</v>
      </c>
      <c r="F99" s="288" t="s">
        <v>5076</v>
      </c>
      <c r="G99" s="289" t="s">
        <v>318</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2418</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5077</v>
      </c>
    </row>
    <row r="100" spans="2:47" s="1" customFormat="1" ht="13.5">
      <c r="B100" s="48"/>
      <c r="C100" s="76"/>
      <c r="D100" s="248" t="s">
        <v>391</v>
      </c>
      <c r="E100" s="76"/>
      <c r="F100" s="249" t="s">
        <v>5078</v>
      </c>
      <c r="G100" s="76"/>
      <c r="H100" s="76"/>
      <c r="I100" s="206"/>
      <c r="J100" s="76"/>
      <c r="K100" s="76"/>
      <c r="L100" s="74"/>
      <c r="M100" s="250"/>
      <c r="N100" s="49"/>
      <c r="O100" s="49"/>
      <c r="P100" s="49"/>
      <c r="Q100" s="49"/>
      <c r="R100" s="49"/>
      <c r="S100" s="49"/>
      <c r="T100" s="97"/>
      <c r="AT100" s="26" t="s">
        <v>391</v>
      </c>
      <c r="AU100" s="26" t="s">
        <v>104</v>
      </c>
    </row>
    <row r="101" spans="2:65" s="1" customFormat="1" ht="51" customHeight="1">
      <c r="B101" s="48"/>
      <c r="C101" s="286" t="s">
        <v>104</v>
      </c>
      <c r="D101" s="286" t="s">
        <v>468</v>
      </c>
      <c r="E101" s="287" t="s">
        <v>5062</v>
      </c>
      <c r="F101" s="288" t="s">
        <v>5079</v>
      </c>
      <c r="G101" s="289" t="s">
        <v>318</v>
      </c>
      <c r="H101" s="290">
        <v>5</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5080</v>
      </c>
    </row>
    <row r="102" spans="2:65" s="1" customFormat="1" ht="25.5" customHeight="1">
      <c r="B102" s="48"/>
      <c r="C102" s="286" t="s">
        <v>121</v>
      </c>
      <c r="D102" s="286" t="s">
        <v>468</v>
      </c>
      <c r="E102" s="287" t="s">
        <v>5064</v>
      </c>
      <c r="F102" s="288" t="s">
        <v>5081</v>
      </c>
      <c r="G102" s="289" t="s">
        <v>318</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5082</v>
      </c>
    </row>
    <row r="103" spans="2:47" s="1" customFormat="1" ht="13.5">
      <c r="B103" s="48"/>
      <c r="C103" s="76"/>
      <c r="D103" s="248" t="s">
        <v>391</v>
      </c>
      <c r="E103" s="76"/>
      <c r="F103" s="249" t="s">
        <v>5083</v>
      </c>
      <c r="G103" s="76"/>
      <c r="H103" s="76"/>
      <c r="I103" s="206"/>
      <c r="J103" s="76"/>
      <c r="K103" s="76"/>
      <c r="L103" s="74"/>
      <c r="M103" s="250"/>
      <c r="N103" s="49"/>
      <c r="O103" s="49"/>
      <c r="P103" s="49"/>
      <c r="Q103" s="49"/>
      <c r="R103" s="49"/>
      <c r="S103" s="49"/>
      <c r="T103" s="97"/>
      <c r="AT103" s="26" t="s">
        <v>391</v>
      </c>
      <c r="AU103" s="26" t="s">
        <v>104</v>
      </c>
    </row>
    <row r="104" spans="2:65" s="1" customFormat="1" ht="114.75" customHeight="1">
      <c r="B104" s="48"/>
      <c r="C104" s="286" t="s">
        <v>233</v>
      </c>
      <c r="D104" s="286" t="s">
        <v>468</v>
      </c>
      <c r="E104" s="287" t="s">
        <v>5084</v>
      </c>
      <c r="F104" s="288" t="s">
        <v>5085</v>
      </c>
      <c r="G104" s="289" t="s">
        <v>318</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2418</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859</v>
      </c>
      <c r="BM104" s="26" t="s">
        <v>5086</v>
      </c>
    </row>
    <row r="105" spans="2:65" s="1" customFormat="1" ht="140.25" customHeight="1">
      <c r="B105" s="48"/>
      <c r="C105" s="286" t="s">
        <v>238</v>
      </c>
      <c r="D105" s="286" t="s">
        <v>468</v>
      </c>
      <c r="E105" s="287" t="s">
        <v>5087</v>
      </c>
      <c r="F105" s="288" t="s">
        <v>5088</v>
      </c>
      <c r="G105" s="289" t="s">
        <v>318</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2418</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5089</v>
      </c>
    </row>
    <row r="106" spans="2:65" s="1" customFormat="1" ht="25.5" customHeight="1">
      <c r="B106" s="48"/>
      <c r="C106" s="286" t="s">
        <v>244</v>
      </c>
      <c r="D106" s="286" t="s">
        <v>468</v>
      </c>
      <c r="E106" s="287" t="s">
        <v>5090</v>
      </c>
      <c r="F106" s="288" t="s">
        <v>5091</v>
      </c>
      <c r="G106" s="289" t="s">
        <v>318</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2418</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5092</v>
      </c>
    </row>
    <row r="107" spans="2:47" s="1" customFormat="1" ht="13.5">
      <c r="B107" s="48"/>
      <c r="C107" s="76"/>
      <c r="D107" s="248" t="s">
        <v>391</v>
      </c>
      <c r="E107" s="76"/>
      <c r="F107" s="249" t="s">
        <v>5093</v>
      </c>
      <c r="G107" s="76"/>
      <c r="H107" s="76"/>
      <c r="I107" s="206"/>
      <c r="J107" s="76"/>
      <c r="K107" s="76"/>
      <c r="L107" s="74"/>
      <c r="M107" s="250"/>
      <c r="N107" s="49"/>
      <c r="O107" s="49"/>
      <c r="P107" s="49"/>
      <c r="Q107" s="49"/>
      <c r="R107" s="49"/>
      <c r="S107" s="49"/>
      <c r="T107" s="97"/>
      <c r="AT107" s="26" t="s">
        <v>391</v>
      </c>
      <c r="AU107" s="26" t="s">
        <v>104</v>
      </c>
    </row>
    <row r="108" spans="2:65" s="1" customFormat="1" ht="16.5" customHeight="1">
      <c r="B108" s="48"/>
      <c r="C108" s="286" t="s">
        <v>250</v>
      </c>
      <c r="D108" s="286" t="s">
        <v>468</v>
      </c>
      <c r="E108" s="287" t="s">
        <v>5094</v>
      </c>
      <c r="F108" s="288" t="s">
        <v>5095</v>
      </c>
      <c r="G108" s="289" t="s">
        <v>318</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2418</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5096</v>
      </c>
    </row>
    <row r="109" spans="2:47" s="1" customFormat="1" ht="13.5">
      <c r="B109" s="48"/>
      <c r="C109" s="76"/>
      <c r="D109" s="248" t="s">
        <v>391</v>
      </c>
      <c r="E109" s="76"/>
      <c r="F109" s="249" t="s">
        <v>5097</v>
      </c>
      <c r="G109" s="76"/>
      <c r="H109" s="76"/>
      <c r="I109" s="206"/>
      <c r="J109" s="76"/>
      <c r="K109" s="76"/>
      <c r="L109" s="74"/>
      <c r="M109" s="250"/>
      <c r="N109" s="49"/>
      <c r="O109" s="49"/>
      <c r="P109" s="49"/>
      <c r="Q109" s="49"/>
      <c r="R109" s="49"/>
      <c r="S109" s="49"/>
      <c r="T109" s="97"/>
      <c r="AT109" s="26" t="s">
        <v>391</v>
      </c>
      <c r="AU109" s="26" t="s">
        <v>104</v>
      </c>
    </row>
    <row r="110" spans="2:65" s="1" customFormat="1" ht="16.5" customHeight="1">
      <c r="B110" s="48"/>
      <c r="C110" s="286" t="s">
        <v>260</v>
      </c>
      <c r="D110" s="286" t="s">
        <v>468</v>
      </c>
      <c r="E110" s="287" t="s">
        <v>5098</v>
      </c>
      <c r="F110" s="288" t="s">
        <v>5099</v>
      </c>
      <c r="G110" s="289" t="s">
        <v>318</v>
      </c>
      <c r="H110" s="290">
        <v>3</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2418</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5100</v>
      </c>
    </row>
    <row r="111" spans="2:65" s="1" customFormat="1" ht="140.25" customHeight="1">
      <c r="B111" s="48"/>
      <c r="C111" s="286" t="s">
        <v>266</v>
      </c>
      <c r="D111" s="286" t="s">
        <v>468</v>
      </c>
      <c r="E111" s="287" t="s">
        <v>5101</v>
      </c>
      <c r="F111" s="288" t="s">
        <v>5102</v>
      </c>
      <c r="G111" s="289" t="s">
        <v>318</v>
      </c>
      <c r="H111" s="290">
        <v>1</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2418</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5103</v>
      </c>
    </row>
    <row r="112" spans="2:47" s="1" customFormat="1" ht="13.5">
      <c r="B112" s="48"/>
      <c r="C112" s="76"/>
      <c r="D112" s="248" t="s">
        <v>391</v>
      </c>
      <c r="E112" s="76"/>
      <c r="F112" s="249" t="s">
        <v>5104</v>
      </c>
      <c r="G112" s="76"/>
      <c r="H112" s="76"/>
      <c r="I112" s="206"/>
      <c r="J112" s="76"/>
      <c r="K112" s="76"/>
      <c r="L112" s="74"/>
      <c r="M112" s="250"/>
      <c r="N112" s="49"/>
      <c r="O112" s="49"/>
      <c r="P112" s="49"/>
      <c r="Q112" s="49"/>
      <c r="R112" s="49"/>
      <c r="S112" s="49"/>
      <c r="T112" s="97"/>
      <c r="AT112" s="26" t="s">
        <v>391</v>
      </c>
      <c r="AU112" s="26" t="s">
        <v>104</v>
      </c>
    </row>
    <row r="113" spans="2:65" s="1" customFormat="1" ht="51" customHeight="1">
      <c r="B113" s="48"/>
      <c r="C113" s="286" t="s">
        <v>272</v>
      </c>
      <c r="D113" s="286" t="s">
        <v>468</v>
      </c>
      <c r="E113" s="287" t="s">
        <v>5105</v>
      </c>
      <c r="F113" s="288" t="s">
        <v>5106</v>
      </c>
      <c r="G113" s="289" t="s">
        <v>318</v>
      </c>
      <c r="H113" s="290">
        <v>3</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2418</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5107</v>
      </c>
    </row>
    <row r="114" spans="2:47" s="1" customFormat="1" ht="13.5">
      <c r="B114" s="48"/>
      <c r="C114" s="76"/>
      <c r="D114" s="248" t="s">
        <v>391</v>
      </c>
      <c r="E114" s="76"/>
      <c r="F114" s="249" t="s">
        <v>5108</v>
      </c>
      <c r="G114" s="76"/>
      <c r="H114" s="76"/>
      <c r="I114" s="206"/>
      <c r="J114" s="76"/>
      <c r="K114" s="76"/>
      <c r="L114" s="74"/>
      <c r="M114" s="250"/>
      <c r="N114" s="49"/>
      <c r="O114" s="49"/>
      <c r="P114" s="49"/>
      <c r="Q114" s="49"/>
      <c r="R114" s="49"/>
      <c r="S114" s="49"/>
      <c r="T114" s="97"/>
      <c r="AT114" s="26" t="s">
        <v>391</v>
      </c>
      <c r="AU114" s="26" t="s">
        <v>104</v>
      </c>
    </row>
    <row r="115" spans="2:65" s="1" customFormat="1" ht="25.5" customHeight="1">
      <c r="B115" s="48"/>
      <c r="C115" s="286" t="s">
        <v>277</v>
      </c>
      <c r="D115" s="286" t="s">
        <v>468</v>
      </c>
      <c r="E115" s="287" t="s">
        <v>5109</v>
      </c>
      <c r="F115" s="288" t="s">
        <v>5110</v>
      </c>
      <c r="G115" s="289" t="s">
        <v>318</v>
      </c>
      <c r="H115" s="290">
        <v>11</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2418</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5111</v>
      </c>
    </row>
    <row r="116" spans="2:47" s="1" customFormat="1" ht="13.5">
      <c r="B116" s="48"/>
      <c r="C116" s="76"/>
      <c r="D116" s="248" t="s">
        <v>391</v>
      </c>
      <c r="E116" s="76"/>
      <c r="F116" s="249" t="s">
        <v>5112</v>
      </c>
      <c r="G116" s="76"/>
      <c r="H116" s="76"/>
      <c r="I116" s="206"/>
      <c r="J116" s="76"/>
      <c r="K116" s="76"/>
      <c r="L116" s="74"/>
      <c r="M116" s="250"/>
      <c r="N116" s="49"/>
      <c r="O116" s="49"/>
      <c r="P116" s="49"/>
      <c r="Q116" s="49"/>
      <c r="R116" s="49"/>
      <c r="S116" s="49"/>
      <c r="T116" s="97"/>
      <c r="AT116" s="26" t="s">
        <v>391</v>
      </c>
      <c r="AU116" s="26" t="s">
        <v>104</v>
      </c>
    </row>
    <row r="117" spans="2:65" s="1" customFormat="1" ht="25.5" customHeight="1">
      <c r="B117" s="48"/>
      <c r="C117" s="286" t="s">
        <v>284</v>
      </c>
      <c r="D117" s="286" t="s">
        <v>468</v>
      </c>
      <c r="E117" s="287" t="s">
        <v>5113</v>
      </c>
      <c r="F117" s="288" t="s">
        <v>5114</v>
      </c>
      <c r="G117" s="289" t="s">
        <v>318</v>
      </c>
      <c r="H117" s="290">
        <v>20</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2418</v>
      </c>
      <c r="AT117" s="26" t="s">
        <v>468</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859</v>
      </c>
      <c r="BM117" s="26" t="s">
        <v>5115</v>
      </c>
    </row>
    <row r="118" spans="2:47" s="1" customFormat="1" ht="13.5">
      <c r="B118" s="48"/>
      <c r="C118" s="76"/>
      <c r="D118" s="248" t="s">
        <v>391</v>
      </c>
      <c r="E118" s="76"/>
      <c r="F118" s="249" t="s">
        <v>5116</v>
      </c>
      <c r="G118" s="76"/>
      <c r="H118" s="76"/>
      <c r="I118" s="206"/>
      <c r="J118" s="76"/>
      <c r="K118" s="76"/>
      <c r="L118" s="74"/>
      <c r="M118" s="250"/>
      <c r="N118" s="49"/>
      <c r="O118" s="49"/>
      <c r="P118" s="49"/>
      <c r="Q118" s="49"/>
      <c r="R118" s="49"/>
      <c r="S118" s="49"/>
      <c r="T118" s="97"/>
      <c r="AT118" s="26" t="s">
        <v>391</v>
      </c>
      <c r="AU118" s="26" t="s">
        <v>104</v>
      </c>
    </row>
    <row r="119" spans="2:65" s="1" customFormat="1" ht="25.5" customHeight="1">
      <c r="B119" s="48"/>
      <c r="C119" s="286" t="s">
        <v>290</v>
      </c>
      <c r="D119" s="286" t="s">
        <v>468</v>
      </c>
      <c r="E119" s="287" t="s">
        <v>5117</v>
      </c>
      <c r="F119" s="288" t="s">
        <v>5118</v>
      </c>
      <c r="G119" s="289" t="s">
        <v>318</v>
      </c>
      <c r="H119" s="290">
        <v>4</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2418</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5119</v>
      </c>
    </row>
    <row r="120" spans="2:47" s="1" customFormat="1" ht="13.5">
      <c r="B120" s="48"/>
      <c r="C120" s="76"/>
      <c r="D120" s="248" t="s">
        <v>391</v>
      </c>
      <c r="E120" s="76"/>
      <c r="F120" s="249" t="s">
        <v>5120</v>
      </c>
      <c r="G120" s="76"/>
      <c r="H120" s="76"/>
      <c r="I120" s="206"/>
      <c r="J120" s="76"/>
      <c r="K120" s="76"/>
      <c r="L120" s="74"/>
      <c r="M120" s="250"/>
      <c r="N120" s="49"/>
      <c r="O120" s="49"/>
      <c r="P120" s="49"/>
      <c r="Q120" s="49"/>
      <c r="R120" s="49"/>
      <c r="S120" s="49"/>
      <c r="T120" s="97"/>
      <c r="AT120" s="26" t="s">
        <v>391</v>
      </c>
      <c r="AU120" s="26" t="s">
        <v>104</v>
      </c>
    </row>
    <row r="121" spans="2:65" s="1" customFormat="1" ht="16.5" customHeight="1">
      <c r="B121" s="48"/>
      <c r="C121" s="286" t="s">
        <v>10</v>
      </c>
      <c r="D121" s="286" t="s">
        <v>468</v>
      </c>
      <c r="E121" s="287" t="s">
        <v>5121</v>
      </c>
      <c r="F121" s="288" t="s">
        <v>5122</v>
      </c>
      <c r="G121" s="289" t="s">
        <v>318</v>
      </c>
      <c r="H121" s="290">
        <v>1</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2418</v>
      </c>
      <c r="AT121" s="26" t="s">
        <v>468</v>
      </c>
      <c r="AU121" s="26" t="s">
        <v>104</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859</v>
      </c>
      <c r="BM121" s="26" t="s">
        <v>5123</v>
      </c>
    </row>
    <row r="122" spans="2:65" s="1" customFormat="1" ht="16.5" customHeight="1">
      <c r="B122" s="48"/>
      <c r="C122" s="286" t="s">
        <v>300</v>
      </c>
      <c r="D122" s="286" t="s">
        <v>468</v>
      </c>
      <c r="E122" s="287" t="s">
        <v>5124</v>
      </c>
      <c r="F122" s="288" t="s">
        <v>5125</v>
      </c>
      <c r="G122" s="289" t="s">
        <v>318</v>
      </c>
      <c r="H122" s="290">
        <v>1</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2418</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5126</v>
      </c>
    </row>
    <row r="123" spans="2:65" s="1" customFormat="1" ht="16.5" customHeight="1">
      <c r="B123" s="48"/>
      <c r="C123" s="286" t="s">
        <v>306</v>
      </c>
      <c r="D123" s="286" t="s">
        <v>468</v>
      </c>
      <c r="E123" s="287" t="s">
        <v>5127</v>
      </c>
      <c r="F123" s="288" t="s">
        <v>5128</v>
      </c>
      <c r="G123" s="289" t="s">
        <v>318</v>
      </c>
      <c r="H123" s="290">
        <v>2</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2418</v>
      </c>
      <c r="AT123" s="26" t="s">
        <v>468</v>
      </c>
      <c r="AU123" s="26" t="s">
        <v>104</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859</v>
      </c>
      <c r="BM123" s="26" t="s">
        <v>5129</v>
      </c>
    </row>
    <row r="124" spans="2:65" s="1" customFormat="1" ht="25.5" customHeight="1">
      <c r="B124" s="48"/>
      <c r="C124" s="286" t="s">
        <v>311</v>
      </c>
      <c r="D124" s="286" t="s">
        <v>468</v>
      </c>
      <c r="E124" s="287" t="s">
        <v>5130</v>
      </c>
      <c r="F124" s="288" t="s">
        <v>5131</v>
      </c>
      <c r="G124" s="289" t="s">
        <v>318</v>
      </c>
      <c r="H124" s="290">
        <v>5</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2418</v>
      </c>
      <c r="AT124" s="26" t="s">
        <v>468</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859</v>
      </c>
      <c r="BM124" s="26" t="s">
        <v>5132</v>
      </c>
    </row>
    <row r="125" spans="2:65" s="1" customFormat="1" ht="16.5" customHeight="1">
      <c r="B125" s="48"/>
      <c r="C125" s="286" t="s">
        <v>315</v>
      </c>
      <c r="D125" s="286" t="s">
        <v>468</v>
      </c>
      <c r="E125" s="287" t="s">
        <v>5133</v>
      </c>
      <c r="F125" s="288" t="s">
        <v>5134</v>
      </c>
      <c r="G125" s="289" t="s">
        <v>318</v>
      </c>
      <c r="H125" s="290">
        <v>20</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2418</v>
      </c>
      <c r="AT125" s="26" t="s">
        <v>468</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5135</v>
      </c>
    </row>
    <row r="126" spans="2:65" s="1" customFormat="1" ht="16.5" customHeight="1">
      <c r="B126" s="48"/>
      <c r="C126" s="286" t="s">
        <v>320</v>
      </c>
      <c r="D126" s="286" t="s">
        <v>468</v>
      </c>
      <c r="E126" s="287" t="s">
        <v>5136</v>
      </c>
      <c r="F126" s="288" t="s">
        <v>5137</v>
      </c>
      <c r="G126" s="289" t="s">
        <v>318</v>
      </c>
      <c r="H126" s="290">
        <v>1</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2418</v>
      </c>
      <c r="AT126" s="26" t="s">
        <v>468</v>
      </c>
      <c r="AU126" s="26" t="s">
        <v>104</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859</v>
      </c>
      <c r="BM126" s="26" t="s">
        <v>5138</v>
      </c>
    </row>
    <row r="127" spans="2:65" s="1" customFormat="1" ht="16.5" customHeight="1">
      <c r="B127" s="48"/>
      <c r="C127" s="286" t="s">
        <v>9</v>
      </c>
      <c r="D127" s="286" t="s">
        <v>468</v>
      </c>
      <c r="E127" s="287" t="s">
        <v>5139</v>
      </c>
      <c r="F127" s="288" t="s">
        <v>5140</v>
      </c>
      <c r="G127" s="289" t="s">
        <v>318</v>
      </c>
      <c r="H127" s="290">
        <v>1</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2418</v>
      </c>
      <c r="AT127" s="26" t="s">
        <v>468</v>
      </c>
      <c r="AU127" s="26" t="s">
        <v>104</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859</v>
      </c>
      <c r="BM127" s="26" t="s">
        <v>5141</v>
      </c>
    </row>
    <row r="128" spans="2:63" s="11" customFormat="1" ht="22.3" customHeight="1">
      <c r="B128" s="220"/>
      <c r="C128" s="221"/>
      <c r="D128" s="222" t="s">
        <v>75</v>
      </c>
      <c r="E128" s="234" t="s">
        <v>4696</v>
      </c>
      <c r="F128" s="234" t="s">
        <v>4723</v>
      </c>
      <c r="G128" s="221"/>
      <c r="H128" s="221"/>
      <c r="I128" s="224"/>
      <c r="J128" s="235">
        <f>BK128</f>
        <v>0</v>
      </c>
      <c r="K128" s="221"/>
      <c r="L128" s="226"/>
      <c r="M128" s="227"/>
      <c r="N128" s="228"/>
      <c r="O128" s="228"/>
      <c r="P128" s="229">
        <f>SUM(P129:P139)</f>
        <v>0</v>
      </c>
      <c r="Q128" s="228"/>
      <c r="R128" s="229">
        <f>SUM(R129:R139)</f>
        <v>0</v>
      </c>
      <c r="S128" s="228"/>
      <c r="T128" s="230">
        <f>SUM(T129:T139)</f>
        <v>0</v>
      </c>
      <c r="AR128" s="231" t="s">
        <v>104</v>
      </c>
      <c r="AT128" s="232" t="s">
        <v>75</v>
      </c>
      <c r="AU128" s="232" t="s">
        <v>85</v>
      </c>
      <c r="AY128" s="231" t="s">
        <v>208</v>
      </c>
      <c r="BK128" s="233">
        <f>SUM(BK129:BK139)</f>
        <v>0</v>
      </c>
    </row>
    <row r="129" spans="2:65" s="1" customFormat="1" ht="16.5" customHeight="1">
      <c r="B129" s="48"/>
      <c r="C129" s="286" t="s">
        <v>327</v>
      </c>
      <c r="D129" s="286" t="s">
        <v>468</v>
      </c>
      <c r="E129" s="287" t="s">
        <v>4724</v>
      </c>
      <c r="F129" s="288" t="s">
        <v>5142</v>
      </c>
      <c r="G129" s="289" t="s">
        <v>318</v>
      </c>
      <c r="H129" s="290">
        <v>3</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2418</v>
      </c>
      <c r="AT129" s="26" t="s">
        <v>468</v>
      </c>
      <c r="AU129" s="26" t="s">
        <v>104</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859</v>
      </c>
      <c r="BM129" s="26" t="s">
        <v>5143</v>
      </c>
    </row>
    <row r="130" spans="2:47" s="1" customFormat="1" ht="13.5">
      <c r="B130" s="48"/>
      <c r="C130" s="76"/>
      <c r="D130" s="248" t="s">
        <v>391</v>
      </c>
      <c r="E130" s="76"/>
      <c r="F130" s="249" t="s">
        <v>5144</v>
      </c>
      <c r="G130" s="76"/>
      <c r="H130" s="76"/>
      <c r="I130" s="206"/>
      <c r="J130" s="76"/>
      <c r="K130" s="76"/>
      <c r="L130" s="74"/>
      <c r="M130" s="250"/>
      <c r="N130" s="49"/>
      <c r="O130" s="49"/>
      <c r="P130" s="49"/>
      <c r="Q130" s="49"/>
      <c r="R130" s="49"/>
      <c r="S130" s="49"/>
      <c r="T130" s="97"/>
      <c r="AT130" s="26" t="s">
        <v>391</v>
      </c>
      <c r="AU130" s="26" t="s">
        <v>104</v>
      </c>
    </row>
    <row r="131" spans="2:65" s="1" customFormat="1" ht="25.5" customHeight="1">
      <c r="B131" s="48"/>
      <c r="C131" s="286" t="s">
        <v>331</v>
      </c>
      <c r="D131" s="286" t="s">
        <v>468</v>
      </c>
      <c r="E131" s="287" t="s">
        <v>4740</v>
      </c>
      <c r="F131" s="288" t="s">
        <v>5145</v>
      </c>
      <c r="G131" s="289" t="s">
        <v>4742</v>
      </c>
      <c r="H131" s="290">
        <v>6</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2418</v>
      </c>
      <c r="AT131" s="26" t="s">
        <v>468</v>
      </c>
      <c r="AU131" s="26" t="s">
        <v>104</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859</v>
      </c>
      <c r="BM131" s="26" t="s">
        <v>5146</v>
      </c>
    </row>
    <row r="132" spans="2:65" s="1" customFormat="1" ht="16.5" customHeight="1">
      <c r="B132" s="48"/>
      <c r="C132" s="286" t="s">
        <v>337</v>
      </c>
      <c r="D132" s="286" t="s">
        <v>468</v>
      </c>
      <c r="E132" s="287" t="s">
        <v>5147</v>
      </c>
      <c r="F132" s="288" t="s">
        <v>5148</v>
      </c>
      <c r="G132" s="289" t="s">
        <v>269</v>
      </c>
      <c r="H132" s="290">
        <v>145</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2418</v>
      </c>
      <c r="AT132" s="26" t="s">
        <v>468</v>
      </c>
      <c r="AU132" s="26" t="s">
        <v>104</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859</v>
      </c>
      <c r="BM132" s="26" t="s">
        <v>5149</v>
      </c>
    </row>
    <row r="133" spans="2:65" s="1" customFormat="1" ht="25.5" customHeight="1">
      <c r="B133" s="48"/>
      <c r="C133" s="286" t="s">
        <v>343</v>
      </c>
      <c r="D133" s="286" t="s">
        <v>468</v>
      </c>
      <c r="E133" s="287" t="s">
        <v>5150</v>
      </c>
      <c r="F133" s="288" t="s">
        <v>5151</v>
      </c>
      <c r="G133" s="289" t="s">
        <v>269</v>
      </c>
      <c r="H133" s="290">
        <v>32</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2418</v>
      </c>
      <c r="AT133" s="26" t="s">
        <v>468</v>
      </c>
      <c r="AU133" s="26" t="s">
        <v>104</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859</v>
      </c>
      <c r="BM133" s="26" t="s">
        <v>5152</v>
      </c>
    </row>
    <row r="134" spans="2:47" s="1" customFormat="1" ht="13.5">
      <c r="B134" s="48"/>
      <c r="C134" s="76"/>
      <c r="D134" s="248" t="s">
        <v>391</v>
      </c>
      <c r="E134" s="76"/>
      <c r="F134" s="249" t="s">
        <v>5153</v>
      </c>
      <c r="G134" s="76"/>
      <c r="H134" s="76"/>
      <c r="I134" s="206"/>
      <c r="J134" s="76"/>
      <c r="K134" s="76"/>
      <c r="L134" s="74"/>
      <c r="M134" s="250"/>
      <c r="N134" s="49"/>
      <c r="O134" s="49"/>
      <c r="P134" s="49"/>
      <c r="Q134" s="49"/>
      <c r="R134" s="49"/>
      <c r="S134" s="49"/>
      <c r="T134" s="97"/>
      <c r="AT134" s="26" t="s">
        <v>391</v>
      </c>
      <c r="AU134" s="26" t="s">
        <v>104</v>
      </c>
    </row>
    <row r="135" spans="2:65" s="1" customFormat="1" ht="16.5" customHeight="1">
      <c r="B135" s="48"/>
      <c r="C135" s="286" t="s">
        <v>348</v>
      </c>
      <c r="D135" s="286" t="s">
        <v>468</v>
      </c>
      <c r="E135" s="287" t="s">
        <v>5154</v>
      </c>
      <c r="F135" s="288" t="s">
        <v>5155</v>
      </c>
      <c r="G135" s="289" t="s">
        <v>269</v>
      </c>
      <c r="H135" s="290">
        <v>22</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2418</v>
      </c>
      <c r="AT135" s="26" t="s">
        <v>468</v>
      </c>
      <c r="AU135" s="26" t="s">
        <v>104</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859</v>
      </c>
      <c r="BM135" s="26" t="s">
        <v>5156</v>
      </c>
    </row>
    <row r="136" spans="2:47" s="1" customFormat="1" ht="13.5">
      <c r="B136" s="48"/>
      <c r="C136" s="76"/>
      <c r="D136" s="248" t="s">
        <v>391</v>
      </c>
      <c r="E136" s="76"/>
      <c r="F136" s="249" t="s">
        <v>5157</v>
      </c>
      <c r="G136" s="76"/>
      <c r="H136" s="76"/>
      <c r="I136" s="206"/>
      <c r="J136" s="76"/>
      <c r="K136" s="76"/>
      <c r="L136" s="74"/>
      <c r="M136" s="250"/>
      <c r="N136" s="49"/>
      <c r="O136" s="49"/>
      <c r="P136" s="49"/>
      <c r="Q136" s="49"/>
      <c r="R136" s="49"/>
      <c r="S136" s="49"/>
      <c r="T136" s="97"/>
      <c r="AT136" s="26" t="s">
        <v>391</v>
      </c>
      <c r="AU136" s="26" t="s">
        <v>104</v>
      </c>
    </row>
    <row r="137" spans="2:65" s="1" customFormat="1" ht="16.5" customHeight="1">
      <c r="B137" s="48"/>
      <c r="C137" s="286" t="s">
        <v>353</v>
      </c>
      <c r="D137" s="286" t="s">
        <v>468</v>
      </c>
      <c r="E137" s="287" t="s">
        <v>5158</v>
      </c>
      <c r="F137" s="288" t="s">
        <v>5159</v>
      </c>
      <c r="G137" s="289" t="s">
        <v>269</v>
      </c>
      <c r="H137" s="290">
        <v>55</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2418</v>
      </c>
      <c r="AT137" s="26" t="s">
        <v>468</v>
      </c>
      <c r="AU137" s="26" t="s">
        <v>104</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859</v>
      </c>
      <c r="BM137" s="26" t="s">
        <v>5160</v>
      </c>
    </row>
    <row r="138" spans="2:65" s="1" customFormat="1" ht="16.5" customHeight="1">
      <c r="B138" s="48"/>
      <c r="C138" s="286" t="s">
        <v>533</v>
      </c>
      <c r="D138" s="286" t="s">
        <v>468</v>
      </c>
      <c r="E138" s="287" t="s">
        <v>5161</v>
      </c>
      <c r="F138" s="288" t="s">
        <v>5162</v>
      </c>
      <c r="G138" s="289" t="s">
        <v>269</v>
      </c>
      <c r="H138" s="290">
        <v>600</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2418</v>
      </c>
      <c r="AT138" s="26" t="s">
        <v>468</v>
      </c>
      <c r="AU138" s="26" t="s">
        <v>104</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859</v>
      </c>
      <c r="BM138" s="26" t="s">
        <v>5163</v>
      </c>
    </row>
    <row r="139" spans="2:65" s="1" customFormat="1" ht="16.5" customHeight="1">
      <c r="B139" s="48"/>
      <c r="C139" s="286" t="s">
        <v>543</v>
      </c>
      <c r="D139" s="286" t="s">
        <v>468</v>
      </c>
      <c r="E139" s="287" t="s">
        <v>4775</v>
      </c>
      <c r="F139" s="288" t="s">
        <v>4776</v>
      </c>
      <c r="G139" s="289" t="s">
        <v>263</v>
      </c>
      <c r="H139" s="290">
        <v>1</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2418</v>
      </c>
      <c r="AT139" s="26" t="s">
        <v>468</v>
      </c>
      <c r="AU139" s="26" t="s">
        <v>104</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859</v>
      </c>
      <c r="BM139" s="26" t="s">
        <v>5164</v>
      </c>
    </row>
    <row r="140" spans="2:63" s="11" customFormat="1" ht="29.85" customHeight="1">
      <c r="B140" s="220"/>
      <c r="C140" s="221"/>
      <c r="D140" s="222" t="s">
        <v>75</v>
      </c>
      <c r="E140" s="234" t="s">
        <v>4722</v>
      </c>
      <c r="F140" s="234" t="s">
        <v>4779</v>
      </c>
      <c r="G140" s="221"/>
      <c r="H140" s="221"/>
      <c r="I140" s="224"/>
      <c r="J140" s="235">
        <f>BK140</f>
        <v>0</v>
      </c>
      <c r="K140" s="221"/>
      <c r="L140" s="226"/>
      <c r="M140" s="227"/>
      <c r="N140" s="228"/>
      <c r="O140" s="228"/>
      <c r="P140" s="229">
        <f>SUM(P141:P150)</f>
        <v>0</v>
      </c>
      <c r="Q140" s="228"/>
      <c r="R140" s="229">
        <f>SUM(R141:R150)</f>
        <v>0</v>
      </c>
      <c r="S140" s="228"/>
      <c r="T140" s="230">
        <f>SUM(T141:T150)</f>
        <v>0</v>
      </c>
      <c r="AR140" s="231" t="s">
        <v>104</v>
      </c>
      <c r="AT140" s="232" t="s">
        <v>75</v>
      </c>
      <c r="AU140" s="232" t="s">
        <v>18</v>
      </c>
      <c r="AY140" s="231" t="s">
        <v>208</v>
      </c>
      <c r="BK140" s="233">
        <f>SUM(BK141:BK150)</f>
        <v>0</v>
      </c>
    </row>
    <row r="141" spans="2:65" s="1" customFormat="1" ht="16.5" customHeight="1">
      <c r="B141" s="48"/>
      <c r="C141" s="236" t="s">
        <v>547</v>
      </c>
      <c r="D141" s="236" t="s">
        <v>210</v>
      </c>
      <c r="E141" s="237" t="s">
        <v>5165</v>
      </c>
      <c r="F141" s="238" t="s">
        <v>4796</v>
      </c>
      <c r="G141" s="239" t="s">
        <v>263</v>
      </c>
      <c r="H141" s="240">
        <v>6</v>
      </c>
      <c r="I141" s="241"/>
      <c r="J141" s="242">
        <f>ROUND(I141*H141,2)</f>
        <v>0</v>
      </c>
      <c r="K141" s="238" t="s">
        <v>22</v>
      </c>
      <c r="L141" s="74"/>
      <c r="M141" s="243" t="s">
        <v>22</v>
      </c>
      <c r="N141" s="244" t="s">
        <v>47</v>
      </c>
      <c r="O141" s="49"/>
      <c r="P141" s="245">
        <f>O141*H141</f>
        <v>0</v>
      </c>
      <c r="Q141" s="245">
        <v>0</v>
      </c>
      <c r="R141" s="245">
        <f>Q141*H141</f>
        <v>0</v>
      </c>
      <c r="S141" s="245">
        <v>0</v>
      </c>
      <c r="T141" s="246">
        <f>S141*H141</f>
        <v>0</v>
      </c>
      <c r="AR141" s="26" t="s">
        <v>859</v>
      </c>
      <c r="AT141" s="26" t="s">
        <v>210</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859</v>
      </c>
      <c r="BM141" s="26" t="s">
        <v>5166</v>
      </c>
    </row>
    <row r="142" spans="2:65" s="1" customFormat="1" ht="16.5" customHeight="1">
      <c r="B142" s="48"/>
      <c r="C142" s="236" t="s">
        <v>553</v>
      </c>
      <c r="D142" s="236" t="s">
        <v>210</v>
      </c>
      <c r="E142" s="237" t="s">
        <v>5167</v>
      </c>
      <c r="F142" s="238" t="s">
        <v>5168</v>
      </c>
      <c r="G142" s="239" t="s">
        <v>263</v>
      </c>
      <c r="H142" s="240">
        <v>3</v>
      </c>
      <c r="I142" s="241"/>
      <c r="J142" s="242">
        <f>ROUND(I142*H142,2)</f>
        <v>0</v>
      </c>
      <c r="K142" s="238" t="s">
        <v>22</v>
      </c>
      <c r="L142" s="74"/>
      <c r="M142" s="243" t="s">
        <v>22</v>
      </c>
      <c r="N142" s="244" t="s">
        <v>47</v>
      </c>
      <c r="O142" s="49"/>
      <c r="P142" s="245">
        <f>O142*H142</f>
        <v>0</v>
      </c>
      <c r="Q142" s="245">
        <v>0</v>
      </c>
      <c r="R142" s="245">
        <f>Q142*H142</f>
        <v>0</v>
      </c>
      <c r="S142" s="245">
        <v>0</v>
      </c>
      <c r="T142" s="246">
        <f>S142*H142</f>
        <v>0</v>
      </c>
      <c r="AR142" s="26" t="s">
        <v>859</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859</v>
      </c>
      <c r="BM142" s="26" t="s">
        <v>5169</v>
      </c>
    </row>
    <row r="143" spans="2:65" s="1" customFormat="1" ht="16.5" customHeight="1">
      <c r="B143" s="48"/>
      <c r="C143" s="236" t="s">
        <v>559</v>
      </c>
      <c r="D143" s="236" t="s">
        <v>210</v>
      </c>
      <c r="E143" s="237" t="s">
        <v>5170</v>
      </c>
      <c r="F143" s="238" t="s">
        <v>5171</v>
      </c>
      <c r="G143" s="239" t="s">
        <v>269</v>
      </c>
      <c r="H143" s="240">
        <v>145</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859</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859</v>
      </c>
      <c r="BM143" s="26" t="s">
        <v>5172</v>
      </c>
    </row>
    <row r="144" spans="2:65" s="1" customFormat="1" ht="16.5" customHeight="1">
      <c r="B144" s="48"/>
      <c r="C144" s="236" t="s">
        <v>568</v>
      </c>
      <c r="D144" s="236" t="s">
        <v>210</v>
      </c>
      <c r="E144" s="237" t="s">
        <v>5173</v>
      </c>
      <c r="F144" s="238" t="s">
        <v>5174</v>
      </c>
      <c r="G144" s="239" t="s">
        <v>269</v>
      </c>
      <c r="H144" s="240">
        <v>600</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859</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859</v>
      </c>
      <c r="BM144" s="26" t="s">
        <v>5175</v>
      </c>
    </row>
    <row r="145" spans="2:65" s="1" customFormat="1" ht="16.5" customHeight="1">
      <c r="B145" s="48"/>
      <c r="C145" s="236" t="s">
        <v>574</v>
      </c>
      <c r="D145" s="236" t="s">
        <v>210</v>
      </c>
      <c r="E145" s="237" t="s">
        <v>5176</v>
      </c>
      <c r="F145" s="238" t="s">
        <v>5177</v>
      </c>
      <c r="G145" s="239" t="s">
        <v>318</v>
      </c>
      <c r="H145" s="240">
        <v>42</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859</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859</v>
      </c>
      <c r="BM145" s="26" t="s">
        <v>5178</v>
      </c>
    </row>
    <row r="146" spans="2:65" s="1" customFormat="1" ht="16.5" customHeight="1">
      <c r="B146" s="48"/>
      <c r="C146" s="236" t="s">
        <v>581</v>
      </c>
      <c r="D146" s="236" t="s">
        <v>210</v>
      </c>
      <c r="E146" s="237" t="s">
        <v>5179</v>
      </c>
      <c r="F146" s="238" t="s">
        <v>5180</v>
      </c>
      <c r="G146" s="239" t="s">
        <v>263</v>
      </c>
      <c r="H146" s="240">
        <v>3</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859</v>
      </c>
      <c r="AT146" s="26" t="s">
        <v>210</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859</v>
      </c>
      <c r="BM146" s="26" t="s">
        <v>5181</v>
      </c>
    </row>
    <row r="147" spans="2:65" s="1" customFormat="1" ht="25.5" customHeight="1">
      <c r="B147" s="48"/>
      <c r="C147" s="236" t="s">
        <v>587</v>
      </c>
      <c r="D147" s="236" t="s">
        <v>210</v>
      </c>
      <c r="E147" s="237" t="s">
        <v>5182</v>
      </c>
      <c r="F147" s="238" t="s">
        <v>4859</v>
      </c>
      <c r="G147" s="239" t="s">
        <v>263</v>
      </c>
      <c r="H147" s="240">
        <v>1</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859</v>
      </c>
      <c r="AT147" s="26" t="s">
        <v>210</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859</v>
      </c>
      <c r="BM147" s="26" t="s">
        <v>5183</v>
      </c>
    </row>
    <row r="148" spans="2:65" s="1" customFormat="1" ht="16.5" customHeight="1">
      <c r="B148" s="48"/>
      <c r="C148" s="236" t="s">
        <v>601</v>
      </c>
      <c r="D148" s="236" t="s">
        <v>210</v>
      </c>
      <c r="E148" s="237" t="s">
        <v>5184</v>
      </c>
      <c r="F148" s="238" t="s">
        <v>4817</v>
      </c>
      <c r="G148" s="239" t="s">
        <v>263</v>
      </c>
      <c r="H148" s="240">
        <v>1</v>
      </c>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859</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859</v>
      </c>
      <c r="BM148" s="26" t="s">
        <v>5185</v>
      </c>
    </row>
    <row r="149" spans="2:65" s="1" customFormat="1" ht="16.5" customHeight="1">
      <c r="B149" s="48"/>
      <c r="C149" s="236" t="s">
        <v>605</v>
      </c>
      <c r="D149" s="236" t="s">
        <v>210</v>
      </c>
      <c r="E149" s="237" t="s">
        <v>4820</v>
      </c>
      <c r="F149" s="238" t="s">
        <v>4821</v>
      </c>
      <c r="G149" s="239" t="s">
        <v>2043</v>
      </c>
      <c r="H149" s="307"/>
      <c r="I149" s="241"/>
      <c r="J149" s="242">
        <f>ROUND(I149*H149,2)</f>
        <v>0</v>
      </c>
      <c r="K149" s="238" t="s">
        <v>22</v>
      </c>
      <c r="L149" s="74"/>
      <c r="M149" s="243" t="s">
        <v>22</v>
      </c>
      <c r="N149" s="244" t="s">
        <v>47</v>
      </c>
      <c r="O149" s="49"/>
      <c r="P149" s="245">
        <f>O149*H149</f>
        <v>0</v>
      </c>
      <c r="Q149" s="245">
        <v>0</v>
      </c>
      <c r="R149" s="245">
        <f>Q149*H149</f>
        <v>0</v>
      </c>
      <c r="S149" s="245">
        <v>0</v>
      </c>
      <c r="T149" s="246">
        <f>S149*H149</f>
        <v>0</v>
      </c>
      <c r="AR149" s="26" t="s">
        <v>859</v>
      </c>
      <c r="AT149" s="26" t="s">
        <v>210</v>
      </c>
      <c r="AU149" s="26" t="s">
        <v>85</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859</v>
      </c>
      <c r="BM149" s="26" t="s">
        <v>5186</v>
      </c>
    </row>
    <row r="150" spans="2:65" s="1" customFormat="1" ht="16.5" customHeight="1">
      <c r="B150" s="48"/>
      <c r="C150" s="236" t="s">
        <v>611</v>
      </c>
      <c r="D150" s="236" t="s">
        <v>210</v>
      </c>
      <c r="E150" s="237" t="s">
        <v>4823</v>
      </c>
      <c r="F150" s="238" t="s">
        <v>4824</v>
      </c>
      <c r="G150" s="239" t="s">
        <v>2043</v>
      </c>
      <c r="H150" s="307"/>
      <c r="I150" s="241"/>
      <c r="J150" s="242">
        <f>ROUND(I150*H150,2)</f>
        <v>0</v>
      </c>
      <c r="K150" s="238" t="s">
        <v>22</v>
      </c>
      <c r="L150" s="74"/>
      <c r="M150" s="243" t="s">
        <v>22</v>
      </c>
      <c r="N150" s="312" t="s">
        <v>47</v>
      </c>
      <c r="O150" s="284"/>
      <c r="P150" s="310">
        <f>O150*H150</f>
        <v>0</v>
      </c>
      <c r="Q150" s="310">
        <v>0</v>
      </c>
      <c r="R150" s="310">
        <f>Q150*H150</f>
        <v>0</v>
      </c>
      <c r="S150" s="310">
        <v>0</v>
      </c>
      <c r="T150" s="311">
        <f>S150*H150</f>
        <v>0</v>
      </c>
      <c r="AR150" s="26" t="s">
        <v>859</v>
      </c>
      <c r="AT150" s="26" t="s">
        <v>210</v>
      </c>
      <c r="AU150" s="26" t="s">
        <v>85</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859</v>
      </c>
      <c r="BM150" s="26" t="s">
        <v>5187</v>
      </c>
    </row>
    <row r="151" spans="2:12" s="1" customFormat="1" ht="6.95" customHeight="1">
      <c r="B151" s="69"/>
      <c r="C151" s="70"/>
      <c r="D151" s="70"/>
      <c r="E151" s="70"/>
      <c r="F151" s="70"/>
      <c r="G151" s="70"/>
      <c r="H151" s="70"/>
      <c r="I151" s="181"/>
      <c r="J151" s="70"/>
      <c r="K151" s="70"/>
      <c r="L151" s="74"/>
    </row>
  </sheetData>
  <sheetProtection password="CC35" sheet="1" objects="1" scenarios="1" formatColumns="0" formatRows="0" autoFilter="0"/>
  <autoFilter ref="C92:K150"/>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140</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5188</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ROUND(SUM(BE93:BE153),2)</f>
        <v>0</v>
      </c>
      <c r="G34" s="49"/>
      <c r="H34" s="49"/>
      <c r="I34" s="173">
        <v>0.21</v>
      </c>
      <c r="J34" s="172">
        <f>ROUND(ROUND((SUM(BE93:BE153)),2)*I34,2)</f>
        <v>0</v>
      </c>
      <c r="K34" s="53"/>
    </row>
    <row r="35" spans="2:11" s="1" customFormat="1" ht="14.4" customHeight="1">
      <c r="B35" s="48"/>
      <c r="C35" s="49"/>
      <c r="D35" s="49"/>
      <c r="E35" s="57" t="s">
        <v>48</v>
      </c>
      <c r="F35" s="172">
        <f>ROUND(SUM(BF93:BF153),2)</f>
        <v>0</v>
      </c>
      <c r="G35" s="49"/>
      <c r="H35" s="49"/>
      <c r="I35" s="173">
        <v>0.15</v>
      </c>
      <c r="J35" s="172">
        <f>ROUND(ROUND((SUM(BF93:BF153)),2)*I35,2)</f>
        <v>0</v>
      </c>
      <c r="K35" s="53"/>
    </row>
    <row r="36" spans="2:11" s="1" customFormat="1" ht="14.4" customHeight="1" hidden="1">
      <c r="B36" s="48"/>
      <c r="C36" s="49"/>
      <c r="D36" s="49"/>
      <c r="E36" s="57" t="s">
        <v>49</v>
      </c>
      <c r="F36" s="172">
        <f>ROUND(SUM(BG93:BG153),2)</f>
        <v>0</v>
      </c>
      <c r="G36" s="49"/>
      <c r="H36" s="49"/>
      <c r="I36" s="173">
        <v>0.21</v>
      </c>
      <c r="J36" s="172">
        <v>0</v>
      </c>
      <c r="K36" s="53"/>
    </row>
    <row r="37" spans="2:11" s="1" customFormat="1" ht="14.4" customHeight="1" hidden="1">
      <c r="B37" s="48"/>
      <c r="C37" s="49"/>
      <c r="D37" s="49"/>
      <c r="E37" s="57" t="s">
        <v>50</v>
      </c>
      <c r="F37" s="172">
        <f>ROUND(SUM(BH93:BH153),2)</f>
        <v>0</v>
      </c>
      <c r="G37" s="49"/>
      <c r="H37" s="49"/>
      <c r="I37" s="173">
        <v>0.15</v>
      </c>
      <c r="J37" s="172">
        <v>0</v>
      </c>
      <c r="K37" s="53"/>
    </row>
    <row r="38" spans="2:11" s="1" customFormat="1" ht="14.4" customHeight="1" hidden="1">
      <c r="B38" s="48"/>
      <c r="C38" s="49"/>
      <c r="D38" s="49"/>
      <c r="E38" s="57" t="s">
        <v>51</v>
      </c>
      <c r="F38" s="172">
        <f>ROUND(SUM(BI93:BI153),2)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O04.3.1.6 - Evakuační rozhlas (ER)</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J93</f>
        <v>0</v>
      </c>
      <c r="K64" s="53"/>
      <c r="AU64" s="26" t="s">
        <v>187</v>
      </c>
    </row>
    <row r="65" spans="2:11" s="8" customFormat="1" ht="24.95" customHeight="1">
      <c r="B65" s="192"/>
      <c r="C65" s="193"/>
      <c r="D65" s="194" t="s">
        <v>5189</v>
      </c>
      <c r="E65" s="195"/>
      <c r="F65" s="195"/>
      <c r="G65" s="195"/>
      <c r="H65" s="195"/>
      <c r="I65" s="196"/>
      <c r="J65" s="197">
        <f>J94</f>
        <v>0</v>
      </c>
      <c r="K65" s="198"/>
    </row>
    <row r="66" spans="2:11" s="9" customFormat="1" ht="19.9" customHeight="1">
      <c r="B66" s="199"/>
      <c r="C66" s="200"/>
      <c r="D66" s="201" t="s">
        <v>4619</v>
      </c>
      <c r="E66" s="202"/>
      <c r="F66" s="202"/>
      <c r="G66" s="202"/>
      <c r="H66" s="202"/>
      <c r="I66" s="203"/>
      <c r="J66" s="204">
        <f>J95</f>
        <v>0</v>
      </c>
      <c r="K66" s="205"/>
    </row>
    <row r="67" spans="2:11" s="9" customFormat="1" ht="14.85" customHeight="1">
      <c r="B67" s="199"/>
      <c r="C67" s="200"/>
      <c r="D67" s="201" t="s">
        <v>5190</v>
      </c>
      <c r="E67" s="202"/>
      <c r="F67" s="202"/>
      <c r="G67" s="202"/>
      <c r="H67" s="202"/>
      <c r="I67" s="203"/>
      <c r="J67" s="204">
        <f>J96</f>
        <v>0</v>
      </c>
      <c r="K67" s="205"/>
    </row>
    <row r="68" spans="2:11" s="9" customFormat="1" ht="14.85" customHeight="1">
      <c r="B68" s="199"/>
      <c r="C68" s="200"/>
      <c r="D68" s="201" t="s">
        <v>4927</v>
      </c>
      <c r="E68" s="202"/>
      <c r="F68" s="202"/>
      <c r="G68" s="202"/>
      <c r="H68" s="202"/>
      <c r="I68" s="203"/>
      <c r="J68" s="204">
        <f>J130</f>
        <v>0</v>
      </c>
      <c r="K68" s="205"/>
    </row>
    <row r="69" spans="2:11" s="9" customFormat="1" ht="19.9" customHeight="1">
      <c r="B69" s="199"/>
      <c r="C69" s="200"/>
      <c r="D69" s="201" t="s">
        <v>4928</v>
      </c>
      <c r="E69" s="202"/>
      <c r="F69" s="202"/>
      <c r="G69" s="202"/>
      <c r="H69" s="202"/>
      <c r="I69" s="203"/>
      <c r="J69" s="204">
        <f>J142</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192</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180</v>
      </c>
      <c r="D80" s="313"/>
      <c r="E80" s="313"/>
      <c r="F80" s="313"/>
      <c r="G80" s="313"/>
      <c r="H80" s="313"/>
      <c r="I80" s="151"/>
      <c r="J80" s="313"/>
      <c r="K80" s="313"/>
      <c r="L80" s="314"/>
    </row>
    <row r="81" spans="2:12" ht="16.5" customHeight="1">
      <c r="B81" s="30"/>
      <c r="C81" s="313"/>
      <c r="D81" s="313"/>
      <c r="E81" s="207" t="s">
        <v>3644</v>
      </c>
      <c r="F81" s="313"/>
      <c r="G81" s="313"/>
      <c r="H81" s="313"/>
      <c r="I81" s="151"/>
      <c r="J81" s="313"/>
      <c r="K81" s="313"/>
      <c r="L81" s="314"/>
    </row>
    <row r="82" spans="2:12" ht="13.5">
      <c r="B82" s="30"/>
      <c r="C82" s="78" t="s">
        <v>3645</v>
      </c>
      <c r="D82" s="313"/>
      <c r="E82" s="313"/>
      <c r="F82" s="313"/>
      <c r="G82" s="313"/>
      <c r="H82" s="313"/>
      <c r="I82" s="151"/>
      <c r="J82" s="313"/>
      <c r="K82" s="313"/>
      <c r="L82" s="314"/>
    </row>
    <row r="83" spans="2:12" s="1" customFormat="1" ht="16.5" customHeight="1">
      <c r="B83" s="48"/>
      <c r="C83" s="76"/>
      <c r="D83" s="76"/>
      <c r="E83" s="315" t="s">
        <v>4413</v>
      </c>
      <c r="F83" s="76"/>
      <c r="G83" s="76"/>
      <c r="H83" s="76"/>
      <c r="I83" s="206"/>
      <c r="J83" s="76"/>
      <c r="K83" s="76"/>
      <c r="L83" s="74"/>
    </row>
    <row r="84" spans="2:12" s="1" customFormat="1" ht="14.4" customHeight="1">
      <c r="B84" s="48"/>
      <c r="C84" s="78" t="s">
        <v>4616</v>
      </c>
      <c r="D84" s="76"/>
      <c r="E84" s="76"/>
      <c r="F84" s="76"/>
      <c r="G84" s="76"/>
      <c r="H84" s="76"/>
      <c r="I84" s="206"/>
      <c r="J84" s="76"/>
      <c r="K84" s="76"/>
      <c r="L84" s="74"/>
    </row>
    <row r="85" spans="2:12" s="1" customFormat="1" ht="17.25" customHeight="1">
      <c r="B85" s="48"/>
      <c r="C85" s="76"/>
      <c r="D85" s="76"/>
      <c r="E85" s="84" t="str">
        <f>E13</f>
        <v>O04.3.1.6 - Evakuační rozhlas (ER)</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23. 1. 2018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193</v>
      </c>
      <c r="D92" s="212" t="s">
        <v>61</v>
      </c>
      <c r="E92" s="212" t="s">
        <v>57</v>
      </c>
      <c r="F92" s="212" t="s">
        <v>194</v>
      </c>
      <c r="G92" s="212" t="s">
        <v>195</v>
      </c>
      <c r="H92" s="212" t="s">
        <v>196</v>
      </c>
      <c r="I92" s="213" t="s">
        <v>197</v>
      </c>
      <c r="J92" s="212" t="s">
        <v>185</v>
      </c>
      <c r="K92" s="214" t="s">
        <v>198</v>
      </c>
      <c r="L92" s="215"/>
      <c r="M92" s="104" t="s">
        <v>199</v>
      </c>
      <c r="N92" s="105" t="s">
        <v>46</v>
      </c>
      <c r="O92" s="105" t="s">
        <v>200</v>
      </c>
      <c r="P92" s="105" t="s">
        <v>201</v>
      </c>
      <c r="Q92" s="105" t="s">
        <v>202</v>
      </c>
      <c r="R92" s="105" t="s">
        <v>203</v>
      </c>
      <c r="S92" s="105" t="s">
        <v>204</v>
      </c>
      <c r="T92" s="106" t="s">
        <v>205</v>
      </c>
    </row>
    <row r="93" spans="2:63" s="1" customFormat="1" ht="29.25" customHeight="1">
      <c r="B93" s="48"/>
      <c r="C93" s="110" t="s">
        <v>186</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187</v>
      </c>
      <c r="BK93" s="219">
        <f>BK94</f>
        <v>0</v>
      </c>
    </row>
    <row r="94" spans="2:63" s="11" customFormat="1" ht="37.4" customHeight="1">
      <c r="B94" s="220"/>
      <c r="C94" s="221"/>
      <c r="D94" s="222" t="s">
        <v>75</v>
      </c>
      <c r="E94" s="223" t="s">
        <v>4624</v>
      </c>
      <c r="F94" s="223" t="s">
        <v>5191</v>
      </c>
      <c r="G94" s="221"/>
      <c r="H94" s="221"/>
      <c r="I94" s="224"/>
      <c r="J94" s="225">
        <f>BK94</f>
        <v>0</v>
      </c>
      <c r="K94" s="221"/>
      <c r="L94" s="226"/>
      <c r="M94" s="227"/>
      <c r="N94" s="228"/>
      <c r="O94" s="228"/>
      <c r="P94" s="229">
        <f>P95+P142</f>
        <v>0</v>
      </c>
      <c r="Q94" s="228"/>
      <c r="R94" s="229">
        <f>R95+R142</f>
        <v>0</v>
      </c>
      <c r="S94" s="228"/>
      <c r="T94" s="230">
        <f>T95+T142</f>
        <v>0</v>
      </c>
      <c r="AR94" s="231" t="s">
        <v>104</v>
      </c>
      <c r="AT94" s="232" t="s">
        <v>75</v>
      </c>
      <c r="AU94" s="232" t="s">
        <v>76</v>
      </c>
      <c r="AY94" s="231" t="s">
        <v>208</v>
      </c>
      <c r="BK94" s="233">
        <f>BK95+BK142</f>
        <v>0</v>
      </c>
    </row>
    <row r="95" spans="2:63" s="11" customFormat="1" ht="19.9" customHeight="1">
      <c r="B95" s="220"/>
      <c r="C95" s="221"/>
      <c r="D95" s="222" t="s">
        <v>75</v>
      </c>
      <c r="E95" s="234" t="s">
        <v>4626</v>
      </c>
      <c r="F95" s="234" t="s">
        <v>4627</v>
      </c>
      <c r="G95" s="221"/>
      <c r="H95" s="221"/>
      <c r="I95" s="224"/>
      <c r="J95" s="235">
        <f>BK95</f>
        <v>0</v>
      </c>
      <c r="K95" s="221"/>
      <c r="L95" s="226"/>
      <c r="M95" s="227"/>
      <c r="N95" s="228"/>
      <c r="O95" s="228"/>
      <c r="P95" s="229">
        <f>P96+P130</f>
        <v>0</v>
      </c>
      <c r="Q95" s="228"/>
      <c r="R95" s="229">
        <f>R96+R130</f>
        <v>0</v>
      </c>
      <c r="S95" s="228"/>
      <c r="T95" s="230">
        <f>T96+T130</f>
        <v>0</v>
      </c>
      <c r="AR95" s="231" t="s">
        <v>104</v>
      </c>
      <c r="AT95" s="232" t="s">
        <v>75</v>
      </c>
      <c r="AU95" s="232" t="s">
        <v>18</v>
      </c>
      <c r="AY95" s="231" t="s">
        <v>208</v>
      </c>
      <c r="BK95" s="233">
        <f>BK96+BK130</f>
        <v>0</v>
      </c>
    </row>
    <row r="96" spans="2:63" s="11" customFormat="1" ht="14.85" customHeight="1">
      <c r="B96" s="220"/>
      <c r="C96" s="221"/>
      <c r="D96" s="222" t="s">
        <v>75</v>
      </c>
      <c r="E96" s="234" t="s">
        <v>4628</v>
      </c>
      <c r="F96" s="234" t="s">
        <v>5192</v>
      </c>
      <c r="G96" s="221"/>
      <c r="H96" s="221"/>
      <c r="I96" s="224"/>
      <c r="J96" s="235">
        <f>BK96</f>
        <v>0</v>
      </c>
      <c r="K96" s="221"/>
      <c r="L96" s="226"/>
      <c r="M96" s="227"/>
      <c r="N96" s="228"/>
      <c r="O96" s="228"/>
      <c r="P96" s="229">
        <f>SUM(P97:P129)</f>
        <v>0</v>
      </c>
      <c r="Q96" s="228"/>
      <c r="R96" s="229">
        <f>SUM(R97:R129)</f>
        <v>0</v>
      </c>
      <c r="S96" s="228"/>
      <c r="T96" s="230">
        <f>SUM(T97:T129)</f>
        <v>0</v>
      </c>
      <c r="AR96" s="231" t="s">
        <v>104</v>
      </c>
      <c r="AT96" s="232" t="s">
        <v>75</v>
      </c>
      <c r="AU96" s="232" t="s">
        <v>85</v>
      </c>
      <c r="AY96" s="231" t="s">
        <v>208</v>
      </c>
      <c r="BK96" s="233">
        <f>SUM(BK97:BK129)</f>
        <v>0</v>
      </c>
    </row>
    <row r="97" spans="2:65" s="1" customFormat="1" ht="63.75" customHeight="1">
      <c r="B97" s="48"/>
      <c r="C97" s="286" t="s">
        <v>18</v>
      </c>
      <c r="D97" s="286" t="s">
        <v>468</v>
      </c>
      <c r="E97" s="287" t="s">
        <v>5193</v>
      </c>
      <c r="F97" s="288" t="s">
        <v>5194</v>
      </c>
      <c r="G97" s="289" t="s">
        <v>318</v>
      </c>
      <c r="H97" s="290">
        <v>24</v>
      </c>
      <c r="I97" s="291"/>
      <c r="J97" s="292">
        <f>ROUND(I97*H97,2)</f>
        <v>0</v>
      </c>
      <c r="K97" s="288" t="s">
        <v>22</v>
      </c>
      <c r="L97" s="293"/>
      <c r="M97" s="294" t="s">
        <v>22</v>
      </c>
      <c r="N97" s="295" t="s">
        <v>47</v>
      </c>
      <c r="O97" s="49"/>
      <c r="P97" s="245">
        <f>O97*H97</f>
        <v>0</v>
      </c>
      <c r="Q97" s="245">
        <v>0</v>
      </c>
      <c r="R97" s="245">
        <f>Q97*H97</f>
        <v>0</v>
      </c>
      <c r="S97" s="245">
        <v>0</v>
      </c>
      <c r="T97" s="246">
        <f>S97*H97</f>
        <v>0</v>
      </c>
      <c r="AR97" s="26" t="s">
        <v>2418</v>
      </c>
      <c r="AT97" s="26" t="s">
        <v>468</v>
      </c>
      <c r="AU97" s="26" t="s">
        <v>104</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859</v>
      </c>
      <c r="BM97" s="26" t="s">
        <v>5195</v>
      </c>
    </row>
    <row r="98" spans="2:47" s="1" customFormat="1" ht="13.5">
      <c r="B98" s="48"/>
      <c r="C98" s="76"/>
      <c r="D98" s="248" t="s">
        <v>391</v>
      </c>
      <c r="E98" s="76"/>
      <c r="F98" s="249" t="s">
        <v>5196</v>
      </c>
      <c r="G98" s="76"/>
      <c r="H98" s="76"/>
      <c r="I98" s="206"/>
      <c r="J98" s="76"/>
      <c r="K98" s="76"/>
      <c r="L98" s="74"/>
      <c r="M98" s="250"/>
      <c r="N98" s="49"/>
      <c r="O98" s="49"/>
      <c r="P98" s="49"/>
      <c r="Q98" s="49"/>
      <c r="R98" s="49"/>
      <c r="S98" s="49"/>
      <c r="T98" s="97"/>
      <c r="AT98" s="26" t="s">
        <v>391</v>
      </c>
      <c r="AU98" s="26" t="s">
        <v>104</v>
      </c>
    </row>
    <row r="99" spans="2:65" s="1" customFormat="1" ht="16.5" customHeight="1">
      <c r="B99" s="48"/>
      <c r="C99" s="286" t="s">
        <v>85</v>
      </c>
      <c r="D99" s="286" t="s">
        <v>468</v>
      </c>
      <c r="E99" s="287" t="s">
        <v>5197</v>
      </c>
      <c r="F99" s="288" t="s">
        <v>5198</v>
      </c>
      <c r="G99" s="289" t="s">
        <v>318</v>
      </c>
      <c r="H99" s="290">
        <v>16</v>
      </c>
      <c r="I99" s="291"/>
      <c r="J99" s="292">
        <f>ROUND(I99*H99,2)</f>
        <v>0</v>
      </c>
      <c r="K99" s="288" t="s">
        <v>22</v>
      </c>
      <c r="L99" s="293"/>
      <c r="M99" s="294" t="s">
        <v>22</v>
      </c>
      <c r="N99" s="295" t="s">
        <v>47</v>
      </c>
      <c r="O99" s="49"/>
      <c r="P99" s="245">
        <f>O99*H99</f>
        <v>0</v>
      </c>
      <c r="Q99" s="245">
        <v>0</v>
      </c>
      <c r="R99" s="245">
        <f>Q99*H99</f>
        <v>0</v>
      </c>
      <c r="S99" s="245">
        <v>0</v>
      </c>
      <c r="T99" s="246">
        <f>S99*H99</f>
        <v>0</v>
      </c>
      <c r="AR99" s="26" t="s">
        <v>2418</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5199</v>
      </c>
    </row>
    <row r="100" spans="2:47" s="1" customFormat="1" ht="13.5">
      <c r="B100" s="48"/>
      <c r="C100" s="76"/>
      <c r="D100" s="248" t="s">
        <v>391</v>
      </c>
      <c r="E100" s="76"/>
      <c r="F100" s="249" t="s">
        <v>5200</v>
      </c>
      <c r="G100" s="76"/>
      <c r="H100" s="76"/>
      <c r="I100" s="206"/>
      <c r="J100" s="76"/>
      <c r="K100" s="76"/>
      <c r="L100" s="74"/>
      <c r="M100" s="250"/>
      <c r="N100" s="49"/>
      <c r="O100" s="49"/>
      <c r="P100" s="49"/>
      <c r="Q100" s="49"/>
      <c r="R100" s="49"/>
      <c r="S100" s="49"/>
      <c r="T100" s="97"/>
      <c r="AT100" s="26" t="s">
        <v>391</v>
      </c>
      <c r="AU100" s="26" t="s">
        <v>104</v>
      </c>
    </row>
    <row r="101" spans="2:65" s="1" customFormat="1" ht="25.5" customHeight="1">
      <c r="B101" s="48"/>
      <c r="C101" s="286" t="s">
        <v>104</v>
      </c>
      <c r="D101" s="286" t="s">
        <v>468</v>
      </c>
      <c r="E101" s="287" t="s">
        <v>5201</v>
      </c>
      <c r="F101" s="288" t="s">
        <v>5202</v>
      </c>
      <c r="G101" s="289" t="s">
        <v>318</v>
      </c>
      <c r="H101" s="290">
        <v>3</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5203</v>
      </c>
    </row>
    <row r="102" spans="2:47" s="1" customFormat="1" ht="13.5">
      <c r="B102" s="48"/>
      <c r="C102" s="76"/>
      <c r="D102" s="248" t="s">
        <v>391</v>
      </c>
      <c r="E102" s="76"/>
      <c r="F102" s="249" t="s">
        <v>5204</v>
      </c>
      <c r="G102" s="76"/>
      <c r="H102" s="76"/>
      <c r="I102" s="206"/>
      <c r="J102" s="76"/>
      <c r="K102" s="76"/>
      <c r="L102" s="74"/>
      <c r="M102" s="250"/>
      <c r="N102" s="49"/>
      <c r="O102" s="49"/>
      <c r="P102" s="49"/>
      <c r="Q102" s="49"/>
      <c r="R102" s="49"/>
      <c r="S102" s="49"/>
      <c r="T102" s="97"/>
      <c r="AT102" s="26" t="s">
        <v>391</v>
      </c>
      <c r="AU102" s="26" t="s">
        <v>104</v>
      </c>
    </row>
    <row r="103" spans="2:65" s="1" customFormat="1" ht="16.5" customHeight="1">
      <c r="B103" s="48"/>
      <c r="C103" s="286" t="s">
        <v>121</v>
      </c>
      <c r="D103" s="286" t="s">
        <v>468</v>
      </c>
      <c r="E103" s="287" t="s">
        <v>5205</v>
      </c>
      <c r="F103" s="288" t="s">
        <v>5206</v>
      </c>
      <c r="G103" s="289" t="s">
        <v>318</v>
      </c>
      <c r="H103" s="290">
        <v>7</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2418</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5207</v>
      </c>
    </row>
    <row r="104" spans="2:47" s="1" customFormat="1" ht="13.5">
      <c r="B104" s="48"/>
      <c r="C104" s="76"/>
      <c r="D104" s="248" t="s">
        <v>391</v>
      </c>
      <c r="E104" s="76"/>
      <c r="F104" s="249" t="s">
        <v>5208</v>
      </c>
      <c r="G104" s="76"/>
      <c r="H104" s="76"/>
      <c r="I104" s="206"/>
      <c r="J104" s="76"/>
      <c r="K104" s="76"/>
      <c r="L104" s="74"/>
      <c r="M104" s="250"/>
      <c r="N104" s="49"/>
      <c r="O104" s="49"/>
      <c r="P104" s="49"/>
      <c r="Q104" s="49"/>
      <c r="R104" s="49"/>
      <c r="S104" s="49"/>
      <c r="T104" s="97"/>
      <c r="AT104" s="26" t="s">
        <v>391</v>
      </c>
      <c r="AU104" s="26" t="s">
        <v>104</v>
      </c>
    </row>
    <row r="105" spans="2:65" s="1" customFormat="1" ht="25.5" customHeight="1">
      <c r="B105" s="48"/>
      <c r="C105" s="286" t="s">
        <v>233</v>
      </c>
      <c r="D105" s="286" t="s">
        <v>468</v>
      </c>
      <c r="E105" s="287" t="s">
        <v>5209</v>
      </c>
      <c r="F105" s="288" t="s">
        <v>5210</v>
      </c>
      <c r="G105" s="289" t="s">
        <v>318</v>
      </c>
      <c r="H105" s="290">
        <v>1</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2418</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5211</v>
      </c>
    </row>
    <row r="106" spans="2:47" s="1" customFormat="1" ht="13.5">
      <c r="B106" s="48"/>
      <c r="C106" s="76"/>
      <c r="D106" s="248" t="s">
        <v>391</v>
      </c>
      <c r="E106" s="76"/>
      <c r="F106" s="249" t="s">
        <v>5212</v>
      </c>
      <c r="G106" s="76"/>
      <c r="H106" s="76"/>
      <c r="I106" s="206"/>
      <c r="J106" s="76"/>
      <c r="K106" s="76"/>
      <c r="L106" s="74"/>
      <c r="M106" s="250"/>
      <c r="N106" s="49"/>
      <c r="O106" s="49"/>
      <c r="P106" s="49"/>
      <c r="Q106" s="49"/>
      <c r="R106" s="49"/>
      <c r="S106" s="49"/>
      <c r="T106" s="97"/>
      <c r="AT106" s="26" t="s">
        <v>391</v>
      </c>
      <c r="AU106" s="26" t="s">
        <v>104</v>
      </c>
    </row>
    <row r="107" spans="2:65" s="1" customFormat="1" ht="25.5" customHeight="1">
      <c r="B107" s="48"/>
      <c r="C107" s="286" t="s">
        <v>238</v>
      </c>
      <c r="D107" s="286" t="s">
        <v>468</v>
      </c>
      <c r="E107" s="287" t="s">
        <v>5213</v>
      </c>
      <c r="F107" s="288" t="s">
        <v>5214</v>
      </c>
      <c r="G107" s="289" t="s">
        <v>318</v>
      </c>
      <c r="H107" s="290">
        <v>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2418</v>
      </c>
      <c r="AT107" s="26" t="s">
        <v>468</v>
      </c>
      <c r="AU107" s="26" t="s">
        <v>104</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5215</v>
      </c>
    </row>
    <row r="108" spans="2:47" s="1" customFormat="1" ht="13.5">
      <c r="B108" s="48"/>
      <c r="C108" s="76"/>
      <c r="D108" s="248" t="s">
        <v>391</v>
      </c>
      <c r="E108" s="76"/>
      <c r="F108" s="249" t="s">
        <v>5216</v>
      </c>
      <c r="G108" s="76"/>
      <c r="H108" s="76"/>
      <c r="I108" s="206"/>
      <c r="J108" s="76"/>
      <c r="K108" s="76"/>
      <c r="L108" s="74"/>
      <c r="M108" s="250"/>
      <c r="N108" s="49"/>
      <c r="O108" s="49"/>
      <c r="P108" s="49"/>
      <c r="Q108" s="49"/>
      <c r="R108" s="49"/>
      <c r="S108" s="49"/>
      <c r="T108" s="97"/>
      <c r="AT108" s="26" t="s">
        <v>391</v>
      </c>
      <c r="AU108" s="26" t="s">
        <v>104</v>
      </c>
    </row>
    <row r="109" spans="2:65" s="1" customFormat="1" ht="16.5" customHeight="1">
      <c r="B109" s="48"/>
      <c r="C109" s="286" t="s">
        <v>244</v>
      </c>
      <c r="D109" s="286" t="s">
        <v>468</v>
      </c>
      <c r="E109" s="287" t="s">
        <v>5217</v>
      </c>
      <c r="F109" s="288" t="s">
        <v>5218</v>
      </c>
      <c r="G109" s="289" t="s">
        <v>318</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2418</v>
      </c>
      <c r="AT109" s="26" t="s">
        <v>468</v>
      </c>
      <c r="AU109" s="26" t="s">
        <v>104</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5219</v>
      </c>
    </row>
    <row r="110" spans="2:47" s="1" customFormat="1" ht="13.5">
      <c r="B110" s="48"/>
      <c r="C110" s="76"/>
      <c r="D110" s="248" t="s">
        <v>391</v>
      </c>
      <c r="E110" s="76"/>
      <c r="F110" s="249" t="s">
        <v>5220</v>
      </c>
      <c r="G110" s="76"/>
      <c r="H110" s="76"/>
      <c r="I110" s="206"/>
      <c r="J110" s="76"/>
      <c r="K110" s="76"/>
      <c r="L110" s="74"/>
      <c r="M110" s="250"/>
      <c r="N110" s="49"/>
      <c r="O110" s="49"/>
      <c r="P110" s="49"/>
      <c r="Q110" s="49"/>
      <c r="R110" s="49"/>
      <c r="S110" s="49"/>
      <c r="T110" s="97"/>
      <c r="AT110" s="26" t="s">
        <v>391</v>
      </c>
      <c r="AU110" s="26" t="s">
        <v>104</v>
      </c>
    </row>
    <row r="111" spans="2:65" s="1" customFormat="1" ht="16.5" customHeight="1">
      <c r="B111" s="48"/>
      <c r="C111" s="286" t="s">
        <v>250</v>
      </c>
      <c r="D111" s="286" t="s">
        <v>468</v>
      </c>
      <c r="E111" s="287" t="s">
        <v>5221</v>
      </c>
      <c r="F111" s="288" t="s">
        <v>5222</v>
      </c>
      <c r="G111" s="289" t="s">
        <v>318</v>
      </c>
      <c r="H111" s="290">
        <v>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2418</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5223</v>
      </c>
    </row>
    <row r="112" spans="2:65" s="1" customFormat="1" ht="25.5" customHeight="1">
      <c r="B112" s="48"/>
      <c r="C112" s="286" t="s">
        <v>260</v>
      </c>
      <c r="D112" s="286" t="s">
        <v>468</v>
      </c>
      <c r="E112" s="287" t="s">
        <v>5224</v>
      </c>
      <c r="F112" s="288" t="s">
        <v>5225</v>
      </c>
      <c r="G112" s="289" t="s">
        <v>318</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2418</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859</v>
      </c>
      <c r="BM112" s="26" t="s">
        <v>5226</v>
      </c>
    </row>
    <row r="113" spans="2:47" s="1" customFormat="1" ht="13.5">
      <c r="B113" s="48"/>
      <c r="C113" s="76"/>
      <c r="D113" s="248" t="s">
        <v>391</v>
      </c>
      <c r="E113" s="76"/>
      <c r="F113" s="249" t="s">
        <v>5227</v>
      </c>
      <c r="G113" s="76"/>
      <c r="H113" s="76"/>
      <c r="I113" s="206"/>
      <c r="J113" s="76"/>
      <c r="K113" s="76"/>
      <c r="L113" s="74"/>
      <c r="M113" s="250"/>
      <c r="N113" s="49"/>
      <c r="O113" s="49"/>
      <c r="P113" s="49"/>
      <c r="Q113" s="49"/>
      <c r="R113" s="49"/>
      <c r="S113" s="49"/>
      <c r="T113" s="97"/>
      <c r="AT113" s="26" t="s">
        <v>391</v>
      </c>
      <c r="AU113" s="26" t="s">
        <v>104</v>
      </c>
    </row>
    <row r="114" spans="2:65" s="1" customFormat="1" ht="25.5" customHeight="1">
      <c r="B114" s="48"/>
      <c r="C114" s="286" t="s">
        <v>266</v>
      </c>
      <c r="D114" s="286" t="s">
        <v>468</v>
      </c>
      <c r="E114" s="287" t="s">
        <v>5228</v>
      </c>
      <c r="F114" s="288" t="s">
        <v>5229</v>
      </c>
      <c r="G114" s="289" t="s">
        <v>318</v>
      </c>
      <c r="H114" s="290">
        <v>1</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2418</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5230</v>
      </c>
    </row>
    <row r="115" spans="2:47" s="1" customFormat="1" ht="13.5">
      <c r="B115" s="48"/>
      <c r="C115" s="76"/>
      <c r="D115" s="248" t="s">
        <v>391</v>
      </c>
      <c r="E115" s="76"/>
      <c r="F115" s="249" t="s">
        <v>5231</v>
      </c>
      <c r="G115" s="76"/>
      <c r="H115" s="76"/>
      <c r="I115" s="206"/>
      <c r="J115" s="76"/>
      <c r="K115" s="76"/>
      <c r="L115" s="74"/>
      <c r="M115" s="250"/>
      <c r="N115" s="49"/>
      <c r="O115" s="49"/>
      <c r="P115" s="49"/>
      <c r="Q115" s="49"/>
      <c r="R115" s="49"/>
      <c r="S115" s="49"/>
      <c r="T115" s="97"/>
      <c r="AT115" s="26" t="s">
        <v>391</v>
      </c>
      <c r="AU115" s="26" t="s">
        <v>104</v>
      </c>
    </row>
    <row r="116" spans="2:65" s="1" customFormat="1" ht="25.5" customHeight="1">
      <c r="B116" s="48"/>
      <c r="C116" s="286" t="s">
        <v>272</v>
      </c>
      <c r="D116" s="286" t="s">
        <v>468</v>
      </c>
      <c r="E116" s="287" t="s">
        <v>5232</v>
      </c>
      <c r="F116" s="288" t="s">
        <v>5233</v>
      </c>
      <c r="G116" s="289" t="s">
        <v>318</v>
      </c>
      <c r="H116" s="290">
        <v>1</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2418</v>
      </c>
      <c r="AT116" s="26" t="s">
        <v>468</v>
      </c>
      <c r="AU116" s="26" t="s">
        <v>104</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859</v>
      </c>
      <c r="BM116" s="26" t="s">
        <v>5234</v>
      </c>
    </row>
    <row r="117" spans="2:47" s="1" customFormat="1" ht="13.5">
      <c r="B117" s="48"/>
      <c r="C117" s="76"/>
      <c r="D117" s="248" t="s">
        <v>391</v>
      </c>
      <c r="E117" s="76"/>
      <c r="F117" s="249" t="s">
        <v>5235</v>
      </c>
      <c r="G117" s="76"/>
      <c r="H117" s="76"/>
      <c r="I117" s="206"/>
      <c r="J117" s="76"/>
      <c r="K117" s="76"/>
      <c r="L117" s="74"/>
      <c r="M117" s="250"/>
      <c r="N117" s="49"/>
      <c r="O117" s="49"/>
      <c r="P117" s="49"/>
      <c r="Q117" s="49"/>
      <c r="R117" s="49"/>
      <c r="S117" s="49"/>
      <c r="T117" s="97"/>
      <c r="AT117" s="26" t="s">
        <v>391</v>
      </c>
      <c r="AU117" s="26" t="s">
        <v>104</v>
      </c>
    </row>
    <row r="118" spans="2:65" s="1" customFormat="1" ht="25.5" customHeight="1">
      <c r="B118" s="48"/>
      <c r="C118" s="286" t="s">
        <v>277</v>
      </c>
      <c r="D118" s="286" t="s">
        <v>468</v>
      </c>
      <c r="E118" s="287" t="s">
        <v>5236</v>
      </c>
      <c r="F118" s="288" t="s">
        <v>5237</v>
      </c>
      <c r="G118" s="289" t="s">
        <v>318</v>
      </c>
      <c r="H118" s="290">
        <v>1</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2418</v>
      </c>
      <c r="AT118" s="26" t="s">
        <v>468</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859</v>
      </c>
      <c r="BM118" s="26" t="s">
        <v>5238</v>
      </c>
    </row>
    <row r="119" spans="2:65" s="1" customFormat="1" ht="16.5" customHeight="1">
      <c r="B119" s="48"/>
      <c r="C119" s="286" t="s">
        <v>284</v>
      </c>
      <c r="D119" s="286" t="s">
        <v>468</v>
      </c>
      <c r="E119" s="287" t="s">
        <v>5239</v>
      </c>
      <c r="F119" s="288" t="s">
        <v>5240</v>
      </c>
      <c r="G119" s="289" t="s">
        <v>318</v>
      </c>
      <c r="H119" s="290">
        <v>1</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2418</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859</v>
      </c>
      <c r="BM119" s="26" t="s">
        <v>5241</v>
      </c>
    </row>
    <row r="120" spans="2:65" s="1" customFormat="1" ht="16.5" customHeight="1">
      <c r="B120" s="48"/>
      <c r="C120" s="286" t="s">
        <v>290</v>
      </c>
      <c r="D120" s="286" t="s">
        <v>468</v>
      </c>
      <c r="E120" s="287" t="s">
        <v>5242</v>
      </c>
      <c r="F120" s="288" t="s">
        <v>5243</v>
      </c>
      <c r="G120" s="289" t="s">
        <v>318</v>
      </c>
      <c r="H120" s="290">
        <v>2</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2418</v>
      </c>
      <c r="AT120" s="26" t="s">
        <v>468</v>
      </c>
      <c r="AU120" s="26" t="s">
        <v>104</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859</v>
      </c>
      <c r="BM120" s="26" t="s">
        <v>5244</v>
      </c>
    </row>
    <row r="121" spans="2:65" s="1" customFormat="1" ht="16.5" customHeight="1">
      <c r="B121" s="48"/>
      <c r="C121" s="286" t="s">
        <v>10</v>
      </c>
      <c r="D121" s="286" t="s">
        <v>468</v>
      </c>
      <c r="E121" s="287" t="s">
        <v>5245</v>
      </c>
      <c r="F121" s="288" t="s">
        <v>5246</v>
      </c>
      <c r="G121" s="289" t="s">
        <v>318</v>
      </c>
      <c r="H121" s="290">
        <v>1</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2418</v>
      </c>
      <c r="AT121" s="26" t="s">
        <v>468</v>
      </c>
      <c r="AU121" s="26" t="s">
        <v>104</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859</v>
      </c>
      <c r="BM121" s="26" t="s">
        <v>5247</v>
      </c>
    </row>
    <row r="122" spans="2:65" s="1" customFormat="1" ht="16.5" customHeight="1">
      <c r="B122" s="48"/>
      <c r="C122" s="286" t="s">
        <v>300</v>
      </c>
      <c r="D122" s="286" t="s">
        <v>468</v>
      </c>
      <c r="E122" s="287" t="s">
        <v>5248</v>
      </c>
      <c r="F122" s="288" t="s">
        <v>5249</v>
      </c>
      <c r="G122" s="289" t="s">
        <v>318</v>
      </c>
      <c r="H122" s="290">
        <v>1</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2418</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859</v>
      </c>
      <c r="BM122" s="26" t="s">
        <v>5250</v>
      </c>
    </row>
    <row r="123" spans="2:47" s="1" customFormat="1" ht="13.5">
      <c r="B123" s="48"/>
      <c r="C123" s="76"/>
      <c r="D123" s="248" t="s">
        <v>391</v>
      </c>
      <c r="E123" s="76"/>
      <c r="F123" s="249" t="s">
        <v>5251</v>
      </c>
      <c r="G123" s="76"/>
      <c r="H123" s="76"/>
      <c r="I123" s="206"/>
      <c r="J123" s="76"/>
      <c r="K123" s="76"/>
      <c r="L123" s="74"/>
      <c r="M123" s="250"/>
      <c r="N123" s="49"/>
      <c r="O123" s="49"/>
      <c r="P123" s="49"/>
      <c r="Q123" s="49"/>
      <c r="R123" s="49"/>
      <c r="S123" s="49"/>
      <c r="T123" s="97"/>
      <c r="AT123" s="26" t="s">
        <v>391</v>
      </c>
      <c r="AU123" s="26" t="s">
        <v>104</v>
      </c>
    </row>
    <row r="124" spans="2:65" s="1" customFormat="1" ht="16.5" customHeight="1">
      <c r="B124" s="48"/>
      <c r="C124" s="286" t="s">
        <v>306</v>
      </c>
      <c r="D124" s="286" t="s">
        <v>468</v>
      </c>
      <c r="E124" s="287" t="s">
        <v>5252</v>
      </c>
      <c r="F124" s="288" t="s">
        <v>5253</v>
      </c>
      <c r="G124" s="289" t="s">
        <v>318</v>
      </c>
      <c r="H124" s="290">
        <v>1</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2418</v>
      </c>
      <c r="AT124" s="26" t="s">
        <v>468</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859</v>
      </c>
      <c r="BM124" s="26" t="s">
        <v>5254</v>
      </c>
    </row>
    <row r="125" spans="2:65" s="1" customFormat="1" ht="16.5" customHeight="1">
      <c r="B125" s="48"/>
      <c r="C125" s="286" t="s">
        <v>311</v>
      </c>
      <c r="D125" s="286" t="s">
        <v>468</v>
      </c>
      <c r="E125" s="287" t="s">
        <v>5255</v>
      </c>
      <c r="F125" s="288" t="s">
        <v>5256</v>
      </c>
      <c r="G125" s="289" t="s">
        <v>318</v>
      </c>
      <c r="H125" s="290">
        <v>1</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2418</v>
      </c>
      <c r="AT125" s="26" t="s">
        <v>468</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859</v>
      </c>
      <c r="BM125" s="26" t="s">
        <v>5257</v>
      </c>
    </row>
    <row r="126" spans="2:47" s="1" customFormat="1" ht="13.5">
      <c r="B126" s="48"/>
      <c r="C126" s="76"/>
      <c r="D126" s="248" t="s">
        <v>391</v>
      </c>
      <c r="E126" s="76"/>
      <c r="F126" s="249" t="s">
        <v>5258</v>
      </c>
      <c r="G126" s="76"/>
      <c r="H126" s="76"/>
      <c r="I126" s="206"/>
      <c r="J126" s="76"/>
      <c r="K126" s="76"/>
      <c r="L126" s="74"/>
      <c r="M126" s="250"/>
      <c r="N126" s="49"/>
      <c r="O126" s="49"/>
      <c r="P126" s="49"/>
      <c r="Q126" s="49"/>
      <c r="R126" s="49"/>
      <c r="S126" s="49"/>
      <c r="T126" s="97"/>
      <c r="AT126" s="26" t="s">
        <v>391</v>
      </c>
      <c r="AU126" s="26" t="s">
        <v>104</v>
      </c>
    </row>
    <row r="127" spans="2:65" s="1" customFormat="1" ht="16.5" customHeight="1">
      <c r="B127" s="48"/>
      <c r="C127" s="286" t="s">
        <v>315</v>
      </c>
      <c r="D127" s="286" t="s">
        <v>468</v>
      </c>
      <c r="E127" s="287" t="s">
        <v>5259</v>
      </c>
      <c r="F127" s="288" t="s">
        <v>5260</v>
      </c>
      <c r="G127" s="289" t="s">
        <v>318</v>
      </c>
      <c r="H127" s="290">
        <v>2</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2418</v>
      </c>
      <c r="AT127" s="26" t="s">
        <v>468</v>
      </c>
      <c r="AU127" s="26" t="s">
        <v>104</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859</v>
      </c>
      <c r="BM127" s="26" t="s">
        <v>5261</v>
      </c>
    </row>
    <row r="128" spans="2:65" s="1" customFormat="1" ht="16.5" customHeight="1">
      <c r="B128" s="48"/>
      <c r="C128" s="286" t="s">
        <v>320</v>
      </c>
      <c r="D128" s="286" t="s">
        <v>468</v>
      </c>
      <c r="E128" s="287" t="s">
        <v>5262</v>
      </c>
      <c r="F128" s="288" t="s">
        <v>5263</v>
      </c>
      <c r="G128" s="289" t="s">
        <v>318</v>
      </c>
      <c r="H128" s="290">
        <v>2</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2418</v>
      </c>
      <c r="AT128" s="26" t="s">
        <v>468</v>
      </c>
      <c r="AU128" s="26" t="s">
        <v>104</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859</v>
      </c>
      <c r="BM128" s="26" t="s">
        <v>5264</v>
      </c>
    </row>
    <row r="129" spans="2:65" s="1" customFormat="1" ht="16.5" customHeight="1">
      <c r="B129" s="48"/>
      <c r="C129" s="286" t="s">
        <v>9</v>
      </c>
      <c r="D129" s="286" t="s">
        <v>468</v>
      </c>
      <c r="E129" s="287" t="s">
        <v>5265</v>
      </c>
      <c r="F129" s="288" t="s">
        <v>5266</v>
      </c>
      <c r="G129" s="289" t="s">
        <v>318</v>
      </c>
      <c r="H129" s="290">
        <v>1</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2418</v>
      </c>
      <c r="AT129" s="26" t="s">
        <v>468</v>
      </c>
      <c r="AU129" s="26" t="s">
        <v>104</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859</v>
      </c>
      <c r="BM129" s="26" t="s">
        <v>5267</v>
      </c>
    </row>
    <row r="130" spans="2:63" s="11" customFormat="1" ht="22.3" customHeight="1">
      <c r="B130" s="220"/>
      <c r="C130" s="221"/>
      <c r="D130" s="222" t="s">
        <v>75</v>
      </c>
      <c r="E130" s="234" t="s">
        <v>4696</v>
      </c>
      <c r="F130" s="234" t="s">
        <v>4723</v>
      </c>
      <c r="G130" s="221"/>
      <c r="H130" s="221"/>
      <c r="I130" s="224"/>
      <c r="J130" s="235">
        <f>BK130</f>
        <v>0</v>
      </c>
      <c r="K130" s="221"/>
      <c r="L130" s="226"/>
      <c r="M130" s="227"/>
      <c r="N130" s="228"/>
      <c r="O130" s="228"/>
      <c r="P130" s="229">
        <f>SUM(P131:P141)</f>
        <v>0</v>
      </c>
      <c r="Q130" s="228"/>
      <c r="R130" s="229">
        <f>SUM(R131:R141)</f>
        <v>0</v>
      </c>
      <c r="S130" s="228"/>
      <c r="T130" s="230">
        <f>SUM(T131:T141)</f>
        <v>0</v>
      </c>
      <c r="AR130" s="231" t="s">
        <v>104</v>
      </c>
      <c r="AT130" s="232" t="s">
        <v>75</v>
      </c>
      <c r="AU130" s="232" t="s">
        <v>85</v>
      </c>
      <c r="AY130" s="231" t="s">
        <v>208</v>
      </c>
      <c r="BK130" s="233">
        <f>SUM(BK131:BK141)</f>
        <v>0</v>
      </c>
    </row>
    <row r="131" spans="2:65" s="1" customFormat="1" ht="16.5" customHeight="1">
      <c r="B131" s="48"/>
      <c r="C131" s="286" t="s">
        <v>327</v>
      </c>
      <c r="D131" s="286" t="s">
        <v>468</v>
      </c>
      <c r="E131" s="287" t="s">
        <v>4724</v>
      </c>
      <c r="F131" s="288" t="s">
        <v>5268</v>
      </c>
      <c r="G131" s="289" t="s">
        <v>318</v>
      </c>
      <c r="H131" s="290">
        <v>25</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2418</v>
      </c>
      <c r="AT131" s="26" t="s">
        <v>468</v>
      </c>
      <c r="AU131" s="26" t="s">
        <v>104</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859</v>
      </c>
      <c r="BM131" s="26" t="s">
        <v>5269</v>
      </c>
    </row>
    <row r="132" spans="2:47" s="1" customFormat="1" ht="13.5">
      <c r="B132" s="48"/>
      <c r="C132" s="76"/>
      <c r="D132" s="248" t="s">
        <v>391</v>
      </c>
      <c r="E132" s="76"/>
      <c r="F132" s="249" t="s">
        <v>5270</v>
      </c>
      <c r="G132" s="76"/>
      <c r="H132" s="76"/>
      <c r="I132" s="206"/>
      <c r="J132" s="76"/>
      <c r="K132" s="76"/>
      <c r="L132" s="74"/>
      <c r="M132" s="250"/>
      <c r="N132" s="49"/>
      <c r="O132" s="49"/>
      <c r="P132" s="49"/>
      <c r="Q132" s="49"/>
      <c r="R132" s="49"/>
      <c r="S132" s="49"/>
      <c r="T132" s="97"/>
      <c r="AT132" s="26" t="s">
        <v>391</v>
      </c>
      <c r="AU132" s="26" t="s">
        <v>104</v>
      </c>
    </row>
    <row r="133" spans="2:65" s="1" customFormat="1" ht="16.5" customHeight="1">
      <c r="B133" s="48"/>
      <c r="C133" s="286" t="s">
        <v>331</v>
      </c>
      <c r="D133" s="286" t="s">
        <v>468</v>
      </c>
      <c r="E133" s="287" t="s">
        <v>5271</v>
      </c>
      <c r="F133" s="288" t="s">
        <v>5272</v>
      </c>
      <c r="G133" s="289" t="s">
        <v>269</v>
      </c>
      <c r="H133" s="290">
        <v>8</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2418</v>
      </c>
      <c r="AT133" s="26" t="s">
        <v>468</v>
      </c>
      <c r="AU133" s="26" t="s">
        <v>104</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859</v>
      </c>
      <c r="BM133" s="26" t="s">
        <v>5273</v>
      </c>
    </row>
    <row r="134" spans="2:65" s="1" customFormat="1" ht="16.5" customHeight="1">
      <c r="B134" s="48"/>
      <c r="C134" s="286" t="s">
        <v>337</v>
      </c>
      <c r="D134" s="286" t="s">
        <v>468</v>
      </c>
      <c r="E134" s="287" t="s">
        <v>5274</v>
      </c>
      <c r="F134" s="288" t="s">
        <v>5275</v>
      </c>
      <c r="G134" s="289" t="s">
        <v>318</v>
      </c>
      <c r="H134" s="290">
        <v>1000</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2418</v>
      </c>
      <c r="AT134" s="26" t="s">
        <v>468</v>
      </c>
      <c r="AU134" s="26" t="s">
        <v>104</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859</v>
      </c>
      <c r="BM134" s="26" t="s">
        <v>5276</v>
      </c>
    </row>
    <row r="135" spans="2:65" s="1" customFormat="1" ht="16.5" customHeight="1">
      <c r="B135" s="48"/>
      <c r="C135" s="286" t="s">
        <v>343</v>
      </c>
      <c r="D135" s="286" t="s">
        <v>468</v>
      </c>
      <c r="E135" s="287" t="s">
        <v>5277</v>
      </c>
      <c r="F135" s="288" t="s">
        <v>5278</v>
      </c>
      <c r="G135" s="289" t="s">
        <v>269</v>
      </c>
      <c r="H135" s="290">
        <v>650</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2418</v>
      </c>
      <c r="AT135" s="26" t="s">
        <v>468</v>
      </c>
      <c r="AU135" s="26" t="s">
        <v>104</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859</v>
      </c>
      <c r="BM135" s="26" t="s">
        <v>5279</v>
      </c>
    </row>
    <row r="136" spans="2:65" s="1" customFormat="1" ht="16.5" customHeight="1">
      <c r="B136" s="48"/>
      <c r="C136" s="286" t="s">
        <v>348</v>
      </c>
      <c r="D136" s="286" t="s">
        <v>468</v>
      </c>
      <c r="E136" s="287" t="s">
        <v>5280</v>
      </c>
      <c r="F136" s="288" t="s">
        <v>5281</v>
      </c>
      <c r="G136" s="289" t="s">
        <v>269</v>
      </c>
      <c r="H136" s="290">
        <v>687</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2418</v>
      </c>
      <c r="AT136" s="26" t="s">
        <v>468</v>
      </c>
      <c r="AU136" s="26" t="s">
        <v>104</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859</v>
      </c>
      <c r="BM136" s="26" t="s">
        <v>5282</v>
      </c>
    </row>
    <row r="137" spans="2:65" s="1" customFormat="1" ht="16.5" customHeight="1">
      <c r="B137" s="48"/>
      <c r="C137" s="286" t="s">
        <v>353</v>
      </c>
      <c r="D137" s="286" t="s">
        <v>468</v>
      </c>
      <c r="E137" s="287" t="s">
        <v>5283</v>
      </c>
      <c r="F137" s="288" t="s">
        <v>5284</v>
      </c>
      <c r="G137" s="289" t="s">
        <v>269</v>
      </c>
      <c r="H137" s="290">
        <v>1124</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2418</v>
      </c>
      <c r="AT137" s="26" t="s">
        <v>468</v>
      </c>
      <c r="AU137" s="26" t="s">
        <v>104</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859</v>
      </c>
      <c r="BM137" s="26" t="s">
        <v>5285</v>
      </c>
    </row>
    <row r="138" spans="2:65" s="1" customFormat="1" ht="16.5" customHeight="1">
      <c r="B138" s="48"/>
      <c r="C138" s="286" t="s">
        <v>533</v>
      </c>
      <c r="D138" s="286" t="s">
        <v>468</v>
      </c>
      <c r="E138" s="287" t="s">
        <v>5286</v>
      </c>
      <c r="F138" s="288" t="s">
        <v>5287</v>
      </c>
      <c r="G138" s="289" t="s">
        <v>269</v>
      </c>
      <c r="H138" s="290">
        <v>58</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2418</v>
      </c>
      <c r="AT138" s="26" t="s">
        <v>468</v>
      </c>
      <c r="AU138" s="26" t="s">
        <v>104</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859</v>
      </c>
      <c r="BM138" s="26" t="s">
        <v>5288</v>
      </c>
    </row>
    <row r="139" spans="2:65" s="1" customFormat="1" ht="16.5" customHeight="1">
      <c r="B139" s="48"/>
      <c r="C139" s="286" t="s">
        <v>543</v>
      </c>
      <c r="D139" s="286" t="s">
        <v>468</v>
      </c>
      <c r="E139" s="287" t="s">
        <v>5289</v>
      </c>
      <c r="F139" s="288" t="s">
        <v>5290</v>
      </c>
      <c r="G139" s="289" t="s">
        <v>269</v>
      </c>
      <c r="H139" s="290">
        <v>46</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2418</v>
      </c>
      <c r="AT139" s="26" t="s">
        <v>468</v>
      </c>
      <c r="AU139" s="26" t="s">
        <v>104</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859</v>
      </c>
      <c r="BM139" s="26" t="s">
        <v>5291</v>
      </c>
    </row>
    <row r="140" spans="2:47" s="1" customFormat="1" ht="13.5">
      <c r="B140" s="48"/>
      <c r="C140" s="76"/>
      <c r="D140" s="248" t="s">
        <v>391</v>
      </c>
      <c r="E140" s="76"/>
      <c r="F140" s="249" t="s">
        <v>4774</v>
      </c>
      <c r="G140" s="76"/>
      <c r="H140" s="76"/>
      <c r="I140" s="206"/>
      <c r="J140" s="76"/>
      <c r="K140" s="76"/>
      <c r="L140" s="74"/>
      <c r="M140" s="250"/>
      <c r="N140" s="49"/>
      <c r="O140" s="49"/>
      <c r="P140" s="49"/>
      <c r="Q140" s="49"/>
      <c r="R140" s="49"/>
      <c r="S140" s="49"/>
      <c r="T140" s="97"/>
      <c r="AT140" s="26" t="s">
        <v>391</v>
      </c>
      <c r="AU140" s="26" t="s">
        <v>104</v>
      </c>
    </row>
    <row r="141" spans="2:65" s="1" customFormat="1" ht="16.5" customHeight="1">
      <c r="B141" s="48"/>
      <c r="C141" s="286" t="s">
        <v>547</v>
      </c>
      <c r="D141" s="286" t="s">
        <v>468</v>
      </c>
      <c r="E141" s="287" t="s">
        <v>4775</v>
      </c>
      <c r="F141" s="288" t="s">
        <v>4776</v>
      </c>
      <c r="G141" s="289" t="s">
        <v>263</v>
      </c>
      <c r="H141" s="290">
        <v>1</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2418</v>
      </c>
      <c r="AT141" s="26" t="s">
        <v>468</v>
      </c>
      <c r="AU141" s="26" t="s">
        <v>104</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859</v>
      </c>
      <c r="BM141" s="26" t="s">
        <v>5292</v>
      </c>
    </row>
    <row r="142" spans="2:63" s="11" customFormat="1" ht="29.85" customHeight="1">
      <c r="B142" s="220"/>
      <c r="C142" s="221"/>
      <c r="D142" s="222" t="s">
        <v>75</v>
      </c>
      <c r="E142" s="234" t="s">
        <v>4722</v>
      </c>
      <c r="F142" s="234" t="s">
        <v>4779</v>
      </c>
      <c r="G142" s="221"/>
      <c r="H142" s="221"/>
      <c r="I142" s="224"/>
      <c r="J142" s="235">
        <f>BK142</f>
        <v>0</v>
      </c>
      <c r="K142" s="221"/>
      <c r="L142" s="226"/>
      <c r="M142" s="227"/>
      <c r="N142" s="228"/>
      <c r="O142" s="228"/>
      <c r="P142" s="229">
        <f>SUM(P143:P153)</f>
        <v>0</v>
      </c>
      <c r="Q142" s="228"/>
      <c r="R142" s="229">
        <f>SUM(R143:R153)</f>
        <v>0</v>
      </c>
      <c r="S142" s="228"/>
      <c r="T142" s="230">
        <f>SUM(T143:T153)</f>
        <v>0</v>
      </c>
      <c r="AR142" s="231" t="s">
        <v>104</v>
      </c>
      <c r="AT142" s="232" t="s">
        <v>75</v>
      </c>
      <c r="AU142" s="232" t="s">
        <v>18</v>
      </c>
      <c r="AY142" s="231" t="s">
        <v>208</v>
      </c>
      <c r="BK142" s="233">
        <f>SUM(BK143:BK153)</f>
        <v>0</v>
      </c>
    </row>
    <row r="143" spans="2:65" s="1" customFormat="1" ht="16.5" customHeight="1">
      <c r="B143" s="48"/>
      <c r="C143" s="236" t="s">
        <v>553</v>
      </c>
      <c r="D143" s="236" t="s">
        <v>210</v>
      </c>
      <c r="E143" s="237" t="s">
        <v>5293</v>
      </c>
      <c r="F143" s="238" t="s">
        <v>5294</v>
      </c>
      <c r="G143" s="239" t="s">
        <v>269</v>
      </c>
      <c r="H143" s="240">
        <v>12</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859</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859</v>
      </c>
      <c r="BM143" s="26" t="s">
        <v>5295</v>
      </c>
    </row>
    <row r="144" spans="2:65" s="1" customFormat="1" ht="16.5" customHeight="1">
      <c r="B144" s="48"/>
      <c r="C144" s="236" t="s">
        <v>559</v>
      </c>
      <c r="D144" s="236" t="s">
        <v>210</v>
      </c>
      <c r="E144" s="237" t="s">
        <v>5296</v>
      </c>
      <c r="F144" s="238" t="s">
        <v>5297</v>
      </c>
      <c r="G144" s="239" t="s">
        <v>269</v>
      </c>
      <c r="H144" s="240">
        <v>46</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859</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859</v>
      </c>
      <c r="BM144" s="26" t="s">
        <v>5298</v>
      </c>
    </row>
    <row r="145" spans="2:65" s="1" customFormat="1" ht="16.5" customHeight="1">
      <c r="B145" s="48"/>
      <c r="C145" s="236" t="s">
        <v>568</v>
      </c>
      <c r="D145" s="236" t="s">
        <v>210</v>
      </c>
      <c r="E145" s="237" t="s">
        <v>5299</v>
      </c>
      <c r="F145" s="238" t="s">
        <v>5300</v>
      </c>
      <c r="G145" s="239" t="s">
        <v>269</v>
      </c>
      <c r="H145" s="240">
        <v>10</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859</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859</v>
      </c>
      <c r="BM145" s="26" t="s">
        <v>5301</v>
      </c>
    </row>
    <row r="146" spans="2:65" s="1" customFormat="1" ht="16.5" customHeight="1">
      <c r="B146" s="48"/>
      <c r="C146" s="236" t="s">
        <v>574</v>
      </c>
      <c r="D146" s="236" t="s">
        <v>210</v>
      </c>
      <c r="E146" s="237" t="s">
        <v>5302</v>
      </c>
      <c r="F146" s="238" t="s">
        <v>5303</v>
      </c>
      <c r="G146" s="239" t="s">
        <v>269</v>
      </c>
      <c r="H146" s="240">
        <v>1811</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859</v>
      </c>
      <c r="AT146" s="26" t="s">
        <v>210</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859</v>
      </c>
      <c r="BM146" s="26" t="s">
        <v>5304</v>
      </c>
    </row>
    <row r="147" spans="2:65" s="1" customFormat="1" ht="16.5" customHeight="1">
      <c r="B147" s="48"/>
      <c r="C147" s="236" t="s">
        <v>581</v>
      </c>
      <c r="D147" s="236" t="s">
        <v>210</v>
      </c>
      <c r="E147" s="237" t="s">
        <v>5305</v>
      </c>
      <c r="F147" s="238" t="s">
        <v>5306</v>
      </c>
      <c r="G147" s="239" t="s">
        <v>318</v>
      </c>
      <c r="H147" s="240">
        <v>43</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859</v>
      </c>
      <c r="AT147" s="26" t="s">
        <v>210</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859</v>
      </c>
      <c r="BM147" s="26" t="s">
        <v>5307</v>
      </c>
    </row>
    <row r="148" spans="2:65" s="1" customFormat="1" ht="16.5" customHeight="1">
      <c r="B148" s="48"/>
      <c r="C148" s="236" t="s">
        <v>587</v>
      </c>
      <c r="D148" s="236" t="s">
        <v>210</v>
      </c>
      <c r="E148" s="237" t="s">
        <v>5308</v>
      </c>
      <c r="F148" s="238" t="s">
        <v>5309</v>
      </c>
      <c r="G148" s="239" t="s">
        <v>318</v>
      </c>
      <c r="H148" s="240">
        <v>2</v>
      </c>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859</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859</v>
      </c>
      <c r="BM148" s="26" t="s">
        <v>5310</v>
      </c>
    </row>
    <row r="149" spans="2:65" s="1" customFormat="1" ht="16.5" customHeight="1">
      <c r="B149" s="48"/>
      <c r="C149" s="236" t="s">
        <v>601</v>
      </c>
      <c r="D149" s="236" t="s">
        <v>210</v>
      </c>
      <c r="E149" s="237" t="s">
        <v>5311</v>
      </c>
      <c r="F149" s="238" t="s">
        <v>5312</v>
      </c>
      <c r="G149" s="239" t="s">
        <v>263</v>
      </c>
      <c r="H149" s="240">
        <v>1</v>
      </c>
      <c r="I149" s="241"/>
      <c r="J149" s="242">
        <f>ROUND(I149*H149,2)</f>
        <v>0</v>
      </c>
      <c r="K149" s="238" t="s">
        <v>22</v>
      </c>
      <c r="L149" s="74"/>
      <c r="M149" s="243" t="s">
        <v>22</v>
      </c>
      <c r="N149" s="244" t="s">
        <v>47</v>
      </c>
      <c r="O149" s="49"/>
      <c r="P149" s="245">
        <f>O149*H149</f>
        <v>0</v>
      </c>
      <c r="Q149" s="245">
        <v>0</v>
      </c>
      <c r="R149" s="245">
        <f>Q149*H149</f>
        <v>0</v>
      </c>
      <c r="S149" s="245">
        <v>0</v>
      </c>
      <c r="T149" s="246">
        <f>S149*H149</f>
        <v>0</v>
      </c>
      <c r="AR149" s="26" t="s">
        <v>859</v>
      </c>
      <c r="AT149" s="26" t="s">
        <v>210</v>
      </c>
      <c r="AU149" s="26" t="s">
        <v>85</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859</v>
      </c>
      <c r="BM149" s="26" t="s">
        <v>5313</v>
      </c>
    </row>
    <row r="150" spans="2:65" s="1" customFormat="1" ht="16.5" customHeight="1">
      <c r="B150" s="48"/>
      <c r="C150" s="236" t="s">
        <v>605</v>
      </c>
      <c r="D150" s="236" t="s">
        <v>210</v>
      </c>
      <c r="E150" s="237" t="s">
        <v>5314</v>
      </c>
      <c r="F150" s="238" t="s">
        <v>5315</v>
      </c>
      <c r="G150" s="239" t="s">
        <v>263</v>
      </c>
      <c r="H150" s="240">
        <v>1</v>
      </c>
      <c r="I150" s="241"/>
      <c r="J150" s="242">
        <f>ROUND(I150*H150,2)</f>
        <v>0</v>
      </c>
      <c r="K150" s="238" t="s">
        <v>22</v>
      </c>
      <c r="L150" s="74"/>
      <c r="M150" s="243" t="s">
        <v>22</v>
      </c>
      <c r="N150" s="244" t="s">
        <v>47</v>
      </c>
      <c r="O150" s="49"/>
      <c r="P150" s="245">
        <f>O150*H150</f>
        <v>0</v>
      </c>
      <c r="Q150" s="245">
        <v>0</v>
      </c>
      <c r="R150" s="245">
        <f>Q150*H150</f>
        <v>0</v>
      </c>
      <c r="S150" s="245">
        <v>0</v>
      </c>
      <c r="T150" s="246">
        <f>S150*H150</f>
        <v>0</v>
      </c>
      <c r="AR150" s="26" t="s">
        <v>859</v>
      </c>
      <c r="AT150" s="26" t="s">
        <v>210</v>
      </c>
      <c r="AU150" s="26" t="s">
        <v>85</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859</v>
      </c>
      <c r="BM150" s="26" t="s">
        <v>5316</v>
      </c>
    </row>
    <row r="151" spans="2:65" s="1" customFormat="1" ht="16.5" customHeight="1">
      <c r="B151" s="48"/>
      <c r="C151" s="236" t="s">
        <v>611</v>
      </c>
      <c r="D151" s="236" t="s">
        <v>210</v>
      </c>
      <c r="E151" s="237" t="s">
        <v>5317</v>
      </c>
      <c r="F151" s="238" t="s">
        <v>4817</v>
      </c>
      <c r="G151" s="239" t="s">
        <v>263</v>
      </c>
      <c r="H151" s="240">
        <v>1</v>
      </c>
      <c r="I151" s="241"/>
      <c r="J151" s="242">
        <f>ROUND(I151*H151,2)</f>
        <v>0</v>
      </c>
      <c r="K151" s="238" t="s">
        <v>22</v>
      </c>
      <c r="L151" s="74"/>
      <c r="M151" s="243" t="s">
        <v>22</v>
      </c>
      <c r="N151" s="244" t="s">
        <v>47</v>
      </c>
      <c r="O151" s="49"/>
      <c r="P151" s="245">
        <f>O151*H151</f>
        <v>0</v>
      </c>
      <c r="Q151" s="245">
        <v>0</v>
      </c>
      <c r="R151" s="245">
        <f>Q151*H151</f>
        <v>0</v>
      </c>
      <c r="S151" s="245">
        <v>0</v>
      </c>
      <c r="T151" s="246">
        <f>S151*H151</f>
        <v>0</v>
      </c>
      <c r="AR151" s="26" t="s">
        <v>859</v>
      </c>
      <c r="AT151" s="26" t="s">
        <v>210</v>
      </c>
      <c r="AU151" s="26" t="s">
        <v>85</v>
      </c>
      <c r="AY151" s="26" t="s">
        <v>208</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859</v>
      </c>
      <c r="BM151" s="26" t="s">
        <v>5318</v>
      </c>
    </row>
    <row r="152" spans="2:65" s="1" customFormat="1" ht="16.5" customHeight="1">
      <c r="B152" s="48"/>
      <c r="C152" s="236" t="s">
        <v>619</v>
      </c>
      <c r="D152" s="236" t="s">
        <v>210</v>
      </c>
      <c r="E152" s="237" t="s">
        <v>4820</v>
      </c>
      <c r="F152" s="238" t="s">
        <v>4821</v>
      </c>
      <c r="G152" s="239" t="s">
        <v>2043</v>
      </c>
      <c r="H152" s="307"/>
      <c r="I152" s="241"/>
      <c r="J152" s="242">
        <f>ROUND(I152*H152,2)</f>
        <v>0</v>
      </c>
      <c r="K152" s="238" t="s">
        <v>22</v>
      </c>
      <c r="L152" s="74"/>
      <c r="M152" s="243" t="s">
        <v>22</v>
      </c>
      <c r="N152" s="244" t="s">
        <v>47</v>
      </c>
      <c r="O152" s="49"/>
      <c r="P152" s="245">
        <f>O152*H152</f>
        <v>0</v>
      </c>
      <c r="Q152" s="245">
        <v>0</v>
      </c>
      <c r="R152" s="245">
        <f>Q152*H152</f>
        <v>0</v>
      </c>
      <c r="S152" s="245">
        <v>0</v>
      </c>
      <c r="T152" s="246">
        <f>S152*H152</f>
        <v>0</v>
      </c>
      <c r="AR152" s="26" t="s">
        <v>859</v>
      </c>
      <c r="AT152" s="26" t="s">
        <v>210</v>
      </c>
      <c r="AU152" s="26" t="s">
        <v>85</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859</v>
      </c>
      <c r="BM152" s="26" t="s">
        <v>5319</v>
      </c>
    </row>
    <row r="153" spans="2:65" s="1" customFormat="1" ht="16.5" customHeight="1">
      <c r="B153" s="48"/>
      <c r="C153" s="236" t="s">
        <v>624</v>
      </c>
      <c r="D153" s="236" t="s">
        <v>210</v>
      </c>
      <c r="E153" s="237" t="s">
        <v>4823</v>
      </c>
      <c r="F153" s="238" t="s">
        <v>4824</v>
      </c>
      <c r="G153" s="239" t="s">
        <v>2043</v>
      </c>
      <c r="H153" s="307"/>
      <c r="I153" s="241"/>
      <c r="J153" s="242">
        <f>ROUND(I153*H153,2)</f>
        <v>0</v>
      </c>
      <c r="K153" s="238" t="s">
        <v>22</v>
      </c>
      <c r="L153" s="74"/>
      <c r="M153" s="243" t="s">
        <v>22</v>
      </c>
      <c r="N153" s="312" t="s">
        <v>47</v>
      </c>
      <c r="O153" s="284"/>
      <c r="P153" s="310">
        <f>O153*H153</f>
        <v>0</v>
      </c>
      <c r="Q153" s="310">
        <v>0</v>
      </c>
      <c r="R153" s="310">
        <f>Q153*H153</f>
        <v>0</v>
      </c>
      <c r="S153" s="310">
        <v>0</v>
      </c>
      <c r="T153" s="311">
        <f>S153*H153</f>
        <v>0</v>
      </c>
      <c r="AR153" s="26" t="s">
        <v>859</v>
      </c>
      <c r="AT153" s="26" t="s">
        <v>210</v>
      </c>
      <c r="AU153" s="26" t="s">
        <v>85</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859</v>
      </c>
      <c r="BM153" s="26" t="s">
        <v>5320</v>
      </c>
    </row>
    <row r="154" spans="2:12" s="1" customFormat="1" ht="6.95" customHeight="1">
      <c r="B154" s="69"/>
      <c r="C154" s="70"/>
      <c r="D154" s="70"/>
      <c r="E154" s="70"/>
      <c r="F154" s="70"/>
      <c r="G154" s="70"/>
      <c r="H154" s="70"/>
      <c r="I154" s="181"/>
      <c r="J154" s="70"/>
      <c r="K154" s="70"/>
      <c r="L154" s="74"/>
    </row>
  </sheetData>
  <sheetProtection password="CC35" sheet="1" objects="1" scenarios="1" formatColumns="0" formatRows="0" autoFilter="0"/>
  <autoFilter ref="C92:K153"/>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1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143</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4616</v>
      </c>
      <c r="E12" s="49"/>
      <c r="F12" s="49"/>
      <c r="G12" s="49"/>
      <c r="H12" s="49"/>
      <c r="I12" s="159"/>
      <c r="J12" s="49"/>
      <c r="K12" s="53"/>
    </row>
    <row r="13" spans="2:11" s="1" customFormat="1" ht="36.95" customHeight="1">
      <c r="B13" s="48"/>
      <c r="C13" s="49"/>
      <c r="D13" s="49"/>
      <c r="E13" s="160" t="s">
        <v>5321</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ROUND(SUM(BE92:BE115),2)</f>
        <v>0</v>
      </c>
      <c r="G34" s="49"/>
      <c r="H34" s="49"/>
      <c r="I34" s="173">
        <v>0.21</v>
      </c>
      <c r="J34" s="172">
        <f>ROUND(ROUND((SUM(BE92:BE115)),2)*I34,2)</f>
        <v>0</v>
      </c>
      <c r="K34" s="53"/>
    </row>
    <row r="35" spans="2:11" s="1" customFormat="1" ht="14.4" customHeight="1">
      <c r="B35" s="48"/>
      <c r="C35" s="49"/>
      <c r="D35" s="49"/>
      <c r="E35" s="57" t="s">
        <v>48</v>
      </c>
      <c r="F35" s="172">
        <f>ROUND(SUM(BF92:BF115),2)</f>
        <v>0</v>
      </c>
      <c r="G35" s="49"/>
      <c r="H35" s="49"/>
      <c r="I35" s="173">
        <v>0.15</v>
      </c>
      <c r="J35" s="172">
        <f>ROUND(ROUND((SUM(BF92:BF115)),2)*I35,2)</f>
        <v>0</v>
      </c>
      <c r="K35" s="53"/>
    </row>
    <row r="36" spans="2:11" s="1" customFormat="1" ht="14.4" customHeight="1" hidden="1">
      <c r="B36" s="48"/>
      <c r="C36" s="49"/>
      <c r="D36" s="49"/>
      <c r="E36" s="57" t="s">
        <v>49</v>
      </c>
      <c r="F36" s="172">
        <f>ROUND(SUM(BG92:BG115),2)</f>
        <v>0</v>
      </c>
      <c r="G36" s="49"/>
      <c r="H36" s="49"/>
      <c r="I36" s="173">
        <v>0.21</v>
      </c>
      <c r="J36" s="172">
        <v>0</v>
      </c>
      <c r="K36" s="53"/>
    </row>
    <row r="37" spans="2:11" s="1" customFormat="1" ht="14.4" customHeight="1" hidden="1">
      <c r="B37" s="48"/>
      <c r="C37" s="49"/>
      <c r="D37" s="49"/>
      <c r="E37" s="57" t="s">
        <v>50</v>
      </c>
      <c r="F37" s="172">
        <f>ROUND(SUM(BH92:BH115),2)</f>
        <v>0</v>
      </c>
      <c r="G37" s="49"/>
      <c r="H37" s="49"/>
      <c r="I37" s="173">
        <v>0.15</v>
      </c>
      <c r="J37" s="172">
        <v>0</v>
      </c>
      <c r="K37" s="53"/>
    </row>
    <row r="38" spans="2:11" s="1" customFormat="1" ht="14.4" customHeight="1" hidden="1">
      <c r="B38" s="48"/>
      <c r="C38" s="49"/>
      <c r="D38" s="49"/>
      <c r="E38" s="57" t="s">
        <v>51</v>
      </c>
      <c r="F38" s="172">
        <f>ROUND(SUM(BI92:BI115),2)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4616</v>
      </c>
      <c r="D54" s="49"/>
      <c r="E54" s="49"/>
      <c r="F54" s="49"/>
      <c r="G54" s="49"/>
      <c r="H54" s="49"/>
      <c r="I54" s="159"/>
      <c r="J54" s="49"/>
      <c r="K54" s="53"/>
    </row>
    <row r="55" spans="2:11" s="1" customFormat="1" ht="17.25" customHeight="1">
      <c r="B55" s="48"/>
      <c r="C55" s="49"/>
      <c r="D55" s="49"/>
      <c r="E55" s="160" t="str">
        <f>E13</f>
        <v>O04.3.1.7 - Jednotný čas a zvonění</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J92</f>
        <v>0</v>
      </c>
      <c r="K64" s="53"/>
      <c r="AU64" s="26" t="s">
        <v>187</v>
      </c>
    </row>
    <row r="65" spans="2:11" s="8" customFormat="1" ht="24.95" customHeight="1">
      <c r="B65" s="192"/>
      <c r="C65" s="193"/>
      <c r="D65" s="194" t="s">
        <v>5322</v>
      </c>
      <c r="E65" s="195"/>
      <c r="F65" s="195"/>
      <c r="G65" s="195"/>
      <c r="H65" s="195"/>
      <c r="I65" s="196"/>
      <c r="J65" s="197">
        <f>J93</f>
        <v>0</v>
      </c>
      <c r="K65" s="198"/>
    </row>
    <row r="66" spans="2:11" s="9" customFormat="1" ht="19.9" customHeight="1">
      <c r="B66" s="199"/>
      <c r="C66" s="200"/>
      <c r="D66" s="201" t="s">
        <v>4619</v>
      </c>
      <c r="E66" s="202"/>
      <c r="F66" s="202"/>
      <c r="G66" s="202"/>
      <c r="H66" s="202"/>
      <c r="I66" s="203"/>
      <c r="J66" s="204">
        <f>J94</f>
        <v>0</v>
      </c>
      <c r="K66" s="205"/>
    </row>
    <row r="67" spans="2:11" s="9" customFormat="1" ht="14.85" customHeight="1">
      <c r="B67" s="199"/>
      <c r="C67" s="200"/>
      <c r="D67" s="201" t="s">
        <v>5323</v>
      </c>
      <c r="E67" s="202"/>
      <c r="F67" s="202"/>
      <c r="G67" s="202"/>
      <c r="H67" s="202"/>
      <c r="I67" s="203"/>
      <c r="J67" s="204">
        <f>J98</f>
        <v>0</v>
      </c>
      <c r="K67" s="205"/>
    </row>
    <row r="68" spans="2:11" s="9" customFormat="1" ht="19.9" customHeight="1">
      <c r="B68" s="199"/>
      <c r="C68" s="200"/>
      <c r="D68" s="201" t="s">
        <v>4829</v>
      </c>
      <c r="E68" s="202"/>
      <c r="F68" s="202"/>
      <c r="G68" s="202"/>
      <c r="H68" s="202"/>
      <c r="I68" s="203"/>
      <c r="J68" s="204">
        <f>J104</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192</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180</v>
      </c>
      <c r="D79" s="313"/>
      <c r="E79" s="313"/>
      <c r="F79" s="313"/>
      <c r="G79" s="313"/>
      <c r="H79" s="313"/>
      <c r="I79" s="151"/>
      <c r="J79" s="313"/>
      <c r="K79" s="313"/>
      <c r="L79" s="314"/>
    </row>
    <row r="80" spans="2:12" ht="16.5" customHeight="1">
      <c r="B80" s="30"/>
      <c r="C80" s="313"/>
      <c r="D80" s="313"/>
      <c r="E80" s="207" t="s">
        <v>3644</v>
      </c>
      <c r="F80" s="313"/>
      <c r="G80" s="313"/>
      <c r="H80" s="313"/>
      <c r="I80" s="151"/>
      <c r="J80" s="313"/>
      <c r="K80" s="313"/>
      <c r="L80" s="314"/>
    </row>
    <row r="81" spans="2:12" ht="13.5">
      <c r="B81" s="30"/>
      <c r="C81" s="78" t="s">
        <v>3645</v>
      </c>
      <c r="D81" s="313"/>
      <c r="E81" s="313"/>
      <c r="F81" s="313"/>
      <c r="G81" s="313"/>
      <c r="H81" s="313"/>
      <c r="I81" s="151"/>
      <c r="J81" s="313"/>
      <c r="K81" s="313"/>
      <c r="L81" s="314"/>
    </row>
    <row r="82" spans="2:12" s="1" customFormat="1" ht="16.5" customHeight="1">
      <c r="B82" s="48"/>
      <c r="C82" s="76"/>
      <c r="D82" s="76"/>
      <c r="E82" s="315" t="s">
        <v>4413</v>
      </c>
      <c r="F82" s="76"/>
      <c r="G82" s="76"/>
      <c r="H82" s="76"/>
      <c r="I82" s="206"/>
      <c r="J82" s="76"/>
      <c r="K82" s="76"/>
      <c r="L82" s="74"/>
    </row>
    <row r="83" spans="2:12" s="1" customFormat="1" ht="14.4" customHeight="1">
      <c r="B83" s="48"/>
      <c r="C83" s="78" t="s">
        <v>4616</v>
      </c>
      <c r="D83" s="76"/>
      <c r="E83" s="76"/>
      <c r="F83" s="76"/>
      <c r="G83" s="76"/>
      <c r="H83" s="76"/>
      <c r="I83" s="206"/>
      <c r="J83" s="76"/>
      <c r="K83" s="76"/>
      <c r="L83" s="74"/>
    </row>
    <row r="84" spans="2:12" s="1" customFormat="1" ht="17.25" customHeight="1">
      <c r="B84" s="48"/>
      <c r="C84" s="76"/>
      <c r="D84" s="76"/>
      <c r="E84" s="84" t="str">
        <f>E13</f>
        <v>O04.3.1.7 - Jednotný čas a zvonění</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23. 1. 2018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193</v>
      </c>
      <c r="D91" s="212" t="s">
        <v>61</v>
      </c>
      <c r="E91" s="212" t="s">
        <v>57</v>
      </c>
      <c r="F91" s="212" t="s">
        <v>194</v>
      </c>
      <c r="G91" s="212" t="s">
        <v>195</v>
      </c>
      <c r="H91" s="212" t="s">
        <v>196</v>
      </c>
      <c r="I91" s="213" t="s">
        <v>197</v>
      </c>
      <c r="J91" s="212" t="s">
        <v>185</v>
      </c>
      <c r="K91" s="214" t="s">
        <v>198</v>
      </c>
      <c r="L91" s="215"/>
      <c r="M91" s="104" t="s">
        <v>199</v>
      </c>
      <c r="N91" s="105" t="s">
        <v>46</v>
      </c>
      <c r="O91" s="105" t="s">
        <v>200</v>
      </c>
      <c r="P91" s="105" t="s">
        <v>201</v>
      </c>
      <c r="Q91" s="105" t="s">
        <v>202</v>
      </c>
      <c r="R91" s="105" t="s">
        <v>203</v>
      </c>
      <c r="S91" s="105" t="s">
        <v>204</v>
      </c>
      <c r="T91" s="106" t="s">
        <v>205</v>
      </c>
    </row>
    <row r="92" spans="2:63" s="1" customFormat="1" ht="29.25" customHeight="1">
      <c r="B92" s="48"/>
      <c r="C92" s="110" t="s">
        <v>186</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187</v>
      </c>
      <c r="BK92" s="219">
        <f>BK93</f>
        <v>0</v>
      </c>
    </row>
    <row r="93" spans="2:63" s="11" customFormat="1" ht="37.4" customHeight="1">
      <c r="B93" s="220"/>
      <c r="C93" s="221"/>
      <c r="D93" s="222" t="s">
        <v>75</v>
      </c>
      <c r="E93" s="223" t="s">
        <v>4624</v>
      </c>
      <c r="F93" s="223" t="s">
        <v>142</v>
      </c>
      <c r="G93" s="221"/>
      <c r="H93" s="221"/>
      <c r="I93" s="224"/>
      <c r="J93" s="225">
        <f>BK93</f>
        <v>0</v>
      </c>
      <c r="K93" s="221"/>
      <c r="L93" s="226"/>
      <c r="M93" s="227"/>
      <c r="N93" s="228"/>
      <c r="O93" s="228"/>
      <c r="P93" s="229">
        <f>P94+P104</f>
        <v>0</v>
      </c>
      <c r="Q93" s="228"/>
      <c r="R93" s="229">
        <f>R94+R104</f>
        <v>0</v>
      </c>
      <c r="S93" s="228"/>
      <c r="T93" s="230">
        <f>T94+T104</f>
        <v>0</v>
      </c>
      <c r="AR93" s="231" t="s">
        <v>104</v>
      </c>
      <c r="AT93" s="232" t="s">
        <v>75</v>
      </c>
      <c r="AU93" s="232" t="s">
        <v>76</v>
      </c>
      <c r="AY93" s="231" t="s">
        <v>208</v>
      </c>
      <c r="BK93" s="233">
        <f>BK94+BK104</f>
        <v>0</v>
      </c>
    </row>
    <row r="94" spans="2:63" s="11" customFormat="1" ht="19.9" customHeight="1">
      <c r="B94" s="220"/>
      <c r="C94" s="221"/>
      <c r="D94" s="222" t="s">
        <v>75</v>
      </c>
      <c r="E94" s="234" t="s">
        <v>4626</v>
      </c>
      <c r="F94" s="234" t="s">
        <v>4627</v>
      </c>
      <c r="G94" s="221"/>
      <c r="H94" s="221"/>
      <c r="I94" s="224"/>
      <c r="J94" s="235">
        <f>BK94</f>
        <v>0</v>
      </c>
      <c r="K94" s="221"/>
      <c r="L94" s="226"/>
      <c r="M94" s="227"/>
      <c r="N94" s="228"/>
      <c r="O94" s="228"/>
      <c r="P94" s="229">
        <f>P95+SUM(P96:P98)</f>
        <v>0</v>
      </c>
      <c r="Q94" s="228"/>
      <c r="R94" s="229">
        <f>R95+SUM(R96:R98)</f>
        <v>0</v>
      </c>
      <c r="S94" s="228"/>
      <c r="T94" s="230">
        <f>T95+SUM(T96:T98)</f>
        <v>0</v>
      </c>
      <c r="AR94" s="231" t="s">
        <v>104</v>
      </c>
      <c r="AT94" s="232" t="s">
        <v>75</v>
      </c>
      <c r="AU94" s="232" t="s">
        <v>18</v>
      </c>
      <c r="AY94" s="231" t="s">
        <v>208</v>
      </c>
      <c r="BK94" s="233">
        <f>BK95+SUM(BK96:BK98)</f>
        <v>0</v>
      </c>
    </row>
    <row r="95" spans="2:65" s="1" customFormat="1" ht="16.5" customHeight="1">
      <c r="B95" s="48"/>
      <c r="C95" s="286" t="s">
        <v>18</v>
      </c>
      <c r="D95" s="286" t="s">
        <v>468</v>
      </c>
      <c r="E95" s="287" t="s">
        <v>5324</v>
      </c>
      <c r="F95" s="288" t="s">
        <v>5325</v>
      </c>
      <c r="G95" s="289" t="s">
        <v>318</v>
      </c>
      <c r="H95" s="290">
        <v>4</v>
      </c>
      <c r="I95" s="291"/>
      <c r="J95" s="292">
        <f>ROUND(I95*H95,2)</f>
        <v>0</v>
      </c>
      <c r="K95" s="288" t="s">
        <v>22</v>
      </c>
      <c r="L95" s="293"/>
      <c r="M95" s="294" t="s">
        <v>22</v>
      </c>
      <c r="N95" s="295" t="s">
        <v>47</v>
      </c>
      <c r="O95" s="49"/>
      <c r="P95" s="245">
        <f>O95*H95</f>
        <v>0</v>
      </c>
      <c r="Q95" s="245">
        <v>0</v>
      </c>
      <c r="R95" s="245">
        <f>Q95*H95</f>
        <v>0</v>
      </c>
      <c r="S95" s="245">
        <v>0</v>
      </c>
      <c r="T95" s="246">
        <f>S95*H95</f>
        <v>0</v>
      </c>
      <c r="AR95" s="26" t="s">
        <v>2418</v>
      </c>
      <c r="AT95" s="26" t="s">
        <v>468</v>
      </c>
      <c r="AU95" s="26" t="s">
        <v>85</v>
      </c>
      <c r="AY95" s="26" t="s">
        <v>208</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859</v>
      </c>
      <c r="BM95" s="26" t="s">
        <v>5326</v>
      </c>
    </row>
    <row r="96" spans="2:65" s="1" customFormat="1" ht="16.5" customHeight="1">
      <c r="B96" s="48"/>
      <c r="C96" s="286" t="s">
        <v>85</v>
      </c>
      <c r="D96" s="286" t="s">
        <v>468</v>
      </c>
      <c r="E96" s="287" t="s">
        <v>5327</v>
      </c>
      <c r="F96" s="288" t="s">
        <v>5328</v>
      </c>
      <c r="G96" s="289" t="s">
        <v>318</v>
      </c>
      <c r="H96" s="290">
        <v>1</v>
      </c>
      <c r="I96" s="291"/>
      <c r="J96" s="292">
        <f>ROUND(I96*H96,2)</f>
        <v>0</v>
      </c>
      <c r="K96" s="288" t="s">
        <v>22</v>
      </c>
      <c r="L96" s="293"/>
      <c r="M96" s="294" t="s">
        <v>22</v>
      </c>
      <c r="N96" s="295" t="s">
        <v>47</v>
      </c>
      <c r="O96" s="49"/>
      <c r="P96" s="245">
        <f>O96*H96</f>
        <v>0</v>
      </c>
      <c r="Q96" s="245">
        <v>0</v>
      </c>
      <c r="R96" s="245">
        <f>Q96*H96</f>
        <v>0</v>
      </c>
      <c r="S96" s="245">
        <v>0</v>
      </c>
      <c r="T96" s="246">
        <f>S96*H96</f>
        <v>0</v>
      </c>
      <c r="AR96" s="26" t="s">
        <v>2418</v>
      </c>
      <c r="AT96" s="26" t="s">
        <v>468</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859</v>
      </c>
      <c r="BM96" s="26" t="s">
        <v>5329</v>
      </c>
    </row>
    <row r="97" spans="2:65" s="1" customFormat="1" ht="16.5" customHeight="1">
      <c r="B97" s="48"/>
      <c r="C97" s="286" t="s">
        <v>104</v>
      </c>
      <c r="D97" s="286" t="s">
        <v>468</v>
      </c>
      <c r="E97" s="287" t="s">
        <v>5330</v>
      </c>
      <c r="F97" s="288" t="s">
        <v>5331</v>
      </c>
      <c r="G97" s="289" t="s">
        <v>318</v>
      </c>
      <c r="H97" s="290">
        <v>8</v>
      </c>
      <c r="I97" s="291"/>
      <c r="J97" s="292">
        <f>ROUND(I97*H97,2)</f>
        <v>0</v>
      </c>
      <c r="K97" s="288" t="s">
        <v>22</v>
      </c>
      <c r="L97" s="293"/>
      <c r="M97" s="294" t="s">
        <v>22</v>
      </c>
      <c r="N97" s="295" t="s">
        <v>47</v>
      </c>
      <c r="O97" s="49"/>
      <c r="P97" s="245">
        <f>O97*H97</f>
        <v>0</v>
      </c>
      <c r="Q97" s="245">
        <v>0</v>
      </c>
      <c r="R97" s="245">
        <f>Q97*H97</f>
        <v>0</v>
      </c>
      <c r="S97" s="245">
        <v>0</v>
      </c>
      <c r="T97" s="246">
        <f>S97*H97</f>
        <v>0</v>
      </c>
      <c r="AR97" s="26" t="s">
        <v>2418</v>
      </c>
      <c r="AT97" s="26" t="s">
        <v>468</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859</v>
      </c>
      <c r="BM97" s="26" t="s">
        <v>5332</v>
      </c>
    </row>
    <row r="98" spans="2:63" s="11" customFormat="1" ht="22.3" customHeight="1">
      <c r="B98" s="220"/>
      <c r="C98" s="221"/>
      <c r="D98" s="222" t="s">
        <v>75</v>
      </c>
      <c r="E98" s="234" t="s">
        <v>4628</v>
      </c>
      <c r="F98" s="234" t="s">
        <v>4723</v>
      </c>
      <c r="G98" s="221"/>
      <c r="H98" s="221"/>
      <c r="I98" s="224"/>
      <c r="J98" s="235">
        <f>BK98</f>
        <v>0</v>
      </c>
      <c r="K98" s="221"/>
      <c r="L98" s="226"/>
      <c r="M98" s="227"/>
      <c r="N98" s="228"/>
      <c r="O98" s="228"/>
      <c r="P98" s="229">
        <f>SUM(P99:P103)</f>
        <v>0</v>
      </c>
      <c r="Q98" s="228"/>
      <c r="R98" s="229">
        <f>SUM(R99:R103)</f>
        <v>0</v>
      </c>
      <c r="S98" s="228"/>
      <c r="T98" s="230">
        <f>SUM(T99:T103)</f>
        <v>0</v>
      </c>
      <c r="AR98" s="231" t="s">
        <v>104</v>
      </c>
      <c r="AT98" s="232" t="s">
        <v>75</v>
      </c>
      <c r="AU98" s="232" t="s">
        <v>85</v>
      </c>
      <c r="AY98" s="231" t="s">
        <v>208</v>
      </c>
      <c r="BK98" s="233">
        <f>SUM(BK99:BK103)</f>
        <v>0</v>
      </c>
    </row>
    <row r="99" spans="2:65" s="1" customFormat="1" ht="16.5" customHeight="1">
      <c r="B99" s="48"/>
      <c r="C99" s="286" t="s">
        <v>121</v>
      </c>
      <c r="D99" s="286" t="s">
        <v>468</v>
      </c>
      <c r="E99" s="287" t="s">
        <v>5333</v>
      </c>
      <c r="F99" s="288" t="s">
        <v>5334</v>
      </c>
      <c r="G99" s="289" t="s">
        <v>269</v>
      </c>
      <c r="H99" s="290">
        <v>226</v>
      </c>
      <c r="I99" s="291"/>
      <c r="J99" s="292">
        <f>ROUND(I99*H99,2)</f>
        <v>0</v>
      </c>
      <c r="K99" s="288" t="s">
        <v>22</v>
      </c>
      <c r="L99" s="293"/>
      <c r="M99" s="294" t="s">
        <v>22</v>
      </c>
      <c r="N99" s="295" t="s">
        <v>47</v>
      </c>
      <c r="O99" s="49"/>
      <c r="P99" s="245">
        <f>O99*H99</f>
        <v>0</v>
      </c>
      <c r="Q99" s="245">
        <v>0</v>
      </c>
      <c r="R99" s="245">
        <f>Q99*H99</f>
        <v>0</v>
      </c>
      <c r="S99" s="245">
        <v>0</v>
      </c>
      <c r="T99" s="246">
        <f>S99*H99</f>
        <v>0</v>
      </c>
      <c r="AR99" s="26" t="s">
        <v>2418</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859</v>
      </c>
      <c r="BM99" s="26" t="s">
        <v>5335</v>
      </c>
    </row>
    <row r="100" spans="2:65" s="1" customFormat="1" ht="16.5" customHeight="1">
      <c r="B100" s="48"/>
      <c r="C100" s="286" t="s">
        <v>233</v>
      </c>
      <c r="D100" s="286" t="s">
        <v>468</v>
      </c>
      <c r="E100" s="287" t="s">
        <v>5336</v>
      </c>
      <c r="F100" s="288" t="s">
        <v>5337</v>
      </c>
      <c r="G100" s="289" t="s">
        <v>269</v>
      </c>
      <c r="H100" s="290">
        <v>345</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2418</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859</v>
      </c>
      <c r="BM100" s="26" t="s">
        <v>5338</v>
      </c>
    </row>
    <row r="101" spans="2:65" s="1" customFormat="1" ht="16.5" customHeight="1">
      <c r="B101" s="48"/>
      <c r="C101" s="286" t="s">
        <v>238</v>
      </c>
      <c r="D101" s="286" t="s">
        <v>468</v>
      </c>
      <c r="E101" s="287" t="s">
        <v>5274</v>
      </c>
      <c r="F101" s="288" t="s">
        <v>5339</v>
      </c>
      <c r="G101" s="289" t="s">
        <v>318</v>
      </c>
      <c r="H101" s="290">
        <v>511</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2418</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859</v>
      </c>
      <c r="BM101" s="26" t="s">
        <v>5340</v>
      </c>
    </row>
    <row r="102" spans="2:65" s="1" customFormat="1" ht="16.5" customHeight="1">
      <c r="B102" s="48"/>
      <c r="C102" s="286" t="s">
        <v>244</v>
      </c>
      <c r="D102" s="286" t="s">
        <v>468</v>
      </c>
      <c r="E102" s="287" t="s">
        <v>5341</v>
      </c>
      <c r="F102" s="288" t="s">
        <v>5342</v>
      </c>
      <c r="G102" s="289" t="s">
        <v>269</v>
      </c>
      <c r="H102" s="290">
        <v>20</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2418</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859</v>
      </c>
      <c r="BM102" s="26" t="s">
        <v>5343</v>
      </c>
    </row>
    <row r="103" spans="2:65" s="1" customFormat="1" ht="16.5" customHeight="1">
      <c r="B103" s="48"/>
      <c r="C103" s="286" t="s">
        <v>250</v>
      </c>
      <c r="D103" s="286" t="s">
        <v>468</v>
      </c>
      <c r="E103" s="287" t="s">
        <v>4775</v>
      </c>
      <c r="F103" s="288" t="s">
        <v>4776</v>
      </c>
      <c r="G103" s="289" t="s">
        <v>263</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2418</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859</v>
      </c>
      <c r="BM103" s="26" t="s">
        <v>5344</v>
      </c>
    </row>
    <row r="104" spans="2:63" s="11" customFormat="1" ht="29.85" customHeight="1">
      <c r="B104" s="220"/>
      <c r="C104" s="221"/>
      <c r="D104" s="222" t="s">
        <v>75</v>
      </c>
      <c r="E104" s="234" t="s">
        <v>4696</v>
      </c>
      <c r="F104" s="234" t="s">
        <v>4779</v>
      </c>
      <c r="G104" s="221"/>
      <c r="H104" s="221"/>
      <c r="I104" s="224"/>
      <c r="J104" s="235">
        <f>BK104</f>
        <v>0</v>
      </c>
      <c r="K104" s="221"/>
      <c r="L104" s="226"/>
      <c r="M104" s="227"/>
      <c r="N104" s="228"/>
      <c r="O104" s="228"/>
      <c r="P104" s="229">
        <f>SUM(P105:P115)</f>
        <v>0</v>
      </c>
      <c r="Q104" s="228"/>
      <c r="R104" s="229">
        <f>SUM(R105:R115)</f>
        <v>0</v>
      </c>
      <c r="S104" s="228"/>
      <c r="T104" s="230">
        <f>SUM(T105:T115)</f>
        <v>0</v>
      </c>
      <c r="AR104" s="231" t="s">
        <v>104</v>
      </c>
      <c r="AT104" s="232" t="s">
        <v>75</v>
      </c>
      <c r="AU104" s="232" t="s">
        <v>18</v>
      </c>
      <c r="AY104" s="231" t="s">
        <v>208</v>
      </c>
      <c r="BK104" s="233">
        <f>SUM(BK105:BK115)</f>
        <v>0</v>
      </c>
    </row>
    <row r="105" spans="2:65" s="1" customFormat="1" ht="16.5" customHeight="1">
      <c r="B105" s="48"/>
      <c r="C105" s="236" t="s">
        <v>260</v>
      </c>
      <c r="D105" s="236" t="s">
        <v>210</v>
      </c>
      <c r="E105" s="237" t="s">
        <v>5345</v>
      </c>
      <c r="F105" s="238" t="s">
        <v>5346</v>
      </c>
      <c r="G105" s="239" t="s">
        <v>269</v>
      </c>
      <c r="H105" s="240">
        <v>20</v>
      </c>
      <c r="I105" s="241"/>
      <c r="J105" s="242">
        <f>ROUND(I105*H105,2)</f>
        <v>0</v>
      </c>
      <c r="K105" s="238" t="s">
        <v>22</v>
      </c>
      <c r="L105" s="74"/>
      <c r="M105" s="243" t="s">
        <v>22</v>
      </c>
      <c r="N105" s="244" t="s">
        <v>47</v>
      </c>
      <c r="O105" s="49"/>
      <c r="P105" s="245">
        <f>O105*H105</f>
        <v>0</v>
      </c>
      <c r="Q105" s="245">
        <v>0</v>
      </c>
      <c r="R105" s="245">
        <f>Q105*H105</f>
        <v>0</v>
      </c>
      <c r="S105" s="245">
        <v>0</v>
      </c>
      <c r="T105" s="246">
        <f>S105*H105</f>
        <v>0</v>
      </c>
      <c r="AR105" s="26" t="s">
        <v>859</v>
      </c>
      <c r="AT105" s="26" t="s">
        <v>210</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859</v>
      </c>
      <c r="BM105" s="26" t="s">
        <v>5347</v>
      </c>
    </row>
    <row r="106" spans="2:65" s="1" customFormat="1" ht="16.5" customHeight="1">
      <c r="B106" s="48"/>
      <c r="C106" s="236" t="s">
        <v>266</v>
      </c>
      <c r="D106" s="236" t="s">
        <v>210</v>
      </c>
      <c r="E106" s="237" t="s">
        <v>5348</v>
      </c>
      <c r="F106" s="238" t="s">
        <v>5349</v>
      </c>
      <c r="G106" s="239" t="s">
        <v>269</v>
      </c>
      <c r="H106" s="240">
        <v>571</v>
      </c>
      <c r="I106" s="241"/>
      <c r="J106" s="242">
        <f>ROUND(I106*H106,2)</f>
        <v>0</v>
      </c>
      <c r="K106" s="238" t="s">
        <v>22</v>
      </c>
      <c r="L106" s="74"/>
      <c r="M106" s="243" t="s">
        <v>22</v>
      </c>
      <c r="N106" s="244" t="s">
        <v>47</v>
      </c>
      <c r="O106" s="49"/>
      <c r="P106" s="245">
        <f>O106*H106</f>
        <v>0</v>
      </c>
      <c r="Q106" s="245">
        <v>0</v>
      </c>
      <c r="R106" s="245">
        <f>Q106*H106</f>
        <v>0</v>
      </c>
      <c r="S106" s="245">
        <v>0</v>
      </c>
      <c r="T106" s="246">
        <f>S106*H106</f>
        <v>0</v>
      </c>
      <c r="AR106" s="26" t="s">
        <v>859</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859</v>
      </c>
      <c r="BM106" s="26" t="s">
        <v>5350</v>
      </c>
    </row>
    <row r="107" spans="2:65" s="1" customFormat="1" ht="16.5" customHeight="1">
      <c r="B107" s="48"/>
      <c r="C107" s="236" t="s">
        <v>272</v>
      </c>
      <c r="D107" s="236" t="s">
        <v>210</v>
      </c>
      <c r="E107" s="237" t="s">
        <v>5351</v>
      </c>
      <c r="F107" s="238" t="s">
        <v>5352</v>
      </c>
      <c r="G107" s="239" t="s">
        <v>318</v>
      </c>
      <c r="H107" s="240">
        <v>4</v>
      </c>
      <c r="I107" s="241"/>
      <c r="J107" s="242">
        <f>ROUND(I107*H107,2)</f>
        <v>0</v>
      </c>
      <c r="K107" s="238" t="s">
        <v>22</v>
      </c>
      <c r="L107" s="74"/>
      <c r="M107" s="243" t="s">
        <v>22</v>
      </c>
      <c r="N107" s="244" t="s">
        <v>47</v>
      </c>
      <c r="O107" s="49"/>
      <c r="P107" s="245">
        <f>O107*H107</f>
        <v>0</v>
      </c>
      <c r="Q107" s="245">
        <v>0</v>
      </c>
      <c r="R107" s="245">
        <f>Q107*H107</f>
        <v>0</v>
      </c>
      <c r="S107" s="245">
        <v>0</v>
      </c>
      <c r="T107" s="246">
        <f>S107*H107</f>
        <v>0</v>
      </c>
      <c r="AR107" s="26" t="s">
        <v>859</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859</v>
      </c>
      <c r="BM107" s="26" t="s">
        <v>5353</v>
      </c>
    </row>
    <row r="108" spans="2:65" s="1" customFormat="1" ht="16.5" customHeight="1">
      <c r="B108" s="48"/>
      <c r="C108" s="236" t="s">
        <v>277</v>
      </c>
      <c r="D108" s="236" t="s">
        <v>210</v>
      </c>
      <c r="E108" s="237" t="s">
        <v>5354</v>
      </c>
      <c r="F108" s="238" t="s">
        <v>5355</v>
      </c>
      <c r="G108" s="239" t="s">
        <v>318</v>
      </c>
      <c r="H108" s="240">
        <v>8</v>
      </c>
      <c r="I108" s="241"/>
      <c r="J108" s="242">
        <f>ROUND(I108*H108,2)</f>
        <v>0</v>
      </c>
      <c r="K108" s="238" t="s">
        <v>22</v>
      </c>
      <c r="L108" s="74"/>
      <c r="M108" s="243" t="s">
        <v>22</v>
      </c>
      <c r="N108" s="244" t="s">
        <v>47</v>
      </c>
      <c r="O108" s="49"/>
      <c r="P108" s="245">
        <f>O108*H108</f>
        <v>0</v>
      </c>
      <c r="Q108" s="245">
        <v>0</v>
      </c>
      <c r="R108" s="245">
        <f>Q108*H108</f>
        <v>0</v>
      </c>
      <c r="S108" s="245">
        <v>0</v>
      </c>
      <c r="T108" s="246">
        <f>S108*H108</f>
        <v>0</v>
      </c>
      <c r="AR108" s="26" t="s">
        <v>859</v>
      </c>
      <c r="AT108" s="26" t="s">
        <v>210</v>
      </c>
      <c r="AU108" s="26" t="s">
        <v>85</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859</v>
      </c>
      <c r="BM108" s="26" t="s">
        <v>5356</v>
      </c>
    </row>
    <row r="109" spans="2:65" s="1" customFormat="1" ht="16.5" customHeight="1">
      <c r="B109" s="48"/>
      <c r="C109" s="236" t="s">
        <v>284</v>
      </c>
      <c r="D109" s="236" t="s">
        <v>210</v>
      </c>
      <c r="E109" s="237" t="s">
        <v>5357</v>
      </c>
      <c r="F109" s="238" t="s">
        <v>5358</v>
      </c>
      <c r="G109" s="239" t="s">
        <v>318</v>
      </c>
      <c r="H109" s="240">
        <v>1</v>
      </c>
      <c r="I109" s="241"/>
      <c r="J109" s="242">
        <f>ROUND(I109*H109,2)</f>
        <v>0</v>
      </c>
      <c r="K109" s="238" t="s">
        <v>22</v>
      </c>
      <c r="L109" s="74"/>
      <c r="M109" s="243" t="s">
        <v>22</v>
      </c>
      <c r="N109" s="244" t="s">
        <v>47</v>
      </c>
      <c r="O109" s="49"/>
      <c r="P109" s="245">
        <f>O109*H109</f>
        <v>0</v>
      </c>
      <c r="Q109" s="245">
        <v>0</v>
      </c>
      <c r="R109" s="245">
        <f>Q109*H109</f>
        <v>0</v>
      </c>
      <c r="S109" s="245">
        <v>0</v>
      </c>
      <c r="T109" s="246">
        <f>S109*H109</f>
        <v>0</v>
      </c>
      <c r="AR109" s="26" t="s">
        <v>859</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859</v>
      </c>
      <c r="BM109" s="26" t="s">
        <v>5359</v>
      </c>
    </row>
    <row r="110" spans="2:65" s="1" customFormat="1" ht="16.5" customHeight="1">
      <c r="B110" s="48"/>
      <c r="C110" s="236" t="s">
        <v>290</v>
      </c>
      <c r="D110" s="236" t="s">
        <v>210</v>
      </c>
      <c r="E110" s="237" t="s">
        <v>5360</v>
      </c>
      <c r="F110" s="238" t="s">
        <v>5361</v>
      </c>
      <c r="G110" s="239" t="s">
        <v>318</v>
      </c>
      <c r="H110" s="240">
        <v>1</v>
      </c>
      <c r="I110" s="241"/>
      <c r="J110" s="242">
        <f>ROUND(I110*H110,2)</f>
        <v>0</v>
      </c>
      <c r="K110" s="238" t="s">
        <v>22</v>
      </c>
      <c r="L110" s="74"/>
      <c r="M110" s="243" t="s">
        <v>22</v>
      </c>
      <c r="N110" s="244" t="s">
        <v>47</v>
      </c>
      <c r="O110" s="49"/>
      <c r="P110" s="245">
        <f>O110*H110</f>
        <v>0</v>
      </c>
      <c r="Q110" s="245">
        <v>0</v>
      </c>
      <c r="R110" s="245">
        <f>Q110*H110</f>
        <v>0</v>
      </c>
      <c r="S110" s="245">
        <v>0</v>
      </c>
      <c r="T110" s="246">
        <f>S110*H110</f>
        <v>0</v>
      </c>
      <c r="AR110" s="26" t="s">
        <v>859</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859</v>
      </c>
      <c r="BM110" s="26" t="s">
        <v>5362</v>
      </c>
    </row>
    <row r="111" spans="2:65" s="1" customFormat="1" ht="16.5" customHeight="1">
      <c r="B111" s="48"/>
      <c r="C111" s="236" t="s">
        <v>10</v>
      </c>
      <c r="D111" s="236" t="s">
        <v>210</v>
      </c>
      <c r="E111" s="237" t="s">
        <v>5363</v>
      </c>
      <c r="F111" s="238" t="s">
        <v>4817</v>
      </c>
      <c r="G111" s="239" t="s">
        <v>263</v>
      </c>
      <c r="H111" s="240">
        <v>1</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859</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859</v>
      </c>
      <c r="BM111" s="26" t="s">
        <v>5364</v>
      </c>
    </row>
    <row r="112" spans="2:47" s="1" customFormat="1" ht="13.5">
      <c r="B112" s="48"/>
      <c r="C112" s="76"/>
      <c r="D112" s="248" t="s">
        <v>391</v>
      </c>
      <c r="E112" s="76"/>
      <c r="F112" s="249" t="s">
        <v>4819</v>
      </c>
      <c r="G112" s="76"/>
      <c r="H112" s="76"/>
      <c r="I112" s="206"/>
      <c r="J112" s="76"/>
      <c r="K112" s="76"/>
      <c r="L112" s="74"/>
      <c r="M112" s="250"/>
      <c r="N112" s="49"/>
      <c r="O112" s="49"/>
      <c r="P112" s="49"/>
      <c r="Q112" s="49"/>
      <c r="R112" s="49"/>
      <c r="S112" s="49"/>
      <c r="T112" s="97"/>
      <c r="AT112" s="26" t="s">
        <v>391</v>
      </c>
      <c r="AU112" s="26" t="s">
        <v>85</v>
      </c>
    </row>
    <row r="113" spans="2:65" s="1" customFormat="1" ht="16.5" customHeight="1">
      <c r="B113" s="48"/>
      <c r="C113" s="236" t="s">
        <v>300</v>
      </c>
      <c r="D113" s="236" t="s">
        <v>210</v>
      </c>
      <c r="E113" s="237" t="s">
        <v>5314</v>
      </c>
      <c r="F113" s="238" t="s">
        <v>5315</v>
      </c>
      <c r="G113" s="239" t="s">
        <v>263</v>
      </c>
      <c r="H113" s="240">
        <v>1</v>
      </c>
      <c r="I113" s="241"/>
      <c r="J113" s="242">
        <f>ROUND(I113*H113,2)</f>
        <v>0</v>
      </c>
      <c r="K113" s="238" t="s">
        <v>22</v>
      </c>
      <c r="L113" s="74"/>
      <c r="M113" s="243" t="s">
        <v>22</v>
      </c>
      <c r="N113" s="244" t="s">
        <v>47</v>
      </c>
      <c r="O113" s="49"/>
      <c r="P113" s="245">
        <f>O113*H113</f>
        <v>0</v>
      </c>
      <c r="Q113" s="245">
        <v>0</v>
      </c>
      <c r="R113" s="245">
        <f>Q113*H113</f>
        <v>0</v>
      </c>
      <c r="S113" s="245">
        <v>0</v>
      </c>
      <c r="T113" s="246">
        <f>S113*H113</f>
        <v>0</v>
      </c>
      <c r="AR113" s="26" t="s">
        <v>859</v>
      </c>
      <c r="AT113" s="26" t="s">
        <v>210</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859</v>
      </c>
      <c r="BM113" s="26" t="s">
        <v>5365</v>
      </c>
    </row>
    <row r="114" spans="2:65" s="1" customFormat="1" ht="16.5" customHeight="1">
      <c r="B114" s="48"/>
      <c r="C114" s="236" t="s">
        <v>306</v>
      </c>
      <c r="D114" s="236" t="s">
        <v>210</v>
      </c>
      <c r="E114" s="237" t="s">
        <v>4820</v>
      </c>
      <c r="F114" s="238" t="s">
        <v>4821</v>
      </c>
      <c r="G114" s="239" t="s">
        <v>2043</v>
      </c>
      <c r="H114" s="307"/>
      <c r="I114" s="241"/>
      <c r="J114" s="242">
        <f>ROUND(I114*H114,2)</f>
        <v>0</v>
      </c>
      <c r="K114" s="238" t="s">
        <v>22</v>
      </c>
      <c r="L114" s="74"/>
      <c r="M114" s="243" t="s">
        <v>22</v>
      </c>
      <c r="N114" s="244" t="s">
        <v>47</v>
      </c>
      <c r="O114" s="49"/>
      <c r="P114" s="245">
        <f>O114*H114</f>
        <v>0</v>
      </c>
      <c r="Q114" s="245">
        <v>0</v>
      </c>
      <c r="R114" s="245">
        <f>Q114*H114</f>
        <v>0</v>
      </c>
      <c r="S114" s="245">
        <v>0</v>
      </c>
      <c r="T114" s="246">
        <f>S114*H114</f>
        <v>0</v>
      </c>
      <c r="AR114" s="26" t="s">
        <v>859</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859</v>
      </c>
      <c r="BM114" s="26" t="s">
        <v>5366</v>
      </c>
    </row>
    <row r="115" spans="2:65" s="1" customFormat="1" ht="16.5" customHeight="1">
      <c r="B115" s="48"/>
      <c r="C115" s="236" t="s">
        <v>311</v>
      </c>
      <c r="D115" s="236" t="s">
        <v>210</v>
      </c>
      <c r="E115" s="237" t="s">
        <v>4823</v>
      </c>
      <c r="F115" s="238" t="s">
        <v>4824</v>
      </c>
      <c r="G115" s="239" t="s">
        <v>2043</v>
      </c>
      <c r="H115" s="307"/>
      <c r="I115" s="241"/>
      <c r="J115" s="242">
        <f>ROUND(I115*H115,2)</f>
        <v>0</v>
      </c>
      <c r="K115" s="238" t="s">
        <v>22</v>
      </c>
      <c r="L115" s="74"/>
      <c r="M115" s="243" t="s">
        <v>22</v>
      </c>
      <c r="N115" s="312" t="s">
        <v>47</v>
      </c>
      <c r="O115" s="284"/>
      <c r="P115" s="310">
        <f>O115*H115</f>
        <v>0</v>
      </c>
      <c r="Q115" s="310">
        <v>0</v>
      </c>
      <c r="R115" s="310">
        <f>Q115*H115</f>
        <v>0</v>
      </c>
      <c r="S115" s="310">
        <v>0</v>
      </c>
      <c r="T115" s="311">
        <f>S115*H115</f>
        <v>0</v>
      </c>
      <c r="AR115" s="26" t="s">
        <v>859</v>
      </c>
      <c r="AT115" s="26" t="s">
        <v>210</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859</v>
      </c>
      <c r="BM115" s="26" t="s">
        <v>5367</v>
      </c>
    </row>
    <row r="116" spans="2:12" s="1" customFormat="1" ht="6.95" customHeight="1">
      <c r="B116" s="69"/>
      <c r="C116" s="70"/>
      <c r="D116" s="70"/>
      <c r="E116" s="70"/>
      <c r="F116" s="70"/>
      <c r="G116" s="70"/>
      <c r="H116" s="70"/>
      <c r="I116" s="181"/>
      <c r="J116" s="70"/>
      <c r="K116" s="70"/>
      <c r="L116" s="74"/>
    </row>
  </sheetData>
  <sheetProtection password="CC35" sheet="1" objects="1" scenarios="1" formatColumns="0" formatRows="0" autoFilter="0"/>
  <autoFilter ref="C91:K115"/>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2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146</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4413</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5368</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ROUND(J95,2)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ROUND(SUM(BE95:BE260),2)</f>
        <v>0</v>
      </c>
      <c r="G34" s="49"/>
      <c r="H34" s="49"/>
      <c r="I34" s="173">
        <v>0.21</v>
      </c>
      <c r="J34" s="172">
        <f>ROUND(ROUND((SUM(BE95:BE260)),2)*I34,2)</f>
        <v>0</v>
      </c>
      <c r="K34" s="53"/>
    </row>
    <row r="35" spans="2:11" s="1" customFormat="1" ht="14.4" customHeight="1">
      <c r="B35" s="48"/>
      <c r="C35" s="49"/>
      <c r="D35" s="49"/>
      <c r="E35" s="57" t="s">
        <v>48</v>
      </c>
      <c r="F35" s="172">
        <f>ROUND(SUM(BF95:BF260),2)</f>
        <v>0</v>
      </c>
      <c r="G35" s="49"/>
      <c r="H35" s="49"/>
      <c r="I35" s="173">
        <v>0.15</v>
      </c>
      <c r="J35" s="172">
        <f>ROUND(ROUND((SUM(BF95:BF260)),2)*I35,2)</f>
        <v>0</v>
      </c>
      <c r="K35" s="53"/>
    </row>
    <row r="36" spans="2:11" s="1" customFormat="1" ht="14.4" customHeight="1" hidden="1">
      <c r="B36" s="48"/>
      <c r="C36" s="49"/>
      <c r="D36" s="49"/>
      <c r="E36" s="57" t="s">
        <v>49</v>
      </c>
      <c r="F36" s="172">
        <f>ROUND(SUM(BG95:BG260),2)</f>
        <v>0</v>
      </c>
      <c r="G36" s="49"/>
      <c r="H36" s="49"/>
      <c r="I36" s="173">
        <v>0.21</v>
      </c>
      <c r="J36" s="172">
        <v>0</v>
      </c>
      <c r="K36" s="53"/>
    </row>
    <row r="37" spans="2:11" s="1" customFormat="1" ht="14.4" customHeight="1" hidden="1">
      <c r="B37" s="48"/>
      <c r="C37" s="49"/>
      <c r="D37" s="49"/>
      <c r="E37" s="57" t="s">
        <v>50</v>
      </c>
      <c r="F37" s="172">
        <f>ROUND(SUM(BH95:BH260),2)</f>
        <v>0</v>
      </c>
      <c r="G37" s="49"/>
      <c r="H37" s="49"/>
      <c r="I37" s="173">
        <v>0.15</v>
      </c>
      <c r="J37" s="172">
        <v>0</v>
      </c>
      <c r="K37" s="53"/>
    </row>
    <row r="38" spans="2:11" s="1" customFormat="1" ht="14.4" customHeight="1" hidden="1">
      <c r="B38" s="48"/>
      <c r="C38" s="49"/>
      <c r="D38" s="49"/>
      <c r="E38" s="57" t="s">
        <v>51</v>
      </c>
      <c r="F38" s="172">
        <f>ROUND(SUM(BI95:BI260),2)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4413</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O04.3.2 - O04.3.2 - Silnoproudá elektroinstalace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J95</f>
        <v>0</v>
      </c>
      <c r="K64" s="53"/>
      <c r="AU64" s="26" t="s">
        <v>187</v>
      </c>
    </row>
    <row r="65" spans="2:11" s="8" customFormat="1" ht="24.95" customHeight="1">
      <c r="B65" s="192"/>
      <c r="C65" s="193"/>
      <c r="D65" s="194" t="s">
        <v>385</v>
      </c>
      <c r="E65" s="195"/>
      <c r="F65" s="195"/>
      <c r="G65" s="195"/>
      <c r="H65" s="195"/>
      <c r="I65" s="196"/>
      <c r="J65" s="197">
        <f>J96</f>
        <v>0</v>
      </c>
      <c r="K65" s="198"/>
    </row>
    <row r="66" spans="2:11" s="9" customFormat="1" ht="19.9" customHeight="1">
      <c r="B66" s="199"/>
      <c r="C66" s="200"/>
      <c r="D66" s="201" t="s">
        <v>5369</v>
      </c>
      <c r="E66" s="202"/>
      <c r="F66" s="202"/>
      <c r="G66" s="202"/>
      <c r="H66" s="202"/>
      <c r="I66" s="203"/>
      <c r="J66" s="204">
        <f>J97</f>
        <v>0</v>
      </c>
      <c r="K66" s="205"/>
    </row>
    <row r="67" spans="2:11" s="9" customFormat="1" ht="14.85" customHeight="1">
      <c r="B67" s="199"/>
      <c r="C67" s="200"/>
      <c r="D67" s="201" t="s">
        <v>5370</v>
      </c>
      <c r="E67" s="202"/>
      <c r="F67" s="202"/>
      <c r="G67" s="202"/>
      <c r="H67" s="202"/>
      <c r="I67" s="203"/>
      <c r="J67" s="204">
        <f>J98</f>
        <v>0</v>
      </c>
      <c r="K67" s="205"/>
    </row>
    <row r="68" spans="2:11" s="9" customFormat="1" ht="14.85" customHeight="1">
      <c r="B68" s="199"/>
      <c r="C68" s="200"/>
      <c r="D68" s="201" t="s">
        <v>5371</v>
      </c>
      <c r="E68" s="202"/>
      <c r="F68" s="202"/>
      <c r="G68" s="202"/>
      <c r="H68" s="202"/>
      <c r="I68" s="203"/>
      <c r="J68" s="204">
        <f>J183</f>
        <v>0</v>
      </c>
      <c r="K68" s="205"/>
    </row>
    <row r="69" spans="2:11" s="9" customFormat="1" ht="14.85" customHeight="1">
      <c r="B69" s="199"/>
      <c r="C69" s="200"/>
      <c r="D69" s="201" t="s">
        <v>5372</v>
      </c>
      <c r="E69" s="202"/>
      <c r="F69" s="202"/>
      <c r="G69" s="202"/>
      <c r="H69" s="202"/>
      <c r="I69" s="203"/>
      <c r="J69" s="204">
        <f>J203</f>
        <v>0</v>
      </c>
      <c r="K69" s="205"/>
    </row>
    <row r="70" spans="2:11" s="9" customFormat="1" ht="14.85" customHeight="1">
      <c r="B70" s="199"/>
      <c r="C70" s="200"/>
      <c r="D70" s="201" t="s">
        <v>5373</v>
      </c>
      <c r="E70" s="202"/>
      <c r="F70" s="202"/>
      <c r="G70" s="202"/>
      <c r="H70" s="202"/>
      <c r="I70" s="203"/>
      <c r="J70" s="204">
        <f>J240</f>
        <v>0</v>
      </c>
      <c r="K70" s="205"/>
    </row>
    <row r="71" spans="2:11" s="9" customFormat="1" ht="14.85" customHeight="1">
      <c r="B71" s="199"/>
      <c r="C71" s="200"/>
      <c r="D71" s="201" t="s">
        <v>5374</v>
      </c>
      <c r="E71" s="202"/>
      <c r="F71" s="202"/>
      <c r="G71" s="202"/>
      <c r="H71" s="202"/>
      <c r="I71" s="203"/>
      <c r="J71" s="204">
        <f>J249</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192</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180</v>
      </c>
      <c r="D82" s="313"/>
      <c r="E82" s="313"/>
      <c r="F82" s="313"/>
      <c r="G82" s="313"/>
      <c r="H82" s="313"/>
      <c r="I82" s="151"/>
      <c r="J82" s="313"/>
      <c r="K82" s="313"/>
      <c r="L82" s="314"/>
    </row>
    <row r="83" spans="2:12" ht="16.5" customHeight="1">
      <c r="B83" s="30"/>
      <c r="C83" s="313"/>
      <c r="D83" s="313"/>
      <c r="E83" s="207" t="s">
        <v>3644</v>
      </c>
      <c r="F83" s="313"/>
      <c r="G83" s="313"/>
      <c r="H83" s="313"/>
      <c r="I83" s="151"/>
      <c r="J83" s="313"/>
      <c r="K83" s="313"/>
      <c r="L83" s="314"/>
    </row>
    <row r="84" spans="2:12" ht="13.5">
      <c r="B84" s="30"/>
      <c r="C84" s="78" t="s">
        <v>3645</v>
      </c>
      <c r="D84" s="313"/>
      <c r="E84" s="313"/>
      <c r="F84" s="313"/>
      <c r="G84" s="313"/>
      <c r="H84" s="313"/>
      <c r="I84" s="151"/>
      <c r="J84" s="313"/>
      <c r="K84" s="313"/>
      <c r="L84" s="314"/>
    </row>
    <row r="85" spans="2:12" s="1" customFormat="1" ht="16.5" customHeight="1">
      <c r="B85" s="48"/>
      <c r="C85" s="76"/>
      <c r="D85" s="76"/>
      <c r="E85" s="315" t="s">
        <v>4413</v>
      </c>
      <c r="F85" s="76"/>
      <c r="G85" s="76"/>
      <c r="H85" s="76"/>
      <c r="I85" s="206"/>
      <c r="J85" s="76"/>
      <c r="K85" s="76"/>
      <c r="L85" s="74"/>
    </row>
    <row r="86" spans="2:12" s="1" customFormat="1" ht="14.4" customHeight="1">
      <c r="B86" s="48"/>
      <c r="C86" s="78" t="s">
        <v>3978</v>
      </c>
      <c r="D86" s="76"/>
      <c r="E86" s="76"/>
      <c r="F86" s="76"/>
      <c r="G86" s="76"/>
      <c r="H86" s="76"/>
      <c r="I86" s="206"/>
      <c r="J86" s="76"/>
      <c r="K86" s="76"/>
      <c r="L86" s="74"/>
    </row>
    <row r="87" spans="2:12" s="1" customFormat="1" ht="17.25" customHeight="1">
      <c r="B87" s="48"/>
      <c r="C87" s="76"/>
      <c r="D87" s="76"/>
      <c r="E87" s="84" t="str">
        <f>E13</f>
        <v>O04.3.2 - O04.3.2 - Silnoproudá elektroinstalace</v>
      </c>
      <c r="F87" s="76"/>
      <c r="G87" s="76"/>
      <c r="H87" s="76"/>
      <c r="I87" s="206"/>
      <c r="J87" s="76"/>
      <c r="K87" s="76"/>
      <c r="L87" s="74"/>
    </row>
    <row r="88" spans="2:12" s="1" customFormat="1" ht="6.95" customHeight="1">
      <c r="B88" s="48"/>
      <c r="C88" s="76"/>
      <c r="D88" s="76"/>
      <c r="E88" s="76"/>
      <c r="F88" s="76"/>
      <c r="G88" s="76"/>
      <c r="H88" s="76"/>
      <c r="I88" s="206"/>
      <c r="J88" s="76"/>
      <c r="K88" s="76"/>
      <c r="L88" s="74"/>
    </row>
    <row r="89" spans="2:12" s="1" customFormat="1" ht="18" customHeight="1">
      <c r="B89" s="48"/>
      <c r="C89" s="78" t="s">
        <v>24</v>
      </c>
      <c r="D89" s="76"/>
      <c r="E89" s="76"/>
      <c r="F89" s="208" t="str">
        <f>F16</f>
        <v>Beroun, Preislerova ul.</v>
      </c>
      <c r="G89" s="76"/>
      <c r="H89" s="76"/>
      <c r="I89" s="209" t="s">
        <v>26</v>
      </c>
      <c r="J89" s="87" t="str">
        <f>IF(J16="","",J16)</f>
        <v>23. 1. 2018</v>
      </c>
      <c r="K89" s="76"/>
      <c r="L89" s="74"/>
    </row>
    <row r="90" spans="2:12" s="1" customFormat="1" ht="6.95" customHeight="1">
      <c r="B90" s="48"/>
      <c r="C90" s="76"/>
      <c r="D90" s="76"/>
      <c r="E90" s="76"/>
      <c r="F90" s="76"/>
      <c r="G90" s="76"/>
      <c r="H90" s="76"/>
      <c r="I90" s="206"/>
      <c r="J90" s="76"/>
      <c r="K90" s="76"/>
      <c r="L90" s="74"/>
    </row>
    <row r="91" spans="2:12" s="1" customFormat="1" ht="13.5">
      <c r="B91" s="48"/>
      <c r="C91" s="78" t="s">
        <v>28</v>
      </c>
      <c r="D91" s="76"/>
      <c r="E91" s="76"/>
      <c r="F91" s="208" t="str">
        <f>E19</f>
        <v>Město BEROUN, Husovo nám. 68, 26643</v>
      </c>
      <c r="G91" s="76"/>
      <c r="H91" s="76"/>
      <c r="I91" s="209" t="s">
        <v>35</v>
      </c>
      <c r="J91" s="208" t="str">
        <f>E25</f>
        <v>SPEKTRA s.r.o. Beroun,V Hlinkách 1548,26601</v>
      </c>
      <c r="K91" s="76"/>
      <c r="L91" s="74"/>
    </row>
    <row r="92" spans="2:12" s="1" customFormat="1" ht="14.4" customHeight="1">
      <c r="B92" s="48"/>
      <c r="C92" s="78" t="s">
        <v>33</v>
      </c>
      <c r="D92" s="76"/>
      <c r="E92" s="76"/>
      <c r="F92" s="208" t="str">
        <f>IF(E22="","",E22)</f>
        <v/>
      </c>
      <c r="G92" s="76"/>
      <c r="H92" s="76"/>
      <c r="I92" s="206"/>
      <c r="J92" s="76"/>
      <c r="K92" s="76"/>
      <c r="L92" s="74"/>
    </row>
    <row r="93" spans="2:12" s="1" customFormat="1" ht="10.3" customHeight="1">
      <c r="B93" s="48"/>
      <c r="C93" s="76"/>
      <c r="D93" s="76"/>
      <c r="E93" s="76"/>
      <c r="F93" s="76"/>
      <c r="G93" s="76"/>
      <c r="H93" s="76"/>
      <c r="I93" s="206"/>
      <c r="J93" s="76"/>
      <c r="K93" s="76"/>
      <c r="L93" s="74"/>
    </row>
    <row r="94" spans="2:20" s="10" customFormat="1" ht="29.25" customHeight="1">
      <c r="B94" s="210"/>
      <c r="C94" s="211" t="s">
        <v>193</v>
      </c>
      <c r="D94" s="212" t="s">
        <v>61</v>
      </c>
      <c r="E94" s="212" t="s">
        <v>57</v>
      </c>
      <c r="F94" s="212" t="s">
        <v>194</v>
      </c>
      <c r="G94" s="212" t="s">
        <v>195</v>
      </c>
      <c r="H94" s="212" t="s">
        <v>196</v>
      </c>
      <c r="I94" s="213" t="s">
        <v>197</v>
      </c>
      <c r="J94" s="212" t="s">
        <v>185</v>
      </c>
      <c r="K94" s="214" t="s">
        <v>198</v>
      </c>
      <c r="L94" s="215"/>
      <c r="M94" s="104" t="s">
        <v>199</v>
      </c>
      <c r="N94" s="105" t="s">
        <v>46</v>
      </c>
      <c r="O94" s="105" t="s">
        <v>200</v>
      </c>
      <c r="P94" s="105" t="s">
        <v>201</v>
      </c>
      <c r="Q94" s="105" t="s">
        <v>202</v>
      </c>
      <c r="R94" s="105" t="s">
        <v>203</v>
      </c>
      <c r="S94" s="105" t="s">
        <v>204</v>
      </c>
      <c r="T94" s="106" t="s">
        <v>205</v>
      </c>
    </row>
    <row r="95" spans="2:63" s="1" customFormat="1" ht="29.25" customHeight="1">
      <c r="B95" s="48"/>
      <c r="C95" s="110" t="s">
        <v>186</v>
      </c>
      <c r="D95" s="76"/>
      <c r="E95" s="76"/>
      <c r="F95" s="76"/>
      <c r="G95" s="76"/>
      <c r="H95" s="76"/>
      <c r="I95" s="206"/>
      <c r="J95" s="216">
        <f>BK95</f>
        <v>0</v>
      </c>
      <c r="K95" s="76"/>
      <c r="L95" s="74"/>
      <c r="M95" s="107"/>
      <c r="N95" s="108"/>
      <c r="O95" s="108"/>
      <c r="P95" s="217">
        <f>P96</f>
        <v>0</v>
      </c>
      <c r="Q95" s="108"/>
      <c r="R95" s="217">
        <f>R96</f>
        <v>0</v>
      </c>
      <c r="S95" s="108"/>
      <c r="T95" s="218">
        <f>T96</f>
        <v>0</v>
      </c>
      <c r="AT95" s="26" t="s">
        <v>75</v>
      </c>
      <c r="AU95" s="26" t="s">
        <v>187</v>
      </c>
      <c r="BK95" s="219">
        <f>BK96</f>
        <v>0</v>
      </c>
    </row>
    <row r="96" spans="2:63" s="11" customFormat="1" ht="37.4" customHeight="1">
      <c r="B96" s="220"/>
      <c r="C96" s="221"/>
      <c r="D96" s="222" t="s">
        <v>75</v>
      </c>
      <c r="E96" s="223" t="s">
        <v>468</v>
      </c>
      <c r="F96" s="223" t="s">
        <v>3207</v>
      </c>
      <c r="G96" s="221"/>
      <c r="H96" s="221"/>
      <c r="I96" s="224"/>
      <c r="J96" s="225">
        <f>BK96</f>
        <v>0</v>
      </c>
      <c r="K96" s="221"/>
      <c r="L96" s="226"/>
      <c r="M96" s="227"/>
      <c r="N96" s="228"/>
      <c r="O96" s="228"/>
      <c r="P96" s="229">
        <f>P97</f>
        <v>0</v>
      </c>
      <c r="Q96" s="228"/>
      <c r="R96" s="229">
        <f>R97</f>
        <v>0</v>
      </c>
      <c r="S96" s="228"/>
      <c r="T96" s="230">
        <f>T97</f>
        <v>0</v>
      </c>
      <c r="AR96" s="231" t="s">
        <v>104</v>
      </c>
      <c r="AT96" s="232" t="s">
        <v>75</v>
      </c>
      <c r="AU96" s="232" t="s">
        <v>76</v>
      </c>
      <c r="AY96" s="231" t="s">
        <v>208</v>
      </c>
      <c r="BK96" s="233">
        <f>BK97</f>
        <v>0</v>
      </c>
    </row>
    <row r="97" spans="2:63" s="11" customFormat="1" ht="19.9" customHeight="1">
      <c r="B97" s="220"/>
      <c r="C97" s="221"/>
      <c r="D97" s="222" t="s">
        <v>75</v>
      </c>
      <c r="E97" s="234" t="s">
        <v>5375</v>
      </c>
      <c r="F97" s="234" t="s">
        <v>5376</v>
      </c>
      <c r="G97" s="221"/>
      <c r="H97" s="221"/>
      <c r="I97" s="224"/>
      <c r="J97" s="235">
        <f>BK97</f>
        <v>0</v>
      </c>
      <c r="K97" s="221"/>
      <c r="L97" s="226"/>
      <c r="M97" s="227"/>
      <c r="N97" s="228"/>
      <c r="O97" s="228"/>
      <c r="P97" s="229">
        <f>P98+P183+P203+P240+P249</f>
        <v>0</v>
      </c>
      <c r="Q97" s="228"/>
      <c r="R97" s="229">
        <f>R98+R183+R203+R240+R249</f>
        <v>0</v>
      </c>
      <c r="S97" s="228"/>
      <c r="T97" s="230">
        <f>T98+T183+T203+T240+T249</f>
        <v>0</v>
      </c>
      <c r="AR97" s="231" t="s">
        <v>104</v>
      </c>
      <c r="AT97" s="232" t="s">
        <v>75</v>
      </c>
      <c r="AU97" s="232" t="s">
        <v>18</v>
      </c>
      <c r="AY97" s="231" t="s">
        <v>208</v>
      </c>
      <c r="BK97" s="233">
        <f>BK98+BK183+BK203+BK240+BK249</f>
        <v>0</v>
      </c>
    </row>
    <row r="98" spans="2:63" s="11" customFormat="1" ht="14.85" customHeight="1">
      <c r="B98" s="220"/>
      <c r="C98" s="221"/>
      <c r="D98" s="222" t="s">
        <v>75</v>
      </c>
      <c r="E98" s="234" t="s">
        <v>5377</v>
      </c>
      <c r="F98" s="234" t="s">
        <v>5378</v>
      </c>
      <c r="G98" s="221"/>
      <c r="H98" s="221"/>
      <c r="I98" s="224"/>
      <c r="J98" s="235">
        <f>BK98</f>
        <v>0</v>
      </c>
      <c r="K98" s="221"/>
      <c r="L98" s="226"/>
      <c r="M98" s="227"/>
      <c r="N98" s="228"/>
      <c r="O98" s="228"/>
      <c r="P98" s="229">
        <f>SUM(P99:P182)</f>
        <v>0</v>
      </c>
      <c r="Q98" s="228"/>
      <c r="R98" s="229">
        <f>SUM(R99:R182)</f>
        <v>0</v>
      </c>
      <c r="S98" s="228"/>
      <c r="T98" s="230">
        <f>SUM(T99:T182)</f>
        <v>0</v>
      </c>
      <c r="AR98" s="231" t="s">
        <v>104</v>
      </c>
      <c r="AT98" s="232" t="s">
        <v>75</v>
      </c>
      <c r="AU98" s="232" t="s">
        <v>85</v>
      </c>
      <c r="AY98" s="231" t="s">
        <v>208</v>
      </c>
      <c r="BK98" s="233">
        <f>SUM(BK99:BK182)</f>
        <v>0</v>
      </c>
    </row>
    <row r="99" spans="2:65" s="1" customFormat="1" ht="16.5" customHeight="1">
      <c r="B99" s="48"/>
      <c r="C99" s="286" t="s">
        <v>18</v>
      </c>
      <c r="D99" s="286" t="s">
        <v>468</v>
      </c>
      <c r="E99" s="287" t="s">
        <v>5379</v>
      </c>
      <c r="F99" s="288" t="s">
        <v>5380</v>
      </c>
      <c r="G99" s="289" t="s">
        <v>269</v>
      </c>
      <c r="H99" s="290">
        <v>400</v>
      </c>
      <c r="I99" s="291"/>
      <c r="J99" s="292">
        <f>ROUND(I99*H99,2)</f>
        <v>0</v>
      </c>
      <c r="K99" s="288" t="s">
        <v>22</v>
      </c>
      <c r="L99" s="293"/>
      <c r="M99" s="294" t="s">
        <v>22</v>
      </c>
      <c r="N99" s="295" t="s">
        <v>47</v>
      </c>
      <c r="O99" s="49"/>
      <c r="P99" s="245">
        <f>O99*H99</f>
        <v>0</v>
      </c>
      <c r="Q99" s="245">
        <v>0</v>
      </c>
      <c r="R99" s="245">
        <f>Q99*H99</f>
        <v>0</v>
      </c>
      <c r="S99" s="245">
        <v>0</v>
      </c>
      <c r="T99" s="246">
        <f>S99*H99</f>
        <v>0</v>
      </c>
      <c r="AR99" s="26" t="s">
        <v>1482</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1482</v>
      </c>
      <c r="BM99" s="26" t="s">
        <v>5381</v>
      </c>
    </row>
    <row r="100" spans="2:65" s="1" customFormat="1" ht="16.5" customHeight="1">
      <c r="B100" s="48"/>
      <c r="C100" s="286" t="s">
        <v>85</v>
      </c>
      <c r="D100" s="286" t="s">
        <v>468</v>
      </c>
      <c r="E100" s="287" t="s">
        <v>5382</v>
      </c>
      <c r="F100" s="288" t="s">
        <v>5383</v>
      </c>
      <c r="G100" s="289" t="s">
        <v>269</v>
      </c>
      <c r="H100" s="290">
        <v>504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1482</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1482</v>
      </c>
      <c r="BM100" s="26" t="s">
        <v>5384</v>
      </c>
    </row>
    <row r="101" spans="2:65" s="1" customFormat="1" ht="16.5" customHeight="1">
      <c r="B101" s="48"/>
      <c r="C101" s="286" t="s">
        <v>104</v>
      </c>
      <c r="D101" s="286" t="s">
        <v>468</v>
      </c>
      <c r="E101" s="287" t="s">
        <v>5385</v>
      </c>
      <c r="F101" s="288" t="s">
        <v>5386</v>
      </c>
      <c r="G101" s="289" t="s">
        <v>269</v>
      </c>
      <c r="H101" s="290">
        <v>262</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1482</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1482</v>
      </c>
      <c r="BM101" s="26" t="s">
        <v>5387</v>
      </c>
    </row>
    <row r="102" spans="2:65" s="1" customFormat="1" ht="16.5" customHeight="1">
      <c r="B102" s="48"/>
      <c r="C102" s="286" t="s">
        <v>121</v>
      </c>
      <c r="D102" s="286" t="s">
        <v>468</v>
      </c>
      <c r="E102" s="287" t="s">
        <v>5388</v>
      </c>
      <c r="F102" s="288" t="s">
        <v>5389</v>
      </c>
      <c r="G102" s="289" t="s">
        <v>269</v>
      </c>
      <c r="H102" s="290">
        <v>2125</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1482</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1482</v>
      </c>
      <c r="BM102" s="26" t="s">
        <v>5390</v>
      </c>
    </row>
    <row r="103" spans="2:65" s="1" customFormat="1" ht="16.5" customHeight="1">
      <c r="B103" s="48"/>
      <c r="C103" s="286" t="s">
        <v>233</v>
      </c>
      <c r="D103" s="286" t="s">
        <v>468</v>
      </c>
      <c r="E103" s="287" t="s">
        <v>5391</v>
      </c>
      <c r="F103" s="288" t="s">
        <v>5392</v>
      </c>
      <c r="G103" s="289" t="s">
        <v>269</v>
      </c>
      <c r="H103" s="290">
        <v>1775</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1482</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1482</v>
      </c>
      <c r="BM103" s="26" t="s">
        <v>5393</v>
      </c>
    </row>
    <row r="104" spans="2:65" s="1" customFormat="1" ht="16.5" customHeight="1">
      <c r="B104" s="48"/>
      <c r="C104" s="286" t="s">
        <v>238</v>
      </c>
      <c r="D104" s="286" t="s">
        <v>468</v>
      </c>
      <c r="E104" s="287" t="s">
        <v>5394</v>
      </c>
      <c r="F104" s="288" t="s">
        <v>5395</v>
      </c>
      <c r="G104" s="289" t="s">
        <v>269</v>
      </c>
      <c r="H104" s="290">
        <v>10</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1482</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1482</v>
      </c>
      <c r="BM104" s="26" t="s">
        <v>5396</v>
      </c>
    </row>
    <row r="105" spans="2:65" s="1" customFormat="1" ht="16.5" customHeight="1">
      <c r="B105" s="48"/>
      <c r="C105" s="286" t="s">
        <v>244</v>
      </c>
      <c r="D105" s="286" t="s">
        <v>468</v>
      </c>
      <c r="E105" s="287" t="s">
        <v>5397</v>
      </c>
      <c r="F105" s="288" t="s">
        <v>5398</v>
      </c>
      <c r="G105" s="289" t="s">
        <v>269</v>
      </c>
      <c r="H105" s="290">
        <v>260</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1482</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1482</v>
      </c>
      <c r="BM105" s="26" t="s">
        <v>5399</v>
      </c>
    </row>
    <row r="106" spans="2:65" s="1" customFormat="1" ht="16.5" customHeight="1">
      <c r="B106" s="48"/>
      <c r="C106" s="286" t="s">
        <v>250</v>
      </c>
      <c r="D106" s="286" t="s">
        <v>468</v>
      </c>
      <c r="E106" s="287" t="s">
        <v>5400</v>
      </c>
      <c r="F106" s="288" t="s">
        <v>5401</v>
      </c>
      <c r="G106" s="289" t="s">
        <v>269</v>
      </c>
      <c r="H106" s="290">
        <v>60</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1482</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1482</v>
      </c>
      <c r="BM106" s="26" t="s">
        <v>5402</v>
      </c>
    </row>
    <row r="107" spans="2:65" s="1" customFormat="1" ht="16.5" customHeight="1">
      <c r="B107" s="48"/>
      <c r="C107" s="286" t="s">
        <v>260</v>
      </c>
      <c r="D107" s="286" t="s">
        <v>468</v>
      </c>
      <c r="E107" s="287" t="s">
        <v>5403</v>
      </c>
      <c r="F107" s="288" t="s">
        <v>5404</v>
      </c>
      <c r="G107" s="289" t="s">
        <v>269</v>
      </c>
      <c r="H107" s="290">
        <v>112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1482</v>
      </c>
      <c r="AT107" s="26" t="s">
        <v>468</v>
      </c>
      <c r="AU107" s="26" t="s">
        <v>104</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1482</v>
      </c>
      <c r="BM107" s="26" t="s">
        <v>5405</v>
      </c>
    </row>
    <row r="108" spans="2:65" s="1" customFormat="1" ht="16.5" customHeight="1">
      <c r="B108" s="48"/>
      <c r="C108" s="286" t="s">
        <v>266</v>
      </c>
      <c r="D108" s="286" t="s">
        <v>468</v>
      </c>
      <c r="E108" s="287" t="s">
        <v>5406</v>
      </c>
      <c r="F108" s="288" t="s">
        <v>5407</v>
      </c>
      <c r="G108" s="289" t="s">
        <v>269</v>
      </c>
      <c r="H108" s="290">
        <v>200</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1482</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1482</v>
      </c>
      <c r="BM108" s="26" t="s">
        <v>5408</v>
      </c>
    </row>
    <row r="109" spans="2:65" s="1" customFormat="1" ht="16.5" customHeight="1">
      <c r="B109" s="48"/>
      <c r="C109" s="286" t="s">
        <v>272</v>
      </c>
      <c r="D109" s="286" t="s">
        <v>468</v>
      </c>
      <c r="E109" s="287" t="s">
        <v>5409</v>
      </c>
      <c r="F109" s="288" t="s">
        <v>5410</v>
      </c>
      <c r="G109" s="289" t="s">
        <v>269</v>
      </c>
      <c r="H109" s="290">
        <v>100</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1482</v>
      </c>
      <c r="AT109" s="26" t="s">
        <v>468</v>
      </c>
      <c r="AU109" s="26" t="s">
        <v>104</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1482</v>
      </c>
      <c r="BM109" s="26" t="s">
        <v>5411</v>
      </c>
    </row>
    <row r="110" spans="2:65" s="1" customFormat="1" ht="16.5" customHeight="1">
      <c r="B110" s="48"/>
      <c r="C110" s="286" t="s">
        <v>277</v>
      </c>
      <c r="D110" s="286" t="s">
        <v>468</v>
      </c>
      <c r="E110" s="287" t="s">
        <v>5412</v>
      </c>
      <c r="F110" s="288" t="s">
        <v>5413</v>
      </c>
      <c r="G110" s="289" t="s">
        <v>318</v>
      </c>
      <c r="H110" s="290">
        <v>160</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1482</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1482</v>
      </c>
      <c r="BM110" s="26" t="s">
        <v>5414</v>
      </c>
    </row>
    <row r="111" spans="2:65" s="1" customFormat="1" ht="16.5" customHeight="1">
      <c r="B111" s="48"/>
      <c r="C111" s="286" t="s">
        <v>284</v>
      </c>
      <c r="D111" s="286" t="s">
        <v>468</v>
      </c>
      <c r="E111" s="287" t="s">
        <v>5415</v>
      </c>
      <c r="F111" s="288" t="s">
        <v>5416</v>
      </c>
      <c r="G111" s="289" t="s">
        <v>318</v>
      </c>
      <c r="H111" s="290">
        <v>85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1482</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1482</v>
      </c>
      <c r="BM111" s="26" t="s">
        <v>5417</v>
      </c>
    </row>
    <row r="112" spans="2:65" s="1" customFormat="1" ht="16.5" customHeight="1">
      <c r="B112" s="48"/>
      <c r="C112" s="286" t="s">
        <v>290</v>
      </c>
      <c r="D112" s="286" t="s">
        <v>468</v>
      </c>
      <c r="E112" s="287" t="s">
        <v>5418</v>
      </c>
      <c r="F112" s="288" t="s">
        <v>5419</v>
      </c>
      <c r="G112" s="289" t="s">
        <v>318</v>
      </c>
      <c r="H112" s="290">
        <v>3</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1482</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1482</v>
      </c>
      <c r="BM112" s="26" t="s">
        <v>5420</v>
      </c>
    </row>
    <row r="113" spans="2:65" s="1" customFormat="1" ht="16.5" customHeight="1">
      <c r="B113" s="48"/>
      <c r="C113" s="286" t="s">
        <v>10</v>
      </c>
      <c r="D113" s="286" t="s">
        <v>468</v>
      </c>
      <c r="E113" s="287" t="s">
        <v>5421</v>
      </c>
      <c r="F113" s="288" t="s">
        <v>5422</v>
      </c>
      <c r="G113" s="289" t="s">
        <v>318</v>
      </c>
      <c r="H113" s="290">
        <v>5</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1482</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1482</v>
      </c>
      <c r="BM113" s="26" t="s">
        <v>5423</v>
      </c>
    </row>
    <row r="114" spans="2:65" s="1" customFormat="1" ht="16.5" customHeight="1">
      <c r="B114" s="48"/>
      <c r="C114" s="286" t="s">
        <v>300</v>
      </c>
      <c r="D114" s="286" t="s">
        <v>468</v>
      </c>
      <c r="E114" s="287" t="s">
        <v>5424</v>
      </c>
      <c r="F114" s="288" t="s">
        <v>5425</v>
      </c>
      <c r="G114" s="289" t="s">
        <v>318</v>
      </c>
      <c r="H114" s="290">
        <v>3</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1482</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1482</v>
      </c>
      <c r="BM114" s="26" t="s">
        <v>5426</v>
      </c>
    </row>
    <row r="115" spans="2:65" s="1" customFormat="1" ht="16.5" customHeight="1">
      <c r="B115" s="48"/>
      <c r="C115" s="286" t="s">
        <v>306</v>
      </c>
      <c r="D115" s="286" t="s">
        <v>468</v>
      </c>
      <c r="E115" s="287" t="s">
        <v>5427</v>
      </c>
      <c r="F115" s="288" t="s">
        <v>5428</v>
      </c>
      <c r="G115" s="289" t="s">
        <v>318</v>
      </c>
      <c r="H115" s="290">
        <v>3</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1482</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1482</v>
      </c>
      <c r="BM115" s="26" t="s">
        <v>5429</v>
      </c>
    </row>
    <row r="116" spans="2:65" s="1" customFormat="1" ht="16.5" customHeight="1">
      <c r="B116" s="48"/>
      <c r="C116" s="286" t="s">
        <v>311</v>
      </c>
      <c r="D116" s="286" t="s">
        <v>468</v>
      </c>
      <c r="E116" s="287" t="s">
        <v>5430</v>
      </c>
      <c r="F116" s="288" t="s">
        <v>5431</v>
      </c>
      <c r="G116" s="289" t="s">
        <v>318</v>
      </c>
      <c r="H116" s="290">
        <v>50</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1482</v>
      </c>
      <c r="AT116" s="26" t="s">
        <v>468</v>
      </c>
      <c r="AU116" s="26" t="s">
        <v>104</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1482</v>
      </c>
      <c r="BM116" s="26" t="s">
        <v>5432</v>
      </c>
    </row>
    <row r="117" spans="2:65" s="1" customFormat="1" ht="16.5" customHeight="1">
      <c r="B117" s="48"/>
      <c r="C117" s="286" t="s">
        <v>315</v>
      </c>
      <c r="D117" s="286" t="s">
        <v>468</v>
      </c>
      <c r="E117" s="287" t="s">
        <v>5433</v>
      </c>
      <c r="F117" s="288" t="s">
        <v>5434</v>
      </c>
      <c r="G117" s="289" t="s">
        <v>318</v>
      </c>
      <c r="H117" s="290">
        <v>50</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1482</v>
      </c>
      <c r="AT117" s="26" t="s">
        <v>468</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1482</v>
      </c>
      <c r="BM117" s="26" t="s">
        <v>5435</v>
      </c>
    </row>
    <row r="118" spans="2:65" s="1" customFormat="1" ht="16.5" customHeight="1">
      <c r="B118" s="48"/>
      <c r="C118" s="286" t="s">
        <v>320</v>
      </c>
      <c r="D118" s="286" t="s">
        <v>468</v>
      </c>
      <c r="E118" s="287" t="s">
        <v>5436</v>
      </c>
      <c r="F118" s="288" t="s">
        <v>5437</v>
      </c>
      <c r="G118" s="289" t="s">
        <v>269</v>
      </c>
      <c r="H118" s="290">
        <v>89</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1482</v>
      </c>
      <c r="AT118" s="26" t="s">
        <v>468</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1482</v>
      </c>
      <c r="BM118" s="26" t="s">
        <v>5438</v>
      </c>
    </row>
    <row r="119" spans="2:65" s="1" customFormat="1" ht="16.5" customHeight="1">
      <c r="B119" s="48"/>
      <c r="C119" s="286" t="s">
        <v>9</v>
      </c>
      <c r="D119" s="286" t="s">
        <v>468</v>
      </c>
      <c r="E119" s="287" t="s">
        <v>5439</v>
      </c>
      <c r="F119" s="288" t="s">
        <v>5440</v>
      </c>
      <c r="G119" s="289" t="s">
        <v>269</v>
      </c>
      <c r="H119" s="290">
        <v>16</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1482</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1482</v>
      </c>
      <c r="BM119" s="26" t="s">
        <v>5441</v>
      </c>
    </row>
    <row r="120" spans="2:47" s="1" customFormat="1" ht="13.5">
      <c r="B120" s="48"/>
      <c r="C120" s="76"/>
      <c r="D120" s="248" t="s">
        <v>391</v>
      </c>
      <c r="E120" s="76"/>
      <c r="F120" s="249" t="s">
        <v>5442</v>
      </c>
      <c r="G120" s="76"/>
      <c r="H120" s="76"/>
      <c r="I120" s="206"/>
      <c r="J120" s="76"/>
      <c r="K120" s="76"/>
      <c r="L120" s="74"/>
      <c r="M120" s="250"/>
      <c r="N120" s="49"/>
      <c r="O120" s="49"/>
      <c r="P120" s="49"/>
      <c r="Q120" s="49"/>
      <c r="R120" s="49"/>
      <c r="S120" s="49"/>
      <c r="T120" s="97"/>
      <c r="AT120" s="26" t="s">
        <v>391</v>
      </c>
      <c r="AU120" s="26" t="s">
        <v>104</v>
      </c>
    </row>
    <row r="121" spans="2:65" s="1" customFormat="1" ht="16.5" customHeight="1">
      <c r="B121" s="48"/>
      <c r="C121" s="286" t="s">
        <v>327</v>
      </c>
      <c r="D121" s="286" t="s">
        <v>468</v>
      </c>
      <c r="E121" s="287" t="s">
        <v>5443</v>
      </c>
      <c r="F121" s="288" t="s">
        <v>5444</v>
      </c>
      <c r="G121" s="289" t="s">
        <v>318</v>
      </c>
      <c r="H121" s="290">
        <v>68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1482</v>
      </c>
      <c r="AT121" s="26" t="s">
        <v>468</v>
      </c>
      <c r="AU121" s="26" t="s">
        <v>104</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1482</v>
      </c>
      <c r="BM121" s="26" t="s">
        <v>5445</v>
      </c>
    </row>
    <row r="122" spans="2:65" s="1" customFormat="1" ht="16.5" customHeight="1">
      <c r="B122" s="48"/>
      <c r="C122" s="286" t="s">
        <v>331</v>
      </c>
      <c r="D122" s="286" t="s">
        <v>468</v>
      </c>
      <c r="E122" s="287" t="s">
        <v>5446</v>
      </c>
      <c r="F122" s="288" t="s">
        <v>5447</v>
      </c>
      <c r="G122" s="289" t="s">
        <v>318</v>
      </c>
      <c r="H122" s="290">
        <v>30</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1482</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1482</v>
      </c>
      <c r="BM122" s="26" t="s">
        <v>5448</v>
      </c>
    </row>
    <row r="123" spans="2:47" s="1" customFormat="1" ht="13.5">
      <c r="B123" s="48"/>
      <c r="C123" s="76"/>
      <c r="D123" s="248" t="s">
        <v>391</v>
      </c>
      <c r="E123" s="76"/>
      <c r="F123" s="249" t="s">
        <v>5449</v>
      </c>
      <c r="G123" s="76"/>
      <c r="H123" s="76"/>
      <c r="I123" s="206"/>
      <c r="J123" s="76"/>
      <c r="K123" s="76"/>
      <c r="L123" s="74"/>
      <c r="M123" s="250"/>
      <c r="N123" s="49"/>
      <c r="O123" s="49"/>
      <c r="P123" s="49"/>
      <c r="Q123" s="49"/>
      <c r="R123" s="49"/>
      <c r="S123" s="49"/>
      <c r="T123" s="97"/>
      <c r="AT123" s="26" t="s">
        <v>391</v>
      </c>
      <c r="AU123" s="26" t="s">
        <v>104</v>
      </c>
    </row>
    <row r="124" spans="2:65" s="1" customFormat="1" ht="16.5" customHeight="1">
      <c r="B124" s="48"/>
      <c r="C124" s="286" t="s">
        <v>337</v>
      </c>
      <c r="D124" s="286" t="s">
        <v>468</v>
      </c>
      <c r="E124" s="287" t="s">
        <v>5450</v>
      </c>
      <c r="F124" s="288" t="s">
        <v>5451</v>
      </c>
      <c r="G124" s="289" t="s">
        <v>318</v>
      </c>
      <c r="H124" s="290">
        <v>10</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1482</v>
      </c>
      <c r="AT124" s="26" t="s">
        <v>468</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1482</v>
      </c>
      <c r="BM124" s="26" t="s">
        <v>5452</v>
      </c>
    </row>
    <row r="125" spans="2:47" s="1" customFormat="1" ht="13.5">
      <c r="B125" s="48"/>
      <c r="C125" s="76"/>
      <c r="D125" s="248" t="s">
        <v>391</v>
      </c>
      <c r="E125" s="76"/>
      <c r="F125" s="249" t="s">
        <v>5453</v>
      </c>
      <c r="G125" s="76"/>
      <c r="H125" s="76"/>
      <c r="I125" s="206"/>
      <c r="J125" s="76"/>
      <c r="K125" s="76"/>
      <c r="L125" s="74"/>
      <c r="M125" s="250"/>
      <c r="N125" s="49"/>
      <c r="O125" s="49"/>
      <c r="P125" s="49"/>
      <c r="Q125" s="49"/>
      <c r="R125" s="49"/>
      <c r="S125" s="49"/>
      <c r="T125" s="97"/>
      <c r="AT125" s="26" t="s">
        <v>391</v>
      </c>
      <c r="AU125" s="26" t="s">
        <v>104</v>
      </c>
    </row>
    <row r="126" spans="2:65" s="1" customFormat="1" ht="16.5" customHeight="1">
      <c r="B126" s="48"/>
      <c r="C126" s="286" t="s">
        <v>343</v>
      </c>
      <c r="D126" s="286" t="s">
        <v>468</v>
      </c>
      <c r="E126" s="287" t="s">
        <v>5454</v>
      </c>
      <c r="F126" s="288" t="s">
        <v>5455</v>
      </c>
      <c r="G126" s="289" t="s">
        <v>269</v>
      </c>
      <c r="H126" s="290">
        <v>38</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1482</v>
      </c>
      <c r="AT126" s="26" t="s">
        <v>468</v>
      </c>
      <c r="AU126" s="26" t="s">
        <v>104</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1482</v>
      </c>
      <c r="BM126" s="26" t="s">
        <v>5456</v>
      </c>
    </row>
    <row r="127" spans="2:47" s="1" customFormat="1" ht="13.5">
      <c r="B127" s="48"/>
      <c r="C127" s="76"/>
      <c r="D127" s="248" t="s">
        <v>391</v>
      </c>
      <c r="E127" s="76"/>
      <c r="F127" s="249" t="s">
        <v>5457</v>
      </c>
      <c r="G127" s="76"/>
      <c r="H127" s="76"/>
      <c r="I127" s="206"/>
      <c r="J127" s="76"/>
      <c r="K127" s="76"/>
      <c r="L127" s="74"/>
      <c r="M127" s="250"/>
      <c r="N127" s="49"/>
      <c r="O127" s="49"/>
      <c r="P127" s="49"/>
      <c r="Q127" s="49"/>
      <c r="R127" s="49"/>
      <c r="S127" s="49"/>
      <c r="T127" s="97"/>
      <c r="AT127" s="26" t="s">
        <v>391</v>
      </c>
      <c r="AU127" s="26" t="s">
        <v>104</v>
      </c>
    </row>
    <row r="128" spans="2:65" s="1" customFormat="1" ht="16.5" customHeight="1">
      <c r="B128" s="48"/>
      <c r="C128" s="286" t="s">
        <v>348</v>
      </c>
      <c r="D128" s="286" t="s">
        <v>468</v>
      </c>
      <c r="E128" s="287" t="s">
        <v>5458</v>
      </c>
      <c r="F128" s="288" t="s">
        <v>5459</v>
      </c>
      <c r="G128" s="289" t="s">
        <v>269</v>
      </c>
      <c r="H128" s="290">
        <v>14</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1482</v>
      </c>
      <c r="AT128" s="26" t="s">
        <v>468</v>
      </c>
      <c r="AU128" s="26" t="s">
        <v>104</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1482</v>
      </c>
      <c r="BM128" s="26" t="s">
        <v>5460</v>
      </c>
    </row>
    <row r="129" spans="2:47" s="1" customFormat="1" ht="13.5">
      <c r="B129" s="48"/>
      <c r="C129" s="76"/>
      <c r="D129" s="248" t="s">
        <v>391</v>
      </c>
      <c r="E129" s="76"/>
      <c r="F129" s="249" t="s">
        <v>5461</v>
      </c>
      <c r="G129" s="76"/>
      <c r="H129" s="76"/>
      <c r="I129" s="206"/>
      <c r="J129" s="76"/>
      <c r="K129" s="76"/>
      <c r="L129" s="74"/>
      <c r="M129" s="250"/>
      <c r="N129" s="49"/>
      <c r="O129" s="49"/>
      <c r="P129" s="49"/>
      <c r="Q129" s="49"/>
      <c r="R129" s="49"/>
      <c r="S129" s="49"/>
      <c r="T129" s="97"/>
      <c r="AT129" s="26" t="s">
        <v>391</v>
      </c>
      <c r="AU129" s="26" t="s">
        <v>104</v>
      </c>
    </row>
    <row r="130" spans="2:65" s="1" customFormat="1" ht="16.5" customHeight="1">
      <c r="B130" s="48"/>
      <c r="C130" s="286" t="s">
        <v>353</v>
      </c>
      <c r="D130" s="286" t="s">
        <v>468</v>
      </c>
      <c r="E130" s="287" t="s">
        <v>5462</v>
      </c>
      <c r="F130" s="288" t="s">
        <v>5463</v>
      </c>
      <c r="G130" s="289" t="s">
        <v>318</v>
      </c>
      <c r="H130" s="290">
        <v>23</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1482</v>
      </c>
      <c r="AT130" s="26" t="s">
        <v>468</v>
      </c>
      <c r="AU130" s="26" t="s">
        <v>104</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1482</v>
      </c>
      <c r="BM130" s="26" t="s">
        <v>5464</v>
      </c>
    </row>
    <row r="131" spans="2:65" s="1" customFormat="1" ht="16.5" customHeight="1">
      <c r="B131" s="48"/>
      <c r="C131" s="286" t="s">
        <v>533</v>
      </c>
      <c r="D131" s="286" t="s">
        <v>468</v>
      </c>
      <c r="E131" s="287" t="s">
        <v>5465</v>
      </c>
      <c r="F131" s="288" t="s">
        <v>5466</v>
      </c>
      <c r="G131" s="289" t="s">
        <v>318</v>
      </c>
      <c r="H131" s="290">
        <v>3</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1482</v>
      </c>
      <c r="AT131" s="26" t="s">
        <v>468</v>
      </c>
      <c r="AU131" s="26" t="s">
        <v>104</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1482</v>
      </c>
      <c r="BM131" s="26" t="s">
        <v>5467</v>
      </c>
    </row>
    <row r="132" spans="2:65" s="1" customFormat="1" ht="16.5" customHeight="1">
      <c r="B132" s="48"/>
      <c r="C132" s="286" t="s">
        <v>543</v>
      </c>
      <c r="D132" s="286" t="s">
        <v>468</v>
      </c>
      <c r="E132" s="287" t="s">
        <v>5468</v>
      </c>
      <c r="F132" s="288" t="s">
        <v>5469</v>
      </c>
      <c r="G132" s="289" t="s">
        <v>318</v>
      </c>
      <c r="H132" s="290">
        <v>8</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1482</v>
      </c>
      <c r="AT132" s="26" t="s">
        <v>468</v>
      </c>
      <c r="AU132" s="26" t="s">
        <v>104</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1482</v>
      </c>
      <c r="BM132" s="26" t="s">
        <v>5470</v>
      </c>
    </row>
    <row r="133" spans="2:65" s="1" customFormat="1" ht="16.5" customHeight="1">
      <c r="B133" s="48"/>
      <c r="C133" s="286" t="s">
        <v>547</v>
      </c>
      <c r="D133" s="286" t="s">
        <v>468</v>
      </c>
      <c r="E133" s="287" t="s">
        <v>5471</v>
      </c>
      <c r="F133" s="288" t="s">
        <v>5472</v>
      </c>
      <c r="G133" s="289" t="s">
        <v>318</v>
      </c>
      <c r="H133" s="290">
        <v>20</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1482</v>
      </c>
      <c r="AT133" s="26" t="s">
        <v>468</v>
      </c>
      <c r="AU133" s="26" t="s">
        <v>104</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1482</v>
      </c>
      <c r="BM133" s="26" t="s">
        <v>5473</v>
      </c>
    </row>
    <row r="134" spans="2:65" s="1" customFormat="1" ht="16.5" customHeight="1">
      <c r="B134" s="48"/>
      <c r="C134" s="286" t="s">
        <v>553</v>
      </c>
      <c r="D134" s="286" t="s">
        <v>468</v>
      </c>
      <c r="E134" s="287" t="s">
        <v>5474</v>
      </c>
      <c r="F134" s="288" t="s">
        <v>5475</v>
      </c>
      <c r="G134" s="289" t="s">
        <v>318</v>
      </c>
      <c r="H134" s="290">
        <v>6</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1482</v>
      </c>
      <c r="AT134" s="26" t="s">
        <v>468</v>
      </c>
      <c r="AU134" s="26" t="s">
        <v>104</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1482</v>
      </c>
      <c r="BM134" s="26" t="s">
        <v>5476</v>
      </c>
    </row>
    <row r="135" spans="2:65" s="1" customFormat="1" ht="16.5" customHeight="1">
      <c r="B135" s="48"/>
      <c r="C135" s="286" t="s">
        <v>559</v>
      </c>
      <c r="D135" s="286" t="s">
        <v>468</v>
      </c>
      <c r="E135" s="287" t="s">
        <v>5477</v>
      </c>
      <c r="F135" s="288" t="s">
        <v>5478</v>
      </c>
      <c r="G135" s="289" t="s">
        <v>318</v>
      </c>
      <c r="H135" s="290">
        <v>90</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1482</v>
      </c>
      <c r="AT135" s="26" t="s">
        <v>468</v>
      </c>
      <c r="AU135" s="26" t="s">
        <v>104</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1482</v>
      </c>
      <c r="BM135" s="26" t="s">
        <v>5479</v>
      </c>
    </row>
    <row r="136" spans="2:65" s="1" customFormat="1" ht="16.5" customHeight="1">
      <c r="B136" s="48"/>
      <c r="C136" s="286" t="s">
        <v>568</v>
      </c>
      <c r="D136" s="286" t="s">
        <v>468</v>
      </c>
      <c r="E136" s="287" t="s">
        <v>5480</v>
      </c>
      <c r="F136" s="288" t="s">
        <v>5481</v>
      </c>
      <c r="G136" s="289" t="s">
        <v>318</v>
      </c>
      <c r="H136" s="290">
        <v>49</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1482</v>
      </c>
      <c r="AT136" s="26" t="s">
        <v>468</v>
      </c>
      <c r="AU136" s="26" t="s">
        <v>104</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1482</v>
      </c>
      <c r="BM136" s="26" t="s">
        <v>5482</v>
      </c>
    </row>
    <row r="137" spans="2:65" s="1" customFormat="1" ht="16.5" customHeight="1">
      <c r="B137" s="48"/>
      <c r="C137" s="286" t="s">
        <v>574</v>
      </c>
      <c r="D137" s="286" t="s">
        <v>468</v>
      </c>
      <c r="E137" s="287" t="s">
        <v>5483</v>
      </c>
      <c r="F137" s="288" t="s">
        <v>5484</v>
      </c>
      <c r="G137" s="289" t="s">
        <v>318</v>
      </c>
      <c r="H137" s="290">
        <v>11</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1482</v>
      </c>
      <c r="AT137" s="26" t="s">
        <v>468</v>
      </c>
      <c r="AU137" s="26" t="s">
        <v>104</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1482</v>
      </c>
      <c r="BM137" s="26" t="s">
        <v>5485</v>
      </c>
    </row>
    <row r="138" spans="2:65" s="1" customFormat="1" ht="16.5" customHeight="1">
      <c r="B138" s="48"/>
      <c r="C138" s="286" t="s">
        <v>581</v>
      </c>
      <c r="D138" s="286" t="s">
        <v>468</v>
      </c>
      <c r="E138" s="287" t="s">
        <v>5486</v>
      </c>
      <c r="F138" s="288" t="s">
        <v>5487</v>
      </c>
      <c r="G138" s="289" t="s">
        <v>318</v>
      </c>
      <c r="H138" s="290">
        <v>58</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1482</v>
      </c>
      <c r="AT138" s="26" t="s">
        <v>468</v>
      </c>
      <c r="AU138" s="26" t="s">
        <v>104</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1482</v>
      </c>
      <c r="BM138" s="26" t="s">
        <v>5488</v>
      </c>
    </row>
    <row r="139" spans="2:65" s="1" customFormat="1" ht="16.5" customHeight="1">
      <c r="B139" s="48"/>
      <c r="C139" s="286" t="s">
        <v>587</v>
      </c>
      <c r="D139" s="286" t="s">
        <v>468</v>
      </c>
      <c r="E139" s="287" t="s">
        <v>5489</v>
      </c>
      <c r="F139" s="288" t="s">
        <v>5490</v>
      </c>
      <c r="G139" s="289" t="s">
        <v>318</v>
      </c>
      <c r="H139" s="290">
        <v>2</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1482</v>
      </c>
      <c r="AT139" s="26" t="s">
        <v>468</v>
      </c>
      <c r="AU139" s="26" t="s">
        <v>104</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1482</v>
      </c>
      <c r="BM139" s="26" t="s">
        <v>5491</v>
      </c>
    </row>
    <row r="140" spans="2:65" s="1" customFormat="1" ht="16.5" customHeight="1">
      <c r="B140" s="48"/>
      <c r="C140" s="286" t="s">
        <v>601</v>
      </c>
      <c r="D140" s="286" t="s">
        <v>468</v>
      </c>
      <c r="E140" s="287" t="s">
        <v>5492</v>
      </c>
      <c r="F140" s="288" t="s">
        <v>5493</v>
      </c>
      <c r="G140" s="289" t="s">
        <v>318</v>
      </c>
      <c r="H140" s="290">
        <v>1</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1482</v>
      </c>
      <c r="AT140" s="26" t="s">
        <v>468</v>
      </c>
      <c r="AU140" s="26" t="s">
        <v>104</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1482</v>
      </c>
      <c r="BM140" s="26" t="s">
        <v>5494</v>
      </c>
    </row>
    <row r="141" spans="2:65" s="1" customFormat="1" ht="16.5" customHeight="1">
      <c r="B141" s="48"/>
      <c r="C141" s="286" t="s">
        <v>605</v>
      </c>
      <c r="D141" s="286" t="s">
        <v>468</v>
      </c>
      <c r="E141" s="287" t="s">
        <v>5495</v>
      </c>
      <c r="F141" s="288" t="s">
        <v>5496</v>
      </c>
      <c r="G141" s="289" t="s">
        <v>318</v>
      </c>
      <c r="H141" s="290">
        <v>4</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1482</v>
      </c>
      <c r="AT141" s="26" t="s">
        <v>468</v>
      </c>
      <c r="AU141" s="26" t="s">
        <v>104</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1482</v>
      </c>
      <c r="BM141" s="26" t="s">
        <v>5497</v>
      </c>
    </row>
    <row r="142" spans="2:65" s="1" customFormat="1" ht="16.5" customHeight="1">
      <c r="B142" s="48"/>
      <c r="C142" s="286" t="s">
        <v>611</v>
      </c>
      <c r="D142" s="286" t="s">
        <v>468</v>
      </c>
      <c r="E142" s="287" t="s">
        <v>5498</v>
      </c>
      <c r="F142" s="288" t="s">
        <v>5499</v>
      </c>
      <c r="G142" s="289" t="s">
        <v>318</v>
      </c>
      <c r="H142" s="290">
        <v>4</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1482</v>
      </c>
      <c r="AT142" s="26" t="s">
        <v>468</v>
      </c>
      <c r="AU142" s="26" t="s">
        <v>104</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1482</v>
      </c>
      <c r="BM142" s="26" t="s">
        <v>5500</v>
      </c>
    </row>
    <row r="143" spans="2:65" s="1" customFormat="1" ht="16.5" customHeight="1">
      <c r="B143" s="48"/>
      <c r="C143" s="286" t="s">
        <v>619</v>
      </c>
      <c r="D143" s="286" t="s">
        <v>468</v>
      </c>
      <c r="E143" s="287" t="s">
        <v>5501</v>
      </c>
      <c r="F143" s="288" t="s">
        <v>5502</v>
      </c>
      <c r="G143" s="289" t="s">
        <v>318</v>
      </c>
      <c r="H143" s="290">
        <v>1</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1482</v>
      </c>
      <c r="AT143" s="26" t="s">
        <v>468</v>
      </c>
      <c r="AU143" s="26" t="s">
        <v>104</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1482</v>
      </c>
      <c r="BM143" s="26" t="s">
        <v>5503</v>
      </c>
    </row>
    <row r="144" spans="2:47" s="1" customFormat="1" ht="13.5">
      <c r="B144" s="48"/>
      <c r="C144" s="76"/>
      <c r="D144" s="248" t="s">
        <v>391</v>
      </c>
      <c r="E144" s="76"/>
      <c r="F144" s="249" t="s">
        <v>5504</v>
      </c>
      <c r="G144" s="76"/>
      <c r="H144" s="76"/>
      <c r="I144" s="206"/>
      <c r="J144" s="76"/>
      <c r="K144" s="76"/>
      <c r="L144" s="74"/>
      <c r="M144" s="250"/>
      <c r="N144" s="49"/>
      <c r="O144" s="49"/>
      <c r="P144" s="49"/>
      <c r="Q144" s="49"/>
      <c r="R144" s="49"/>
      <c r="S144" s="49"/>
      <c r="T144" s="97"/>
      <c r="AT144" s="26" t="s">
        <v>391</v>
      </c>
      <c r="AU144" s="26" t="s">
        <v>104</v>
      </c>
    </row>
    <row r="145" spans="2:65" s="1" customFormat="1" ht="25.5" customHeight="1">
      <c r="B145" s="48"/>
      <c r="C145" s="286" t="s">
        <v>624</v>
      </c>
      <c r="D145" s="286" t="s">
        <v>468</v>
      </c>
      <c r="E145" s="287" t="s">
        <v>5505</v>
      </c>
      <c r="F145" s="288" t="s">
        <v>5506</v>
      </c>
      <c r="G145" s="289" t="s">
        <v>4198</v>
      </c>
      <c r="H145" s="290">
        <v>4</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1482</v>
      </c>
      <c r="AT145" s="26" t="s">
        <v>468</v>
      </c>
      <c r="AU145" s="26" t="s">
        <v>104</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1482</v>
      </c>
      <c r="BM145" s="26" t="s">
        <v>5507</v>
      </c>
    </row>
    <row r="146" spans="2:47" s="1" customFormat="1" ht="13.5">
      <c r="B146" s="48"/>
      <c r="C146" s="76"/>
      <c r="D146" s="248" t="s">
        <v>391</v>
      </c>
      <c r="E146" s="76"/>
      <c r="F146" s="249" t="s">
        <v>5508</v>
      </c>
      <c r="G146" s="76"/>
      <c r="H146" s="76"/>
      <c r="I146" s="206"/>
      <c r="J146" s="76"/>
      <c r="K146" s="76"/>
      <c r="L146" s="74"/>
      <c r="M146" s="250"/>
      <c r="N146" s="49"/>
      <c r="O146" s="49"/>
      <c r="P146" s="49"/>
      <c r="Q146" s="49"/>
      <c r="R146" s="49"/>
      <c r="S146" s="49"/>
      <c r="T146" s="97"/>
      <c r="AT146" s="26" t="s">
        <v>391</v>
      </c>
      <c r="AU146" s="26" t="s">
        <v>104</v>
      </c>
    </row>
    <row r="147" spans="2:65" s="1" customFormat="1" ht="16.5" customHeight="1">
      <c r="B147" s="48"/>
      <c r="C147" s="286" t="s">
        <v>631</v>
      </c>
      <c r="D147" s="286" t="s">
        <v>468</v>
      </c>
      <c r="E147" s="287" t="s">
        <v>5509</v>
      </c>
      <c r="F147" s="288" t="s">
        <v>5510</v>
      </c>
      <c r="G147" s="289" t="s">
        <v>318</v>
      </c>
      <c r="H147" s="290">
        <v>1</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1482</v>
      </c>
      <c r="AT147" s="26" t="s">
        <v>468</v>
      </c>
      <c r="AU147" s="26" t="s">
        <v>104</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1482</v>
      </c>
      <c r="BM147" s="26" t="s">
        <v>5511</v>
      </c>
    </row>
    <row r="148" spans="2:65" s="1" customFormat="1" ht="16.5" customHeight="1">
      <c r="B148" s="48"/>
      <c r="C148" s="286" t="s">
        <v>637</v>
      </c>
      <c r="D148" s="286" t="s">
        <v>468</v>
      </c>
      <c r="E148" s="287" t="s">
        <v>5512</v>
      </c>
      <c r="F148" s="288" t="s">
        <v>5513</v>
      </c>
      <c r="G148" s="289" t="s">
        <v>318</v>
      </c>
      <c r="H148" s="290">
        <v>1</v>
      </c>
      <c r="I148" s="291"/>
      <c r="J148" s="292">
        <f>ROUND(I148*H148,2)</f>
        <v>0</v>
      </c>
      <c r="K148" s="288" t="s">
        <v>22</v>
      </c>
      <c r="L148" s="293"/>
      <c r="M148" s="294" t="s">
        <v>22</v>
      </c>
      <c r="N148" s="295" t="s">
        <v>47</v>
      </c>
      <c r="O148" s="49"/>
      <c r="P148" s="245">
        <f>O148*H148</f>
        <v>0</v>
      </c>
      <c r="Q148" s="245">
        <v>0</v>
      </c>
      <c r="R148" s="245">
        <f>Q148*H148</f>
        <v>0</v>
      </c>
      <c r="S148" s="245">
        <v>0</v>
      </c>
      <c r="T148" s="246">
        <f>S148*H148</f>
        <v>0</v>
      </c>
      <c r="AR148" s="26" t="s">
        <v>1482</v>
      </c>
      <c r="AT148" s="26" t="s">
        <v>468</v>
      </c>
      <c r="AU148" s="26" t="s">
        <v>104</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1482</v>
      </c>
      <c r="BM148" s="26" t="s">
        <v>5514</v>
      </c>
    </row>
    <row r="149" spans="2:65" s="1" customFormat="1" ht="16.5" customHeight="1">
      <c r="B149" s="48"/>
      <c r="C149" s="286" t="s">
        <v>643</v>
      </c>
      <c r="D149" s="286" t="s">
        <v>468</v>
      </c>
      <c r="E149" s="287" t="s">
        <v>5515</v>
      </c>
      <c r="F149" s="288" t="s">
        <v>5516</v>
      </c>
      <c r="G149" s="289" t="s">
        <v>318</v>
      </c>
      <c r="H149" s="290">
        <v>229</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1482</v>
      </c>
      <c r="AT149" s="26" t="s">
        <v>468</v>
      </c>
      <c r="AU149" s="26" t="s">
        <v>104</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1482</v>
      </c>
      <c r="BM149" s="26" t="s">
        <v>5517</v>
      </c>
    </row>
    <row r="150" spans="2:65" s="1" customFormat="1" ht="16.5" customHeight="1">
      <c r="B150" s="48"/>
      <c r="C150" s="286" t="s">
        <v>647</v>
      </c>
      <c r="D150" s="286" t="s">
        <v>468</v>
      </c>
      <c r="E150" s="287" t="s">
        <v>5518</v>
      </c>
      <c r="F150" s="288" t="s">
        <v>5519</v>
      </c>
      <c r="G150" s="289" t="s">
        <v>318</v>
      </c>
      <c r="H150" s="290">
        <v>3</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1482</v>
      </c>
      <c r="AT150" s="26" t="s">
        <v>468</v>
      </c>
      <c r="AU150" s="26" t="s">
        <v>104</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1482</v>
      </c>
      <c r="BM150" s="26" t="s">
        <v>5520</v>
      </c>
    </row>
    <row r="151" spans="2:47" s="1" customFormat="1" ht="13.5">
      <c r="B151" s="48"/>
      <c r="C151" s="76"/>
      <c r="D151" s="248" t="s">
        <v>391</v>
      </c>
      <c r="E151" s="76"/>
      <c r="F151" s="249" t="s">
        <v>5521</v>
      </c>
      <c r="G151" s="76"/>
      <c r="H151" s="76"/>
      <c r="I151" s="206"/>
      <c r="J151" s="76"/>
      <c r="K151" s="76"/>
      <c r="L151" s="74"/>
      <c r="M151" s="250"/>
      <c r="N151" s="49"/>
      <c r="O151" s="49"/>
      <c r="P151" s="49"/>
      <c r="Q151" s="49"/>
      <c r="R151" s="49"/>
      <c r="S151" s="49"/>
      <c r="T151" s="97"/>
      <c r="AT151" s="26" t="s">
        <v>391</v>
      </c>
      <c r="AU151" s="26" t="s">
        <v>104</v>
      </c>
    </row>
    <row r="152" spans="2:65" s="1" customFormat="1" ht="16.5" customHeight="1">
      <c r="B152" s="48"/>
      <c r="C152" s="286" t="s">
        <v>654</v>
      </c>
      <c r="D152" s="286" t="s">
        <v>468</v>
      </c>
      <c r="E152" s="287" t="s">
        <v>5522</v>
      </c>
      <c r="F152" s="288" t="s">
        <v>5523</v>
      </c>
      <c r="G152" s="289" t="s">
        <v>318</v>
      </c>
      <c r="H152" s="290">
        <v>1</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1482</v>
      </c>
      <c r="AT152" s="26" t="s">
        <v>468</v>
      </c>
      <c r="AU152" s="26" t="s">
        <v>104</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1482</v>
      </c>
      <c r="BM152" s="26" t="s">
        <v>5524</v>
      </c>
    </row>
    <row r="153" spans="2:65" s="1" customFormat="1" ht="16.5" customHeight="1">
      <c r="B153" s="48"/>
      <c r="C153" s="286" t="s">
        <v>668</v>
      </c>
      <c r="D153" s="286" t="s">
        <v>468</v>
      </c>
      <c r="E153" s="287" t="s">
        <v>5525</v>
      </c>
      <c r="F153" s="288" t="s">
        <v>5526</v>
      </c>
      <c r="G153" s="289" t="s">
        <v>2794</v>
      </c>
      <c r="H153" s="290">
        <v>120</v>
      </c>
      <c r="I153" s="291"/>
      <c r="J153" s="292">
        <f>ROUND(I153*H153,2)</f>
        <v>0</v>
      </c>
      <c r="K153" s="288" t="s">
        <v>22</v>
      </c>
      <c r="L153" s="293"/>
      <c r="M153" s="294" t="s">
        <v>22</v>
      </c>
      <c r="N153" s="295" t="s">
        <v>47</v>
      </c>
      <c r="O153" s="49"/>
      <c r="P153" s="245">
        <f>O153*H153</f>
        <v>0</v>
      </c>
      <c r="Q153" s="245">
        <v>0</v>
      </c>
      <c r="R153" s="245">
        <f>Q153*H153</f>
        <v>0</v>
      </c>
      <c r="S153" s="245">
        <v>0</v>
      </c>
      <c r="T153" s="246">
        <f>S153*H153</f>
        <v>0</v>
      </c>
      <c r="AR153" s="26" t="s">
        <v>1482</v>
      </c>
      <c r="AT153" s="26" t="s">
        <v>468</v>
      </c>
      <c r="AU153" s="26" t="s">
        <v>104</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1482</v>
      </c>
      <c r="BM153" s="26" t="s">
        <v>5527</v>
      </c>
    </row>
    <row r="154" spans="2:65" s="1" customFormat="1" ht="25.5" customHeight="1">
      <c r="B154" s="48"/>
      <c r="C154" s="286" t="s">
        <v>675</v>
      </c>
      <c r="D154" s="286" t="s">
        <v>468</v>
      </c>
      <c r="E154" s="287" t="s">
        <v>5528</v>
      </c>
      <c r="F154" s="288" t="s">
        <v>5529</v>
      </c>
      <c r="G154" s="289" t="s">
        <v>318</v>
      </c>
      <c r="H154" s="290">
        <v>32</v>
      </c>
      <c r="I154" s="291"/>
      <c r="J154" s="292">
        <f>ROUND(I154*H154,2)</f>
        <v>0</v>
      </c>
      <c r="K154" s="288" t="s">
        <v>22</v>
      </c>
      <c r="L154" s="293"/>
      <c r="M154" s="294" t="s">
        <v>22</v>
      </c>
      <c r="N154" s="295" t="s">
        <v>47</v>
      </c>
      <c r="O154" s="49"/>
      <c r="P154" s="245">
        <f>O154*H154</f>
        <v>0</v>
      </c>
      <c r="Q154" s="245">
        <v>0</v>
      </c>
      <c r="R154" s="245">
        <f>Q154*H154</f>
        <v>0</v>
      </c>
      <c r="S154" s="245">
        <v>0</v>
      </c>
      <c r="T154" s="246">
        <f>S154*H154</f>
        <v>0</v>
      </c>
      <c r="AR154" s="26" t="s">
        <v>1482</v>
      </c>
      <c r="AT154" s="26" t="s">
        <v>468</v>
      </c>
      <c r="AU154" s="26" t="s">
        <v>104</v>
      </c>
      <c r="AY154" s="26" t="s">
        <v>208</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1482</v>
      </c>
      <c r="BM154" s="26" t="s">
        <v>5530</v>
      </c>
    </row>
    <row r="155" spans="2:47" s="1" customFormat="1" ht="13.5">
      <c r="B155" s="48"/>
      <c r="C155" s="76"/>
      <c r="D155" s="248" t="s">
        <v>391</v>
      </c>
      <c r="E155" s="76"/>
      <c r="F155" s="249" t="s">
        <v>5531</v>
      </c>
      <c r="G155" s="76"/>
      <c r="H155" s="76"/>
      <c r="I155" s="206"/>
      <c r="J155" s="76"/>
      <c r="K155" s="76"/>
      <c r="L155" s="74"/>
      <c r="M155" s="250"/>
      <c r="N155" s="49"/>
      <c r="O155" s="49"/>
      <c r="P155" s="49"/>
      <c r="Q155" s="49"/>
      <c r="R155" s="49"/>
      <c r="S155" s="49"/>
      <c r="T155" s="97"/>
      <c r="AT155" s="26" t="s">
        <v>391</v>
      </c>
      <c r="AU155" s="26" t="s">
        <v>104</v>
      </c>
    </row>
    <row r="156" spans="2:65" s="1" customFormat="1" ht="16.5" customHeight="1">
      <c r="B156" s="48"/>
      <c r="C156" s="286" t="s">
        <v>711</v>
      </c>
      <c r="D156" s="286" t="s">
        <v>468</v>
      </c>
      <c r="E156" s="287" t="s">
        <v>5532</v>
      </c>
      <c r="F156" s="288" t="s">
        <v>5533</v>
      </c>
      <c r="G156" s="289" t="s">
        <v>318</v>
      </c>
      <c r="H156" s="290">
        <v>14</v>
      </c>
      <c r="I156" s="291"/>
      <c r="J156" s="292">
        <f>ROUND(I156*H156,2)</f>
        <v>0</v>
      </c>
      <c r="K156" s="288" t="s">
        <v>22</v>
      </c>
      <c r="L156" s="293"/>
      <c r="M156" s="294" t="s">
        <v>22</v>
      </c>
      <c r="N156" s="295" t="s">
        <v>47</v>
      </c>
      <c r="O156" s="49"/>
      <c r="P156" s="245">
        <f>O156*H156</f>
        <v>0</v>
      </c>
      <c r="Q156" s="245">
        <v>0</v>
      </c>
      <c r="R156" s="245">
        <f>Q156*H156</f>
        <v>0</v>
      </c>
      <c r="S156" s="245">
        <v>0</v>
      </c>
      <c r="T156" s="246">
        <f>S156*H156</f>
        <v>0</v>
      </c>
      <c r="AR156" s="26" t="s">
        <v>1482</v>
      </c>
      <c r="AT156" s="26" t="s">
        <v>468</v>
      </c>
      <c r="AU156" s="26" t="s">
        <v>104</v>
      </c>
      <c r="AY156" s="26" t="s">
        <v>208</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1482</v>
      </c>
      <c r="BM156" s="26" t="s">
        <v>5534</v>
      </c>
    </row>
    <row r="157" spans="2:47" s="1" customFormat="1" ht="13.5">
      <c r="B157" s="48"/>
      <c r="C157" s="76"/>
      <c r="D157" s="248" t="s">
        <v>391</v>
      </c>
      <c r="E157" s="76"/>
      <c r="F157" s="249" t="s">
        <v>5535</v>
      </c>
      <c r="G157" s="76"/>
      <c r="H157" s="76"/>
      <c r="I157" s="206"/>
      <c r="J157" s="76"/>
      <c r="K157" s="76"/>
      <c r="L157" s="74"/>
      <c r="M157" s="250"/>
      <c r="N157" s="49"/>
      <c r="O157" s="49"/>
      <c r="P157" s="49"/>
      <c r="Q157" s="49"/>
      <c r="R157" s="49"/>
      <c r="S157" s="49"/>
      <c r="T157" s="97"/>
      <c r="AT157" s="26" t="s">
        <v>391</v>
      </c>
      <c r="AU157" s="26" t="s">
        <v>104</v>
      </c>
    </row>
    <row r="158" spans="2:65" s="1" customFormat="1" ht="25.5" customHeight="1">
      <c r="B158" s="48"/>
      <c r="C158" s="286" t="s">
        <v>735</v>
      </c>
      <c r="D158" s="286" t="s">
        <v>468</v>
      </c>
      <c r="E158" s="287" t="s">
        <v>5536</v>
      </c>
      <c r="F158" s="288" t="s">
        <v>5537</v>
      </c>
      <c r="G158" s="289" t="s">
        <v>318</v>
      </c>
      <c r="H158" s="290">
        <v>66</v>
      </c>
      <c r="I158" s="291"/>
      <c r="J158" s="292">
        <f>ROUND(I158*H158,2)</f>
        <v>0</v>
      </c>
      <c r="K158" s="288" t="s">
        <v>22</v>
      </c>
      <c r="L158" s="293"/>
      <c r="M158" s="294" t="s">
        <v>22</v>
      </c>
      <c r="N158" s="295" t="s">
        <v>47</v>
      </c>
      <c r="O158" s="49"/>
      <c r="P158" s="245">
        <f>O158*H158</f>
        <v>0</v>
      </c>
      <c r="Q158" s="245">
        <v>0</v>
      </c>
      <c r="R158" s="245">
        <f>Q158*H158</f>
        <v>0</v>
      </c>
      <c r="S158" s="245">
        <v>0</v>
      </c>
      <c r="T158" s="246">
        <f>S158*H158</f>
        <v>0</v>
      </c>
      <c r="AR158" s="26" t="s">
        <v>1482</v>
      </c>
      <c r="AT158" s="26" t="s">
        <v>468</v>
      </c>
      <c r="AU158" s="26" t="s">
        <v>104</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1482</v>
      </c>
      <c r="BM158" s="26" t="s">
        <v>5538</v>
      </c>
    </row>
    <row r="159" spans="2:47" s="1" customFormat="1" ht="13.5">
      <c r="B159" s="48"/>
      <c r="C159" s="76"/>
      <c r="D159" s="248" t="s">
        <v>391</v>
      </c>
      <c r="E159" s="76"/>
      <c r="F159" s="319" t="s">
        <v>5539</v>
      </c>
      <c r="G159" s="76"/>
      <c r="H159" s="76"/>
      <c r="I159" s="206"/>
      <c r="J159" s="76"/>
      <c r="K159" s="76"/>
      <c r="L159" s="74"/>
      <c r="M159" s="250"/>
      <c r="N159" s="49"/>
      <c r="O159" s="49"/>
      <c r="P159" s="49"/>
      <c r="Q159" s="49"/>
      <c r="R159" s="49"/>
      <c r="S159" s="49"/>
      <c r="T159" s="97"/>
      <c r="AT159" s="26" t="s">
        <v>391</v>
      </c>
      <c r="AU159" s="26" t="s">
        <v>104</v>
      </c>
    </row>
    <row r="160" spans="2:65" s="1" customFormat="1" ht="25.5" customHeight="1">
      <c r="B160" s="48"/>
      <c r="C160" s="286" t="s">
        <v>739</v>
      </c>
      <c r="D160" s="286" t="s">
        <v>468</v>
      </c>
      <c r="E160" s="287" t="s">
        <v>5540</v>
      </c>
      <c r="F160" s="288" t="s">
        <v>5541</v>
      </c>
      <c r="G160" s="289" t="s">
        <v>318</v>
      </c>
      <c r="H160" s="290">
        <v>16</v>
      </c>
      <c r="I160" s="291"/>
      <c r="J160" s="292">
        <f>ROUND(I160*H160,2)</f>
        <v>0</v>
      </c>
      <c r="K160" s="288" t="s">
        <v>22</v>
      </c>
      <c r="L160" s="293"/>
      <c r="M160" s="294" t="s">
        <v>22</v>
      </c>
      <c r="N160" s="295" t="s">
        <v>47</v>
      </c>
      <c r="O160" s="49"/>
      <c r="P160" s="245">
        <f>O160*H160</f>
        <v>0</v>
      </c>
      <c r="Q160" s="245">
        <v>0</v>
      </c>
      <c r="R160" s="245">
        <f>Q160*H160</f>
        <v>0</v>
      </c>
      <c r="S160" s="245">
        <v>0</v>
      </c>
      <c r="T160" s="246">
        <f>S160*H160</f>
        <v>0</v>
      </c>
      <c r="AR160" s="26" t="s">
        <v>1482</v>
      </c>
      <c r="AT160" s="26" t="s">
        <v>468</v>
      </c>
      <c r="AU160" s="26" t="s">
        <v>104</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1482</v>
      </c>
      <c r="BM160" s="26" t="s">
        <v>5542</v>
      </c>
    </row>
    <row r="161" spans="2:47" s="1" customFormat="1" ht="13.5">
      <c r="B161" s="48"/>
      <c r="C161" s="76"/>
      <c r="D161" s="248" t="s">
        <v>391</v>
      </c>
      <c r="E161" s="76"/>
      <c r="F161" s="249" t="s">
        <v>5543</v>
      </c>
      <c r="G161" s="76"/>
      <c r="H161" s="76"/>
      <c r="I161" s="206"/>
      <c r="J161" s="76"/>
      <c r="K161" s="76"/>
      <c r="L161" s="74"/>
      <c r="M161" s="250"/>
      <c r="N161" s="49"/>
      <c r="O161" s="49"/>
      <c r="P161" s="49"/>
      <c r="Q161" s="49"/>
      <c r="R161" s="49"/>
      <c r="S161" s="49"/>
      <c r="T161" s="97"/>
      <c r="AT161" s="26" t="s">
        <v>391</v>
      </c>
      <c r="AU161" s="26" t="s">
        <v>104</v>
      </c>
    </row>
    <row r="162" spans="2:65" s="1" customFormat="1" ht="16.5" customHeight="1">
      <c r="B162" s="48"/>
      <c r="C162" s="286" t="s">
        <v>747</v>
      </c>
      <c r="D162" s="286" t="s">
        <v>468</v>
      </c>
      <c r="E162" s="287" t="s">
        <v>5544</v>
      </c>
      <c r="F162" s="288" t="s">
        <v>5545</v>
      </c>
      <c r="G162" s="289" t="s">
        <v>318</v>
      </c>
      <c r="H162" s="290">
        <v>45</v>
      </c>
      <c r="I162" s="291"/>
      <c r="J162" s="292">
        <f>ROUND(I162*H162,2)</f>
        <v>0</v>
      </c>
      <c r="K162" s="288" t="s">
        <v>22</v>
      </c>
      <c r="L162" s="293"/>
      <c r="M162" s="294" t="s">
        <v>22</v>
      </c>
      <c r="N162" s="295" t="s">
        <v>47</v>
      </c>
      <c r="O162" s="49"/>
      <c r="P162" s="245">
        <f>O162*H162</f>
        <v>0</v>
      </c>
      <c r="Q162" s="245">
        <v>0</v>
      </c>
      <c r="R162" s="245">
        <f>Q162*H162</f>
        <v>0</v>
      </c>
      <c r="S162" s="245">
        <v>0</v>
      </c>
      <c r="T162" s="246">
        <f>S162*H162</f>
        <v>0</v>
      </c>
      <c r="AR162" s="26" t="s">
        <v>1482</v>
      </c>
      <c r="AT162" s="26" t="s">
        <v>468</v>
      </c>
      <c r="AU162" s="26" t="s">
        <v>104</v>
      </c>
      <c r="AY162" s="26" t="s">
        <v>208</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1482</v>
      </c>
      <c r="BM162" s="26" t="s">
        <v>5546</v>
      </c>
    </row>
    <row r="163" spans="2:47" s="1" customFormat="1" ht="13.5">
      <c r="B163" s="48"/>
      <c r="C163" s="76"/>
      <c r="D163" s="248" t="s">
        <v>391</v>
      </c>
      <c r="E163" s="76"/>
      <c r="F163" s="249" t="s">
        <v>5547</v>
      </c>
      <c r="G163" s="76"/>
      <c r="H163" s="76"/>
      <c r="I163" s="206"/>
      <c r="J163" s="76"/>
      <c r="K163" s="76"/>
      <c r="L163" s="74"/>
      <c r="M163" s="250"/>
      <c r="N163" s="49"/>
      <c r="O163" s="49"/>
      <c r="P163" s="49"/>
      <c r="Q163" s="49"/>
      <c r="R163" s="49"/>
      <c r="S163" s="49"/>
      <c r="T163" s="97"/>
      <c r="AT163" s="26" t="s">
        <v>391</v>
      </c>
      <c r="AU163" s="26" t="s">
        <v>104</v>
      </c>
    </row>
    <row r="164" spans="2:65" s="1" customFormat="1" ht="25.5" customHeight="1">
      <c r="B164" s="48"/>
      <c r="C164" s="286" t="s">
        <v>754</v>
      </c>
      <c r="D164" s="286" t="s">
        <v>468</v>
      </c>
      <c r="E164" s="287" t="s">
        <v>5548</v>
      </c>
      <c r="F164" s="288" t="s">
        <v>5549</v>
      </c>
      <c r="G164" s="289" t="s">
        <v>318</v>
      </c>
      <c r="H164" s="290">
        <v>14</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1482</v>
      </c>
      <c r="AT164" s="26" t="s">
        <v>468</v>
      </c>
      <c r="AU164" s="26" t="s">
        <v>104</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1482</v>
      </c>
      <c r="BM164" s="26" t="s">
        <v>5550</v>
      </c>
    </row>
    <row r="165" spans="2:47" s="1" customFormat="1" ht="13.5">
      <c r="B165" s="48"/>
      <c r="C165" s="76"/>
      <c r="D165" s="248" t="s">
        <v>391</v>
      </c>
      <c r="E165" s="76"/>
      <c r="F165" s="319" t="s">
        <v>5551</v>
      </c>
      <c r="G165" s="76"/>
      <c r="H165" s="76"/>
      <c r="I165" s="206"/>
      <c r="J165" s="76"/>
      <c r="K165" s="76"/>
      <c r="L165" s="74"/>
      <c r="M165" s="250"/>
      <c r="N165" s="49"/>
      <c r="O165" s="49"/>
      <c r="P165" s="49"/>
      <c r="Q165" s="49"/>
      <c r="R165" s="49"/>
      <c r="S165" s="49"/>
      <c r="T165" s="97"/>
      <c r="AT165" s="26" t="s">
        <v>391</v>
      </c>
      <c r="AU165" s="26" t="s">
        <v>104</v>
      </c>
    </row>
    <row r="166" spans="2:65" s="1" customFormat="1" ht="25.5" customHeight="1">
      <c r="B166" s="48"/>
      <c r="C166" s="286" t="s">
        <v>759</v>
      </c>
      <c r="D166" s="286" t="s">
        <v>468</v>
      </c>
      <c r="E166" s="287" t="s">
        <v>5552</v>
      </c>
      <c r="F166" s="288" t="s">
        <v>5553</v>
      </c>
      <c r="G166" s="289" t="s">
        <v>318</v>
      </c>
      <c r="H166" s="290">
        <v>2</v>
      </c>
      <c r="I166" s="291"/>
      <c r="J166" s="292">
        <f>ROUND(I166*H166,2)</f>
        <v>0</v>
      </c>
      <c r="K166" s="288" t="s">
        <v>22</v>
      </c>
      <c r="L166" s="293"/>
      <c r="M166" s="294" t="s">
        <v>22</v>
      </c>
      <c r="N166" s="295" t="s">
        <v>47</v>
      </c>
      <c r="O166" s="49"/>
      <c r="P166" s="245">
        <f>O166*H166</f>
        <v>0</v>
      </c>
      <c r="Q166" s="245">
        <v>0</v>
      </c>
      <c r="R166" s="245">
        <f>Q166*H166</f>
        <v>0</v>
      </c>
      <c r="S166" s="245">
        <v>0</v>
      </c>
      <c r="T166" s="246">
        <f>S166*H166</f>
        <v>0</v>
      </c>
      <c r="AR166" s="26" t="s">
        <v>1482</v>
      </c>
      <c r="AT166" s="26" t="s">
        <v>468</v>
      </c>
      <c r="AU166" s="26" t="s">
        <v>104</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1482</v>
      </c>
      <c r="BM166" s="26" t="s">
        <v>5554</v>
      </c>
    </row>
    <row r="167" spans="2:47" s="1" customFormat="1" ht="13.5">
      <c r="B167" s="48"/>
      <c r="C167" s="76"/>
      <c r="D167" s="248" t="s">
        <v>391</v>
      </c>
      <c r="E167" s="76"/>
      <c r="F167" s="249" t="s">
        <v>5555</v>
      </c>
      <c r="G167" s="76"/>
      <c r="H167" s="76"/>
      <c r="I167" s="206"/>
      <c r="J167" s="76"/>
      <c r="K167" s="76"/>
      <c r="L167" s="74"/>
      <c r="M167" s="250"/>
      <c r="N167" s="49"/>
      <c r="O167" s="49"/>
      <c r="P167" s="49"/>
      <c r="Q167" s="49"/>
      <c r="R167" s="49"/>
      <c r="S167" s="49"/>
      <c r="T167" s="97"/>
      <c r="AT167" s="26" t="s">
        <v>391</v>
      </c>
      <c r="AU167" s="26" t="s">
        <v>104</v>
      </c>
    </row>
    <row r="168" spans="2:65" s="1" customFormat="1" ht="16.5" customHeight="1">
      <c r="B168" s="48"/>
      <c r="C168" s="286" t="s">
        <v>769</v>
      </c>
      <c r="D168" s="286" t="s">
        <v>468</v>
      </c>
      <c r="E168" s="287" t="s">
        <v>5556</v>
      </c>
      <c r="F168" s="288" t="s">
        <v>5557</v>
      </c>
      <c r="G168" s="289" t="s">
        <v>318</v>
      </c>
      <c r="H168" s="290">
        <v>9</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1482</v>
      </c>
      <c r="AT168" s="26" t="s">
        <v>468</v>
      </c>
      <c r="AU168" s="26" t="s">
        <v>104</v>
      </c>
      <c r="AY168" s="26" t="s">
        <v>208</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1482</v>
      </c>
      <c r="BM168" s="26" t="s">
        <v>5558</v>
      </c>
    </row>
    <row r="169" spans="2:47" s="1" customFormat="1" ht="13.5">
      <c r="B169" s="48"/>
      <c r="C169" s="76"/>
      <c r="D169" s="248" t="s">
        <v>391</v>
      </c>
      <c r="E169" s="76"/>
      <c r="F169" s="249" t="s">
        <v>5559</v>
      </c>
      <c r="G169" s="76"/>
      <c r="H169" s="76"/>
      <c r="I169" s="206"/>
      <c r="J169" s="76"/>
      <c r="K169" s="76"/>
      <c r="L169" s="74"/>
      <c r="M169" s="250"/>
      <c r="N169" s="49"/>
      <c r="O169" s="49"/>
      <c r="P169" s="49"/>
      <c r="Q169" s="49"/>
      <c r="R169" s="49"/>
      <c r="S169" s="49"/>
      <c r="T169" s="97"/>
      <c r="AT169" s="26" t="s">
        <v>391</v>
      </c>
      <c r="AU169" s="26" t="s">
        <v>104</v>
      </c>
    </row>
    <row r="170" spans="2:65" s="1" customFormat="1" ht="25.5" customHeight="1">
      <c r="B170" s="48"/>
      <c r="C170" s="286" t="s">
        <v>777</v>
      </c>
      <c r="D170" s="286" t="s">
        <v>468</v>
      </c>
      <c r="E170" s="287" t="s">
        <v>5560</v>
      </c>
      <c r="F170" s="288" t="s">
        <v>5561</v>
      </c>
      <c r="G170" s="289" t="s">
        <v>318</v>
      </c>
      <c r="H170" s="290">
        <v>17</v>
      </c>
      <c r="I170" s="291"/>
      <c r="J170" s="292">
        <f>ROUND(I170*H170,2)</f>
        <v>0</v>
      </c>
      <c r="K170" s="288" t="s">
        <v>22</v>
      </c>
      <c r="L170" s="293"/>
      <c r="M170" s="294" t="s">
        <v>22</v>
      </c>
      <c r="N170" s="295" t="s">
        <v>47</v>
      </c>
      <c r="O170" s="49"/>
      <c r="P170" s="245">
        <f>O170*H170</f>
        <v>0</v>
      </c>
      <c r="Q170" s="245">
        <v>0</v>
      </c>
      <c r="R170" s="245">
        <f>Q170*H170</f>
        <v>0</v>
      </c>
      <c r="S170" s="245">
        <v>0</v>
      </c>
      <c r="T170" s="246">
        <f>S170*H170</f>
        <v>0</v>
      </c>
      <c r="AR170" s="26" t="s">
        <v>1482</v>
      </c>
      <c r="AT170" s="26" t="s">
        <v>468</v>
      </c>
      <c r="AU170" s="26" t="s">
        <v>104</v>
      </c>
      <c r="AY170" s="26" t="s">
        <v>208</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1482</v>
      </c>
      <c r="BM170" s="26" t="s">
        <v>5562</v>
      </c>
    </row>
    <row r="171" spans="2:47" s="1" customFormat="1" ht="13.5">
      <c r="B171" s="48"/>
      <c r="C171" s="76"/>
      <c r="D171" s="248" t="s">
        <v>391</v>
      </c>
      <c r="E171" s="76"/>
      <c r="F171" s="249" t="s">
        <v>5563</v>
      </c>
      <c r="G171" s="76"/>
      <c r="H171" s="76"/>
      <c r="I171" s="206"/>
      <c r="J171" s="76"/>
      <c r="K171" s="76"/>
      <c r="L171" s="74"/>
      <c r="M171" s="250"/>
      <c r="N171" s="49"/>
      <c r="O171" s="49"/>
      <c r="P171" s="49"/>
      <c r="Q171" s="49"/>
      <c r="R171" s="49"/>
      <c r="S171" s="49"/>
      <c r="T171" s="97"/>
      <c r="AT171" s="26" t="s">
        <v>391</v>
      </c>
      <c r="AU171" s="26" t="s">
        <v>104</v>
      </c>
    </row>
    <row r="172" spans="2:65" s="1" customFormat="1" ht="25.5" customHeight="1">
      <c r="B172" s="48"/>
      <c r="C172" s="286" t="s">
        <v>785</v>
      </c>
      <c r="D172" s="286" t="s">
        <v>468</v>
      </c>
      <c r="E172" s="287" t="s">
        <v>5564</v>
      </c>
      <c r="F172" s="288" t="s">
        <v>5565</v>
      </c>
      <c r="G172" s="289" t="s">
        <v>318</v>
      </c>
      <c r="H172" s="290">
        <v>14</v>
      </c>
      <c r="I172" s="291"/>
      <c r="J172" s="292">
        <f>ROUND(I172*H172,2)</f>
        <v>0</v>
      </c>
      <c r="K172" s="288" t="s">
        <v>22</v>
      </c>
      <c r="L172" s="293"/>
      <c r="M172" s="294" t="s">
        <v>22</v>
      </c>
      <c r="N172" s="295" t="s">
        <v>47</v>
      </c>
      <c r="O172" s="49"/>
      <c r="P172" s="245">
        <f>O172*H172</f>
        <v>0</v>
      </c>
      <c r="Q172" s="245">
        <v>0</v>
      </c>
      <c r="R172" s="245">
        <f>Q172*H172</f>
        <v>0</v>
      </c>
      <c r="S172" s="245">
        <v>0</v>
      </c>
      <c r="T172" s="246">
        <f>S172*H172</f>
        <v>0</v>
      </c>
      <c r="AR172" s="26" t="s">
        <v>1482</v>
      </c>
      <c r="AT172" s="26" t="s">
        <v>468</v>
      </c>
      <c r="AU172" s="26" t="s">
        <v>104</v>
      </c>
      <c r="AY172" s="26" t="s">
        <v>208</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1482</v>
      </c>
      <c r="BM172" s="26" t="s">
        <v>5566</v>
      </c>
    </row>
    <row r="173" spans="2:47" s="1" customFormat="1" ht="13.5">
      <c r="B173" s="48"/>
      <c r="C173" s="76"/>
      <c r="D173" s="248" t="s">
        <v>391</v>
      </c>
      <c r="E173" s="76"/>
      <c r="F173" s="249" t="s">
        <v>5567</v>
      </c>
      <c r="G173" s="76"/>
      <c r="H173" s="76"/>
      <c r="I173" s="206"/>
      <c r="J173" s="76"/>
      <c r="K173" s="76"/>
      <c r="L173" s="74"/>
      <c r="M173" s="250"/>
      <c r="N173" s="49"/>
      <c r="O173" s="49"/>
      <c r="P173" s="49"/>
      <c r="Q173" s="49"/>
      <c r="R173" s="49"/>
      <c r="S173" s="49"/>
      <c r="T173" s="97"/>
      <c r="AT173" s="26" t="s">
        <v>391</v>
      </c>
      <c r="AU173" s="26" t="s">
        <v>104</v>
      </c>
    </row>
    <row r="174" spans="2:65" s="1" customFormat="1" ht="16.5" customHeight="1">
      <c r="B174" s="48"/>
      <c r="C174" s="286" t="s">
        <v>797</v>
      </c>
      <c r="D174" s="286" t="s">
        <v>468</v>
      </c>
      <c r="E174" s="287" t="s">
        <v>5568</v>
      </c>
      <c r="F174" s="288" t="s">
        <v>5569</v>
      </c>
      <c r="G174" s="289" t="s">
        <v>318</v>
      </c>
      <c r="H174" s="290">
        <v>1</v>
      </c>
      <c r="I174" s="291"/>
      <c r="J174" s="292">
        <f>ROUND(I174*H174,2)</f>
        <v>0</v>
      </c>
      <c r="K174" s="288" t="s">
        <v>22</v>
      </c>
      <c r="L174" s="293"/>
      <c r="M174" s="294" t="s">
        <v>22</v>
      </c>
      <c r="N174" s="295" t="s">
        <v>47</v>
      </c>
      <c r="O174" s="49"/>
      <c r="P174" s="245">
        <f>O174*H174</f>
        <v>0</v>
      </c>
      <c r="Q174" s="245">
        <v>0</v>
      </c>
      <c r="R174" s="245">
        <f>Q174*H174</f>
        <v>0</v>
      </c>
      <c r="S174" s="245">
        <v>0</v>
      </c>
      <c r="T174" s="246">
        <f>S174*H174</f>
        <v>0</v>
      </c>
      <c r="AR174" s="26" t="s">
        <v>1482</v>
      </c>
      <c r="AT174" s="26" t="s">
        <v>468</v>
      </c>
      <c r="AU174" s="26" t="s">
        <v>104</v>
      </c>
      <c r="AY174" s="26" t="s">
        <v>208</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1482</v>
      </c>
      <c r="BM174" s="26" t="s">
        <v>5570</v>
      </c>
    </row>
    <row r="175" spans="2:47" s="1" customFormat="1" ht="13.5">
      <c r="B175" s="48"/>
      <c r="C175" s="76"/>
      <c r="D175" s="248" t="s">
        <v>391</v>
      </c>
      <c r="E175" s="76"/>
      <c r="F175" s="249" t="s">
        <v>5571</v>
      </c>
      <c r="G175" s="76"/>
      <c r="H175" s="76"/>
      <c r="I175" s="206"/>
      <c r="J175" s="76"/>
      <c r="K175" s="76"/>
      <c r="L175" s="74"/>
      <c r="M175" s="250"/>
      <c r="N175" s="49"/>
      <c r="O175" s="49"/>
      <c r="P175" s="49"/>
      <c r="Q175" s="49"/>
      <c r="R175" s="49"/>
      <c r="S175" s="49"/>
      <c r="T175" s="97"/>
      <c r="AT175" s="26" t="s">
        <v>391</v>
      </c>
      <c r="AU175" s="26" t="s">
        <v>104</v>
      </c>
    </row>
    <row r="176" spans="2:65" s="1" customFormat="1" ht="16.5" customHeight="1">
      <c r="B176" s="48"/>
      <c r="C176" s="286" t="s">
        <v>804</v>
      </c>
      <c r="D176" s="286" t="s">
        <v>468</v>
      </c>
      <c r="E176" s="287" t="s">
        <v>5572</v>
      </c>
      <c r="F176" s="288" t="s">
        <v>5573</v>
      </c>
      <c r="G176" s="289" t="s">
        <v>318</v>
      </c>
      <c r="H176" s="290">
        <v>1</v>
      </c>
      <c r="I176" s="291"/>
      <c r="J176" s="292">
        <f>ROUND(I176*H176,2)</f>
        <v>0</v>
      </c>
      <c r="K176" s="288" t="s">
        <v>22</v>
      </c>
      <c r="L176" s="293"/>
      <c r="M176" s="294" t="s">
        <v>22</v>
      </c>
      <c r="N176" s="295" t="s">
        <v>47</v>
      </c>
      <c r="O176" s="49"/>
      <c r="P176" s="245">
        <f>O176*H176</f>
        <v>0</v>
      </c>
      <c r="Q176" s="245">
        <v>0</v>
      </c>
      <c r="R176" s="245">
        <f>Q176*H176</f>
        <v>0</v>
      </c>
      <c r="S176" s="245">
        <v>0</v>
      </c>
      <c r="T176" s="246">
        <f>S176*H176</f>
        <v>0</v>
      </c>
      <c r="AR176" s="26" t="s">
        <v>1482</v>
      </c>
      <c r="AT176" s="26" t="s">
        <v>468</v>
      </c>
      <c r="AU176" s="26" t="s">
        <v>104</v>
      </c>
      <c r="AY176" s="26" t="s">
        <v>208</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1482</v>
      </c>
      <c r="BM176" s="26" t="s">
        <v>5574</v>
      </c>
    </row>
    <row r="177" spans="2:47" s="1" customFormat="1" ht="13.5">
      <c r="B177" s="48"/>
      <c r="C177" s="76"/>
      <c r="D177" s="248" t="s">
        <v>391</v>
      </c>
      <c r="E177" s="76"/>
      <c r="F177" s="249" t="s">
        <v>5571</v>
      </c>
      <c r="G177" s="76"/>
      <c r="H177" s="76"/>
      <c r="I177" s="206"/>
      <c r="J177" s="76"/>
      <c r="K177" s="76"/>
      <c r="L177" s="74"/>
      <c r="M177" s="250"/>
      <c r="N177" s="49"/>
      <c r="O177" s="49"/>
      <c r="P177" s="49"/>
      <c r="Q177" s="49"/>
      <c r="R177" s="49"/>
      <c r="S177" s="49"/>
      <c r="T177" s="97"/>
      <c r="AT177" s="26" t="s">
        <v>391</v>
      </c>
      <c r="AU177" s="26" t="s">
        <v>104</v>
      </c>
    </row>
    <row r="178" spans="2:65" s="1" customFormat="1" ht="16.5" customHeight="1">
      <c r="B178" s="48"/>
      <c r="C178" s="286" t="s">
        <v>827</v>
      </c>
      <c r="D178" s="286" t="s">
        <v>468</v>
      </c>
      <c r="E178" s="287" t="s">
        <v>5575</v>
      </c>
      <c r="F178" s="288" t="s">
        <v>5576</v>
      </c>
      <c r="G178" s="289" t="s">
        <v>318</v>
      </c>
      <c r="H178" s="290">
        <v>1</v>
      </c>
      <c r="I178" s="291"/>
      <c r="J178" s="292">
        <f>ROUND(I178*H178,2)</f>
        <v>0</v>
      </c>
      <c r="K178" s="288" t="s">
        <v>22</v>
      </c>
      <c r="L178" s="293"/>
      <c r="M178" s="294" t="s">
        <v>22</v>
      </c>
      <c r="N178" s="295" t="s">
        <v>47</v>
      </c>
      <c r="O178" s="49"/>
      <c r="P178" s="245">
        <f>O178*H178</f>
        <v>0</v>
      </c>
      <c r="Q178" s="245">
        <v>0</v>
      </c>
      <c r="R178" s="245">
        <f>Q178*H178</f>
        <v>0</v>
      </c>
      <c r="S178" s="245">
        <v>0</v>
      </c>
      <c r="T178" s="246">
        <f>S178*H178</f>
        <v>0</v>
      </c>
      <c r="AR178" s="26" t="s">
        <v>1482</v>
      </c>
      <c r="AT178" s="26" t="s">
        <v>468</v>
      </c>
      <c r="AU178" s="26" t="s">
        <v>104</v>
      </c>
      <c r="AY178" s="26" t="s">
        <v>208</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1482</v>
      </c>
      <c r="BM178" s="26" t="s">
        <v>5577</v>
      </c>
    </row>
    <row r="179" spans="2:47" s="1" customFormat="1" ht="13.5">
      <c r="B179" s="48"/>
      <c r="C179" s="76"/>
      <c r="D179" s="248" t="s">
        <v>391</v>
      </c>
      <c r="E179" s="76"/>
      <c r="F179" s="249" t="s">
        <v>5571</v>
      </c>
      <c r="G179" s="76"/>
      <c r="H179" s="76"/>
      <c r="I179" s="206"/>
      <c r="J179" s="76"/>
      <c r="K179" s="76"/>
      <c r="L179" s="74"/>
      <c r="M179" s="250"/>
      <c r="N179" s="49"/>
      <c r="O179" s="49"/>
      <c r="P179" s="49"/>
      <c r="Q179" s="49"/>
      <c r="R179" s="49"/>
      <c r="S179" s="49"/>
      <c r="T179" s="97"/>
      <c r="AT179" s="26" t="s">
        <v>391</v>
      </c>
      <c r="AU179" s="26" t="s">
        <v>104</v>
      </c>
    </row>
    <row r="180" spans="2:65" s="1" customFormat="1" ht="16.5" customHeight="1">
      <c r="B180" s="48"/>
      <c r="C180" s="286" t="s">
        <v>843</v>
      </c>
      <c r="D180" s="286" t="s">
        <v>468</v>
      </c>
      <c r="E180" s="287" t="s">
        <v>5578</v>
      </c>
      <c r="F180" s="288" t="s">
        <v>5579</v>
      </c>
      <c r="G180" s="289" t="s">
        <v>318</v>
      </c>
      <c r="H180" s="290">
        <v>3</v>
      </c>
      <c r="I180" s="291"/>
      <c r="J180" s="292">
        <f>ROUND(I180*H180,2)</f>
        <v>0</v>
      </c>
      <c r="K180" s="288" t="s">
        <v>22</v>
      </c>
      <c r="L180" s="293"/>
      <c r="M180" s="294" t="s">
        <v>22</v>
      </c>
      <c r="N180" s="295" t="s">
        <v>47</v>
      </c>
      <c r="O180" s="49"/>
      <c r="P180" s="245">
        <f>O180*H180</f>
        <v>0</v>
      </c>
      <c r="Q180" s="245">
        <v>0</v>
      </c>
      <c r="R180" s="245">
        <f>Q180*H180</f>
        <v>0</v>
      </c>
      <c r="S180" s="245">
        <v>0</v>
      </c>
      <c r="T180" s="246">
        <f>S180*H180</f>
        <v>0</v>
      </c>
      <c r="AR180" s="26" t="s">
        <v>1482</v>
      </c>
      <c r="AT180" s="26" t="s">
        <v>468</v>
      </c>
      <c r="AU180" s="26" t="s">
        <v>104</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1482</v>
      </c>
      <c r="BM180" s="26" t="s">
        <v>5580</v>
      </c>
    </row>
    <row r="181" spans="2:65" s="1" customFormat="1" ht="16.5" customHeight="1">
      <c r="B181" s="48"/>
      <c r="C181" s="286" t="s">
        <v>847</v>
      </c>
      <c r="D181" s="286" t="s">
        <v>468</v>
      </c>
      <c r="E181" s="287" t="s">
        <v>5581</v>
      </c>
      <c r="F181" s="288" t="s">
        <v>5582</v>
      </c>
      <c r="G181" s="289" t="s">
        <v>318</v>
      </c>
      <c r="H181" s="290">
        <v>1</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1482</v>
      </c>
      <c r="AT181" s="26" t="s">
        <v>468</v>
      </c>
      <c r="AU181" s="26" t="s">
        <v>104</v>
      </c>
      <c r="AY181" s="26" t="s">
        <v>208</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1482</v>
      </c>
      <c r="BM181" s="26" t="s">
        <v>5583</v>
      </c>
    </row>
    <row r="182" spans="2:65" s="1" customFormat="1" ht="16.5" customHeight="1">
      <c r="B182" s="48"/>
      <c r="C182" s="286" t="s">
        <v>851</v>
      </c>
      <c r="D182" s="286" t="s">
        <v>468</v>
      </c>
      <c r="E182" s="287" t="s">
        <v>5584</v>
      </c>
      <c r="F182" s="288" t="s">
        <v>5585</v>
      </c>
      <c r="G182" s="289" t="s">
        <v>318</v>
      </c>
      <c r="H182" s="290">
        <v>1</v>
      </c>
      <c r="I182" s="291"/>
      <c r="J182" s="292">
        <f>ROUND(I182*H182,2)</f>
        <v>0</v>
      </c>
      <c r="K182" s="288" t="s">
        <v>22</v>
      </c>
      <c r="L182" s="293"/>
      <c r="M182" s="294" t="s">
        <v>22</v>
      </c>
      <c r="N182" s="295" t="s">
        <v>47</v>
      </c>
      <c r="O182" s="49"/>
      <c r="P182" s="245">
        <f>O182*H182</f>
        <v>0</v>
      </c>
      <c r="Q182" s="245">
        <v>0</v>
      </c>
      <c r="R182" s="245">
        <f>Q182*H182</f>
        <v>0</v>
      </c>
      <c r="S182" s="245">
        <v>0</v>
      </c>
      <c r="T182" s="246">
        <f>S182*H182</f>
        <v>0</v>
      </c>
      <c r="AR182" s="26" t="s">
        <v>1482</v>
      </c>
      <c r="AT182" s="26" t="s">
        <v>468</v>
      </c>
      <c r="AU182" s="26" t="s">
        <v>104</v>
      </c>
      <c r="AY182" s="26" t="s">
        <v>208</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1482</v>
      </c>
      <c r="BM182" s="26" t="s">
        <v>5586</v>
      </c>
    </row>
    <row r="183" spans="2:63" s="11" customFormat="1" ht="22.3" customHeight="1">
      <c r="B183" s="220"/>
      <c r="C183" s="221"/>
      <c r="D183" s="222" t="s">
        <v>75</v>
      </c>
      <c r="E183" s="234" t="s">
        <v>5587</v>
      </c>
      <c r="F183" s="234" t="s">
        <v>5588</v>
      </c>
      <c r="G183" s="221"/>
      <c r="H183" s="221"/>
      <c r="I183" s="224"/>
      <c r="J183" s="235">
        <f>BK183</f>
        <v>0</v>
      </c>
      <c r="K183" s="221"/>
      <c r="L183" s="226"/>
      <c r="M183" s="227"/>
      <c r="N183" s="228"/>
      <c r="O183" s="228"/>
      <c r="P183" s="229">
        <f>SUM(P184:P202)</f>
        <v>0</v>
      </c>
      <c r="Q183" s="228"/>
      <c r="R183" s="229">
        <f>SUM(R184:R202)</f>
        <v>0</v>
      </c>
      <c r="S183" s="228"/>
      <c r="T183" s="230">
        <f>SUM(T184:T202)</f>
        <v>0</v>
      </c>
      <c r="AR183" s="231" t="s">
        <v>104</v>
      </c>
      <c r="AT183" s="232" t="s">
        <v>75</v>
      </c>
      <c r="AU183" s="232" t="s">
        <v>85</v>
      </c>
      <c r="AY183" s="231" t="s">
        <v>208</v>
      </c>
      <c r="BK183" s="233">
        <f>SUM(BK184:BK202)</f>
        <v>0</v>
      </c>
    </row>
    <row r="184" spans="2:65" s="1" customFormat="1" ht="16.5" customHeight="1">
      <c r="B184" s="48"/>
      <c r="C184" s="286" t="s">
        <v>859</v>
      </c>
      <c r="D184" s="286" t="s">
        <v>468</v>
      </c>
      <c r="E184" s="287" t="s">
        <v>5589</v>
      </c>
      <c r="F184" s="288" t="s">
        <v>5590</v>
      </c>
      <c r="G184" s="289" t="s">
        <v>318</v>
      </c>
      <c r="H184" s="290">
        <v>42</v>
      </c>
      <c r="I184" s="291"/>
      <c r="J184" s="292">
        <f>ROUND(I184*H184,2)</f>
        <v>0</v>
      </c>
      <c r="K184" s="288" t="s">
        <v>22</v>
      </c>
      <c r="L184" s="293"/>
      <c r="M184" s="294" t="s">
        <v>22</v>
      </c>
      <c r="N184" s="295" t="s">
        <v>47</v>
      </c>
      <c r="O184" s="49"/>
      <c r="P184" s="245">
        <f>O184*H184</f>
        <v>0</v>
      </c>
      <c r="Q184" s="245">
        <v>0</v>
      </c>
      <c r="R184" s="245">
        <f>Q184*H184</f>
        <v>0</v>
      </c>
      <c r="S184" s="245">
        <v>0</v>
      </c>
      <c r="T184" s="246">
        <f>S184*H184</f>
        <v>0</v>
      </c>
      <c r="AR184" s="26" t="s">
        <v>1482</v>
      </c>
      <c r="AT184" s="26" t="s">
        <v>468</v>
      </c>
      <c r="AU184" s="26" t="s">
        <v>104</v>
      </c>
      <c r="AY184" s="26" t="s">
        <v>208</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1482</v>
      </c>
      <c r="BM184" s="26" t="s">
        <v>5591</v>
      </c>
    </row>
    <row r="185" spans="2:65" s="1" customFormat="1" ht="16.5" customHeight="1">
      <c r="B185" s="48"/>
      <c r="C185" s="286" t="s">
        <v>866</v>
      </c>
      <c r="D185" s="286" t="s">
        <v>468</v>
      </c>
      <c r="E185" s="287" t="s">
        <v>5592</v>
      </c>
      <c r="F185" s="288" t="s">
        <v>5593</v>
      </c>
      <c r="G185" s="289" t="s">
        <v>318</v>
      </c>
      <c r="H185" s="290">
        <v>7</v>
      </c>
      <c r="I185" s="291"/>
      <c r="J185" s="292">
        <f>ROUND(I185*H185,2)</f>
        <v>0</v>
      </c>
      <c r="K185" s="288" t="s">
        <v>22</v>
      </c>
      <c r="L185" s="293"/>
      <c r="M185" s="294" t="s">
        <v>22</v>
      </c>
      <c r="N185" s="295" t="s">
        <v>47</v>
      </c>
      <c r="O185" s="49"/>
      <c r="P185" s="245">
        <f>O185*H185</f>
        <v>0</v>
      </c>
      <c r="Q185" s="245">
        <v>0</v>
      </c>
      <c r="R185" s="245">
        <f>Q185*H185</f>
        <v>0</v>
      </c>
      <c r="S185" s="245">
        <v>0</v>
      </c>
      <c r="T185" s="246">
        <f>S185*H185</f>
        <v>0</v>
      </c>
      <c r="AR185" s="26" t="s">
        <v>1482</v>
      </c>
      <c r="AT185" s="26" t="s">
        <v>468</v>
      </c>
      <c r="AU185" s="26" t="s">
        <v>104</v>
      </c>
      <c r="AY185" s="26" t="s">
        <v>208</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1482</v>
      </c>
      <c r="BM185" s="26" t="s">
        <v>5594</v>
      </c>
    </row>
    <row r="186" spans="2:65" s="1" customFormat="1" ht="16.5" customHeight="1">
      <c r="B186" s="48"/>
      <c r="C186" s="286" t="s">
        <v>876</v>
      </c>
      <c r="D186" s="286" t="s">
        <v>468</v>
      </c>
      <c r="E186" s="287" t="s">
        <v>5595</v>
      </c>
      <c r="F186" s="288" t="s">
        <v>5596</v>
      </c>
      <c r="G186" s="289" t="s">
        <v>318</v>
      </c>
      <c r="H186" s="290">
        <v>4</v>
      </c>
      <c r="I186" s="291"/>
      <c r="J186" s="292">
        <f>ROUND(I186*H186,2)</f>
        <v>0</v>
      </c>
      <c r="K186" s="288" t="s">
        <v>22</v>
      </c>
      <c r="L186" s="293"/>
      <c r="M186" s="294" t="s">
        <v>22</v>
      </c>
      <c r="N186" s="295" t="s">
        <v>47</v>
      </c>
      <c r="O186" s="49"/>
      <c r="P186" s="245">
        <f>O186*H186</f>
        <v>0</v>
      </c>
      <c r="Q186" s="245">
        <v>0</v>
      </c>
      <c r="R186" s="245">
        <f>Q186*H186</f>
        <v>0</v>
      </c>
      <c r="S186" s="245">
        <v>0</v>
      </c>
      <c r="T186" s="246">
        <f>S186*H186</f>
        <v>0</v>
      </c>
      <c r="AR186" s="26" t="s">
        <v>1482</v>
      </c>
      <c r="AT186" s="26" t="s">
        <v>468</v>
      </c>
      <c r="AU186" s="26" t="s">
        <v>104</v>
      </c>
      <c r="AY186" s="26" t="s">
        <v>208</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1482</v>
      </c>
      <c r="BM186" s="26" t="s">
        <v>5597</v>
      </c>
    </row>
    <row r="187" spans="2:65" s="1" customFormat="1" ht="16.5" customHeight="1">
      <c r="B187" s="48"/>
      <c r="C187" s="286" t="s">
        <v>884</v>
      </c>
      <c r="D187" s="286" t="s">
        <v>468</v>
      </c>
      <c r="E187" s="287" t="s">
        <v>5598</v>
      </c>
      <c r="F187" s="288" t="s">
        <v>5599</v>
      </c>
      <c r="G187" s="289" t="s">
        <v>318</v>
      </c>
      <c r="H187" s="290">
        <v>6</v>
      </c>
      <c r="I187" s="291"/>
      <c r="J187" s="292">
        <f>ROUND(I187*H187,2)</f>
        <v>0</v>
      </c>
      <c r="K187" s="288" t="s">
        <v>22</v>
      </c>
      <c r="L187" s="293"/>
      <c r="M187" s="294" t="s">
        <v>22</v>
      </c>
      <c r="N187" s="295" t="s">
        <v>47</v>
      </c>
      <c r="O187" s="49"/>
      <c r="P187" s="245">
        <f>O187*H187</f>
        <v>0</v>
      </c>
      <c r="Q187" s="245">
        <v>0</v>
      </c>
      <c r="R187" s="245">
        <f>Q187*H187</f>
        <v>0</v>
      </c>
      <c r="S187" s="245">
        <v>0</v>
      </c>
      <c r="T187" s="246">
        <f>S187*H187</f>
        <v>0</v>
      </c>
      <c r="AR187" s="26" t="s">
        <v>1482</v>
      </c>
      <c r="AT187" s="26" t="s">
        <v>468</v>
      </c>
      <c r="AU187" s="26" t="s">
        <v>104</v>
      </c>
      <c r="AY187" s="26" t="s">
        <v>208</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1482</v>
      </c>
      <c r="BM187" s="26" t="s">
        <v>5600</v>
      </c>
    </row>
    <row r="188" spans="2:65" s="1" customFormat="1" ht="16.5" customHeight="1">
      <c r="B188" s="48"/>
      <c r="C188" s="286" t="s">
        <v>888</v>
      </c>
      <c r="D188" s="286" t="s">
        <v>468</v>
      </c>
      <c r="E188" s="287" t="s">
        <v>5601</v>
      </c>
      <c r="F188" s="288" t="s">
        <v>5602</v>
      </c>
      <c r="G188" s="289" t="s">
        <v>318</v>
      </c>
      <c r="H188" s="290">
        <v>18</v>
      </c>
      <c r="I188" s="291"/>
      <c r="J188" s="292">
        <f>ROUND(I188*H188,2)</f>
        <v>0</v>
      </c>
      <c r="K188" s="288" t="s">
        <v>22</v>
      </c>
      <c r="L188" s="293"/>
      <c r="M188" s="294" t="s">
        <v>22</v>
      </c>
      <c r="N188" s="295" t="s">
        <v>47</v>
      </c>
      <c r="O188" s="49"/>
      <c r="P188" s="245">
        <f>O188*H188</f>
        <v>0</v>
      </c>
      <c r="Q188" s="245">
        <v>0</v>
      </c>
      <c r="R188" s="245">
        <f>Q188*H188</f>
        <v>0</v>
      </c>
      <c r="S188" s="245">
        <v>0</v>
      </c>
      <c r="T188" s="246">
        <f>S188*H188</f>
        <v>0</v>
      </c>
      <c r="AR188" s="26" t="s">
        <v>1482</v>
      </c>
      <c r="AT188" s="26" t="s">
        <v>468</v>
      </c>
      <c r="AU188" s="26" t="s">
        <v>104</v>
      </c>
      <c r="AY188" s="26" t="s">
        <v>208</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1482</v>
      </c>
      <c r="BM188" s="26" t="s">
        <v>5603</v>
      </c>
    </row>
    <row r="189" spans="2:65" s="1" customFormat="1" ht="16.5" customHeight="1">
      <c r="B189" s="48"/>
      <c r="C189" s="286" t="s">
        <v>895</v>
      </c>
      <c r="D189" s="286" t="s">
        <v>468</v>
      </c>
      <c r="E189" s="287" t="s">
        <v>5604</v>
      </c>
      <c r="F189" s="288" t="s">
        <v>5605</v>
      </c>
      <c r="G189" s="289" t="s">
        <v>318</v>
      </c>
      <c r="H189" s="290">
        <v>16</v>
      </c>
      <c r="I189" s="291"/>
      <c r="J189" s="292">
        <f>ROUND(I189*H189,2)</f>
        <v>0</v>
      </c>
      <c r="K189" s="288" t="s">
        <v>22</v>
      </c>
      <c r="L189" s="293"/>
      <c r="M189" s="294" t="s">
        <v>22</v>
      </c>
      <c r="N189" s="295" t="s">
        <v>47</v>
      </c>
      <c r="O189" s="49"/>
      <c r="P189" s="245">
        <f>O189*H189</f>
        <v>0</v>
      </c>
      <c r="Q189" s="245">
        <v>0</v>
      </c>
      <c r="R189" s="245">
        <f>Q189*H189</f>
        <v>0</v>
      </c>
      <c r="S189" s="245">
        <v>0</v>
      </c>
      <c r="T189" s="246">
        <f>S189*H189</f>
        <v>0</v>
      </c>
      <c r="AR189" s="26" t="s">
        <v>1482</v>
      </c>
      <c r="AT189" s="26" t="s">
        <v>468</v>
      </c>
      <c r="AU189" s="26" t="s">
        <v>104</v>
      </c>
      <c r="AY189" s="26" t="s">
        <v>208</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1482</v>
      </c>
      <c r="BM189" s="26" t="s">
        <v>5606</v>
      </c>
    </row>
    <row r="190" spans="2:65" s="1" customFormat="1" ht="16.5" customHeight="1">
      <c r="B190" s="48"/>
      <c r="C190" s="286" t="s">
        <v>902</v>
      </c>
      <c r="D190" s="286" t="s">
        <v>468</v>
      </c>
      <c r="E190" s="287" t="s">
        <v>5607</v>
      </c>
      <c r="F190" s="288" t="s">
        <v>5608</v>
      </c>
      <c r="G190" s="289" t="s">
        <v>318</v>
      </c>
      <c r="H190" s="290">
        <v>170</v>
      </c>
      <c r="I190" s="291"/>
      <c r="J190" s="292">
        <f>ROUND(I190*H190,2)</f>
        <v>0</v>
      </c>
      <c r="K190" s="288" t="s">
        <v>22</v>
      </c>
      <c r="L190" s="293"/>
      <c r="M190" s="294" t="s">
        <v>22</v>
      </c>
      <c r="N190" s="295" t="s">
        <v>47</v>
      </c>
      <c r="O190" s="49"/>
      <c r="P190" s="245">
        <f>O190*H190</f>
        <v>0</v>
      </c>
      <c r="Q190" s="245">
        <v>0</v>
      </c>
      <c r="R190" s="245">
        <f>Q190*H190</f>
        <v>0</v>
      </c>
      <c r="S190" s="245">
        <v>0</v>
      </c>
      <c r="T190" s="246">
        <f>S190*H190</f>
        <v>0</v>
      </c>
      <c r="AR190" s="26" t="s">
        <v>1482</v>
      </c>
      <c r="AT190" s="26" t="s">
        <v>468</v>
      </c>
      <c r="AU190" s="26" t="s">
        <v>104</v>
      </c>
      <c r="AY190" s="26" t="s">
        <v>208</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1482</v>
      </c>
      <c r="BM190" s="26" t="s">
        <v>5609</v>
      </c>
    </row>
    <row r="191" spans="2:65" s="1" customFormat="1" ht="16.5" customHeight="1">
      <c r="B191" s="48"/>
      <c r="C191" s="286" t="s">
        <v>909</v>
      </c>
      <c r="D191" s="286" t="s">
        <v>468</v>
      </c>
      <c r="E191" s="287" t="s">
        <v>5610</v>
      </c>
      <c r="F191" s="288" t="s">
        <v>5611</v>
      </c>
      <c r="G191" s="289" t="s">
        <v>318</v>
      </c>
      <c r="H191" s="290">
        <v>190</v>
      </c>
      <c r="I191" s="291"/>
      <c r="J191" s="292">
        <f>ROUND(I191*H191,2)</f>
        <v>0</v>
      </c>
      <c r="K191" s="288" t="s">
        <v>22</v>
      </c>
      <c r="L191" s="293"/>
      <c r="M191" s="294" t="s">
        <v>22</v>
      </c>
      <c r="N191" s="295" t="s">
        <v>47</v>
      </c>
      <c r="O191" s="49"/>
      <c r="P191" s="245">
        <f>O191*H191</f>
        <v>0</v>
      </c>
      <c r="Q191" s="245">
        <v>0</v>
      </c>
      <c r="R191" s="245">
        <f>Q191*H191</f>
        <v>0</v>
      </c>
      <c r="S191" s="245">
        <v>0</v>
      </c>
      <c r="T191" s="246">
        <f>S191*H191</f>
        <v>0</v>
      </c>
      <c r="AR191" s="26" t="s">
        <v>1482</v>
      </c>
      <c r="AT191" s="26" t="s">
        <v>468</v>
      </c>
      <c r="AU191" s="26" t="s">
        <v>104</v>
      </c>
      <c r="AY191" s="26" t="s">
        <v>208</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1482</v>
      </c>
      <c r="BM191" s="26" t="s">
        <v>5612</v>
      </c>
    </row>
    <row r="192" spans="2:65" s="1" customFormat="1" ht="16.5" customHeight="1">
      <c r="B192" s="48"/>
      <c r="C192" s="286" t="s">
        <v>915</v>
      </c>
      <c r="D192" s="286" t="s">
        <v>468</v>
      </c>
      <c r="E192" s="287" t="s">
        <v>5613</v>
      </c>
      <c r="F192" s="288" t="s">
        <v>5614</v>
      </c>
      <c r="G192" s="289" t="s">
        <v>2794</v>
      </c>
      <c r="H192" s="290">
        <v>25</v>
      </c>
      <c r="I192" s="291"/>
      <c r="J192" s="292">
        <f>ROUND(I192*H192,2)</f>
        <v>0</v>
      </c>
      <c r="K192" s="288" t="s">
        <v>22</v>
      </c>
      <c r="L192" s="293"/>
      <c r="M192" s="294" t="s">
        <v>22</v>
      </c>
      <c r="N192" s="295" t="s">
        <v>47</v>
      </c>
      <c r="O192" s="49"/>
      <c r="P192" s="245">
        <f>O192*H192</f>
        <v>0</v>
      </c>
      <c r="Q192" s="245">
        <v>0</v>
      </c>
      <c r="R192" s="245">
        <f>Q192*H192</f>
        <v>0</v>
      </c>
      <c r="S192" s="245">
        <v>0</v>
      </c>
      <c r="T192" s="246">
        <f>S192*H192</f>
        <v>0</v>
      </c>
      <c r="AR192" s="26" t="s">
        <v>1482</v>
      </c>
      <c r="AT192" s="26" t="s">
        <v>468</v>
      </c>
      <c r="AU192" s="26" t="s">
        <v>104</v>
      </c>
      <c r="AY192" s="26" t="s">
        <v>208</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1482</v>
      </c>
      <c r="BM192" s="26" t="s">
        <v>5615</v>
      </c>
    </row>
    <row r="193" spans="2:65" s="1" customFormat="1" ht="16.5" customHeight="1">
      <c r="B193" s="48"/>
      <c r="C193" s="286" t="s">
        <v>920</v>
      </c>
      <c r="D193" s="286" t="s">
        <v>468</v>
      </c>
      <c r="E193" s="287" t="s">
        <v>5616</v>
      </c>
      <c r="F193" s="288" t="s">
        <v>5617</v>
      </c>
      <c r="G193" s="289" t="s">
        <v>2794</v>
      </c>
      <c r="H193" s="290">
        <v>28</v>
      </c>
      <c r="I193" s="291"/>
      <c r="J193" s="292">
        <f>ROUND(I193*H193,2)</f>
        <v>0</v>
      </c>
      <c r="K193" s="288" t="s">
        <v>22</v>
      </c>
      <c r="L193" s="293"/>
      <c r="M193" s="294" t="s">
        <v>22</v>
      </c>
      <c r="N193" s="295" t="s">
        <v>47</v>
      </c>
      <c r="O193" s="49"/>
      <c r="P193" s="245">
        <f>O193*H193</f>
        <v>0</v>
      </c>
      <c r="Q193" s="245">
        <v>0</v>
      </c>
      <c r="R193" s="245">
        <f>Q193*H193</f>
        <v>0</v>
      </c>
      <c r="S193" s="245">
        <v>0</v>
      </c>
      <c r="T193" s="246">
        <f>S193*H193</f>
        <v>0</v>
      </c>
      <c r="AR193" s="26" t="s">
        <v>1482</v>
      </c>
      <c r="AT193" s="26" t="s">
        <v>468</v>
      </c>
      <c r="AU193" s="26" t="s">
        <v>104</v>
      </c>
      <c r="AY193" s="26" t="s">
        <v>208</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1482</v>
      </c>
      <c r="BM193" s="26" t="s">
        <v>5618</v>
      </c>
    </row>
    <row r="194" spans="2:65" s="1" customFormat="1" ht="16.5" customHeight="1">
      <c r="B194" s="48"/>
      <c r="C194" s="286" t="s">
        <v>941</v>
      </c>
      <c r="D194" s="286" t="s">
        <v>468</v>
      </c>
      <c r="E194" s="287" t="s">
        <v>5619</v>
      </c>
      <c r="F194" s="288" t="s">
        <v>5620</v>
      </c>
      <c r="G194" s="289" t="s">
        <v>2794</v>
      </c>
      <c r="H194" s="290">
        <v>18</v>
      </c>
      <c r="I194" s="291"/>
      <c r="J194" s="292">
        <f>ROUND(I194*H194,2)</f>
        <v>0</v>
      </c>
      <c r="K194" s="288" t="s">
        <v>22</v>
      </c>
      <c r="L194" s="293"/>
      <c r="M194" s="294" t="s">
        <v>22</v>
      </c>
      <c r="N194" s="295" t="s">
        <v>47</v>
      </c>
      <c r="O194" s="49"/>
      <c r="P194" s="245">
        <f>O194*H194</f>
        <v>0</v>
      </c>
      <c r="Q194" s="245">
        <v>0</v>
      </c>
      <c r="R194" s="245">
        <f>Q194*H194</f>
        <v>0</v>
      </c>
      <c r="S194" s="245">
        <v>0</v>
      </c>
      <c r="T194" s="246">
        <f>S194*H194</f>
        <v>0</v>
      </c>
      <c r="AR194" s="26" t="s">
        <v>1482</v>
      </c>
      <c r="AT194" s="26" t="s">
        <v>468</v>
      </c>
      <c r="AU194" s="26" t="s">
        <v>104</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1482</v>
      </c>
      <c r="BM194" s="26" t="s">
        <v>5621</v>
      </c>
    </row>
    <row r="195" spans="2:65" s="1" customFormat="1" ht="16.5" customHeight="1">
      <c r="B195" s="48"/>
      <c r="C195" s="286" t="s">
        <v>964</v>
      </c>
      <c r="D195" s="286" t="s">
        <v>468</v>
      </c>
      <c r="E195" s="287" t="s">
        <v>5622</v>
      </c>
      <c r="F195" s="288" t="s">
        <v>5623</v>
      </c>
      <c r="G195" s="289" t="s">
        <v>2794</v>
      </c>
      <c r="H195" s="290">
        <v>200</v>
      </c>
      <c r="I195" s="291"/>
      <c r="J195" s="292">
        <f>ROUND(I195*H195,2)</f>
        <v>0</v>
      </c>
      <c r="K195" s="288" t="s">
        <v>22</v>
      </c>
      <c r="L195" s="293"/>
      <c r="M195" s="294" t="s">
        <v>22</v>
      </c>
      <c r="N195" s="295" t="s">
        <v>47</v>
      </c>
      <c r="O195" s="49"/>
      <c r="P195" s="245">
        <f>O195*H195</f>
        <v>0</v>
      </c>
      <c r="Q195" s="245">
        <v>0</v>
      </c>
      <c r="R195" s="245">
        <f>Q195*H195</f>
        <v>0</v>
      </c>
      <c r="S195" s="245">
        <v>0</v>
      </c>
      <c r="T195" s="246">
        <f>S195*H195</f>
        <v>0</v>
      </c>
      <c r="AR195" s="26" t="s">
        <v>1482</v>
      </c>
      <c r="AT195" s="26" t="s">
        <v>468</v>
      </c>
      <c r="AU195" s="26" t="s">
        <v>104</v>
      </c>
      <c r="AY195" s="26" t="s">
        <v>208</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1482</v>
      </c>
      <c r="BM195" s="26" t="s">
        <v>5624</v>
      </c>
    </row>
    <row r="196" spans="2:65" s="1" customFormat="1" ht="16.5" customHeight="1">
      <c r="B196" s="48"/>
      <c r="C196" s="286" t="s">
        <v>968</v>
      </c>
      <c r="D196" s="286" t="s">
        <v>468</v>
      </c>
      <c r="E196" s="287" t="s">
        <v>5625</v>
      </c>
      <c r="F196" s="288" t="s">
        <v>5626</v>
      </c>
      <c r="G196" s="289" t="s">
        <v>318</v>
      </c>
      <c r="H196" s="290">
        <v>6</v>
      </c>
      <c r="I196" s="291"/>
      <c r="J196" s="292">
        <f>ROUND(I196*H196,2)</f>
        <v>0</v>
      </c>
      <c r="K196" s="288" t="s">
        <v>22</v>
      </c>
      <c r="L196" s="293"/>
      <c r="M196" s="294" t="s">
        <v>22</v>
      </c>
      <c r="N196" s="295" t="s">
        <v>47</v>
      </c>
      <c r="O196" s="49"/>
      <c r="P196" s="245">
        <f>O196*H196</f>
        <v>0</v>
      </c>
      <c r="Q196" s="245">
        <v>0</v>
      </c>
      <c r="R196" s="245">
        <f>Q196*H196</f>
        <v>0</v>
      </c>
      <c r="S196" s="245">
        <v>0</v>
      </c>
      <c r="T196" s="246">
        <f>S196*H196</f>
        <v>0</v>
      </c>
      <c r="AR196" s="26" t="s">
        <v>1482</v>
      </c>
      <c r="AT196" s="26" t="s">
        <v>468</v>
      </c>
      <c r="AU196" s="26" t="s">
        <v>104</v>
      </c>
      <c r="AY196" s="26" t="s">
        <v>208</v>
      </c>
      <c r="BE196" s="247">
        <f>IF(N196="základní",J196,0)</f>
        <v>0</v>
      </c>
      <c r="BF196" s="247">
        <f>IF(N196="snížená",J196,0)</f>
        <v>0</v>
      </c>
      <c r="BG196" s="247">
        <f>IF(N196="zákl. přenesená",J196,0)</f>
        <v>0</v>
      </c>
      <c r="BH196" s="247">
        <f>IF(N196="sníž. přenesená",J196,0)</f>
        <v>0</v>
      </c>
      <c r="BI196" s="247">
        <f>IF(N196="nulová",J196,0)</f>
        <v>0</v>
      </c>
      <c r="BJ196" s="26" t="s">
        <v>18</v>
      </c>
      <c r="BK196" s="247">
        <f>ROUND(I196*H196,2)</f>
        <v>0</v>
      </c>
      <c r="BL196" s="26" t="s">
        <v>1482</v>
      </c>
      <c r="BM196" s="26" t="s">
        <v>5627</v>
      </c>
    </row>
    <row r="197" spans="2:65" s="1" customFormat="1" ht="16.5" customHeight="1">
      <c r="B197" s="48"/>
      <c r="C197" s="286" t="s">
        <v>972</v>
      </c>
      <c r="D197" s="286" t="s">
        <v>468</v>
      </c>
      <c r="E197" s="287" t="s">
        <v>5628</v>
      </c>
      <c r="F197" s="288" t="s">
        <v>5629</v>
      </c>
      <c r="G197" s="289" t="s">
        <v>318</v>
      </c>
      <c r="H197" s="290">
        <v>12</v>
      </c>
      <c r="I197" s="291"/>
      <c r="J197" s="292">
        <f>ROUND(I197*H197,2)</f>
        <v>0</v>
      </c>
      <c r="K197" s="288" t="s">
        <v>22</v>
      </c>
      <c r="L197" s="293"/>
      <c r="M197" s="294" t="s">
        <v>22</v>
      </c>
      <c r="N197" s="295" t="s">
        <v>47</v>
      </c>
      <c r="O197" s="49"/>
      <c r="P197" s="245">
        <f>O197*H197</f>
        <v>0</v>
      </c>
      <c r="Q197" s="245">
        <v>0</v>
      </c>
      <c r="R197" s="245">
        <f>Q197*H197</f>
        <v>0</v>
      </c>
      <c r="S197" s="245">
        <v>0</v>
      </c>
      <c r="T197" s="246">
        <f>S197*H197</f>
        <v>0</v>
      </c>
      <c r="AR197" s="26" t="s">
        <v>1482</v>
      </c>
      <c r="AT197" s="26" t="s">
        <v>468</v>
      </c>
      <c r="AU197" s="26" t="s">
        <v>104</v>
      </c>
      <c r="AY197" s="26" t="s">
        <v>208</v>
      </c>
      <c r="BE197" s="247">
        <f>IF(N197="základní",J197,0)</f>
        <v>0</v>
      </c>
      <c r="BF197" s="247">
        <f>IF(N197="snížená",J197,0)</f>
        <v>0</v>
      </c>
      <c r="BG197" s="247">
        <f>IF(N197="zákl. přenesená",J197,0)</f>
        <v>0</v>
      </c>
      <c r="BH197" s="247">
        <f>IF(N197="sníž. přenesená",J197,0)</f>
        <v>0</v>
      </c>
      <c r="BI197" s="247">
        <f>IF(N197="nulová",J197,0)</f>
        <v>0</v>
      </c>
      <c r="BJ197" s="26" t="s">
        <v>18</v>
      </c>
      <c r="BK197" s="247">
        <f>ROUND(I197*H197,2)</f>
        <v>0</v>
      </c>
      <c r="BL197" s="26" t="s">
        <v>1482</v>
      </c>
      <c r="BM197" s="26" t="s">
        <v>5630</v>
      </c>
    </row>
    <row r="198" spans="2:65" s="1" customFormat="1" ht="16.5" customHeight="1">
      <c r="B198" s="48"/>
      <c r="C198" s="286" t="s">
        <v>976</v>
      </c>
      <c r="D198" s="286" t="s">
        <v>468</v>
      </c>
      <c r="E198" s="287" t="s">
        <v>5631</v>
      </c>
      <c r="F198" s="288" t="s">
        <v>5632</v>
      </c>
      <c r="G198" s="289" t="s">
        <v>318</v>
      </c>
      <c r="H198" s="290">
        <v>6</v>
      </c>
      <c r="I198" s="291"/>
      <c r="J198" s="292">
        <f>ROUND(I198*H198,2)</f>
        <v>0</v>
      </c>
      <c r="K198" s="288" t="s">
        <v>22</v>
      </c>
      <c r="L198" s="293"/>
      <c r="M198" s="294" t="s">
        <v>22</v>
      </c>
      <c r="N198" s="295" t="s">
        <v>47</v>
      </c>
      <c r="O198" s="49"/>
      <c r="P198" s="245">
        <f>O198*H198</f>
        <v>0</v>
      </c>
      <c r="Q198" s="245">
        <v>0</v>
      </c>
      <c r="R198" s="245">
        <f>Q198*H198</f>
        <v>0</v>
      </c>
      <c r="S198" s="245">
        <v>0</v>
      </c>
      <c r="T198" s="246">
        <f>S198*H198</f>
        <v>0</v>
      </c>
      <c r="AR198" s="26" t="s">
        <v>1482</v>
      </c>
      <c r="AT198" s="26" t="s">
        <v>468</v>
      </c>
      <c r="AU198" s="26" t="s">
        <v>104</v>
      </c>
      <c r="AY198" s="26" t="s">
        <v>208</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1482</v>
      </c>
      <c r="BM198" s="26" t="s">
        <v>5633</v>
      </c>
    </row>
    <row r="199" spans="2:65" s="1" customFormat="1" ht="16.5" customHeight="1">
      <c r="B199" s="48"/>
      <c r="C199" s="286" t="s">
        <v>980</v>
      </c>
      <c r="D199" s="286" t="s">
        <v>468</v>
      </c>
      <c r="E199" s="287" t="s">
        <v>5634</v>
      </c>
      <c r="F199" s="288" t="s">
        <v>5635</v>
      </c>
      <c r="G199" s="289" t="s">
        <v>318</v>
      </c>
      <c r="H199" s="290">
        <v>6</v>
      </c>
      <c r="I199" s="291"/>
      <c r="J199" s="292">
        <f>ROUND(I199*H199,2)</f>
        <v>0</v>
      </c>
      <c r="K199" s="288" t="s">
        <v>22</v>
      </c>
      <c r="L199" s="293"/>
      <c r="M199" s="294" t="s">
        <v>22</v>
      </c>
      <c r="N199" s="295" t="s">
        <v>47</v>
      </c>
      <c r="O199" s="49"/>
      <c r="P199" s="245">
        <f>O199*H199</f>
        <v>0</v>
      </c>
      <c r="Q199" s="245">
        <v>0</v>
      </c>
      <c r="R199" s="245">
        <f>Q199*H199</f>
        <v>0</v>
      </c>
      <c r="S199" s="245">
        <v>0</v>
      </c>
      <c r="T199" s="246">
        <f>S199*H199</f>
        <v>0</v>
      </c>
      <c r="AR199" s="26" t="s">
        <v>1482</v>
      </c>
      <c r="AT199" s="26" t="s">
        <v>468</v>
      </c>
      <c r="AU199" s="26" t="s">
        <v>104</v>
      </c>
      <c r="AY199" s="26" t="s">
        <v>208</v>
      </c>
      <c r="BE199" s="247">
        <f>IF(N199="základní",J199,0)</f>
        <v>0</v>
      </c>
      <c r="BF199" s="247">
        <f>IF(N199="snížená",J199,0)</f>
        <v>0</v>
      </c>
      <c r="BG199" s="247">
        <f>IF(N199="zákl. přenesená",J199,0)</f>
        <v>0</v>
      </c>
      <c r="BH199" s="247">
        <f>IF(N199="sníž. přenesená",J199,0)</f>
        <v>0</v>
      </c>
      <c r="BI199" s="247">
        <f>IF(N199="nulová",J199,0)</f>
        <v>0</v>
      </c>
      <c r="BJ199" s="26" t="s">
        <v>18</v>
      </c>
      <c r="BK199" s="247">
        <f>ROUND(I199*H199,2)</f>
        <v>0</v>
      </c>
      <c r="BL199" s="26" t="s">
        <v>1482</v>
      </c>
      <c r="BM199" s="26" t="s">
        <v>5636</v>
      </c>
    </row>
    <row r="200" spans="2:65" s="1" customFormat="1" ht="16.5" customHeight="1">
      <c r="B200" s="48"/>
      <c r="C200" s="286" t="s">
        <v>990</v>
      </c>
      <c r="D200" s="286" t="s">
        <v>468</v>
      </c>
      <c r="E200" s="287" t="s">
        <v>5637</v>
      </c>
      <c r="F200" s="288" t="s">
        <v>5638</v>
      </c>
      <c r="G200" s="289" t="s">
        <v>318</v>
      </c>
      <c r="H200" s="290">
        <v>7</v>
      </c>
      <c r="I200" s="291"/>
      <c r="J200" s="292">
        <f>ROUND(I200*H200,2)</f>
        <v>0</v>
      </c>
      <c r="K200" s="288" t="s">
        <v>22</v>
      </c>
      <c r="L200" s="293"/>
      <c r="M200" s="294" t="s">
        <v>22</v>
      </c>
      <c r="N200" s="295" t="s">
        <v>47</v>
      </c>
      <c r="O200" s="49"/>
      <c r="P200" s="245">
        <f>O200*H200</f>
        <v>0</v>
      </c>
      <c r="Q200" s="245">
        <v>0</v>
      </c>
      <c r="R200" s="245">
        <f>Q200*H200</f>
        <v>0</v>
      </c>
      <c r="S200" s="245">
        <v>0</v>
      </c>
      <c r="T200" s="246">
        <f>S200*H200</f>
        <v>0</v>
      </c>
      <c r="AR200" s="26" t="s">
        <v>1482</v>
      </c>
      <c r="AT200" s="26" t="s">
        <v>468</v>
      </c>
      <c r="AU200" s="26" t="s">
        <v>104</v>
      </c>
      <c r="AY200" s="26" t="s">
        <v>208</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1482</v>
      </c>
      <c r="BM200" s="26" t="s">
        <v>5639</v>
      </c>
    </row>
    <row r="201" spans="2:65" s="1" customFormat="1" ht="16.5" customHeight="1">
      <c r="B201" s="48"/>
      <c r="C201" s="286" t="s">
        <v>1025</v>
      </c>
      <c r="D201" s="286" t="s">
        <v>468</v>
      </c>
      <c r="E201" s="287" t="s">
        <v>5640</v>
      </c>
      <c r="F201" s="288" t="s">
        <v>5582</v>
      </c>
      <c r="G201" s="289" t="s">
        <v>318</v>
      </c>
      <c r="H201" s="290">
        <v>1</v>
      </c>
      <c r="I201" s="291"/>
      <c r="J201" s="292">
        <f>ROUND(I201*H201,2)</f>
        <v>0</v>
      </c>
      <c r="K201" s="288" t="s">
        <v>22</v>
      </c>
      <c r="L201" s="293"/>
      <c r="M201" s="294" t="s">
        <v>22</v>
      </c>
      <c r="N201" s="295" t="s">
        <v>47</v>
      </c>
      <c r="O201" s="49"/>
      <c r="P201" s="245">
        <f>O201*H201</f>
        <v>0</v>
      </c>
      <c r="Q201" s="245">
        <v>0</v>
      </c>
      <c r="R201" s="245">
        <f>Q201*H201</f>
        <v>0</v>
      </c>
      <c r="S201" s="245">
        <v>0</v>
      </c>
      <c r="T201" s="246">
        <f>S201*H201</f>
        <v>0</v>
      </c>
      <c r="AR201" s="26" t="s">
        <v>1482</v>
      </c>
      <c r="AT201" s="26" t="s">
        <v>468</v>
      </c>
      <c r="AU201" s="26" t="s">
        <v>104</v>
      </c>
      <c r="AY201" s="26" t="s">
        <v>208</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1482</v>
      </c>
      <c r="BM201" s="26" t="s">
        <v>5641</v>
      </c>
    </row>
    <row r="202" spans="2:65" s="1" customFormat="1" ht="16.5" customHeight="1">
      <c r="B202" s="48"/>
      <c r="C202" s="286" t="s">
        <v>1057</v>
      </c>
      <c r="D202" s="286" t="s">
        <v>468</v>
      </c>
      <c r="E202" s="287" t="s">
        <v>5642</v>
      </c>
      <c r="F202" s="288" t="s">
        <v>5585</v>
      </c>
      <c r="G202" s="289" t="s">
        <v>318</v>
      </c>
      <c r="H202" s="290">
        <v>1</v>
      </c>
      <c r="I202" s="291"/>
      <c r="J202" s="292">
        <f>ROUND(I202*H202,2)</f>
        <v>0</v>
      </c>
      <c r="K202" s="288" t="s">
        <v>22</v>
      </c>
      <c r="L202" s="293"/>
      <c r="M202" s="294" t="s">
        <v>22</v>
      </c>
      <c r="N202" s="295" t="s">
        <v>47</v>
      </c>
      <c r="O202" s="49"/>
      <c r="P202" s="245">
        <f>O202*H202</f>
        <v>0</v>
      </c>
      <c r="Q202" s="245">
        <v>0</v>
      </c>
      <c r="R202" s="245">
        <f>Q202*H202</f>
        <v>0</v>
      </c>
      <c r="S202" s="245">
        <v>0</v>
      </c>
      <c r="T202" s="246">
        <f>S202*H202</f>
        <v>0</v>
      </c>
      <c r="AR202" s="26" t="s">
        <v>1482</v>
      </c>
      <c r="AT202" s="26" t="s">
        <v>468</v>
      </c>
      <c r="AU202" s="26" t="s">
        <v>104</v>
      </c>
      <c r="AY202" s="26" t="s">
        <v>208</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1482</v>
      </c>
      <c r="BM202" s="26" t="s">
        <v>5643</v>
      </c>
    </row>
    <row r="203" spans="2:63" s="11" customFormat="1" ht="22.3" customHeight="1">
      <c r="B203" s="220"/>
      <c r="C203" s="221"/>
      <c r="D203" s="222" t="s">
        <v>75</v>
      </c>
      <c r="E203" s="234" t="s">
        <v>5644</v>
      </c>
      <c r="F203" s="234" t="s">
        <v>5645</v>
      </c>
      <c r="G203" s="221"/>
      <c r="H203" s="221"/>
      <c r="I203" s="224"/>
      <c r="J203" s="235">
        <f>BK203</f>
        <v>0</v>
      </c>
      <c r="K203" s="221"/>
      <c r="L203" s="226"/>
      <c r="M203" s="227"/>
      <c r="N203" s="228"/>
      <c r="O203" s="228"/>
      <c r="P203" s="229">
        <f>SUM(P204:P239)</f>
        <v>0</v>
      </c>
      <c r="Q203" s="228"/>
      <c r="R203" s="229">
        <f>SUM(R204:R239)</f>
        <v>0</v>
      </c>
      <c r="S203" s="228"/>
      <c r="T203" s="230">
        <f>SUM(T204:T239)</f>
        <v>0</v>
      </c>
      <c r="AR203" s="231" t="s">
        <v>104</v>
      </c>
      <c r="AT203" s="232" t="s">
        <v>75</v>
      </c>
      <c r="AU203" s="232" t="s">
        <v>85</v>
      </c>
      <c r="AY203" s="231" t="s">
        <v>208</v>
      </c>
      <c r="BK203" s="233">
        <f>SUM(BK204:BK239)</f>
        <v>0</v>
      </c>
    </row>
    <row r="204" spans="2:65" s="1" customFormat="1" ht="16.5" customHeight="1">
      <c r="B204" s="48"/>
      <c r="C204" s="236" t="s">
        <v>1061</v>
      </c>
      <c r="D204" s="236" t="s">
        <v>210</v>
      </c>
      <c r="E204" s="237" t="s">
        <v>5646</v>
      </c>
      <c r="F204" s="238" t="s">
        <v>5647</v>
      </c>
      <c r="G204" s="239" t="s">
        <v>269</v>
      </c>
      <c r="H204" s="240">
        <v>6</v>
      </c>
      <c r="I204" s="241"/>
      <c r="J204" s="242">
        <f>ROUND(I204*H204,2)</f>
        <v>0</v>
      </c>
      <c r="K204" s="238" t="s">
        <v>22</v>
      </c>
      <c r="L204" s="74"/>
      <c r="M204" s="243" t="s">
        <v>22</v>
      </c>
      <c r="N204" s="244" t="s">
        <v>47</v>
      </c>
      <c r="O204" s="49"/>
      <c r="P204" s="245">
        <f>O204*H204</f>
        <v>0</v>
      </c>
      <c r="Q204" s="245">
        <v>0</v>
      </c>
      <c r="R204" s="245">
        <f>Q204*H204</f>
        <v>0</v>
      </c>
      <c r="S204" s="245">
        <v>0</v>
      </c>
      <c r="T204" s="246">
        <f>S204*H204</f>
        <v>0</v>
      </c>
      <c r="AR204" s="26" t="s">
        <v>859</v>
      </c>
      <c r="AT204" s="26" t="s">
        <v>210</v>
      </c>
      <c r="AU204" s="26" t="s">
        <v>104</v>
      </c>
      <c r="AY204" s="26" t="s">
        <v>208</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859</v>
      </c>
      <c r="BM204" s="26" t="s">
        <v>5648</v>
      </c>
    </row>
    <row r="205" spans="2:65" s="1" customFormat="1" ht="16.5" customHeight="1">
      <c r="B205" s="48"/>
      <c r="C205" s="236" t="s">
        <v>1065</v>
      </c>
      <c r="D205" s="236" t="s">
        <v>210</v>
      </c>
      <c r="E205" s="237" t="s">
        <v>5649</v>
      </c>
      <c r="F205" s="238" t="s">
        <v>5650</v>
      </c>
      <c r="G205" s="239" t="s">
        <v>269</v>
      </c>
      <c r="H205" s="240">
        <v>89</v>
      </c>
      <c r="I205" s="241"/>
      <c r="J205" s="242">
        <f>ROUND(I205*H205,2)</f>
        <v>0</v>
      </c>
      <c r="K205" s="238" t="s">
        <v>22</v>
      </c>
      <c r="L205" s="74"/>
      <c r="M205" s="243" t="s">
        <v>22</v>
      </c>
      <c r="N205" s="244" t="s">
        <v>47</v>
      </c>
      <c r="O205" s="49"/>
      <c r="P205" s="245">
        <f>O205*H205</f>
        <v>0</v>
      </c>
      <c r="Q205" s="245">
        <v>0</v>
      </c>
      <c r="R205" s="245">
        <f>Q205*H205</f>
        <v>0</v>
      </c>
      <c r="S205" s="245">
        <v>0</v>
      </c>
      <c r="T205" s="246">
        <f>S205*H205</f>
        <v>0</v>
      </c>
      <c r="AR205" s="26" t="s">
        <v>859</v>
      </c>
      <c r="AT205" s="26" t="s">
        <v>210</v>
      </c>
      <c r="AU205" s="26" t="s">
        <v>104</v>
      </c>
      <c r="AY205" s="26" t="s">
        <v>208</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859</v>
      </c>
      <c r="BM205" s="26" t="s">
        <v>5651</v>
      </c>
    </row>
    <row r="206" spans="2:65" s="1" customFormat="1" ht="16.5" customHeight="1">
      <c r="B206" s="48"/>
      <c r="C206" s="236" t="s">
        <v>1069</v>
      </c>
      <c r="D206" s="236" t="s">
        <v>210</v>
      </c>
      <c r="E206" s="237" t="s">
        <v>5652</v>
      </c>
      <c r="F206" s="238" t="s">
        <v>5653</v>
      </c>
      <c r="G206" s="239" t="s">
        <v>318</v>
      </c>
      <c r="H206" s="240">
        <v>160</v>
      </c>
      <c r="I206" s="241"/>
      <c r="J206" s="242">
        <f>ROUND(I206*H206,2)</f>
        <v>0</v>
      </c>
      <c r="K206" s="238" t="s">
        <v>22</v>
      </c>
      <c r="L206" s="74"/>
      <c r="M206" s="243" t="s">
        <v>22</v>
      </c>
      <c r="N206" s="244" t="s">
        <v>47</v>
      </c>
      <c r="O206" s="49"/>
      <c r="P206" s="245">
        <f>O206*H206</f>
        <v>0</v>
      </c>
      <c r="Q206" s="245">
        <v>0</v>
      </c>
      <c r="R206" s="245">
        <f>Q206*H206</f>
        <v>0</v>
      </c>
      <c r="S206" s="245">
        <v>0</v>
      </c>
      <c r="T206" s="246">
        <f>S206*H206</f>
        <v>0</v>
      </c>
      <c r="AR206" s="26" t="s">
        <v>859</v>
      </c>
      <c r="AT206" s="26" t="s">
        <v>210</v>
      </c>
      <c r="AU206" s="26" t="s">
        <v>104</v>
      </c>
      <c r="AY206" s="26" t="s">
        <v>208</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859</v>
      </c>
      <c r="BM206" s="26" t="s">
        <v>5654</v>
      </c>
    </row>
    <row r="207" spans="2:65" s="1" customFormat="1" ht="16.5" customHeight="1">
      <c r="B207" s="48"/>
      <c r="C207" s="236" t="s">
        <v>1074</v>
      </c>
      <c r="D207" s="236" t="s">
        <v>210</v>
      </c>
      <c r="E207" s="237" t="s">
        <v>5655</v>
      </c>
      <c r="F207" s="238" t="s">
        <v>5656</v>
      </c>
      <c r="G207" s="239" t="s">
        <v>318</v>
      </c>
      <c r="H207" s="240">
        <v>85</v>
      </c>
      <c r="I207" s="241"/>
      <c r="J207" s="242">
        <f>ROUND(I207*H207,2)</f>
        <v>0</v>
      </c>
      <c r="K207" s="238" t="s">
        <v>22</v>
      </c>
      <c r="L207" s="74"/>
      <c r="M207" s="243" t="s">
        <v>22</v>
      </c>
      <c r="N207" s="244" t="s">
        <v>47</v>
      </c>
      <c r="O207" s="49"/>
      <c r="P207" s="245">
        <f>O207*H207</f>
        <v>0</v>
      </c>
      <c r="Q207" s="245">
        <v>0</v>
      </c>
      <c r="R207" s="245">
        <f>Q207*H207</f>
        <v>0</v>
      </c>
      <c r="S207" s="245">
        <v>0</v>
      </c>
      <c r="T207" s="246">
        <f>S207*H207</f>
        <v>0</v>
      </c>
      <c r="AR207" s="26" t="s">
        <v>859</v>
      </c>
      <c r="AT207" s="26" t="s">
        <v>210</v>
      </c>
      <c r="AU207" s="26" t="s">
        <v>104</v>
      </c>
      <c r="AY207" s="26" t="s">
        <v>208</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859</v>
      </c>
      <c r="BM207" s="26" t="s">
        <v>5657</v>
      </c>
    </row>
    <row r="208" spans="2:65" s="1" customFormat="1" ht="16.5" customHeight="1">
      <c r="B208" s="48"/>
      <c r="C208" s="236" t="s">
        <v>1082</v>
      </c>
      <c r="D208" s="236" t="s">
        <v>210</v>
      </c>
      <c r="E208" s="237" t="s">
        <v>5658</v>
      </c>
      <c r="F208" s="238" t="s">
        <v>5659</v>
      </c>
      <c r="G208" s="239" t="s">
        <v>318</v>
      </c>
      <c r="H208" s="240">
        <v>3</v>
      </c>
      <c r="I208" s="241"/>
      <c r="J208" s="242">
        <f>ROUND(I208*H208,2)</f>
        <v>0</v>
      </c>
      <c r="K208" s="238" t="s">
        <v>22</v>
      </c>
      <c r="L208" s="74"/>
      <c r="M208" s="243" t="s">
        <v>22</v>
      </c>
      <c r="N208" s="244" t="s">
        <v>47</v>
      </c>
      <c r="O208" s="49"/>
      <c r="P208" s="245">
        <f>O208*H208</f>
        <v>0</v>
      </c>
      <c r="Q208" s="245">
        <v>0</v>
      </c>
      <c r="R208" s="245">
        <f>Q208*H208</f>
        <v>0</v>
      </c>
      <c r="S208" s="245">
        <v>0</v>
      </c>
      <c r="T208" s="246">
        <f>S208*H208</f>
        <v>0</v>
      </c>
      <c r="AR208" s="26" t="s">
        <v>859</v>
      </c>
      <c r="AT208" s="26" t="s">
        <v>210</v>
      </c>
      <c r="AU208" s="26" t="s">
        <v>104</v>
      </c>
      <c r="AY208" s="26" t="s">
        <v>208</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859</v>
      </c>
      <c r="BM208" s="26" t="s">
        <v>5660</v>
      </c>
    </row>
    <row r="209" spans="2:65" s="1" customFormat="1" ht="16.5" customHeight="1">
      <c r="B209" s="48"/>
      <c r="C209" s="236" t="s">
        <v>1087</v>
      </c>
      <c r="D209" s="236" t="s">
        <v>210</v>
      </c>
      <c r="E209" s="237" t="s">
        <v>5661</v>
      </c>
      <c r="F209" s="238" t="s">
        <v>5662</v>
      </c>
      <c r="G209" s="239" t="s">
        <v>318</v>
      </c>
      <c r="H209" s="240">
        <v>5</v>
      </c>
      <c r="I209" s="241"/>
      <c r="J209" s="242">
        <f>ROUND(I209*H209,2)</f>
        <v>0</v>
      </c>
      <c r="K209" s="238" t="s">
        <v>22</v>
      </c>
      <c r="L209" s="74"/>
      <c r="M209" s="243" t="s">
        <v>22</v>
      </c>
      <c r="N209" s="244" t="s">
        <v>47</v>
      </c>
      <c r="O209" s="49"/>
      <c r="P209" s="245">
        <f>O209*H209</f>
        <v>0</v>
      </c>
      <c r="Q209" s="245">
        <v>0</v>
      </c>
      <c r="R209" s="245">
        <f>Q209*H209</f>
        <v>0</v>
      </c>
      <c r="S209" s="245">
        <v>0</v>
      </c>
      <c r="T209" s="246">
        <f>S209*H209</f>
        <v>0</v>
      </c>
      <c r="AR209" s="26" t="s">
        <v>859</v>
      </c>
      <c r="AT209" s="26" t="s">
        <v>210</v>
      </c>
      <c r="AU209" s="26" t="s">
        <v>104</v>
      </c>
      <c r="AY209" s="26" t="s">
        <v>208</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859</v>
      </c>
      <c r="BM209" s="26" t="s">
        <v>5663</v>
      </c>
    </row>
    <row r="210" spans="2:65" s="1" customFormat="1" ht="16.5" customHeight="1">
      <c r="B210" s="48"/>
      <c r="C210" s="236" t="s">
        <v>1092</v>
      </c>
      <c r="D210" s="236" t="s">
        <v>210</v>
      </c>
      <c r="E210" s="237" t="s">
        <v>5664</v>
      </c>
      <c r="F210" s="238" t="s">
        <v>5665</v>
      </c>
      <c r="G210" s="239" t="s">
        <v>269</v>
      </c>
      <c r="H210" s="240">
        <v>38</v>
      </c>
      <c r="I210" s="241"/>
      <c r="J210" s="242">
        <f>ROUND(I210*H210,2)</f>
        <v>0</v>
      </c>
      <c r="K210" s="238" t="s">
        <v>22</v>
      </c>
      <c r="L210" s="74"/>
      <c r="M210" s="243" t="s">
        <v>22</v>
      </c>
      <c r="N210" s="244" t="s">
        <v>47</v>
      </c>
      <c r="O210" s="49"/>
      <c r="P210" s="245">
        <f>O210*H210</f>
        <v>0</v>
      </c>
      <c r="Q210" s="245">
        <v>0</v>
      </c>
      <c r="R210" s="245">
        <f>Q210*H210</f>
        <v>0</v>
      </c>
      <c r="S210" s="245">
        <v>0</v>
      </c>
      <c r="T210" s="246">
        <f>S210*H210</f>
        <v>0</v>
      </c>
      <c r="AR210" s="26" t="s">
        <v>859</v>
      </c>
      <c r="AT210" s="26" t="s">
        <v>210</v>
      </c>
      <c r="AU210" s="26" t="s">
        <v>104</v>
      </c>
      <c r="AY210" s="26" t="s">
        <v>208</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859</v>
      </c>
      <c r="BM210" s="26" t="s">
        <v>5666</v>
      </c>
    </row>
    <row r="211" spans="2:65" s="1" customFormat="1" ht="16.5" customHeight="1">
      <c r="B211" s="48"/>
      <c r="C211" s="236" t="s">
        <v>1096</v>
      </c>
      <c r="D211" s="236" t="s">
        <v>210</v>
      </c>
      <c r="E211" s="237" t="s">
        <v>5667</v>
      </c>
      <c r="F211" s="238" t="s">
        <v>5668</v>
      </c>
      <c r="G211" s="239" t="s">
        <v>269</v>
      </c>
      <c r="H211" s="240">
        <v>14</v>
      </c>
      <c r="I211" s="241"/>
      <c r="J211" s="242">
        <f>ROUND(I211*H211,2)</f>
        <v>0</v>
      </c>
      <c r="K211" s="238" t="s">
        <v>22</v>
      </c>
      <c r="L211" s="74"/>
      <c r="M211" s="243" t="s">
        <v>22</v>
      </c>
      <c r="N211" s="244" t="s">
        <v>47</v>
      </c>
      <c r="O211" s="49"/>
      <c r="P211" s="245">
        <f>O211*H211</f>
        <v>0</v>
      </c>
      <c r="Q211" s="245">
        <v>0</v>
      </c>
      <c r="R211" s="245">
        <f>Q211*H211</f>
        <v>0</v>
      </c>
      <c r="S211" s="245">
        <v>0</v>
      </c>
      <c r="T211" s="246">
        <f>S211*H211</f>
        <v>0</v>
      </c>
      <c r="AR211" s="26" t="s">
        <v>859</v>
      </c>
      <c r="AT211" s="26" t="s">
        <v>210</v>
      </c>
      <c r="AU211" s="26" t="s">
        <v>104</v>
      </c>
      <c r="AY211" s="26" t="s">
        <v>208</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859</v>
      </c>
      <c r="BM211" s="26" t="s">
        <v>5669</v>
      </c>
    </row>
    <row r="212" spans="2:65" s="1" customFormat="1" ht="16.5" customHeight="1">
      <c r="B212" s="48"/>
      <c r="C212" s="236" t="s">
        <v>1103</v>
      </c>
      <c r="D212" s="236" t="s">
        <v>210</v>
      </c>
      <c r="E212" s="237" t="s">
        <v>5670</v>
      </c>
      <c r="F212" s="238" t="s">
        <v>5671</v>
      </c>
      <c r="G212" s="239" t="s">
        <v>318</v>
      </c>
      <c r="H212" s="240">
        <v>280</v>
      </c>
      <c r="I212" s="241"/>
      <c r="J212" s="242">
        <f>ROUND(I212*H212,2)</f>
        <v>0</v>
      </c>
      <c r="K212" s="238" t="s">
        <v>22</v>
      </c>
      <c r="L212" s="74"/>
      <c r="M212" s="243" t="s">
        <v>22</v>
      </c>
      <c r="N212" s="244" t="s">
        <v>47</v>
      </c>
      <c r="O212" s="49"/>
      <c r="P212" s="245">
        <f>O212*H212</f>
        <v>0</v>
      </c>
      <c r="Q212" s="245">
        <v>0</v>
      </c>
      <c r="R212" s="245">
        <f>Q212*H212</f>
        <v>0</v>
      </c>
      <c r="S212" s="245">
        <v>0</v>
      </c>
      <c r="T212" s="246">
        <f>S212*H212</f>
        <v>0</v>
      </c>
      <c r="AR212" s="26" t="s">
        <v>859</v>
      </c>
      <c r="AT212" s="26" t="s">
        <v>210</v>
      </c>
      <c r="AU212" s="26" t="s">
        <v>104</v>
      </c>
      <c r="AY212" s="26" t="s">
        <v>208</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859</v>
      </c>
      <c r="BM212" s="26" t="s">
        <v>5672</v>
      </c>
    </row>
    <row r="213" spans="2:65" s="1" customFormat="1" ht="16.5" customHeight="1">
      <c r="B213" s="48"/>
      <c r="C213" s="236" t="s">
        <v>1107</v>
      </c>
      <c r="D213" s="236" t="s">
        <v>210</v>
      </c>
      <c r="E213" s="237" t="s">
        <v>5673</v>
      </c>
      <c r="F213" s="238" t="s">
        <v>5674</v>
      </c>
      <c r="G213" s="239" t="s">
        <v>318</v>
      </c>
      <c r="H213" s="240">
        <v>35</v>
      </c>
      <c r="I213" s="241"/>
      <c r="J213" s="242">
        <f>ROUND(I213*H213,2)</f>
        <v>0</v>
      </c>
      <c r="K213" s="238" t="s">
        <v>22</v>
      </c>
      <c r="L213" s="74"/>
      <c r="M213" s="243" t="s">
        <v>22</v>
      </c>
      <c r="N213" s="244" t="s">
        <v>47</v>
      </c>
      <c r="O213" s="49"/>
      <c r="P213" s="245">
        <f>O213*H213</f>
        <v>0</v>
      </c>
      <c r="Q213" s="245">
        <v>0</v>
      </c>
      <c r="R213" s="245">
        <f>Q213*H213</f>
        <v>0</v>
      </c>
      <c r="S213" s="245">
        <v>0</v>
      </c>
      <c r="T213" s="246">
        <f>S213*H213</f>
        <v>0</v>
      </c>
      <c r="AR213" s="26" t="s">
        <v>859</v>
      </c>
      <c r="AT213" s="26" t="s">
        <v>210</v>
      </c>
      <c r="AU213" s="26" t="s">
        <v>104</v>
      </c>
      <c r="AY213" s="26" t="s">
        <v>208</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859</v>
      </c>
      <c r="BM213" s="26" t="s">
        <v>5675</v>
      </c>
    </row>
    <row r="214" spans="2:65" s="1" customFormat="1" ht="16.5" customHeight="1">
      <c r="B214" s="48"/>
      <c r="C214" s="236" t="s">
        <v>1112</v>
      </c>
      <c r="D214" s="236" t="s">
        <v>210</v>
      </c>
      <c r="E214" s="237" t="s">
        <v>5676</v>
      </c>
      <c r="F214" s="238" t="s">
        <v>5677</v>
      </c>
      <c r="G214" s="239" t="s">
        <v>318</v>
      </c>
      <c r="H214" s="240">
        <v>4</v>
      </c>
      <c r="I214" s="241"/>
      <c r="J214" s="242">
        <f>ROUND(I214*H214,2)</f>
        <v>0</v>
      </c>
      <c r="K214" s="238" t="s">
        <v>22</v>
      </c>
      <c r="L214" s="74"/>
      <c r="M214" s="243" t="s">
        <v>22</v>
      </c>
      <c r="N214" s="244" t="s">
        <v>47</v>
      </c>
      <c r="O214" s="49"/>
      <c r="P214" s="245">
        <f>O214*H214</f>
        <v>0</v>
      </c>
      <c r="Q214" s="245">
        <v>0</v>
      </c>
      <c r="R214" s="245">
        <f>Q214*H214</f>
        <v>0</v>
      </c>
      <c r="S214" s="245">
        <v>0</v>
      </c>
      <c r="T214" s="246">
        <f>S214*H214</f>
        <v>0</v>
      </c>
      <c r="AR214" s="26" t="s">
        <v>859</v>
      </c>
      <c r="AT214" s="26" t="s">
        <v>210</v>
      </c>
      <c r="AU214" s="26" t="s">
        <v>104</v>
      </c>
      <c r="AY214" s="26" t="s">
        <v>208</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859</v>
      </c>
      <c r="BM214" s="26" t="s">
        <v>5678</v>
      </c>
    </row>
    <row r="215" spans="2:65" s="1" customFormat="1" ht="16.5" customHeight="1">
      <c r="B215" s="48"/>
      <c r="C215" s="236" t="s">
        <v>1117</v>
      </c>
      <c r="D215" s="236" t="s">
        <v>210</v>
      </c>
      <c r="E215" s="237" t="s">
        <v>5679</v>
      </c>
      <c r="F215" s="238" t="s">
        <v>5680</v>
      </c>
      <c r="G215" s="239" t="s">
        <v>318</v>
      </c>
      <c r="H215" s="240">
        <v>1</v>
      </c>
      <c r="I215" s="241"/>
      <c r="J215" s="242">
        <f>ROUND(I215*H215,2)</f>
        <v>0</v>
      </c>
      <c r="K215" s="238" t="s">
        <v>22</v>
      </c>
      <c r="L215" s="74"/>
      <c r="M215" s="243" t="s">
        <v>22</v>
      </c>
      <c r="N215" s="244" t="s">
        <v>47</v>
      </c>
      <c r="O215" s="49"/>
      <c r="P215" s="245">
        <f>O215*H215</f>
        <v>0</v>
      </c>
      <c r="Q215" s="245">
        <v>0</v>
      </c>
      <c r="R215" s="245">
        <f>Q215*H215</f>
        <v>0</v>
      </c>
      <c r="S215" s="245">
        <v>0</v>
      </c>
      <c r="T215" s="246">
        <f>S215*H215</f>
        <v>0</v>
      </c>
      <c r="AR215" s="26" t="s">
        <v>859</v>
      </c>
      <c r="AT215" s="26" t="s">
        <v>210</v>
      </c>
      <c r="AU215" s="26" t="s">
        <v>104</v>
      </c>
      <c r="AY215" s="26" t="s">
        <v>208</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859</v>
      </c>
      <c r="BM215" s="26" t="s">
        <v>5681</v>
      </c>
    </row>
    <row r="216" spans="2:65" s="1" customFormat="1" ht="16.5" customHeight="1">
      <c r="B216" s="48"/>
      <c r="C216" s="236" t="s">
        <v>1137</v>
      </c>
      <c r="D216" s="236" t="s">
        <v>210</v>
      </c>
      <c r="E216" s="237" t="s">
        <v>5682</v>
      </c>
      <c r="F216" s="238" t="s">
        <v>5683</v>
      </c>
      <c r="G216" s="239" t="s">
        <v>318</v>
      </c>
      <c r="H216" s="240">
        <v>91</v>
      </c>
      <c r="I216" s="241"/>
      <c r="J216" s="242">
        <f>ROUND(I216*H216,2)</f>
        <v>0</v>
      </c>
      <c r="K216" s="238" t="s">
        <v>22</v>
      </c>
      <c r="L216" s="74"/>
      <c r="M216" s="243" t="s">
        <v>22</v>
      </c>
      <c r="N216" s="244" t="s">
        <v>47</v>
      </c>
      <c r="O216" s="49"/>
      <c r="P216" s="245">
        <f>O216*H216</f>
        <v>0</v>
      </c>
      <c r="Q216" s="245">
        <v>0</v>
      </c>
      <c r="R216" s="245">
        <f>Q216*H216</f>
        <v>0</v>
      </c>
      <c r="S216" s="245">
        <v>0</v>
      </c>
      <c r="T216" s="246">
        <f>S216*H216</f>
        <v>0</v>
      </c>
      <c r="AR216" s="26" t="s">
        <v>859</v>
      </c>
      <c r="AT216" s="26" t="s">
        <v>210</v>
      </c>
      <c r="AU216" s="26" t="s">
        <v>104</v>
      </c>
      <c r="AY216" s="26" t="s">
        <v>208</v>
      </c>
      <c r="BE216" s="247">
        <f>IF(N216="základní",J216,0)</f>
        <v>0</v>
      </c>
      <c r="BF216" s="247">
        <f>IF(N216="snížená",J216,0)</f>
        <v>0</v>
      </c>
      <c r="BG216" s="247">
        <f>IF(N216="zákl. přenesená",J216,0)</f>
        <v>0</v>
      </c>
      <c r="BH216" s="247">
        <f>IF(N216="sníž. přenesená",J216,0)</f>
        <v>0</v>
      </c>
      <c r="BI216" s="247">
        <f>IF(N216="nulová",J216,0)</f>
        <v>0</v>
      </c>
      <c r="BJ216" s="26" t="s">
        <v>18</v>
      </c>
      <c r="BK216" s="247">
        <f>ROUND(I216*H216,2)</f>
        <v>0</v>
      </c>
      <c r="BL216" s="26" t="s">
        <v>859</v>
      </c>
      <c r="BM216" s="26" t="s">
        <v>5684</v>
      </c>
    </row>
    <row r="217" spans="2:65" s="1" customFormat="1" ht="16.5" customHeight="1">
      <c r="B217" s="48"/>
      <c r="C217" s="236" t="s">
        <v>1142</v>
      </c>
      <c r="D217" s="236" t="s">
        <v>210</v>
      </c>
      <c r="E217" s="237" t="s">
        <v>5685</v>
      </c>
      <c r="F217" s="238" t="s">
        <v>5686</v>
      </c>
      <c r="G217" s="239" t="s">
        <v>318</v>
      </c>
      <c r="H217" s="240">
        <v>7</v>
      </c>
      <c r="I217" s="241"/>
      <c r="J217" s="242">
        <f>ROUND(I217*H217,2)</f>
        <v>0</v>
      </c>
      <c r="K217" s="238" t="s">
        <v>22</v>
      </c>
      <c r="L217" s="74"/>
      <c r="M217" s="243" t="s">
        <v>22</v>
      </c>
      <c r="N217" s="244" t="s">
        <v>47</v>
      </c>
      <c r="O217" s="49"/>
      <c r="P217" s="245">
        <f>O217*H217</f>
        <v>0</v>
      </c>
      <c r="Q217" s="245">
        <v>0</v>
      </c>
      <c r="R217" s="245">
        <f>Q217*H217</f>
        <v>0</v>
      </c>
      <c r="S217" s="245">
        <v>0</v>
      </c>
      <c r="T217" s="246">
        <f>S217*H217</f>
        <v>0</v>
      </c>
      <c r="AR217" s="26" t="s">
        <v>859</v>
      </c>
      <c r="AT217" s="26" t="s">
        <v>210</v>
      </c>
      <c r="AU217" s="26" t="s">
        <v>104</v>
      </c>
      <c r="AY217" s="26" t="s">
        <v>208</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859</v>
      </c>
      <c r="BM217" s="26" t="s">
        <v>5687</v>
      </c>
    </row>
    <row r="218" spans="2:65" s="1" customFormat="1" ht="16.5" customHeight="1">
      <c r="B218" s="48"/>
      <c r="C218" s="236" t="s">
        <v>1196</v>
      </c>
      <c r="D218" s="236" t="s">
        <v>210</v>
      </c>
      <c r="E218" s="237" t="s">
        <v>5688</v>
      </c>
      <c r="F218" s="238" t="s">
        <v>5689</v>
      </c>
      <c r="G218" s="239" t="s">
        <v>318</v>
      </c>
      <c r="H218" s="240">
        <v>23</v>
      </c>
      <c r="I218" s="241"/>
      <c r="J218" s="242">
        <f>ROUND(I218*H218,2)</f>
        <v>0</v>
      </c>
      <c r="K218" s="238" t="s">
        <v>22</v>
      </c>
      <c r="L218" s="74"/>
      <c r="M218" s="243" t="s">
        <v>22</v>
      </c>
      <c r="N218" s="244" t="s">
        <v>47</v>
      </c>
      <c r="O218" s="49"/>
      <c r="P218" s="245">
        <f>O218*H218</f>
        <v>0</v>
      </c>
      <c r="Q218" s="245">
        <v>0</v>
      </c>
      <c r="R218" s="245">
        <f>Q218*H218</f>
        <v>0</v>
      </c>
      <c r="S218" s="245">
        <v>0</v>
      </c>
      <c r="T218" s="246">
        <f>S218*H218</f>
        <v>0</v>
      </c>
      <c r="AR218" s="26" t="s">
        <v>859</v>
      </c>
      <c r="AT218" s="26" t="s">
        <v>210</v>
      </c>
      <c r="AU218" s="26" t="s">
        <v>104</v>
      </c>
      <c r="AY218" s="26" t="s">
        <v>208</v>
      </c>
      <c r="BE218" s="247">
        <f>IF(N218="základní",J218,0)</f>
        <v>0</v>
      </c>
      <c r="BF218" s="247">
        <f>IF(N218="snížená",J218,0)</f>
        <v>0</v>
      </c>
      <c r="BG218" s="247">
        <f>IF(N218="zákl. přenesená",J218,0)</f>
        <v>0</v>
      </c>
      <c r="BH218" s="247">
        <f>IF(N218="sníž. přenesená",J218,0)</f>
        <v>0</v>
      </c>
      <c r="BI218" s="247">
        <f>IF(N218="nulová",J218,0)</f>
        <v>0</v>
      </c>
      <c r="BJ218" s="26" t="s">
        <v>18</v>
      </c>
      <c r="BK218" s="247">
        <f>ROUND(I218*H218,2)</f>
        <v>0</v>
      </c>
      <c r="BL218" s="26" t="s">
        <v>859</v>
      </c>
      <c r="BM218" s="26" t="s">
        <v>5690</v>
      </c>
    </row>
    <row r="219" spans="2:65" s="1" customFormat="1" ht="16.5" customHeight="1">
      <c r="B219" s="48"/>
      <c r="C219" s="236" t="s">
        <v>1200</v>
      </c>
      <c r="D219" s="236" t="s">
        <v>210</v>
      </c>
      <c r="E219" s="237" t="s">
        <v>5691</v>
      </c>
      <c r="F219" s="238" t="s">
        <v>5692</v>
      </c>
      <c r="G219" s="239" t="s">
        <v>318</v>
      </c>
      <c r="H219" s="240">
        <v>3</v>
      </c>
      <c r="I219" s="241"/>
      <c r="J219" s="242">
        <f>ROUND(I219*H219,2)</f>
        <v>0</v>
      </c>
      <c r="K219" s="238" t="s">
        <v>22</v>
      </c>
      <c r="L219" s="74"/>
      <c r="M219" s="243" t="s">
        <v>22</v>
      </c>
      <c r="N219" s="244" t="s">
        <v>47</v>
      </c>
      <c r="O219" s="49"/>
      <c r="P219" s="245">
        <f>O219*H219</f>
        <v>0</v>
      </c>
      <c r="Q219" s="245">
        <v>0</v>
      </c>
      <c r="R219" s="245">
        <f>Q219*H219</f>
        <v>0</v>
      </c>
      <c r="S219" s="245">
        <v>0</v>
      </c>
      <c r="T219" s="246">
        <f>S219*H219</f>
        <v>0</v>
      </c>
      <c r="AR219" s="26" t="s">
        <v>859</v>
      </c>
      <c r="AT219" s="26" t="s">
        <v>210</v>
      </c>
      <c r="AU219" s="26" t="s">
        <v>104</v>
      </c>
      <c r="AY219" s="26" t="s">
        <v>208</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859</v>
      </c>
      <c r="BM219" s="26" t="s">
        <v>5693</v>
      </c>
    </row>
    <row r="220" spans="2:65" s="1" customFormat="1" ht="16.5" customHeight="1">
      <c r="B220" s="48"/>
      <c r="C220" s="236" t="s">
        <v>1220</v>
      </c>
      <c r="D220" s="236" t="s">
        <v>210</v>
      </c>
      <c r="E220" s="237" t="s">
        <v>5694</v>
      </c>
      <c r="F220" s="238" t="s">
        <v>5695</v>
      </c>
      <c r="G220" s="239" t="s">
        <v>318</v>
      </c>
      <c r="H220" s="240">
        <v>8</v>
      </c>
      <c r="I220" s="241"/>
      <c r="J220" s="242">
        <f>ROUND(I220*H220,2)</f>
        <v>0</v>
      </c>
      <c r="K220" s="238" t="s">
        <v>22</v>
      </c>
      <c r="L220" s="74"/>
      <c r="M220" s="243" t="s">
        <v>22</v>
      </c>
      <c r="N220" s="244" t="s">
        <v>47</v>
      </c>
      <c r="O220" s="49"/>
      <c r="P220" s="245">
        <f>O220*H220</f>
        <v>0</v>
      </c>
      <c r="Q220" s="245">
        <v>0</v>
      </c>
      <c r="R220" s="245">
        <f>Q220*H220</f>
        <v>0</v>
      </c>
      <c r="S220" s="245">
        <v>0</v>
      </c>
      <c r="T220" s="246">
        <f>S220*H220</f>
        <v>0</v>
      </c>
      <c r="AR220" s="26" t="s">
        <v>859</v>
      </c>
      <c r="AT220" s="26" t="s">
        <v>210</v>
      </c>
      <c r="AU220" s="26" t="s">
        <v>104</v>
      </c>
      <c r="AY220" s="26" t="s">
        <v>208</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859</v>
      </c>
      <c r="BM220" s="26" t="s">
        <v>5696</v>
      </c>
    </row>
    <row r="221" spans="2:65" s="1" customFormat="1" ht="16.5" customHeight="1">
      <c r="B221" s="48"/>
      <c r="C221" s="236" t="s">
        <v>1227</v>
      </c>
      <c r="D221" s="236" t="s">
        <v>210</v>
      </c>
      <c r="E221" s="237" t="s">
        <v>5697</v>
      </c>
      <c r="F221" s="238" t="s">
        <v>5698</v>
      </c>
      <c r="G221" s="239" t="s">
        <v>318</v>
      </c>
      <c r="H221" s="240">
        <v>20</v>
      </c>
      <c r="I221" s="241"/>
      <c r="J221" s="242">
        <f>ROUND(I221*H221,2)</f>
        <v>0</v>
      </c>
      <c r="K221" s="238" t="s">
        <v>22</v>
      </c>
      <c r="L221" s="74"/>
      <c r="M221" s="243" t="s">
        <v>22</v>
      </c>
      <c r="N221" s="244" t="s">
        <v>47</v>
      </c>
      <c r="O221" s="49"/>
      <c r="P221" s="245">
        <f>O221*H221</f>
        <v>0</v>
      </c>
      <c r="Q221" s="245">
        <v>0</v>
      </c>
      <c r="R221" s="245">
        <f>Q221*H221</f>
        <v>0</v>
      </c>
      <c r="S221" s="245">
        <v>0</v>
      </c>
      <c r="T221" s="246">
        <f>S221*H221</f>
        <v>0</v>
      </c>
      <c r="AR221" s="26" t="s">
        <v>859</v>
      </c>
      <c r="AT221" s="26" t="s">
        <v>210</v>
      </c>
      <c r="AU221" s="26" t="s">
        <v>104</v>
      </c>
      <c r="AY221" s="26" t="s">
        <v>208</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859</v>
      </c>
      <c r="BM221" s="26" t="s">
        <v>5699</v>
      </c>
    </row>
    <row r="222" spans="2:65" s="1" customFormat="1" ht="16.5" customHeight="1">
      <c r="B222" s="48"/>
      <c r="C222" s="236" t="s">
        <v>1232</v>
      </c>
      <c r="D222" s="236" t="s">
        <v>210</v>
      </c>
      <c r="E222" s="237" t="s">
        <v>5700</v>
      </c>
      <c r="F222" s="238" t="s">
        <v>5701</v>
      </c>
      <c r="G222" s="239" t="s">
        <v>318</v>
      </c>
      <c r="H222" s="240">
        <v>6</v>
      </c>
      <c r="I222" s="241"/>
      <c r="J222" s="242">
        <f>ROUND(I222*H222,2)</f>
        <v>0</v>
      </c>
      <c r="K222" s="238" t="s">
        <v>22</v>
      </c>
      <c r="L222" s="74"/>
      <c r="M222" s="243" t="s">
        <v>22</v>
      </c>
      <c r="N222" s="244" t="s">
        <v>47</v>
      </c>
      <c r="O222" s="49"/>
      <c r="P222" s="245">
        <f>O222*H222</f>
        <v>0</v>
      </c>
      <c r="Q222" s="245">
        <v>0</v>
      </c>
      <c r="R222" s="245">
        <f>Q222*H222</f>
        <v>0</v>
      </c>
      <c r="S222" s="245">
        <v>0</v>
      </c>
      <c r="T222" s="246">
        <f>S222*H222</f>
        <v>0</v>
      </c>
      <c r="AR222" s="26" t="s">
        <v>859</v>
      </c>
      <c r="AT222" s="26" t="s">
        <v>210</v>
      </c>
      <c r="AU222" s="26" t="s">
        <v>104</v>
      </c>
      <c r="AY222" s="26" t="s">
        <v>208</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859</v>
      </c>
      <c r="BM222" s="26" t="s">
        <v>5702</v>
      </c>
    </row>
    <row r="223" spans="2:65" s="1" customFormat="1" ht="16.5" customHeight="1">
      <c r="B223" s="48"/>
      <c r="C223" s="236" t="s">
        <v>1238</v>
      </c>
      <c r="D223" s="236" t="s">
        <v>210</v>
      </c>
      <c r="E223" s="237" t="s">
        <v>5703</v>
      </c>
      <c r="F223" s="238" t="s">
        <v>5704</v>
      </c>
      <c r="G223" s="239" t="s">
        <v>318</v>
      </c>
      <c r="H223" s="240">
        <v>90</v>
      </c>
      <c r="I223" s="241"/>
      <c r="J223" s="242">
        <f>ROUND(I223*H223,2)</f>
        <v>0</v>
      </c>
      <c r="K223" s="238" t="s">
        <v>22</v>
      </c>
      <c r="L223" s="74"/>
      <c r="M223" s="243" t="s">
        <v>22</v>
      </c>
      <c r="N223" s="244" t="s">
        <v>47</v>
      </c>
      <c r="O223" s="49"/>
      <c r="P223" s="245">
        <f>O223*H223</f>
        <v>0</v>
      </c>
      <c r="Q223" s="245">
        <v>0</v>
      </c>
      <c r="R223" s="245">
        <f>Q223*H223</f>
        <v>0</v>
      </c>
      <c r="S223" s="245">
        <v>0</v>
      </c>
      <c r="T223" s="246">
        <f>S223*H223</f>
        <v>0</v>
      </c>
      <c r="AR223" s="26" t="s">
        <v>859</v>
      </c>
      <c r="AT223" s="26" t="s">
        <v>210</v>
      </c>
      <c r="AU223" s="26" t="s">
        <v>104</v>
      </c>
      <c r="AY223" s="26" t="s">
        <v>208</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859</v>
      </c>
      <c r="BM223" s="26" t="s">
        <v>5705</v>
      </c>
    </row>
    <row r="224" spans="2:65" s="1" customFormat="1" ht="16.5" customHeight="1">
      <c r="B224" s="48"/>
      <c r="C224" s="236" t="s">
        <v>1241</v>
      </c>
      <c r="D224" s="236" t="s">
        <v>210</v>
      </c>
      <c r="E224" s="237" t="s">
        <v>5706</v>
      </c>
      <c r="F224" s="238" t="s">
        <v>5707</v>
      </c>
      <c r="G224" s="239" t="s">
        <v>318</v>
      </c>
      <c r="H224" s="240">
        <v>1</v>
      </c>
      <c r="I224" s="241"/>
      <c r="J224" s="242">
        <f>ROUND(I224*H224,2)</f>
        <v>0</v>
      </c>
      <c r="K224" s="238" t="s">
        <v>22</v>
      </c>
      <c r="L224" s="74"/>
      <c r="M224" s="243" t="s">
        <v>22</v>
      </c>
      <c r="N224" s="244" t="s">
        <v>47</v>
      </c>
      <c r="O224" s="49"/>
      <c r="P224" s="245">
        <f>O224*H224</f>
        <v>0</v>
      </c>
      <c r="Q224" s="245">
        <v>0</v>
      </c>
      <c r="R224" s="245">
        <f>Q224*H224</f>
        <v>0</v>
      </c>
      <c r="S224" s="245">
        <v>0</v>
      </c>
      <c r="T224" s="246">
        <f>S224*H224</f>
        <v>0</v>
      </c>
      <c r="AR224" s="26" t="s">
        <v>859</v>
      </c>
      <c r="AT224" s="26" t="s">
        <v>210</v>
      </c>
      <c r="AU224" s="26" t="s">
        <v>104</v>
      </c>
      <c r="AY224" s="26" t="s">
        <v>208</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859</v>
      </c>
      <c r="BM224" s="26" t="s">
        <v>5708</v>
      </c>
    </row>
    <row r="225" spans="2:65" s="1" customFormat="1" ht="16.5" customHeight="1">
      <c r="B225" s="48"/>
      <c r="C225" s="236" t="s">
        <v>1274</v>
      </c>
      <c r="D225" s="236" t="s">
        <v>210</v>
      </c>
      <c r="E225" s="237" t="s">
        <v>5709</v>
      </c>
      <c r="F225" s="238" t="s">
        <v>5710</v>
      </c>
      <c r="G225" s="239" t="s">
        <v>318</v>
      </c>
      <c r="H225" s="240">
        <v>1</v>
      </c>
      <c r="I225" s="241"/>
      <c r="J225" s="242">
        <f>ROUND(I225*H225,2)</f>
        <v>0</v>
      </c>
      <c r="K225" s="238" t="s">
        <v>22</v>
      </c>
      <c r="L225" s="74"/>
      <c r="M225" s="243" t="s">
        <v>22</v>
      </c>
      <c r="N225" s="244" t="s">
        <v>47</v>
      </c>
      <c r="O225" s="49"/>
      <c r="P225" s="245">
        <f>O225*H225</f>
        <v>0</v>
      </c>
      <c r="Q225" s="245">
        <v>0</v>
      </c>
      <c r="R225" s="245">
        <f>Q225*H225</f>
        <v>0</v>
      </c>
      <c r="S225" s="245">
        <v>0</v>
      </c>
      <c r="T225" s="246">
        <f>S225*H225</f>
        <v>0</v>
      </c>
      <c r="AR225" s="26" t="s">
        <v>859</v>
      </c>
      <c r="AT225" s="26" t="s">
        <v>210</v>
      </c>
      <c r="AU225" s="26" t="s">
        <v>104</v>
      </c>
      <c r="AY225" s="26" t="s">
        <v>208</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859</v>
      </c>
      <c r="BM225" s="26" t="s">
        <v>5711</v>
      </c>
    </row>
    <row r="226" spans="2:65" s="1" customFormat="1" ht="16.5" customHeight="1">
      <c r="B226" s="48"/>
      <c r="C226" s="236" t="s">
        <v>1279</v>
      </c>
      <c r="D226" s="236" t="s">
        <v>210</v>
      </c>
      <c r="E226" s="237" t="s">
        <v>5712</v>
      </c>
      <c r="F226" s="238" t="s">
        <v>5713</v>
      </c>
      <c r="G226" s="239" t="s">
        <v>318</v>
      </c>
      <c r="H226" s="240">
        <v>2</v>
      </c>
      <c r="I226" s="241"/>
      <c r="J226" s="242">
        <f>ROUND(I226*H226,2)</f>
        <v>0</v>
      </c>
      <c r="K226" s="238" t="s">
        <v>22</v>
      </c>
      <c r="L226" s="74"/>
      <c r="M226" s="243" t="s">
        <v>22</v>
      </c>
      <c r="N226" s="244" t="s">
        <v>47</v>
      </c>
      <c r="O226" s="49"/>
      <c r="P226" s="245">
        <f>O226*H226</f>
        <v>0</v>
      </c>
      <c r="Q226" s="245">
        <v>0</v>
      </c>
      <c r="R226" s="245">
        <f>Q226*H226</f>
        <v>0</v>
      </c>
      <c r="S226" s="245">
        <v>0</v>
      </c>
      <c r="T226" s="246">
        <f>S226*H226</f>
        <v>0</v>
      </c>
      <c r="AR226" s="26" t="s">
        <v>859</v>
      </c>
      <c r="AT226" s="26" t="s">
        <v>210</v>
      </c>
      <c r="AU226" s="26" t="s">
        <v>104</v>
      </c>
      <c r="AY226" s="26" t="s">
        <v>208</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859</v>
      </c>
      <c r="BM226" s="26" t="s">
        <v>5714</v>
      </c>
    </row>
    <row r="227" spans="2:65" s="1" customFormat="1" ht="16.5" customHeight="1">
      <c r="B227" s="48"/>
      <c r="C227" s="236" t="s">
        <v>1283</v>
      </c>
      <c r="D227" s="236" t="s">
        <v>210</v>
      </c>
      <c r="E227" s="237" t="s">
        <v>5715</v>
      </c>
      <c r="F227" s="238" t="s">
        <v>5716</v>
      </c>
      <c r="G227" s="239" t="s">
        <v>318</v>
      </c>
      <c r="H227" s="240">
        <v>1</v>
      </c>
      <c r="I227" s="241"/>
      <c r="J227" s="242">
        <f>ROUND(I227*H227,2)</f>
        <v>0</v>
      </c>
      <c r="K227" s="238" t="s">
        <v>22</v>
      </c>
      <c r="L227" s="74"/>
      <c r="M227" s="243" t="s">
        <v>22</v>
      </c>
      <c r="N227" s="244" t="s">
        <v>47</v>
      </c>
      <c r="O227" s="49"/>
      <c r="P227" s="245">
        <f>O227*H227</f>
        <v>0</v>
      </c>
      <c r="Q227" s="245">
        <v>0</v>
      </c>
      <c r="R227" s="245">
        <f>Q227*H227</f>
        <v>0</v>
      </c>
      <c r="S227" s="245">
        <v>0</v>
      </c>
      <c r="T227" s="246">
        <f>S227*H227</f>
        <v>0</v>
      </c>
      <c r="AR227" s="26" t="s">
        <v>859</v>
      </c>
      <c r="AT227" s="26" t="s">
        <v>210</v>
      </c>
      <c r="AU227" s="26" t="s">
        <v>104</v>
      </c>
      <c r="AY227" s="26" t="s">
        <v>208</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859</v>
      </c>
      <c r="BM227" s="26" t="s">
        <v>5717</v>
      </c>
    </row>
    <row r="228" spans="2:65" s="1" customFormat="1" ht="16.5" customHeight="1">
      <c r="B228" s="48"/>
      <c r="C228" s="236" t="s">
        <v>1289</v>
      </c>
      <c r="D228" s="236" t="s">
        <v>210</v>
      </c>
      <c r="E228" s="237" t="s">
        <v>5718</v>
      </c>
      <c r="F228" s="238" t="s">
        <v>5719</v>
      </c>
      <c r="G228" s="239" t="s">
        <v>318</v>
      </c>
      <c r="H228" s="240">
        <v>40</v>
      </c>
      <c r="I228" s="241"/>
      <c r="J228" s="242">
        <f>ROUND(I228*H228,2)</f>
        <v>0</v>
      </c>
      <c r="K228" s="238" t="s">
        <v>22</v>
      </c>
      <c r="L228" s="74"/>
      <c r="M228" s="243" t="s">
        <v>22</v>
      </c>
      <c r="N228" s="244" t="s">
        <v>47</v>
      </c>
      <c r="O228" s="49"/>
      <c r="P228" s="245">
        <f>O228*H228</f>
        <v>0</v>
      </c>
      <c r="Q228" s="245">
        <v>0</v>
      </c>
      <c r="R228" s="245">
        <f>Q228*H228</f>
        <v>0</v>
      </c>
      <c r="S228" s="245">
        <v>0</v>
      </c>
      <c r="T228" s="246">
        <f>S228*H228</f>
        <v>0</v>
      </c>
      <c r="AR228" s="26" t="s">
        <v>859</v>
      </c>
      <c r="AT228" s="26" t="s">
        <v>210</v>
      </c>
      <c r="AU228" s="26" t="s">
        <v>104</v>
      </c>
      <c r="AY228" s="26" t="s">
        <v>208</v>
      </c>
      <c r="BE228" s="247">
        <f>IF(N228="základní",J228,0)</f>
        <v>0</v>
      </c>
      <c r="BF228" s="247">
        <f>IF(N228="snížená",J228,0)</f>
        <v>0</v>
      </c>
      <c r="BG228" s="247">
        <f>IF(N228="zákl. přenesená",J228,0)</f>
        <v>0</v>
      </c>
      <c r="BH228" s="247">
        <f>IF(N228="sníž. přenesená",J228,0)</f>
        <v>0</v>
      </c>
      <c r="BI228" s="247">
        <f>IF(N228="nulová",J228,0)</f>
        <v>0</v>
      </c>
      <c r="BJ228" s="26" t="s">
        <v>18</v>
      </c>
      <c r="BK228" s="247">
        <f>ROUND(I228*H228,2)</f>
        <v>0</v>
      </c>
      <c r="BL228" s="26" t="s">
        <v>859</v>
      </c>
      <c r="BM228" s="26" t="s">
        <v>5720</v>
      </c>
    </row>
    <row r="229" spans="2:65" s="1" customFormat="1" ht="16.5" customHeight="1">
      <c r="B229" s="48"/>
      <c r="C229" s="236" t="s">
        <v>1294</v>
      </c>
      <c r="D229" s="236" t="s">
        <v>210</v>
      </c>
      <c r="E229" s="237" t="s">
        <v>5721</v>
      </c>
      <c r="F229" s="238" t="s">
        <v>5722</v>
      </c>
      <c r="G229" s="239" t="s">
        <v>318</v>
      </c>
      <c r="H229" s="240">
        <v>143</v>
      </c>
      <c r="I229" s="241"/>
      <c r="J229" s="242">
        <f>ROUND(I229*H229,2)</f>
        <v>0</v>
      </c>
      <c r="K229" s="238" t="s">
        <v>22</v>
      </c>
      <c r="L229" s="74"/>
      <c r="M229" s="243" t="s">
        <v>22</v>
      </c>
      <c r="N229" s="244" t="s">
        <v>47</v>
      </c>
      <c r="O229" s="49"/>
      <c r="P229" s="245">
        <f>O229*H229</f>
        <v>0</v>
      </c>
      <c r="Q229" s="245">
        <v>0</v>
      </c>
      <c r="R229" s="245">
        <f>Q229*H229</f>
        <v>0</v>
      </c>
      <c r="S229" s="245">
        <v>0</v>
      </c>
      <c r="T229" s="246">
        <f>S229*H229</f>
        <v>0</v>
      </c>
      <c r="AR229" s="26" t="s">
        <v>859</v>
      </c>
      <c r="AT229" s="26" t="s">
        <v>210</v>
      </c>
      <c r="AU229" s="26" t="s">
        <v>104</v>
      </c>
      <c r="AY229" s="26" t="s">
        <v>208</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859</v>
      </c>
      <c r="BM229" s="26" t="s">
        <v>5723</v>
      </c>
    </row>
    <row r="230" spans="2:65" s="1" customFormat="1" ht="16.5" customHeight="1">
      <c r="B230" s="48"/>
      <c r="C230" s="236" t="s">
        <v>1298</v>
      </c>
      <c r="D230" s="236" t="s">
        <v>210</v>
      </c>
      <c r="E230" s="237" t="s">
        <v>5724</v>
      </c>
      <c r="F230" s="238" t="s">
        <v>5725</v>
      </c>
      <c r="G230" s="239" t="s">
        <v>318</v>
      </c>
      <c r="H230" s="240">
        <v>46</v>
      </c>
      <c r="I230" s="241"/>
      <c r="J230" s="242">
        <f>ROUND(I230*H230,2)</f>
        <v>0</v>
      </c>
      <c r="K230" s="238" t="s">
        <v>22</v>
      </c>
      <c r="L230" s="74"/>
      <c r="M230" s="243" t="s">
        <v>22</v>
      </c>
      <c r="N230" s="244" t="s">
        <v>47</v>
      </c>
      <c r="O230" s="49"/>
      <c r="P230" s="245">
        <f>O230*H230</f>
        <v>0</v>
      </c>
      <c r="Q230" s="245">
        <v>0</v>
      </c>
      <c r="R230" s="245">
        <f>Q230*H230</f>
        <v>0</v>
      </c>
      <c r="S230" s="245">
        <v>0</v>
      </c>
      <c r="T230" s="246">
        <f>S230*H230</f>
        <v>0</v>
      </c>
      <c r="AR230" s="26" t="s">
        <v>859</v>
      </c>
      <c r="AT230" s="26" t="s">
        <v>210</v>
      </c>
      <c r="AU230" s="26" t="s">
        <v>104</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859</v>
      </c>
      <c r="BM230" s="26" t="s">
        <v>5726</v>
      </c>
    </row>
    <row r="231" spans="2:65" s="1" customFormat="1" ht="16.5" customHeight="1">
      <c r="B231" s="48"/>
      <c r="C231" s="236" t="s">
        <v>1306</v>
      </c>
      <c r="D231" s="236" t="s">
        <v>210</v>
      </c>
      <c r="E231" s="237" t="s">
        <v>5727</v>
      </c>
      <c r="F231" s="238" t="s">
        <v>5728</v>
      </c>
      <c r="G231" s="239" t="s">
        <v>318</v>
      </c>
      <c r="H231" s="240">
        <v>50</v>
      </c>
      <c r="I231" s="241"/>
      <c r="J231" s="242">
        <f>ROUND(I231*H231,2)</f>
        <v>0</v>
      </c>
      <c r="K231" s="238" t="s">
        <v>22</v>
      </c>
      <c r="L231" s="74"/>
      <c r="M231" s="243" t="s">
        <v>22</v>
      </c>
      <c r="N231" s="244" t="s">
        <v>47</v>
      </c>
      <c r="O231" s="49"/>
      <c r="P231" s="245">
        <f>O231*H231</f>
        <v>0</v>
      </c>
      <c r="Q231" s="245">
        <v>0</v>
      </c>
      <c r="R231" s="245">
        <f>Q231*H231</f>
        <v>0</v>
      </c>
      <c r="S231" s="245">
        <v>0</v>
      </c>
      <c r="T231" s="246">
        <f>S231*H231</f>
        <v>0</v>
      </c>
      <c r="AR231" s="26" t="s">
        <v>859</v>
      </c>
      <c r="AT231" s="26" t="s">
        <v>210</v>
      </c>
      <c r="AU231" s="26" t="s">
        <v>104</v>
      </c>
      <c r="AY231" s="26" t="s">
        <v>208</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859</v>
      </c>
      <c r="BM231" s="26" t="s">
        <v>5729</v>
      </c>
    </row>
    <row r="232" spans="2:65" s="1" customFormat="1" ht="16.5" customHeight="1">
      <c r="B232" s="48"/>
      <c r="C232" s="236" t="s">
        <v>1332</v>
      </c>
      <c r="D232" s="236" t="s">
        <v>210</v>
      </c>
      <c r="E232" s="237" t="s">
        <v>5730</v>
      </c>
      <c r="F232" s="238" t="s">
        <v>5731</v>
      </c>
      <c r="G232" s="239" t="s">
        <v>269</v>
      </c>
      <c r="H232" s="240">
        <v>4946</v>
      </c>
      <c r="I232" s="241"/>
      <c r="J232" s="242">
        <f>ROUND(I232*H232,2)</f>
        <v>0</v>
      </c>
      <c r="K232" s="238" t="s">
        <v>22</v>
      </c>
      <c r="L232" s="74"/>
      <c r="M232" s="243" t="s">
        <v>22</v>
      </c>
      <c r="N232" s="244" t="s">
        <v>47</v>
      </c>
      <c r="O232" s="49"/>
      <c r="P232" s="245">
        <f>O232*H232</f>
        <v>0</v>
      </c>
      <c r="Q232" s="245">
        <v>0</v>
      </c>
      <c r="R232" s="245">
        <f>Q232*H232</f>
        <v>0</v>
      </c>
      <c r="S232" s="245">
        <v>0</v>
      </c>
      <c r="T232" s="246">
        <f>S232*H232</f>
        <v>0</v>
      </c>
      <c r="AR232" s="26" t="s">
        <v>859</v>
      </c>
      <c r="AT232" s="26" t="s">
        <v>210</v>
      </c>
      <c r="AU232" s="26" t="s">
        <v>104</v>
      </c>
      <c r="AY232" s="26" t="s">
        <v>208</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859</v>
      </c>
      <c r="BM232" s="26" t="s">
        <v>5732</v>
      </c>
    </row>
    <row r="233" spans="2:65" s="1" customFormat="1" ht="16.5" customHeight="1">
      <c r="B233" s="48"/>
      <c r="C233" s="236" t="s">
        <v>1337</v>
      </c>
      <c r="D233" s="236" t="s">
        <v>210</v>
      </c>
      <c r="E233" s="237" t="s">
        <v>5733</v>
      </c>
      <c r="F233" s="238" t="s">
        <v>5734</v>
      </c>
      <c r="G233" s="239" t="s">
        <v>269</v>
      </c>
      <c r="H233" s="240">
        <v>270</v>
      </c>
      <c r="I233" s="241"/>
      <c r="J233" s="242">
        <f>ROUND(I233*H233,2)</f>
        <v>0</v>
      </c>
      <c r="K233" s="238" t="s">
        <v>22</v>
      </c>
      <c r="L233" s="74"/>
      <c r="M233" s="243" t="s">
        <v>22</v>
      </c>
      <c r="N233" s="244" t="s">
        <v>47</v>
      </c>
      <c r="O233" s="49"/>
      <c r="P233" s="245">
        <f>O233*H233</f>
        <v>0</v>
      </c>
      <c r="Q233" s="245">
        <v>0</v>
      </c>
      <c r="R233" s="245">
        <f>Q233*H233</f>
        <v>0</v>
      </c>
      <c r="S233" s="245">
        <v>0</v>
      </c>
      <c r="T233" s="246">
        <f>S233*H233</f>
        <v>0</v>
      </c>
      <c r="AR233" s="26" t="s">
        <v>859</v>
      </c>
      <c r="AT233" s="26" t="s">
        <v>210</v>
      </c>
      <c r="AU233" s="26" t="s">
        <v>104</v>
      </c>
      <c r="AY233" s="26" t="s">
        <v>208</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859</v>
      </c>
      <c r="BM233" s="26" t="s">
        <v>5735</v>
      </c>
    </row>
    <row r="234" spans="2:65" s="1" customFormat="1" ht="16.5" customHeight="1">
      <c r="B234" s="48"/>
      <c r="C234" s="236" t="s">
        <v>1342</v>
      </c>
      <c r="D234" s="236" t="s">
        <v>210</v>
      </c>
      <c r="E234" s="237" t="s">
        <v>5736</v>
      </c>
      <c r="F234" s="238" t="s">
        <v>5737</v>
      </c>
      <c r="G234" s="239" t="s">
        <v>269</v>
      </c>
      <c r="H234" s="240">
        <v>172</v>
      </c>
      <c r="I234" s="241"/>
      <c r="J234" s="242">
        <f>ROUND(I234*H234,2)</f>
        <v>0</v>
      </c>
      <c r="K234" s="238" t="s">
        <v>22</v>
      </c>
      <c r="L234" s="74"/>
      <c r="M234" s="243" t="s">
        <v>22</v>
      </c>
      <c r="N234" s="244" t="s">
        <v>47</v>
      </c>
      <c r="O234" s="49"/>
      <c r="P234" s="245">
        <f>O234*H234</f>
        <v>0</v>
      </c>
      <c r="Q234" s="245">
        <v>0</v>
      </c>
      <c r="R234" s="245">
        <f>Q234*H234</f>
        <v>0</v>
      </c>
      <c r="S234" s="245">
        <v>0</v>
      </c>
      <c r="T234" s="246">
        <f>S234*H234</f>
        <v>0</v>
      </c>
      <c r="AR234" s="26" t="s">
        <v>859</v>
      </c>
      <c r="AT234" s="26" t="s">
        <v>210</v>
      </c>
      <c r="AU234" s="26" t="s">
        <v>104</v>
      </c>
      <c r="AY234" s="26" t="s">
        <v>208</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859</v>
      </c>
      <c r="BM234" s="26" t="s">
        <v>5738</v>
      </c>
    </row>
    <row r="235" spans="2:65" s="1" customFormat="1" ht="16.5" customHeight="1">
      <c r="B235" s="48"/>
      <c r="C235" s="236" t="s">
        <v>1374</v>
      </c>
      <c r="D235" s="236" t="s">
        <v>210</v>
      </c>
      <c r="E235" s="237" t="s">
        <v>5739</v>
      </c>
      <c r="F235" s="238" t="s">
        <v>5740</v>
      </c>
      <c r="G235" s="239" t="s">
        <v>269</v>
      </c>
      <c r="H235" s="240">
        <v>400</v>
      </c>
      <c r="I235" s="241"/>
      <c r="J235" s="242">
        <f>ROUND(I235*H235,2)</f>
        <v>0</v>
      </c>
      <c r="K235" s="238" t="s">
        <v>22</v>
      </c>
      <c r="L235" s="74"/>
      <c r="M235" s="243" t="s">
        <v>22</v>
      </c>
      <c r="N235" s="244" t="s">
        <v>47</v>
      </c>
      <c r="O235" s="49"/>
      <c r="P235" s="245">
        <f>O235*H235</f>
        <v>0</v>
      </c>
      <c r="Q235" s="245">
        <v>0</v>
      </c>
      <c r="R235" s="245">
        <f>Q235*H235</f>
        <v>0</v>
      </c>
      <c r="S235" s="245">
        <v>0</v>
      </c>
      <c r="T235" s="246">
        <f>S235*H235</f>
        <v>0</v>
      </c>
      <c r="AR235" s="26" t="s">
        <v>859</v>
      </c>
      <c r="AT235" s="26" t="s">
        <v>210</v>
      </c>
      <c r="AU235" s="26" t="s">
        <v>104</v>
      </c>
      <c r="AY235" s="26" t="s">
        <v>208</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859</v>
      </c>
      <c r="BM235" s="26" t="s">
        <v>5741</v>
      </c>
    </row>
    <row r="236" spans="2:65" s="1" customFormat="1" ht="16.5" customHeight="1">
      <c r="B236" s="48"/>
      <c r="C236" s="236" t="s">
        <v>1395</v>
      </c>
      <c r="D236" s="236" t="s">
        <v>210</v>
      </c>
      <c r="E236" s="237" t="s">
        <v>5742</v>
      </c>
      <c r="F236" s="238" t="s">
        <v>5743</v>
      </c>
      <c r="G236" s="239" t="s">
        <v>318</v>
      </c>
      <c r="H236" s="240">
        <v>3</v>
      </c>
      <c r="I236" s="241"/>
      <c r="J236" s="242">
        <f>ROUND(I236*H236,2)</f>
        <v>0</v>
      </c>
      <c r="K236" s="238" t="s">
        <v>22</v>
      </c>
      <c r="L236" s="74"/>
      <c r="M236" s="243" t="s">
        <v>22</v>
      </c>
      <c r="N236" s="244" t="s">
        <v>47</v>
      </c>
      <c r="O236" s="49"/>
      <c r="P236" s="245">
        <f>O236*H236</f>
        <v>0</v>
      </c>
      <c r="Q236" s="245">
        <v>0</v>
      </c>
      <c r="R236" s="245">
        <f>Q236*H236</f>
        <v>0</v>
      </c>
      <c r="S236" s="245">
        <v>0</v>
      </c>
      <c r="T236" s="246">
        <f>S236*H236</f>
        <v>0</v>
      </c>
      <c r="AR236" s="26" t="s">
        <v>859</v>
      </c>
      <c r="AT236" s="26" t="s">
        <v>210</v>
      </c>
      <c r="AU236" s="26" t="s">
        <v>104</v>
      </c>
      <c r="AY236" s="26" t="s">
        <v>208</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859</v>
      </c>
      <c r="BM236" s="26" t="s">
        <v>5744</v>
      </c>
    </row>
    <row r="237" spans="2:65" s="1" customFormat="1" ht="16.5" customHeight="1">
      <c r="B237" s="48"/>
      <c r="C237" s="236" t="s">
        <v>1400</v>
      </c>
      <c r="D237" s="236" t="s">
        <v>210</v>
      </c>
      <c r="E237" s="237" t="s">
        <v>5745</v>
      </c>
      <c r="F237" s="238" t="s">
        <v>5746</v>
      </c>
      <c r="G237" s="239" t="s">
        <v>318</v>
      </c>
      <c r="H237" s="240">
        <v>1</v>
      </c>
      <c r="I237" s="241"/>
      <c r="J237" s="242">
        <f>ROUND(I237*H237,2)</f>
        <v>0</v>
      </c>
      <c r="K237" s="238" t="s">
        <v>22</v>
      </c>
      <c r="L237" s="74"/>
      <c r="M237" s="243" t="s">
        <v>22</v>
      </c>
      <c r="N237" s="244" t="s">
        <v>47</v>
      </c>
      <c r="O237" s="49"/>
      <c r="P237" s="245">
        <f>O237*H237</f>
        <v>0</v>
      </c>
      <c r="Q237" s="245">
        <v>0</v>
      </c>
      <c r="R237" s="245">
        <f>Q237*H237</f>
        <v>0</v>
      </c>
      <c r="S237" s="245">
        <v>0</v>
      </c>
      <c r="T237" s="246">
        <f>S237*H237</f>
        <v>0</v>
      </c>
      <c r="AR237" s="26" t="s">
        <v>859</v>
      </c>
      <c r="AT237" s="26" t="s">
        <v>210</v>
      </c>
      <c r="AU237" s="26" t="s">
        <v>104</v>
      </c>
      <c r="AY237" s="26" t="s">
        <v>208</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859</v>
      </c>
      <c r="BM237" s="26" t="s">
        <v>5747</v>
      </c>
    </row>
    <row r="238" spans="2:65" s="1" customFormat="1" ht="16.5" customHeight="1">
      <c r="B238" s="48"/>
      <c r="C238" s="236" t="s">
        <v>1404</v>
      </c>
      <c r="D238" s="236" t="s">
        <v>210</v>
      </c>
      <c r="E238" s="237" t="s">
        <v>5748</v>
      </c>
      <c r="F238" s="238" t="s">
        <v>5749</v>
      </c>
      <c r="G238" s="239" t="s">
        <v>318</v>
      </c>
      <c r="H238" s="240">
        <v>5</v>
      </c>
      <c r="I238" s="241"/>
      <c r="J238" s="242">
        <f>ROUND(I238*H238,2)</f>
        <v>0</v>
      </c>
      <c r="K238" s="238" t="s">
        <v>22</v>
      </c>
      <c r="L238" s="74"/>
      <c r="M238" s="243" t="s">
        <v>22</v>
      </c>
      <c r="N238" s="244" t="s">
        <v>47</v>
      </c>
      <c r="O238" s="49"/>
      <c r="P238" s="245">
        <f>O238*H238</f>
        <v>0</v>
      </c>
      <c r="Q238" s="245">
        <v>0</v>
      </c>
      <c r="R238" s="245">
        <f>Q238*H238</f>
        <v>0</v>
      </c>
      <c r="S238" s="245">
        <v>0</v>
      </c>
      <c r="T238" s="246">
        <f>S238*H238</f>
        <v>0</v>
      </c>
      <c r="AR238" s="26" t="s">
        <v>859</v>
      </c>
      <c r="AT238" s="26" t="s">
        <v>210</v>
      </c>
      <c r="AU238" s="26" t="s">
        <v>104</v>
      </c>
      <c r="AY238" s="26" t="s">
        <v>208</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859</v>
      </c>
      <c r="BM238" s="26" t="s">
        <v>5750</v>
      </c>
    </row>
    <row r="239" spans="2:65" s="1" customFormat="1" ht="16.5" customHeight="1">
      <c r="B239" s="48"/>
      <c r="C239" s="236" t="s">
        <v>1411</v>
      </c>
      <c r="D239" s="236" t="s">
        <v>210</v>
      </c>
      <c r="E239" s="237" t="s">
        <v>5751</v>
      </c>
      <c r="F239" s="238" t="s">
        <v>5752</v>
      </c>
      <c r="G239" s="239" t="s">
        <v>318</v>
      </c>
      <c r="H239" s="240">
        <v>3</v>
      </c>
      <c r="I239" s="241"/>
      <c r="J239" s="242">
        <f>ROUND(I239*H239,2)</f>
        <v>0</v>
      </c>
      <c r="K239" s="238" t="s">
        <v>22</v>
      </c>
      <c r="L239" s="74"/>
      <c r="M239" s="243" t="s">
        <v>22</v>
      </c>
      <c r="N239" s="244" t="s">
        <v>47</v>
      </c>
      <c r="O239" s="49"/>
      <c r="P239" s="245">
        <f>O239*H239</f>
        <v>0</v>
      </c>
      <c r="Q239" s="245">
        <v>0</v>
      </c>
      <c r="R239" s="245">
        <f>Q239*H239</f>
        <v>0</v>
      </c>
      <c r="S239" s="245">
        <v>0</v>
      </c>
      <c r="T239" s="246">
        <f>S239*H239</f>
        <v>0</v>
      </c>
      <c r="AR239" s="26" t="s">
        <v>859</v>
      </c>
      <c r="AT239" s="26" t="s">
        <v>210</v>
      </c>
      <c r="AU239" s="26" t="s">
        <v>104</v>
      </c>
      <c r="AY239" s="26" t="s">
        <v>208</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859</v>
      </c>
      <c r="BM239" s="26" t="s">
        <v>5753</v>
      </c>
    </row>
    <row r="240" spans="2:63" s="11" customFormat="1" ht="22.3" customHeight="1">
      <c r="B240" s="220"/>
      <c r="C240" s="221"/>
      <c r="D240" s="222" t="s">
        <v>75</v>
      </c>
      <c r="E240" s="234" t="s">
        <v>5754</v>
      </c>
      <c r="F240" s="234" t="s">
        <v>5755</v>
      </c>
      <c r="G240" s="221"/>
      <c r="H240" s="221"/>
      <c r="I240" s="224"/>
      <c r="J240" s="235">
        <f>BK240</f>
        <v>0</v>
      </c>
      <c r="K240" s="221"/>
      <c r="L240" s="226"/>
      <c r="M240" s="227"/>
      <c r="N240" s="228"/>
      <c r="O240" s="228"/>
      <c r="P240" s="229">
        <f>SUM(P241:P248)</f>
        <v>0</v>
      </c>
      <c r="Q240" s="228"/>
      <c r="R240" s="229">
        <f>SUM(R241:R248)</f>
        <v>0</v>
      </c>
      <c r="S240" s="228"/>
      <c r="T240" s="230">
        <f>SUM(T241:T248)</f>
        <v>0</v>
      </c>
      <c r="AR240" s="231" t="s">
        <v>104</v>
      </c>
      <c r="AT240" s="232" t="s">
        <v>75</v>
      </c>
      <c r="AU240" s="232" t="s">
        <v>85</v>
      </c>
      <c r="AY240" s="231" t="s">
        <v>208</v>
      </c>
      <c r="BK240" s="233">
        <f>SUM(BK241:BK248)</f>
        <v>0</v>
      </c>
    </row>
    <row r="241" spans="2:65" s="1" customFormat="1" ht="16.5" customHeight="1">
      <c r="B241" s="48"/>
      <c r="C241" s="236" t="s">
        <v>1416</v>
      </c>
      <c r="D241" s="236" t="s">
        <v>210</v>
      </c>
      <c r="E241" s="237" t="s">
        <v>5756</v>
      </c>
      <c r="F241" s="238" t="s">
        <v>5757</v>
      </c>
      <c r="G241" s="239" t="s">
        <v>269</v>
      </c>
      <c r="H241" s="240">
        <v>200</v>
      </c>
      <c r="I241" s="241"/>
      <c r="J241" s="242">
        <f>ROUND(I241*H241,2)</f>
        <v>0</v>
      </c>
      <c r="K241" s="238" t="s">
        <v>22</v>
      </c>
      <c r="L241" s="74"/>
      <c r="M241" s="243" t="s">
        <v>22</v>
      </c>
      <c r="N241" s="244" t="s">
        <v>47</v>
      </c>
      <c r="O241" s="49"/>
      <c r="P241" s="245">
        <f>O241*H241</f>
        <v>0</v>
      </c>
      <c r="Q241" s="245">
        <v>0</v>
      </c>
      <c r="R241" s="245">
        <f>Q241*H241</f>
        <v>0</v>
      </c>
      <c r="S241" s="245">
        <v>0</v>
      </c>
      <c r="T241" s="246">
        <f>S241*H241</f>
        <v>0</v>
      </c>
      <c r="AR241" s="26" t="s">
        <v>859</v>
      </c>
      <c r="AT241" s="26" t="s">
        <v>210</v>
      </c>
      <c r="AU241" s="26" t="s">
        <v>104</v>
      </c>
      <c r="AY241" s="26" t="s">
        <v>208</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859</v>
      </c>
      <c r="BM241" s="26" t="s">
        <v>5758</v>
      </c>
    </row>
    <row r="242" spans="2:65" s="1" customFormat="1" ht="16.5" customHeight="1">
      <c r="B242" s="48"/>
      <c r="C242" s="236" t="s">
        <v>1421</v>
      </c>
      <c r="D242" s="236" t="s">
        <v>210</v>
      </c>
      <c r="E242" s="237" t="s">
        <v>5759</v>
      </c>
      <c r="F242" s="238" t="s">
        <v>5760</v>
      </c>
      <c r="G242" s="239" t="s">
        <v>269</v>
      </c>
      <c r="H242" s="240">
        <v>40</v>
      </c>
      <c r="I242" s="241"/>
      <c r="J242" s="242">
        <f>ROUND(I242*H242,2)</f>
        <v>0</v>
      </c>
      <c r="K242" s="238" t="s">
        <v>22</v>
      </c>
      <c r="L242" s="74"/>
      <c r="M242" s="243" t="s">
        <v>22</v>
      </c>
      <c r="N242" s="244" t="s">
        <v>47</v>
      </c>
      <c r="O242" s="49"/>
      <c r="P242" s="245">
        <f>O242*H242</f>
        <v>0</v>
      </c>
      <c r="Q242" s="245">
        <v>0</v>
      </c>
      <c r="R242" s="245">
        <f>Q242*H242</f>
        <v>0</v>
      </c>
      <c r="S242" s="245">
        <v>0</v>
      </c>
      <c r="T242" s="246">
        <f>S242*H242</f>
        <v>0</v>
      </c>
      <c r="AR242" s="26" t="s">
        <v>859</v>
      </c>
      <c r="AT242" s="26" t="s">
        <v>210</v>
      </c>
      <c r="AU242" s="26" t="s">
        <v>104</v>
      </c>
      <c r="AY242" s="26" t="s">
        <v>208</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859</v>
      </c>
      <c r="BM242" s="26" t="s">
        <v>5761</v>
      </c>
    </row>
    <row r="243" spans="2:65" s="1" customFormat="1" ht="16.5" customHeight="1">
      <c r="B243" s="48"/>
      <c r="C243" s="236" t="s">
        <v>1425</v>
      </c>
      <c r="D243" s="236" t="s">
        <v>210</v>
      </c>
      <c r="E243" s="237" t="s">
        <v>5762</v>
      </c>
      <c r="F243" s="238" t="s">
        <v>5763</v>
      </c>
      <c r="G243" s="239" t="s">
        <v>269</v>
      </c>
      <c r="H243" s="240">
        <v>275</v>
      </c>
      <c r="I243" s="241"/>
      <c r="J243" s="242">
        <f>ROUND(I243*H243,2)</f>
        <v>0</v>
      </c>
      <c r="K243" s="238" t="s">
        <v>22</v>
      </c>
      <c r="L243" s="74"/>
      <c r="M243" s="243" t="s">
        <v>22</v>
      </c>
      <c r="N243" s="244" t="s">
        <v>47</v>
      </c>
      <c r="O243" s="49"/>
      <c r="P243" s="245">
        <f>O243*H243</f>
        <v>0</v>
      </c>
      <c r="Q243" s="245">
        <v>0</v>
      </c>
      <c r="R243" s="245">
        <f>Q243*H243</f>
        <v>0</v>
      </c>
      <c r="S243" s="245">
        <v>0</v>
      </c>
      <c r="T243" s="246">
        <f>S243*H243</f>
        <v>0</v>
      </c>
      <c r="AR243" s="26" t="s">
        <v>859</v>
      </c>
      <c r="AT243" s="26" t="s">
        <v>210</v>
      </c>
      <c r="AU243" s="26" t="s">
        <v>104</v>
      </c>
      <c r="AY243" s="26" t="s">
        <v>208</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859</v>
      </c>
      <c r="BM243" s="26" t="s">
        <v>5764</v>
      </c>
    </row>
    <row r="244" spans="2:65" s="1" customFormat="1" ht="16.5" customHeight="1">
      <c r="B244" s="48"/>
      <c r="C244" s="236" t="s">
        <v>1429</v>
      </c>
      <c r="D244" s="236" t="s">
        <v>210</v>
      </c>
      <c r="E244" s="237" t="s">
        <v>5765</v>
      </c>
      <c r="F244" s="238" t="s">
        <v>5766</v>
      </c>
      <c r="G244" s="239" t="s">
        <v>318</v>
      </c>
      <c r="H244" s="240">
        <v>6</v>
      </c>
      <c r="I244" s="241"/>
      <c r="J244" s="242">
        <f>ROUND(I244*H244,2)</f>
        <v>0</v>
      </c>
      <c r="K244" s="238" t="s">
        <v>22</v>
      </c>
      <c r="L244" s="74"/>
      <c r="M244" s="243" t="s">
        <v>22</v>
      </c>
      <c r="N244" s="244" t="s">
        <v>47</v>
      </c>
      <c r="O244" s="49"/>
      <c r="P244" s="245">
        <f>O244*H244</f>
        <v>0</v>
      </c>
      <c r="Q244" s="245">
        <v>0</v>
      </c>
      <c r="R244" s="245">
        <f>Q244*H244</f>
        <v>0</v>
      </c>
      <c r="S244" s="245">
        <v>0</v>
      </c>
      <c r="T244" s="246">
        <f>S244*H244</f>
        <v>0</v>
      </c>
      <c r="AR244" s="26" t="s">
        <v>859</v>
      </c>
      <c r="AT244" s="26" t="s">
        <v>210</v>
      </c>
      <c r="AU244" s="26" t="s">
        <v>104</v>
      </c>
      <c r="AY244" s="26" t="s">
        <v>208</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859</v>
      </c>
      <c r="BM244" s="26" t="s">
        <v>5767</v>
      </c>
    </row>
    <row r="245" spans="2:65" s="1" customFormat="1" ht="16.5" customHeight="1">
      <c r="B245" s="48"/>
      <c r="C245" s="236" t="s">
        <v>1437</v>
      </c>
      <c r="D245" s="236" t="s">
        <v>210</v>
      </c>
      <c r="E245" s="237" t="s">
        <v>5768</v>
      </c>
      <c r="F245" s="238" t="s">
        <v>5769</v>
      </c>
      <c r="G245" s="239" t="s">
        <v>318</v>
      </c>
      <c r="H245" s="240">
        <v>51</v>
      </c>
      <c r="I245" s="241"/>
      <c r="J245" s="242">
        <f>ROUND(I245*H245,2)</f>
        <v>0</v>
      </c>
      <c r="K245" s="238" t="s">
        <v>22</v>
      </c>
      <c r="L245" s="74"/>
      <c r="M245" s="243" t="s">
        <v>22</v>
      </c>
      <c r="N245" s="244" t="s">
        <v>47</v>
      </c>
      <c r="O245" s="49"/>
      <c r="P245" s="245">
        <f>O245*H245</f>
        <v>0</v>
      </c>
      <c r="Q245" s="245">
        <v>0</v>
      </c>
      <c r="R245" s="245">
        <f>Q245*H245</f>
        <v>0</v>
      </c>
      <c r="S245" s="245">
        <v>0</v>
      </c>
      <c r="T245" s="246">
        <f>S245*H245</f>
        <v>0</v>
      </c>
      <c r="AR245" s="26" t="s">
        <v>859</v>
      </c>
      <c r="AT245" s="26" t="s">
        <v>210</v>
      </c>
      <c r="AU245" s="26" t="s">
        <v>104</v>
      </c>
      <c r="AY245" s="26" t="s">
        <v>208</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859</v>
      </c>
      <c r="BM245" s="26" t="s">
        <v>5770</v>
      </c>
    </row>
    <row r="246" spans="2:65" s="1" customFormat="1" ht="16.5" customHeight="1">
      <c r="B246" s="48"/>
      <c r="C246" s="236" t="s">
        <v>1445</v>
      </c>
      <c r="D246" s="236" t="s">
        <v>210</v>
      </c>
      <c r="E246" s="237" t="s">
        <v>5771</v>
      </c>
      <c r="F246" s="238" t="s">
        <v>5772</v>
      </c>
      <c r="G246" s="239" t="s">
        <v>318</v>
      </c>
      <c r="H246" s="240">
        <v>42</v>
      </c>
      <c r="I246" s="241"/>
      <c r="J246" s="242">
        <f>ROUND(I246*H246,2)</f>
        <v>0</v>
      </c>
      <c r="K246" s="238" t="s">
        <v>22</v>
      </c>
      <c r="L246" s="74"/>
      <c r="M246" s="243" t="s">
        <v>22</v>
      </c>
      <c r="N246" s="244" t="s">
        <v>47</v>
      </c>
      <c r="O246" s="49"/>
      <c r="P246" s="245">
        <f>O246*H246</f>
        <v>0</v>
      </c>
      <c r="Q246" s="245">
        <v>0</v>
      </c>
      <c r="R246" s="245">
        <f>Q246*H246</f>
        <v>0</v>
      </c>
      <c r="S246" s="245">
        <v>0</v>
      </c>
      <c r="T246" s="246">
        <f>S246*H246</f>
        <v>0</v>
      </c>
      <c r="AR246" s="26" t="s">
        <v>859</v>
      </c>
      <c r="AT246" s="26" t="s">
        <v>210</v>
      </c>
      <c r="AU246" s="26" t="s">
        <v>104</v>
      </c>
      <c r="AY246" s="26" t="s">
        <v>208</v>
      </c>
      <c r="BE246" s="247">
        <f>IF(N246="základní",J246,0)</f>
        <v>0</v>
      </c>
      <c r="BF246" s="247">
        <f>IF(N246="snížená",J246,0)</f>
        <v>0</v>
      </c>
      <c r="BG246" s="247">
        <f>IF(N246="zákl. přenesená",J246,0)</f>
        <v>0</v>
      </c>
      <c r="BH246" s="247">
        <f>IF(N246="sníž. přenesená",J246,0)</f>
        <v>0</v>
      </c>
      <c r="BI246" s="247">
        <f>IF(N246="nulová",J246,0)</f>
        <v>0</v>
      </c>
      <c r="BJ246" s="26" t="s">
        <v>18</v>
      </c>
      <c r="BK246" s="247">
        <f>ROUND(I246*H246,2)</f>
        <v>0</v>
      </c>
      <c r="BL246" s="26" t="s">
        <v>859</v>
      </c>
      <c r="BM246" s="26" t="s">
        <v>5773</v>
      </c>
    </row>
    <row r="247" spans="2:65" s="1" customFormat="1" ht="16.5" customHeight="1">
      <c r="B247" s="48"/>
      <c r="C247" s="236" t="s">
        <v>1469</v>
      </c>
      <c r="D247" s="236" t="s">
        <v>210</v>
      </c>
      <c r="E247" s="237" t="s">
        <v>5774</v>
      </c>
      <c r="F247" s="238" t="s">
        <v>5775</v>
      </c>
      <c r="G247" s="239" t="s">
        <v>318</v>
      </c>
      <c r="H247" s="240">
        <v>7</v>
      </c>
      <c r="I247" s="241"/>
      <c r="J247" s="242">
        <f>ROUND(I247*H247,2)</f>
        <v>0</v>
      </c>
      <c r="K247" s="238" t="s">
        <v>22</v>
      </c>
      <c r="L247" s="74"/>
      <c r="M247" s="243" t="s">
        <v>22</v>
      </c>
      <c r="N247" s="244" t="s">
        <v>47</v>
      </c>
      <c r="O247" s="49"/>
      <c r="P247" s="245">
        <f>O247*H247</f>
        <v>0</v>
      </c>
      <c r="Q247" s="245">
        <v>0</v>
      </c>
      <c r="R247" s="245">
        <f>Q247*H247</f>
        <v>0</v>
      </c>
      <c r="S247" s="245">
        <v>0</v>
      </c>
      <c r="T247" s="246">
        <f>S247*H247</f>
        <v>0</v>
      </c>
      <c r="AR247" s="26" t="s">
        <v>859</v>
      </c>
      <c r="AT247" s="26" t="s">
        <v>210</v>
      </c>
      <c r="AU247" s="26" t="s">
        <v>104</v>
      </c>
      <c r="AY247" s="26" t="s">
        <v>208</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859</v>
      </c>
      <c r="BM247" s="26" t="s">
        <v>5776</v>
      </c>
    </row>
    <row r="248" spans="2:65" s="1" customFormat="1" ht="16.5" customHeight="1">
      <c r="B248" s="48"/>
      <c r="C248" s="236" t="s">
        <v>1474</v>
      </c>
      <c r="D248" s="236" t="s">
        <v>210</v>
      </c>
      <c r="E248" s="237" t="s">
        <v>5777</v>
      </c>
      <c r="F248" s="238" t="s">
        <v>5778</v>
      </c>
      <c r="G248" s="239" t="s">
        <v>318</v>
      </c>
      <c r="H248" s="240">
        <v>11</v>
      </c>
      <c r="I248" s="241"/>
      <c r="J248" s="242">
        <f>ROUND(I248*H248,2)</f>
        <v>0</v>
      </c>
      <c r="K248" s="238" t="s">
        <v>22</v>
      </c>
      <c r="L248" s="74"/>
      <c r="M248" s="243" t="s">
        <v>22</v>
      </c>
      <c r="N248" s="244" t="s">
        <v>47</v>
      </c>
      <c r="O248" s="49"/>
      <c r="P248" s="245">
        <f>O248*H248</f>
        <v>0</v>
      </c>
      <c r="Q248" s="245">
        <v>0</v>
      </c>
      <c r="R248" s="245">
        <f>Q248*H248</f>
        <v>0</v>
      </c>
      <c r="S248" s="245">
        <v>0</v>
      </c>
      <c r="T248" s="246">
        <f>S248*H248</f>
        <v>0</v>
      </c>
      <c r="AR248" s="26" t="s">
        <v>859</v>
      </c>
      <c r="AT248" s="26" t="s">
        <v>210</v>
      </c>
      <c r="AU248" s="26" t="s">
        <v>104</v>
      </c>
      <c r="AY248" s="26" t="s">
        <v>208</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859</v>
      </c>
      <c r="BM248" s="26" t="s">
        <v>5779</v>
      </c>
    </row>
    <row r="249" spans="2:63" s="11" customFormat="1" ht="22.3" customHeight="1">
      <c r="B249" s="220"/>
      <c r="C249" s="221"/>
      <c r="D249" s="222" t="s">
        <v>75</v>
      </c>
      <c r="E249" s="234" t="s">
        <v>5780</v>
      </c>
      <c r="F249" s="234" t="s">
        <v>5781</v>
      </c>
      <c r="G249" s="221"/>
      <c r="H249" s="221"/>
      <c r="I249" s="224"/>
      <c r="J249" s="235">
        <f>BK249</f>
        <v>0</v>
      </c>
      <c r="K249" s="221"/>
      <c r="L249" s="226"/>
      <c r="M249" s="227"/>
      <c r="N249" s="228"/>
      <c r="O249" s="228"/>
      <c r="P249" s="229">
        <f>SUM(P250:P260)</f>
        <v>0</v>
      </c>
      <c r="Q249" s="228"/>
      <c r="R249" s="229">
        <f>SUM(R250:R260)</f>
        <v>0</v>
      </c>
      <c r="S249" s="228"/>
      <c r="T249" s="230">
        <f>SUM(T250:T260)</f>
        <v>0</v>
      </c>
      <c r="AR249" s="231" t="s">
        <v>104</v>
      </c>
      <c r="AT249" s="232" t="s">
        <v>75</v>
      </c>
      <c r="AU249" s="232" t="s">
        <v>85</v>
      </c>
      <c r="AY249" s="231" t="s">
        <v>208</v>
      </c>
      <c r="BK249" s="233">
        <f>SUM(BK250:BK260)</f>
        <v>0</v>
      </c>
    </row>
    <row r="250" spans="2:65" s="1" customFormat="1" ht="16.5" customHeight="1">
      <c r="B250" s="48"/>
      <c r="C250" s="236" t="s">
        <v>1478</v>
      </c>
      <c r="D250" s="236" t="s">
        <v>210</v>
      </c>
      <c r="E250" s="237" t="s">
        <v>5782</v>
      </c>
      <c r="F250" s="238" t="s">
        <v>5783</v>
      </c>
      <c r="G250" s="239" t="s">
        <v>5784</v>
      </c>
      <c r="H250" s="240">
        <v>0</v>
      </c>
      <c r="I250" s="241"/>
      <c r="J250" s="242">
        <f>ROUND(I250*H250,2)</f>
        <v>0</v>
      </c>
      <c r="K250" s="238" t="s">
        <v>22</v>
      </c>
      <c r="L250" s="74"/>
      <c r="M250" s="243" t="s">
        <v>22</v>
      </c>
      <c r="N250" s="244" t="s">
        <v>47</v>
      </c>
      <c r="O250" s="49"/>
      <c r="P250" s="245">
        <f>O250*H250</f>
        <v>0</v>
      </c>
      <c r="Q250" s="245">
        <v>0</v>
      </c>
      <c r="R250" s="245">
        <f>Q250*H250</f>
        <v>0</v>
      </c>
      <c r="S250" s="245">
        <v>0</v>
      </c>
      <c r="T250" s="246">
        <f>S250*H250</f>
        <v>0</v>
      </c>
      <c r="AR250" s="26" t="s">
        <v>859</v>
      </c>
      <c r="AT250" s="26" t="s">
        <v>210</v>
      </c>
      <c r="AU250" s="26" t="s">
        <v>104</v>
      </c>
      <c r="AY250" s="26" t="s">
        <v>208</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859</v>
      </c>
      <c r="BM250" s="26" t="s">
        <v>5785</v>
      </c>
    </row>
    <row r="251" spans="2:65" s="1" customFormat="1" ht="16.5" customHeight="1">
      <c r="B251" s="48"/>
      <c r="C251" s="236" t="s">
        <v>1482</v>
      </c>
      <c r="D251" s="236" t="s">
        <v>210</v>
      </c>
      <c r="E251" s="237" t="s">
        <v>5786</v>
      </c>
      <c r="F251" s="238" t="s">
        <v>5787</v>
      </c>
      <c r="G251" s="239" t="s">
        <v>263</v>
      </c>
      <c r="H251" s="240">
        <v>1</v>
      </c>
      <c r="I251" s="241"/>
      <c r="J251" s="242">
        <f>ROUND(I251*H251,2)</f>
        <v>0</v>
      </c>
      <c r="K251" s="238" t="s">
        <v>22</v>
      </c>
      <c r="L251" s="74"/>
      <c r="M251" s="243" t="s">
        <v>22</v>
      </c>
      <c r="N251" s="244" t="s">
        <v>47</v>
      </c>
      <c r="O251" s="49"/>
      <c r="P251" s="245">
        <f>O251*H251</f>
        <v>0</v>
      </c>
      <c r="Q251" s="245">
        <v>0</v>
      </c>
      <c r="R251" s="245">
        <f>Q251*H251</f>
        <v>0</v>
      </c>
      <c r="S251" s="245">
        <v>0</v>
      </c>
      <c r="T251" s="246">
        <f>S251*H251</f>
        <v>0</v>
      </c>
      <c r="AR251" s="26" t="s">
        <v>859</v>
      </c>
      <c r="AT251" s="26" t="s">
        <v>210</v>
      </c>
      <c r="AU251" s="26" t="s">
        <v>104</v>
      </c>
      <c r="AY251" s="26" t="s">
        <v>208</v>
      </c>
      <c r="BE251" s="247">
        <f>IF(N251="základní",J251,0)</f>
        <v>0</v>
      </c>
      <c r="BF251" s="247">
        <f>IF(N251="snížená",J251,0)</f>
        <v>0</v>
      </c>
      <c r="BG251" s="247">
        <f>IF(N251="zákl. přenesená",J251,0)</f>
        <v>0</v>
      </c>
      <c r="BH251" s="247">
        <f>IF(N251="sníž. přenesená",J251,0)</f>
        <v>0</v>
      </c>
      <c r="BI251" s="247">
        <f>IF(N251="nulová",J251,0)</f>
        <v>0</v>
      </c>
      <c r="BJ251" s="26" t="s">
        <v>18</v>
      </c>
      <c r="BK251" s="247">
        <f>ROUND(I251*H251,2)</f>
        <v>0</v>
      </c>
      <c r="BL251" s="26" t="s">
        <v>859</v>
      </c>
      <c r="BM251" s="26" t="s">
        <v>5788</v>
      </c>
    </row>
    <row r="252" spans="2:65" s="1" customFormat="1" ht="16.5" customHeight="1">
      <c r="B252" s="48"/>
      <c r="C252" s="236" t="s">
        <v>1486</v>
      </c>
      <c r="D252" s="236" t="s">
        <v>210</v>
      </c>
      <c r="E252" s="237" t="s">
        <v>5789</v>
      </c>
      <c r="F252" s="238" t="s">
        <v>5790</v>
      </c>
      <c r="G252" s="239" t="s">
        <v>263</v>
      </c>
      <c r="H252" s="240">
        <v>1</v>
      </c>
      <c r="I252" s="241"/>
      <c r="J252" s="242">
        <f>ROUND(I252*H252,2)</f>
        <v>0</v>
      </c>
      <c r="K252" s="238" t="s">
        <v>22</v>
      </c>
      <c r="L252" s="74"/>
      <c r="M252" s="243" t="s">
        <v>22</v>
      </c>
      <c r="N252" s="244" t="s">
        <v>47</v>
      </c>
      <c r="O252" s="49"/>
      <c r="P252" s="245">
        <f>O252*H252</f>
        <v>0</v>
      </c>
      <c r="Q252" s="245">
        <v>0</v>
      </c>
      <c r="R252" s="245">
        <f>Q252*H252</f>
        <v>0</v>
      </c>
      <c r="S252" s="245">
        <v>0</v>
      </c>
      <c r="T252" s="246">
        <f>S252*H252</f>
        <v>0</v>
      </c>
      <c r="AR252" s="26" t="s">
        <v>859</v>
      </c>
      <c r="AT252" s="26" t="s">
        <v>210</v>
      </c>
      <c r="AU252" s="26" t="s">
        <v>104</v>
      </c>
      <c r="AY252" s="26" t="s">
        <v>208</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859</v>
      </c>
      <c r="BM252" s="26" t="s">
        <v>5791</v>
      </c>
    </row>
    <row r="253" spans="2:65" s="1" customFormat="1" ht="16.5" customHeight="1">
      <c r="B253" s="48"/>
      <c r="C253" s="236" t="s">
        <v>1490</v>
      </c>
      <c r="D253" s="236" t="s">
        <v>210</v>
      </c>
      <c r="E253" s="237" t="s">
        <v>5792</v>
      </c>
      <c r="F253" s="238" t="s">
        <v>5793</v>
      </c>
      <c r="G253" s="239" t="s">
        <v>263</v>
      </c>
      <c r="H253" s="240">
        <v>1</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859</v>
      </c>
      <c r="AT253" s="26" t="s">
        <v>210</v>
      </c>
      <c r="AU253" s="26" t="s">
        <v>104</v>
      </c>
      <c r="AY253" s="26" t="s">
        <v>208</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859</v>
      </c>
      <c r="BM253" s="26" t="s">
        <v>5794</v>
      </c>
    </row>
    <row r="254" spans="2:65" s="1" customFormat="1" ht="16.5" customHeight="1">
      <c r="B254" s="48"/>
      <c r="C254" s="236" t="s">
        <v>1494</v>
      </c>
      <c r="D254" s="236" t="s">
        <v>210</v>
      </c>
      <c r="E254" s="237" t="s">
        <v>5795</v>
      </c>
      <c r="F254" s="238" t="s">
        <v>5796</v>
      </c>
      <c r="G254" s="239" t="s">
        <v>263</v>
      </c>
      <c r="H254" s="240">
        <v>1</v>
      </c>
      <c r="I254" s="241"/>
      <c r="J254" s="242">
        <f>ROUND(I254*H254,2)</f>
        <v>0</v>
      </c>
      <c r="K254" s="238" t="s">
        <v>22</v>
      </c>
      <c r="L254" s="74"/>
      <c r="M254" s="243" t="s">
        <v>22</v>
      </c>
      <c r="N254" s="244" t="s">
        <v>47</v>
      </c>
      <c r="O254" s="49"/>
      <c r="P254" s="245">
        <f>O254*H254</f>
        <v>0</v>
      </c>
      <c r="Q254" s="245">
        <v>0</v>
      </c>
      <c r="R254" s="245">
        <f>Q254*H254</f>
        <v>0</v>
      </c>
      <c r="S254" s="245">
        <v>0</v>
      </c>
      <c r="T254" s="246">
        <f>S254*H254</f>
        <v>0</v>
      </c>
      <c r="AR254" s="26" t="s">
        <v>859</v>
      </c>
      <c r="AT254" s="26" t="s">
        <v>210</v>
      </c>
      <c r="AU254" s="26" t="s">
        <v>104</v>
      </c>
      <c r="AY254" s="26" t="s">
        <v>208</v>
      </c>
      <c r="BE254" s="247">
        <f>IF(N254="základní",J254,0)</f>
        <v>0</v>
      </c>
      <c r="BF254" s="247">
        <f>IF(N254="snížená",J254,0)</f>
        <v>0</v>
      </c>
      <c r="BG254" s="247">
        <f>IF(N254="zákl. přenesená",J254,0)</f>
        <v>0</v>
      </c>
      <c r="BH254" s="247">
        <f>IF(N254="sníž. přenesená",J254,0)</f>
        <v>0</v>
      </c>
      <c r="BI254" s="247">
        <f>IF(N254="nulová",J254,0)</f>
        <v>0</v>
      </c>
      <c r="BJ254" s="26" t="s">
        <v>18</v>
      </c>
      <c r="BK254" s="247">
        <f>ROUND(I254*H254,2)</f>
        <v>0</v>
      </c>
      <c r="BL254" s="26" t="s">
        <v>859</v>
      </c>
      <c r="BM254" s="26" t="s">
        <v>5797</v>
      </c>
    </row>
    <row r="255" spans="2:65" s="1" customFormat="1" ht="16.5" customHeight="1">
      <c r="B255" s="48"/>
      <c r="C255" s="236" t="s">
        <v>1547</v>
      </c>
      <c r="D255" s="236" t="s">
        <v>210</v>
      </c>
      <c r="E255" s="237" t="s">
        <v>5798</v>
      </c>
      <c r="F255" s="238" t="s">
        <v>5799</v>
      </c>
      <c r="G255" s="239" t="s">
        <v>263</v>
      </c>
      <c r="H255" s="240">
        <v>1</v>
      </c>
      <c r="I255" s="241"/>
      <c r="J255" s="242">
        <f>ROUND(I255*H255,2)</f>
        <v>0</v>
      </c>
      <c r="K255" s="238" t="s">
        <v>22</v>
      </c>
      <c r="L255" s="74"/>
      <c r="M255" s="243" t="s">
        <v>22</v>
      </c>
      <c r="N255" s="244" t="s">
        <v>47</v>
      </c>
      <c r="O255" s="49"/>
      <c r="P255" s="245">
        <f>O255*H255</f>
        <v>0</v>
      </c>
      <c r="Q255" s="245">
        <v>0</v>
      </c>
      <c r="R255" s="245">
        <f>Q255*H255</f>
        <v>0</v>
      </c>
      <c r="S255" s="245">
        <v>0</v>
      </c>
      <c r="T255" s="246">
        <f>S255*H255</f>
        <v>0</v>
      </c>
      <c r="AR255" s="26" t="s">
        <v>859</v>
      </c>
      <c r="AT255" s="26" t="s">
        <v>210</v>
      </c>
      <c r="AU255" s="26" t="s">
        <v>104</v>
      </c>
      <c r="AY255" s="26" t="s">
        <v>208</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859</v>
      </c>
      <c r="BM255" s="26" t="s">
        <v>5800</v>
      </c>
    </row>
    <row r="256" spans="2:65" s="1" customFormat="1" ht="16.5" customHeight="1">
      <c r="B256" s="48"/>
      <c r="C256" s="236" t="s">
        <v>1553</v>
      </c>
      <c r="D256" s="236" t="s">
        <v>210</v>
      </c>
      <c r="E256" s="237" t="s">
        <v>5801</v>
      </c>
      <c r="F256" s="238" t="s">
        <v>5802</v>
      </c>
      <c r="G256" s="239" t="s">
        <v>2043</v>
      </c>
      <c r="H256" s="307"/>
      <c r="I256" s="241"/>
      <c r="J256" s="242">
        <f>ROUND(I256*H256,2)</f>
        <v>0</v>
      </c>
      <c r="K256" s="238" t="s">
        <v>22</v>
      </c>
      <c r="L256" s="74"/>
      <c r="M256" s="243" t="s">
        <v>22</v>
      </c>
      <c r="N256" s="244" t="s">
        <v>47</v>
      </c>
      <c r="O256" s="49"/>
      <c r="P256" s="245">
        <f>O256*H256</f>
        <v>0</v>
      </c>
      <c r="Q256" s="245">
        <v>0</v>
      </c>
      <c r="R256" s="245">
        <f>Q256*H256</f>
        <v>0</v>
      </c>
      <c r="S256" s="245">
        <v>0</v>
      </c>
      <c r="T256" s="246">
        <f>S256*H256</f>
        <v>0</v>
      </c>
      <c r="AR256" s="26" t="s">
        <v>859</v>
      </c>
      <c r="AT256" s="26" t="s">
        <v>210</v>
      </c>
      <c r="AU256" s="26" t="s">
        <v>104</v>
      </c>
      <c r="AY256" s="26" t="s">
        <v>208</v>
      </c>
      <c r="BE256" s="247">
        <f>IF(N256="základní",J256,0)</f>
        <v>0</v>
      </c>
      <c r="BF256" s="247">
        <f>IF(N256="snížená",J256,0)</f>
        <v>0</v>
      </c>
      <c r="BG256" s="247">
        <f>IF(N256="zákl. přenesená",J256,0)</f>
        <v>0</v>
      </c>
      <c r="BH256" s="247">
        <f>IF(N256="sníž. přenesená",J256,0)</f>
        <v>0</v>
      </c>
      <c r="BI256" s="247">
        <f>IF(N256="nulová",J256,0)</f>
        <v>0</v>
      </c>
      <c r="BJ256" s="26" t="s">
        <v>18</v>
      </c>
      <c r="BK256" s="247">
        <f>ROUND(I256*H256,2)</f>
        <v>0</v>
      </c>
      <c r="BL256" s="26" t="s">
        <v>859</v>
      </c>
      <c r="BM256" s="26" t="s">
        <v>5803</v>
      </c>
    </row>
    <row r="257" spans="2:65" s="1" customFormat="1" ht="16.5" customHeight="1">
      <c r="B257" s="48"/>
      <c r="C257" s="236" t="s">
        <v>1558</v>
      </c>
      <c r="D257" s="236" t="s">
        <v>210</v>
      </c>
      <c r="E257" s="237" t="s">
        <v>5804</v>
      </c>
      <c r="F257" s="238" t="s">
        <v>5805</v>
      </c>
      <c r="G257" s="239" t="s">
        <v>2043</v>
      </c>
      <c r="H257" s="307"/>
      <c r="I257" s="241"/>
      <c r="J257" s="242">
        <f>ROUND(I257*H257,2)</f>
        <v>0</v>
      </c>
      <c r="K257" s="238" t="s">
        <v>22</v>
      </c>
      <c r="L257" s="74"/>
      <c r="M257" s="243" t="s">
        <v>22</v>
      </c>
      <c r="N257" s="244" t="s">
        <v>47</v>
      </c>
      <c r="O257" s="49"/>
      <c r="P257" s="245">
        <f>O257*H257</f>
        <v>0</v>
      </c>
      <c r="Q257" s="245">
        <v>0</v>
      </c>
      <c r="R257" s="245">
        <f>Q257*H257</f>
        <v>0</v>
      </c>
      <c r="S257" s="245">
        <v>0</v>
      </c>
      <c r="T257" s="246">
        <f>S257*H257</f>
        <v>0</v>
      </c>
      <c r="AR257" s="26" t="s">
        <v>859</v>
      </c>
      <c r="AT257" s="26" t="s">
        <v>210</v>
      </c>
      <c r="AU257" s="26" t="s">
        <v>104</v>
      </c>
      <c r="AY257" s="26" t="s">
        <v>208</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859</v>
      </c>
      <c r="BM257" s="26" t="s">
        <v>5806</v>
      </c>
    </row>
    <row r="258" spans="2:65" s="1" customFormat="1" ht="16.5" customHeight="1">
      <c r="B258" s="48"/>
      <c r="C258" s="236" t="s">
        <v>1562</v>
      </c>
      <c r="D258" s="236" t="s">
        <v>210</v>
      </c>
      <c r="E258" s="237" t="s">
        <v>5807</v>
      </c>
      <c r="F258" s="238" t="s">
        <v>5808</v>
      </c>
      <c r="G258" s="239" t="s">
        <v>2043</v>
      </c>
      <c r="H258" s="307"/>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859</v>
      </c>
      <c r="AT258" s="26" t="s">
        <v>210</v>
      </c>
      <c r="AU258" s="26" t="s">
        <v>104</v>
      </c>
      <c r="AY258" s="26" t="s">
        <v>208</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859</v>
      </c>
      <c r="BM258" s="26" t="s">
        <v>5809</v>
      </c>
    </row>
    <row r="259" spans="2:65" s="1" customFormat="1" ht="16.5" customHeight="1">
      <c r="B259" s="48"/>
      <c r="C259" s="236" t="s">
        <v>1567</v>
      </c>
      <c r="D259" s="236" t="s">
        <v>210</v>
      </c>
      <c r="E259" s="237" t="s">
        <v>5810</v>
      </c>
      <c r="F259" s="238" t="s">
        <v>5811</v>
      </c>
      <c r="G259" s="239" t="s">
        <v>2043</v>
      </c>
      <c r="H259" s="307"/>
      <c r="I259" s="241"/>
      <c r="J259" s="242">
        <f>ROUND(I259*H259,2)</f>
        <v>0</v>
      </c>
      <c r="K259" s="238" t="s">
        <v>22</v>
      </c>
      <c r="L259" s="74"/>
      <c r="M259" s="243" t="s">
        <v>22</v>
      </c>
      <c r="N259" s="244" t="s">
        <v>47</v>
      </c>
      <c r="O259" s="49"/>
      <c r="P259" s="245">
        <f>O259*H259</f>
        <v>0</v>
      </c>
      <c r="Q259" s="245">
        <v>0</v>
      </c>
      <c r="R259" s="245">
        <f>Q259*H259</f>
        <v>0</v>
      </c>
      <c r="S259" s="245">
        <v>0</v>
      </c>
      <c r="T259" s="246">
        <f>S259*H259</f>
        <v>0</v>
      </c>
      <c r="AR259" s="26" t="s">
        <v>859</v>
      </c>
      <c r="AT259" s="26" t="s">
        <v>210</v>
      </c>
      <c r="AU259" s="26" t="s">
        <v>104</v>
      </c>
      <c r="AY259" s="26" t="s">
        <v>208</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859</v>
      </c>
      <c r="BM259" s="26" t="s">
        <v>5812</v>
      </c>
    </row>
    <row r="260" spans="2:65" s="1" customFormat="1" ht="16.5" customHeight="1">
      <c r="B260" s="48"/>
      <c r="C260" s="236" t="s">
        <v>1603</v>
      </c>
      <c r="D260" s="236" t="s">
        <v>210</v>
      </c>
      <c r="E260" s="237" t="s">
        <v>5813</v>
      </c>
      <c r="F260" s="238" t="s">
        <v>4417</v>
      </c>
      <c r="G260" s="239" t="s">
        <v>2043</v>
      </c>
      <c r="H260" s="307"/>
      <c r="I260" s="241"/>
      <c r="J260" s="242">
        <f>ROUND(I260*H260,2)</f>
        <v>0</v>
      </c>
      <c r="K260" s="238" t="s">
        <v>22</v>
      </c>
      <c r="L260" s="74"/>
      <c r="M260" s="243" t="s">
        <v>22</v>
      </c>
      <c r="N260" s="312" t="s">
        <v>47</v>
      </c>
      <c r="O260" s="284"/>
      <c r="P260" s="310">
        <f>O260*H260</f>
        <v>0</v>
      </c>
      <c r="Q260" s="310">
        <v>0</v>
      </c>
      <c r="R260" s="310">
        <f>Q260*H260</f>
        <v>0</v>
      </c>
      <c r="S260" s="310">
        <v>0</v>
      </c>
      <c r="T260" s="311">
        <f>S260*H260</f>
        <v>0</v>
      </c>
      <c r="AR260" s="26" t="s">
        <v>859</v>
      </c>
      <c r="AT260" s="26" t="s">
        <v>210</v>
      </c>
      <c r="AU260" s="26" t="s">
        <v>104</v>
      </c>
      <c r="AY260" s="26" t="s">
        <v>208</v>
      </c>
      <c r="BE260" s="247">
        <f>IF(N260="základní",J260,0)</f>
        <v>0</v>
      </c>
      <c r="BF260" s="247">
        <f>IF(N260="snížená",J260,0)</f>
        <v>0</v>
      </c>
      <c r="BG260" s="247">
        <f>IF(N260="zákl. přenesená",J260,0)</f>
        <v>0</v>
      </c>
      <c r="BH260" s="247">
        <f>IF(N260="sníž. přenesená",J260,0)</f>
        <v>0</v>
      </c>
      <c r="BI260" s="247">
        <f>IF(N260="nulová",J260,0)</f>
        <v>0</v>
      </c>
      <c r="BJ260" s="26" t="s">
        <v>18</v>
      </c>
      <c r="BK260" s="247">
        <f>ROUND(I260*H260,2)</f>
        <v>0</v>
      </c>
      <c r="BL260" s="26" t="s">
        <v>859</v>
      </c>
      <c r="BM260" s="26" t="s">
        <v>5814</v>
      </c>
    </row>
    <row r="261" spans="2:12" s="1" customFormat="1" ht="6.95" customHeight="1">
      <c r="B261" s="69"/>
      <c r="C261" s="70"/>
      <c r="D261" s="70"/>
      <c r="E261" s="70"/>
      <c r="F261" s="70"/>
      <c r="G261" s="70"/>
      <c r="H261" s="70"/>
      <c r="I261" s="181"/>
      <c r="J261" s="70"/>
      <c r="K261" s="70"/>
      <c r="L261" s="74"/>
    </row>
  </sheetData>
  <sheetProtection password="CC35" sheet="1" objects="1" scenarios="1" formatColumns="0" formatRows="0" autoFilter="0"/>
  <autoFilter ref="C94:K260"/>
  <mergeCells count="16">
    <mergeCell ref="E7:H7"/>
    <mergeCell ref="E11:H11"/>
    <mergeCell ref="E9:H9"/>
    <mergeCell ref="E13:H13"/>
    <mergeCell ref="E28:H28"/>
    <mergeCell ref="E49:H49"/>
    <mergeCell ref="E53:H53"/>
    <mergeCell ref="E51:H51"/>
    <mergeCell ref="E55:H55"/>
    <mergeCell ref="J59:J60"/>
    <mergeCell ref="E81:H81"/>
    <mergeCell ref="E85:H85"/>
    <mergeCell ref="E83:H83"/>
    <mergeCell ref="E87:H87"/>
    <mergeCell ref="G1:H1"/>
    <mergeCell ref="L2:V2"/>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2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149</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3644</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5815</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ROUND(J93,2)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ROUND(SUM(BE93:BE274),2)</f>
        <v>0</v>
      </c>
      <c r="G32" s="49"/>
      <c r="H32" s="49"/>
      <c r="I32" s="173">
        <v>0.21</v>
      </c>
      <c r="J32" s="172">
        <f>ROUND(ROUND((SUM(BE93:BE274)),2)*I32,2)</f>
        <v>0</v>
      </c>
      <c r="K32" s="53"/>
    </row>
    <row r="33" spans="2:11" s="1" customFormat="1" ht="14.4" customHeight="1">
      <c r="B33" s="48"/>
      <c r="C33" s="49"/>
      <c r="D33" s="49"/>
      <c r="E33" s="57" t="s">
        <v>48</v>
      </c>
      <c r="F33" s="172">
        <f>ROUND(SUM(BF93:BF274),2)</f>
        <v>0</v>
      </c>
      <c r="G33" s="49"/>
      <c r="H33" s="49"/>
      <c r="I33" s="173">
        <v>0.15</v>
      </c>
      <c r="J33" s="172">
        <f>ROUND(ROUND((SUM(BF93:BF274)),2)*I33,2)</f>
        <v>0</v>
      </c>
      <c r="K33" s="53"/>
    </row>
    <row r="34" spans="2:11" s="1" customFormat="1" ht="14.4" customHeight="1" hidden="1">
      <c r="B34" s="48"/>
      <c r="C34" s="49"/>
      <c r="D34" s="49"/>
      <c r="E34" s="57" t="s">
        <v>49</v>
      </c>
      <c r="F34" s="172">
        <f>ROUND(SUM(BG93:BG274),2)</f>
        <v>0</v>
      </c>
      <c r="G34" s="49"/>
      <c r="H34" s="49"/>
      <c r="I34" s="173">
        <v>0.21</v>
      </c>
      <c r="J34" s="172">
        <v>0</v>
      </c>
      <c r="K34" s="53"/>
    </row>
    <row r="35" spans="2:11" s="1" customFormat="1" ht="14.4" customHeight="1" hidden="1">
      <c r="B35" s="48"/>
      <c r="C35" s="49"/>
      <c r="D35" s="49"/>
      <c r="E35" s="57" t="s">
        <v>50</v>
      </c>
      <c r="F35" s="172">
        <f>ROUND(SUM(BH93:BH274),2)</f>
        <v>0</v>
      </c>
      <c r="G35" s="49"/>
      <c r="H35" s="49"/>
      <c r="I35" s="173">
        <v>0.15</v>
      </c>
      <c r="J35" s="172">
        <v>0</v>
      </c>
      <c r="K35" s="53"/>
    </row>
    <row r="36" spans="2:11" s="1" customFormat="1" ht="14.4" customHeight="1" hidden="1">
      <c r="B36" s="48"/>
      <c r="C36" s="49"/>
      <c r="D36" s="49"/>
      <c r="E36" s="57" t="s">
        <v>51</v>
      </c>
      <c r="F36" s="172">
        <f>ROUND(SUM(BI93:BI274),2)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3644</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O04.4. - O04.4. - VZT</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J93</f>
        <v>0</v>
      </c>
      <c r="K60" s="53"/>
      <c r="AU60" s="26" t="s">
        <v>187</v>
      </c>
    </row>
    <row r="61" spans="2:11" s="8" customFormat="1" ht="24.95" customHeight="1">
      <c r="B61" s="192"/>
      <c r="C61" s="193"/>
      <c r="D61" s="194" t="s">
        <v>385</v>
      </c>
      <c r="E61" s="195"/>
      <c r="F61" s="195"/>
      <c r="G61" s="195"/>
      <c r="H61" s="195"/>
      <c r="I61" s="196"/>
      <c r="J61" s="197">
        <f>J94</f>
        <v>0</v>
      </c>
      <c r="K61" s="198"/>
    </row>
    <row r="62" spans="2:11" s="9" customFormat="1" ht="19.9" customHeight="1">
      <c r="B62" s="199"/>
      <c r="C62" s="200"/>
      <c r="D62" s="201" t="s">
        <v>5816</v>
      </c>
      <c r="E62" s="202"/>
      <c r="F62" s="202"/>
      <c r="G62" s="202"/>
      <c r="H62" s="202"/>
      <c r="I62" s="203"/>
      <c r="J62" s="204">
        <f>J95</f>
        <v>0</v>
      </c>
      <c r="K62" s="205"/>
    </row>
    <row r="63" spans="2:11" s="9" customFormat="1" ht="14.85" customHeight="1">
      <c r="B63" s="199"/>
      <c r="C63" s="200"/>
      <c r="D63" s="201" t="s">
        <v>5817</v>
      </c>
      <c r="E63" s="202"/>
      <c r="F63" s="202"/>
      <c r="G63" s="202"/>
      <c r="H63" s="202"/>
      <c r="I63" s="203"/>
      <c r="J63" s="204">
        <f>J97</f>
        <v>0</v>
      </c>
      <c r="K63" s="205"/>
    </row>
    <row r="64" spans="2:11" s="9" customFormat="1" ht="21.8" customHeight="1">
      <c r="B64" s="199"/>
      <c r="C64" s="200"/>
      <c r="D64" s="201" t="s">
        <v>5818</v>
      </c>
      <c r="E64" s="202"/>
      <c r="F64" s="202"/>
      <c r="G64" s="202"/>
      <c r="H64" s="202"/>
      <c r="I64" s="203"/>
      <c r="J64" s="204">
        <f>J126</f>
        <v>0</v>
      </c>
      <c r="K64" s="205"/>
    </row>
    <row r="65" spans="2:11" s="9" customFormat="1" ht="21.8" customHeight="1">
      <c r="B65" s="199"/>
      <c r="C65" s="200"/>
      <c r="D65" s="201" t="s">
        <v>5819</v>
      </c>
      <c r="E65" s="202"/>
      <c r="F65" s="202"/>
      <c r="G65" s="202"/>
      <c r="H65" s="202"/>
      <c r="I65" s="203"/>
      <c r="J65" s="204">
        <f>J182</f>
        <v>0</v>
      </c>
      <c r="K65" s="205"/>
    </row>
    <row r="66" spans="2:11" s="9" customFormat="1" ht="14.85" customHeight="1">
      <c r="B66" s="199"/>
      <c r="C66" s="200"/>
      <c r="D66" s="201" t="s">
        <v>5820</v>
      </c>
      <c r="E66" s="202"/>
      <c r="F66" s="202"/>
      <c r="G66" s="202"/>
      <c r="H66" s="202"/>
      <c r="I66" s="203"/>
      <c r="J66" s="204">
        <f>J190</f>
        <v>0</v>
      </c>
      <c r="K66" s="205"/>
    </row>
    <row r="67" spans="2:11" s="9" customFormat="1" ht="21.8" customHeight="1">
      <c r="B67" s="199"/>
      <c r="C67" s="200"/>
      <c r="D67" s="201" t="s">
        <v>5818</v>
      </c>
      <c r="E67" s="202"/>
      <c r="F67" s="202"/>
      <c r="G67" s="202"/>
      <c r="H67" s="202"/>
      <c r="I67" s="203"/>
      <c r="J67" s="204">
        <f>J211</f>
        <v>0</v>
      </c>
      <c r="K67" s="205"/>
    </row>
    <row r="68" spans="2:11" s="9" customFormat="1" ht="21.8" customHeight="1">
      <c r="B68" s="199"/>
      <c r="C68" s="200"/>
      <c r="D68" s="201" t="s">
        <v>5819</v>
      </c>
      <c r="E68" s="202"/>
      <c r="F68" s="202"/>
      <c r="G68" s="202"/>
      <c r="H68" s="202"/>
      <c r="I68" s="203"/>
      <c r="J68" s="204">
        <f>J246</f>
        <v>0</v>
      </c>
      <c r="K68" s="205"/>
    </row>
    <row r="69" spans="2:11" s="9" customFormat="1" ht="14.85" customHeight="1">
      <c r="B69" s="199"/>
      <c r="C69" s="200"/>
      <c r="D69" s="201" t="s">
        <v>5821</v>
      </c>
      <c r="E69" s="202"/>
      <c r="F69" s="202"/>
      <c r="G69" s="202"/>
      <c r="H69" s="202"/>
      <c r="I69" s="203"/>
      <c r="J69" s="204">
        <f>J254</f>
        <v>0</v>
      </c>
      <c r="K69" s="205"/>
    </row>
    <row r="70" spans="2:11" s="9" customFormat="1" ht="14.85" customHeight="1">
      <c r="B70" s="199"/>
      <c r="C70" s="200"/>
      <c r="D70" s="201" t="s">
        <v>5822</v>
      </c>
      <c r="E70" s="202"/>
      <c r="F70" s="202"/>
      <c r="G70" s="202"/>
      <c r="H70" s="202"/>
      <c r="I70" s="203"/>
      <c r="J70" s="204">
        <f>J261</f>
        <v>0</v>
      </c>
      <c r="K70" s="205"/>
    </row>
    <row r="71" spans="2:11" s="9" customFormat="1" ht="14.85" customHeight="1">
      <c r="B71" s="199"/>
      <c r="C71" s="200"/>
      <c r="D71" s="201" t="s">
        <v>5823</v>
      </c>
      <c r="E71" s="202"/>
      <c r="F71" s="202"/>
      <c r="G71" s="202"/>
      <c r="H71" s="202"/>
      <c r="I71" s="203"/>
      <c r="J71" s="204">
        <f>J269</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192</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180</v>
      </c>
      <c r="D82" s="313"/>
      <c r="E82" s="313"/>
      <c r="F82" s="313"/>
      <c r="G82" s="313"/>
      <c r="H82" s="313"/>
      <c r="I82" s="151"/>
      <c r="J82" s="313"/>
      <c r="K82" s="313"/>
      <c r="L82" s="314"/>
    </row>
    <row r="83" spans="2:12" s="1" customFormat="1" ht="16.5" customHeight="1">
      <c r="B83" s="48"/>
      <c r="C83" s="76"/>
      <c r="D83" s="76"/>
      <c r="E83" s="207" t="s">
        <v>3644</v>
      </c>
      <c r="F83" s="76"/>
      <c r="G83" s="76"/>
      <c r="H83" s="76"/>
      <c r="I83" s="206"/>
      <c r="J83" s="76"/>
      <c r="K83" s="76"/>
      <c r="L83" s="74"/>
    </row>
    <row r="84" spans="2:12" s="1" customFormat="1" ht="14.4" customHeight="1">
      <c r="B84" s="48"/>
      <c r="C84" s="78" t="s">
        <v>3645</v>
      </c>
      <c r="D84" s="76"/>
      <c r="E84" s="76"/>
      <c r="F84" s="76"/>
      <c r="G84" s="76"/>
      <c r="H84" s="76"/>
      <c r="I84" s="206"/>
      <c r="J84" s="76"/>
      <c r="K84" s="76"/>
      <c r="L84" s="74"/>
    </row>
    <row r="85" spans="2:12" s="1" customFormat="1" ht="17.25" customHeight="1">
      <c r="B85" s="48"/>
      <c r="C85" s="76"/>
      <c r="D85" s="76"/>
      <c r="E85" s="84" t="str">
        <f>E11</f>
        <v>O04.4. - O04.4. - VZT</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F14</f>
        <v>Beroun, Preislerova ul.</v>
      </c>
      <c r="G87" s="76"/>
      <c r="H87" s="76"/>
      <c r="I87" s="209" t="s">
        <v>26</v>
      </c>
      <c r="J87" s="87" t="str">
        <f>IF(J14="","",J14)</f>
        <v>23. 1. 2018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E17</f>
        <v>Město BEROUN, Husovo nám. 68, 26643</v>
      </c>
      <c r="G89" s="76"/>
      <c r="H89" s="76"/>
      <c r="I89" s="209" t="s">
        <v>35</v>
      </c>
      <c r="J89" s="208" t="str">
        <f>E23</f>
        <v>SPEKTRA s.r.o. Beroun,V Hlinkách 1548,26601</v>
      </c>
      <c r="K89" s="76"/>
      <c r="L89" s="74"/>
    </row>
    <row r="90" spans="2:12" s="1" customFormat="1" ht="14.4" customHeight="1">
      <c r="B90" s="48"/>
      <c r="C90" s="78" t="s">
        <v>33</v>
      </c>
      <c r="D90" s="76"/>
      <c r="E90" s="76"/>
      <c r="F90" s="208" t="str">
        <f>IF(E20="","",E20)</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193</v>
      </c>
      <c r="D92" s="212" t="s">
        <v>61</v>
      </c>
      <c r="E92" s="212" t="s">
        <v>57</v>
      </c>
      <c r="F92" s="212" t="s">
        <v>194</v>
      </c>
      <c r="G92" s="212" t="s">
        <v>195</v>
      </c>
      <c r="H92" s="212" t="s">
        <v>196</v>
      </c>
      <c r="I92" s="213" t="s">
        <v>197</v>
      </c>
      <c r="J92" s="212" t="s">
        <v>185</v>
      </c>
      <c r="K92" s="214" t="s">
        <v>198</v>
      </c>
      <c r="L92" s="215"/>
      <c r="M92" s="104" t="s">
        <v>199</v>
      </c>
      <c r="N92" s="105" t="s">
        <v>46</v>
      </c>
      <c r="O92" s="105" t="s">
        <v>200</v>
      </c>
      <c r="P92" s="105" t="s">
        <v>201</v>
      </c>
      <c r="Q92" s="105" t="s">
        <v>202</v>
      </c>
      <c r="R92" s="105" t="s">
        <v>203</v>
      </c>
      <c r="S92" s="105" t="s">
        <v>204</v>
      </c>
      <c r="T92" s="106" t="s">
        <v>205</v>
      </c>
    </row>
    <row r="93" spans="2:63" s="1" customFormat="1" ht="29.25" customHeight="1">
      <c r="B93" s="48"/>
      <c r="C93" s="110" t="s">
        <v>186</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187</v>
      </c>
      <c r="BK93" s="219">
        <f>BK94</f>
        <v>0</v>
      </c>
    </row>
    <row r="94" spans="2:63" s="11" customFormat="1" ht="37.4" customHeight="1">
      <c r="B94" s="220"/>
      <c r="C94" s="221"/>
      <c r="D94" s="222" t="s">
        <v>75</v>
      </c>
      <c r="E94" s="223" t="s">
        <v>468</v>
      </c>
      <c r="F94" s="223" t="s">
        <v>3207</v>
      </c>
      <c r="G94" s="221"/>
      <c r="H94" s="221"/>
      <c r="I94" s="224"/>
      <c r="J94" s="225">
        <f>BK94</f>
        <v>0</v>
      </c>
      <c r="K94" s="221"/>
      <c r="L94" s="226"/>
      <c r="M94" s="227"/>
      <c r="N94" s="228"/>
      <c r="O94" s="228"/>
      <c r="P94" s="229">
        <f>P95</f>
        <v>0</v>
      </c>
      <c r="Q94" s="228"/>
      <c r="R94" s="229">
        <f>R95</f>
        <v>0</v>
      </c>
      <c r="S94" s="228"/>
      <c r="T94" s="230">
        <f>T95</f>
        <v>0</v>
      </c>
      <c r="AR94" s="231" t="s">
        <v>104</v>
      </c>
      <c r="AT94" s="232" t="s">
        <v>75</v>
      </c>
      <c r="AU94" s="232" t="s">
        <v>76</v>
      </c>
      <c r="AY94" s="231" t="s">
        <v>208</v>
      </c>
      <c r="BK94" s="233">
        <f>BK95</f>
        <v>0</v>
      </c>
    </row>
    <row r="95" spans="2:63" s="11" customFormat="1" ht="19.9" customHeight="1">
      <c r="B95" s="220"/>
      <c r="C95" s="221"/>
      <c r="D95" s="222" t="s">
        <v>75</v>
      </c>
      <c r="E95" s="234" t="s">
        <v>5824</v>
      </c>
      <c r="F95" s="234" t="s">
        <v>5825</v>
      </c>
      <c r="G95" s="221"/>
      <c r="H95" s="221"/>
      <c r="I95" s="224"/>
      <c r="J95" s="235">
        <f>BK95</f>
        <v>0</v>
      </c>
      <c r="K95" s="221"/>
      <c r="L95" s="226"/>
      <c r="M95" s="227"/>
      <c r="N95" s="228"/>
      <c r="O95" s="228"/>
      <c r="P95" s="229">
        <f>P96+P97+P190+P254+P261+P269</f>
        <v>0</v>
      </c>
      <c r="Q95" s="228"/>
      <c r="R95" s="229">
        <f>R96+R97+R190+R254+R261+R269</f>
        <v>0</v>
      </c>
      <c r="S95" s="228"/>
      <c r="T95" s="230">
        <f>T96+T97+T190+T254+T261+T269</f>
        <v>0</v>
      </c>
      <c r="AR95" s="231" t="s">
        <v>104</v>
      </c>
      <c r="AT95" s="232" t="s">
        <v>75</v>
      </c>
      <c r="AU95" s="232" t="s">
        <v>18</v>
      </c>
      <c r="AY95" s="231" t="s">
        <v>208</v>
      </c>
      <c r="BK95" s="233">
        <f>BK96+BK97+BK190+BK254+BK261+BK269</f>
        <v>0</v>
      </c>
    </row>
    <row r="96" spans="2:65" s="1" customFormat="1" ht="16.5" customHeight="1">
      <c r="B96" s="48"/>
      <c r="C96" s="236" t="s">
        <v>18</v>
      </c>
      <c r="D96" s="236" t="s">
        <v>210</v>
      </c>
      <c r="E96" s="237" t="s">
        <v>5826</v>
      </c>
      <c r="F96" s="238" t="s">
        <v>4417</v>
      </c>
      <c r="G96" s="239" t="s">
        <v>2043</v>
      </c>
      <c r="H96" s="307"/>
      <c r="I96" s="241"/>
      <c r="J96" s="242">
        <f>ROUND(I96*H96,2)</f>
        <v>0</v>
      </c>
      <c r="K96" s="238" t="s">
        <v>22</v>
      </c>
      <c r="L96" s="74"/>
      <c r="M96" s="243" t="s">
        <v>22</v>
      </c>
      <c r="N96" s="244" t="s">
        <v>47</v>
      </c>
      <c r="O96" s="49"/>
      <c r="P96" s="245">
        <f>O96*H96</f>
        <v>0</v>
      </c>
      <c r="Q96" s="245">
        <v>0</v>
      </c>
      <c r="R96" s="245">
        <f>Q96*H96</f>
        <v>0</v>
      </c>
      <c r="S96" s="245">
        <v>0</v>
      </c>
      <c r="T96" s="246">
        <f>S96*H96</f>
        <v>0</v>
      </c>
      <c r="AR96" s="26" t="s">
        <v>859</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859</v>
      </c>
      <c r="BM96" s="26" t="s">
        <v>5827</v>
      </c>
    </row>
    <row r="97" spans="2:63" s="11" customFormat="1" ht="22.3" customHeight="1">
      <c r="B97" s="220"/>
      <c r="C97" s="221"/>
      <c r="D97" s="222" t="s">
        <v>75</v>
      </c>
      <c r="E97" s="234" t="s">
        <v>5828</v>
      </c>
      <c r="F97" s="234" t="s">
        <v>5829</v>
      </c>
      <c r="G97" s="221"/>
      <c r="H97" s="221"/>
      <c r="I97" s="224"/>
      <c r="J97" s="235">
        <f>BK97</f>
        <v>0</v>
      </c>
      <c r="K97" s="221"/>
      <c r="L97" s="226"/>
      <c r="M97" s="227"/>
      <c r="N97" s="228"/>
      <c r="O97" s="228"/>
      <c r="P97" s="229">
        <f>P98+SUM(P99:P126)+P182</f>
        <v>0</v>
      </c>
      <c r="Q97" s="228"/>
      <c r="R97" s="229">
        <f>R98+SUM(R99:R126)+R182</f>
        <v>0</v>
      </c>
      <c r="S97" s="228"/>
      <c r="T97" s="230">
        <f>T98+SUM(T99:T126)+T182</f>
        <v>0</v>
      </c>
      <c r="AR97" s="231" t="s">
        <v>18</v>
      </c>
      <c r="AT97" s="232" t="s">
        <v>75</v>
      </c>
      <c r="AU97" s="232" t="s">
        <v>85</v>
      </c>
      <c r="AY97" s="231" t="s">
        <v>208</v>
      </c>
      <c r="BK97" s="233">
        <f>BK98+SUM(BK99:BK126)+BK182</f>
        <v>0</v>
      </c>
    </row>
    <row r="98" spans="2:65" s="1" customFormat="1" ht="229.5" customHeight="1">
      <c r="B98" s="48"/>
      <c r="C98" s="286" t="s">
        <v>85</v>
      </c>
      <c r="D98" s="286" t="s">
        <v>468</v>
      </c>
      <c r="E98" s="287" t="s">
        <v>5830</v>
      </c>
      <c r="F98" s="288" t="s">
        <v>5831</v>
      </c>
      <c r="G98" s="289" t="s">
        <v>263</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250</v>
      </c>
      <c r="AT98" s="26" t="s">
        <v>468</v>
      </c>
      <c r="AU98" s="26" t="s">
        <v>104</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121</v>
      </c>
      <c r="BM98" s="26" t="s">
        <v>85</v>
      </c>
    </row>
    <row r="99" spans="2:65" s="1" customFormat="1" ht="89.25" customHeight="1">
      <c r="B99" s="48"/>
      <c r="C99" s="286" t="s">
        <v>104</v>
      </c>
      <c r="D99" s="286" t="s">
        <v>468</v>
      </c>
      <c r="E99" s="287" t="s">
        <v>5832</v>
      </c>
      <c r="F99" s="288" t="s">
        <v>5833</v>
      </c>
      <c r="G99" s="289" t="s">
        <v>5834</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250</v>
      </c>
      <c r="AT99" s="26" t="s">
        <v>468</v>
      </c>
      <c r="AU99" s="26" t="s">
        <v>104</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121</v>
      </c>
    </row>
    <row r="100" spans="2:65" s="1" customFormat="1" ht="25.5" customHeight="1">
      <c r="B100" s="48"/>
      <c r="C100" s="286" t="s">
        <v>121</v>
      </c>
      <c r="D100" s="286" t="s">
        <v>468</v>
      </c>
      <c r="E100" s="287" t="s">
        <v>5835</v>
      </c>
      <c r="F100" s="288" t="s">
        <v>5836</v>
      </c>
      <c r="G100" s="289" t="s">
        <v>5834</v>
      </c>
      <c r="H100" s="290">
        <v>1</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250</v>
      </c>
      <c r="AT100" s="26" t="s">
        <v>468</v>
      </c>
      <c r="AU100" s="26" t="s">
        <v>104</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121</v>
      </c>
      <c r="BM100" s="26" t="s">
        <v>238</v>
      </c>
    </row>
    <row r="101" spans="2:65" s="1" customFormat="1" ht="25.5" customHeight="1">
      <c r="B101" s="48"/>
      <c r="C101" s="286" t="s">
        <v>233</v>
      </c>
      <c r="D101" s="286" t="s">
        <v>468</v>
      </c>
      <c r="E101" s="287" t="s">
        <v>5837</v>
      </c>
      <c r="F101" s="288" t="s">
        <v>5838</v>
      </c>
      <c r="G101" s="289" t="s">
        <v>5834</v>
      </c>
      <c r="H101" s="290">
        <v>7</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250</v>
      </c>
      <c r="AT101" s="26" t="s">
        <v>468</v>
      </c>
      <c r="AU101" s="26" t="s">
        <v>104</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121</v>
      </c>
      <c r="BM101" s="26" t="s">
        <v>250</v>
      </c>
    </row>
    <row r="102" spans="2:65" s="1" customFormat="1" ht="25.5" customHeight="1">
      <c r="B102" s="48"/>
      <c r="C102" s="286" t="s">
        <v>238</v>
      </c>
      <c r="D102" s="286" t="s">
        <v>468</v>
      </c>
      <c r="E102" s="287" t="s">
        <v>5839</v>
      </c>
      <c r="F102" s="288" t="s">
        <v>5840</v>
      </c>
      <c r="G102" s="289" t="s">
        <v>5834</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250</v>
      </c>
      <c r="AT102" s="26" t="s">
        <v>468</v>
      </c>
      <c r="AU102" s="26" t="s">
        <v>104</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121</v>
      </c>
      <c r="BM102" s="26" t="s">
        <v>266</v>
      </c>
    </row>
    <row r="103" spans="2:65" s="1" customFormat="1" ht="25.5" customHeight="1">
      <c r="B103" s="48"/>
      <c r="C103" s="286" t="s">
        <v>244</v>
      </c>
      <c r="D103" s="286" t="s">
        <v>468</v>
      </c>
      <c r="E103" s="287" t="s">
        <v>5841</v>
      </c>
      <c r="F103" s="288" t="s">
        <v>5842</v>
      </c>
      <c r="G103" s="289" t="s">
        <v>318</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250</v>
      </c>
      <c r="AT103" s="26" t="s">
        <v>468</v>
      </c>
      <c r="AU103" s="26" t="s">
        <v>104</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121</v>
      </c>
      <c r="BM103" s="26" t="s">
        <v>277</v>
      </c>
    </row>
    <row r="104" spans="2:65" s="1" customFormat="1" ht="25.5" customHeight="1">
      <c r="B104" s="48"/>
      <c r="C104" s="286" t="s">
        <v>250</v>
      </c>
      <c r="D104" s="286" t="s">
        <v>468</v>
      </c>
      <c r="E104" s="287" t="s">
        <v>5843</v>
      </c>
      <c r="F104" s="288" t="s">
        <v>5844</v>
      </c>
      <c r="G104" s="289" t="s">
        <v>263</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250</v>
      </c>
      <c r="AT104" s="26" t="s">
        <v>468</v>
      </c>
      <c r="AU104" s="26" t="s">
        <v>104</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121</v>
      </c>
      <c r="BM104" s="26" t="s">
        <v>290</v>
      </c>
    </row>
    <row r="105" spans="2:65" s="1" customFormat="1" ht="25.5" customHeight="1">
      <c r="B105" s="48"/>
      <c r="C105" s="286" t="s">
        <v>260</v>
      </c>
      <c r="D105" s="286" t="s">
        <v>468</v>
      </c>
      <c r="E105" s="287" t="s">
        <v>5845</v>
      </c>
      <c r="F105" s="288" t="s">
        <v>5846</v>
      </c>
      <c r="G105" s="289" t="s">
        <v>318</v>
      </c>
      <c r="H105" s="290">
        <v>4</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250</v>
      </c>
      <c r="AT105" s="26" t="s">
        <v>468</v>
      </c>
      <c r="AU105" s="26" t="s">
        <v>104</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121</v>
      </c>
      <c r="BM105" s="26" t="s">
        <v>300</v>
      </c>
    </row>
    <row r="106" spans="2:65" s="1" customFormat="1" ht="16.5" customHeight="1">
      <c r="B106" s="48"/>
      <c r="C106" s="286" t="s">
        <v>266</v>
      </c>
      <c r="D106" s="286" t="s">
        <v>468</v>
      </c>
      <c r="E106" s="287" t="s">
        <v>5847</v>
      </c>
      <c r="F106" s="288" t="s">
        <v>5848</v>
      </c>
      <c r="G106" s="289" t="s">
        <v>318</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250</v>
      </c>
      <c r="AT106" s="26" t="s">
        <v>468</v>
      </c>
      <c r="AU106" s="26" t="s">
        <v>104</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121</v>
      </c>
      <c r="BM106" s="26" t="s">
        <v>311</v>
      </c>
    </row>
    <row r="107" spans="2:65" s="1" customFormat="1" ht="16.5" customHeight="1">
      <c r="B107" s="48"/>
      <c r="C107" s="286" t="s">
        <v>272</v>
      </c>
      <c r="D107" s="286" t="s">
        <v>468</v>
      </c>
      <c r="E107" s="287" t="s">
        <v>5849</v>
      </c>
      <c r="F107" s="288" t="s">
        <v>5850</v>
      </c>
      <c r="G107" s="289" t="s">
        <v>318</v>
      </c>
      <c r="H107" s="290">
        <v>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250</v>
      </c>
      <c r="AT107" s="26" t="s">
        <v>468</v>
      </c>
      <c r="AU107" s="26" t="s">
        <v>104</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320</v>
      </c>
    </row>
    <row r="108" spans="2:65" s="1" customFormat="1" ht="16.5" customHeight="1">
      <c r="B108" s="48"/>
      <c r="C108" s="286" t="s">
        <v>277</v>
      </c>
      <c r="D108" s="286" t="s">
        <v>468</v>
      </c>
      <c r="E108" s="287" t="s">
        <v>5851</v>
      </c>
      <c r="F108" s="288" t="s">
        <v>5852</v>
      </c>
      <c r="G108" s="289" t="s">
        <v>318</v>
      </c>
      <c r="H108" s="290">
        <v>2</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250</v>
      </c>
      <c r="AT108" s="26" t="s">
        <v>468</v>
      </c>
      <c r="AU108" s="26" t="s">
        <v>104</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121</v>
      </c>
      <c r="BM108" s="26" t="s">
        <v>327</v>
      </c>
    </row>
    <row r="109" spans="2:65" s="1" customFormat="1" ht="25.5" customHeight="1">
      <c r="B109" s="48"/>
      <c r="C109" s="286" t="s">
        <v>284</v>
      </c>
      <c r="D109" s="286" t="s">
        <v>468</v>
      </c>
      <c r="E109" s="287" t="s">
        <v>5853</v>
      </c>
      <c r="F109" s="288" t="s">
        <v>5854</v>
      </c>
      <c r="G109" s="289" t="s">
        <v>318</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250</v>
      </c>
      <c r="AT109" s="26" t="s">
        <v>468</v>
      </c>
      <c r="AU109" s="26" t="s">
        <v>104</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121</v>
      </c>
      <c r="BM109" s="26" t="s">
        <v>337</v>
      </c>
    </row>
    <row r="110" spans="2:65" s="1" customFormat="1" ht="25.5" customHeight="1">
      <c r="B110" s="48"/>
      <c r="C110" s="286" t="s">
        <v>290</v>
      </c>
      <c r="D110" s="286" t="s">
        <v>468</v>
      </c>
      <c r="E110" s="287" t="s">
        <v>5855</v>
      </c>
      <c r="F110" s="288" t="s">
        <v>5856</v>
      </c>
      <c r="G110" s="289" t="s">
        <v>318</v>
      </c>
      <c r="H110" s="290">
        <v>1</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250</v>
      </c>
      <c r="AT110" s="26" t="s">
        <v>468</v>
      </c>
      <c r="AU110" s="26" t="s">
        <v>104</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121</v>
      </c>
      <c r="BM110" s="26" t="s">
        <v>348</v>
      </c>
    </row>
    <row r="111" spans="2:65" s="1" customFormat="1" ht="16.5" customHeight="1">
      <c r="B111" s="48"/>
      <c r="C111" s="286" t="s">
        <v>10</v>
      </c>
      <c r="D111" s="286" t="s">
        <v>468</v>
      </c>
      <c r="E111" s="287" t="s">
        <v>5857</v>
      </c>
      <c r="F111" s="288" t="s">
        <v>5858</v>
      </c>
      <c r="G111" s="289" t="s">
        <v>318</v>
      </c>
      <c r="H111" s="290">
        <v>2</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250</v>
      </c>
      <c r="AT111" s="26" t="s">
        <v>468</v>
      </c>
      <c r="AU111" s="26" t="s">
        <v>104</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121</v>
      </c>
      <c r="BM111" s="26" t="s">
        <v>533</v>
      </c>
    </row>
    <row r="112" spans="2:65" s="1" customFormat="1" ht="16.5" customHeight="1">
      <c r="B112" s="48"/>
      <c r="C112" s="286" t="s">
        <v>300</v>
      </c>
      <c r="D112" s="286" t="s">
        <v>468</v>
      </c>
      <c r="E112" s="287" t="s">
        <v>5859</v>
      </c>
      <c r="F112" s="288" t="s">
        <v>5860</v>
      </c>
      <c r="G112" s="289" t="s">
        <v>318</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250</v>
      </c>
      <c r="AT112" s="26" t="s">
        <v>468</v>
      </c>
      <c r="AU112" s="26" t="s">
        <v>104</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547</v>
      </c>
    </row>
    <row r="113" spans="2:65" s="1" customFormat="1" ht="16.5" customHeight="1">
      <c r="B113" s="48"/>
      <c r="C113" s="286" t="s">
        <v>306</v>
      </c>
      <c r="D113" s="286" t="s">
        <v>468</v>
      </c>
      <c r="E113" s="287" t="s">
        <v>5861</v>
      </c>
      <c r="F113" s="288" t="s">
        <v>5862</v>
      </c>
      <c r="G113" s="289" t="s">
        <v>318</v>
      </c>
      <c r="H113" s="290">
        <v>1</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250</v>
      </c>
      <c r="AT113" s="26" t="s">
        <v>468</v>
      </c>
      <c r="AU113" s="26" t="s">
        <v>104</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121</v>
      </c>
      <c r="BM113" s="26" t="s">
        <v>559</v>
      </c>
    </row>
    <row r="114" spans="2:65" s="1" customFormat="1" ht="16.5" customHeight="1">
      <c r="B114" s="48"/>
      <c r="C114" s="286" t="s">
        <v>311</v>
      </c>
      <c r="D114" s="286" t="s">
        <v>468</v>
      </c>
      <c r="E114" s="287" t="s">
        <v>5863</v>
      </c>
      <c r="F114" s="288" t="s">
        <v>5864</v>
      </c>
      <c r="G114" s="289" t="s">
        <v>318</v>
      </c>
      <c r="H114" s="290">
        <v>4</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250</v>
      </c>
      <c r="AT114" s="26" t="s">
        <v>468</v>
      </c>
      <c r="AU114" s="26" t="s">
        <v>104</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121</v>
      </c>
      <c r="BM114" s="26" t="s">
        <v>574</v>
      </c>
    </row>
    <row r="115" spans="2:65" s="1" customFormat="1" ht="16.5" customHeight="1">
      <c r="B115" s="48"/>
      <c r="C115" s="286" t="s">
        <v>315</v>
      </c>
      <c r="D115" s="286" t="s">
        <v>468</v>
      </c>
      <c r="E115" s="287" t="s">
        <v>5865</v>
      </c>
      <c r="F115" s="288" t="s">
        <v>5866</v>
      </c>
      <c r="G115" s="289" t="s">
        <v>318</v>
      </c>
      <c r="H115" s="290">
        <v>4</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250</v>
      </c>
      <c r="AT115" s="26" t="s">
        <v>468</v>
      </c>
      <c r="AU115" s="26" t="s">
        <v>104</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121</v>
      </c>
      <c r="BM115" s="26" t="s">
        <v>587</v>
      </c>
    </row>
    <row r="116" spans="2:65" s="1" customFormat="1" ht="16.5" customHeight="1">
      <c r="B116" s="48"/>
      <c r="C116" s="286" t="s">
        <v>320</v>
      </c>
      <c r="D116" s="286" t="s">
        <v>468</v>
      </c>
      <c r="E116" s="287" t="s">
        <v>5867</v>
      </c>
      <c r="F116" s="288" t="s">
        <v>5868</v>
      </c>
      <c r="G116" s="289" t="s">
        <v>318</v>
      </c>
      <c r="H116" s="290">
        <v>4</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250</v>
      </c>
      <c r="AT116" s="26" t="s">
        <v>468</v>
      </c>
      <c r="AU116" s="26" t="s">
        <v>104</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121</v>
      </c>
      <c r="BM116" s="26" t="s">
        <v>605</v>
      </c>
    </row>
    <row r="117" spans="2:65" s="1" customFormat="1" ht="16.5" customHeight="1">
      <c r="B117" s="48"/>
      <c r="C117" s="286" t="s">
        <v>9</v>
      </c>
      <c r="D117" s="286" t="s">
        <v>468</v>
      </c>
      <c r="E117" s="287" t="s">
        <v>5869</v>
      </c>
      <c r="F117" s="288" t="s">
        <v>5870</v>
      </c>
      <c r="G117" s="289" t="s">
        <v>318</v>
      </c>
      <c r="H117" s="290">
        <v>4</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250</v>
      </c>
      <c r="AT117" s="26" t="s">
        <v>468</v>
      </c>
      <c r="AU117" s="26" t="s">
        <v>104</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121</v>
      </c>
      <c r="BM117" s="26" t="s">
        <v>619</v>
      </c>
    </row>
    <row r="118" spans="2:65" s="1" customFormat="1" ht="25.5" customHeight="1">
      <c r="B118" s="48"/>
      <c r="C118" s="286" t="s">
        <v>327</v>
      </c>
      <c r="D118" s="286" t="s">
        <v>468</v>
      </c>
      <c r="E118" s="287" t="s">
        <v>5871</v>
      </c>
      <c r="F118" s="288" t="s">
        <v>5872</v>
      </c>
      <c r="G118" s="289" t="s">
        <v>318</v>
      </c>
      <c r="H118" s="290">
        <v>8</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250</v>
      </c>
      <c r="AT118" s="26" t="s">
        <v>468</v>
      </c>
      <c r="AU118" s="26" t="s">
        <v>104</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121</v>
      </c>
      <c r="BM118" s="26" t="s">
        <v>631</v>
      </c>
    </row>
    <row r="119" spans="2:65" s="1" customFormat="1" ht="25.5" customHeight="1">
      <c r="B119" s="48"/>
      <c r="C119" s="286" t="s">
        <v>331</v>
      </c>
      <c r="D119" s="286" t="s">
        <v>468</v>
      </c>
      <c r="E119" s="287" t="s">
        <v>5873</v>
      </c>
      <c r="F119" s="288" t="s">
        <v>5874</v>
      </c>
      <c r="G119" s="289" t="s">
        <v>318</v>
      </c>
      <c r="H119" s="290">
        <v>18</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250</v>
      </c>
      <c r="AT119" s="26" t="s">
        <v>468</v>
      </c>
      <c r="AU119" s="26" t="s">
        <v>104</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121</v>
      </c>
      <c r="BM119" s="26" t="s">
        <v>643</v>
      </c>
    </row>
    <row r="120" spans="2:65" s="1" customFormat="1" ht="25.5" customHeight="1">
      <c r="B120" s="48"/>
      <c r="C120" s="286" t="s">
        <v>337</v>
      </c>
      <c r="D120" s="286" t="s">
        <v>468</v>
      </c>
      <c r="E120" s="287" t="s">
        <v>5875</v>
      </c>
      <c r="F120" s="288" t="s">
        <v>5876</v>
      </c>
      <c r="G120" s="289" t="s">
        <v>318</v>
      </c>
      <c r="H120" s="290">
        <v>3</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250</v>
      </c>
      <c r="AT120" s="26" t="s">
        <v>468</v>
      </c>
      <c r="AU120" s="26" t="s">
        <v>104</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121</v>
      </c>
      <c r="BM120" s="26" t="s">
        <v>654</v>
      </c>
    </row>
    <row r="121" spans="2:65" s="1" customFormat="1" ht="25.5" customHeight="1">
      <c r="B121" s="48"/>
      <c r="C121" s="286" t="s">
        <v>343</v>
      </c>
      <c r="D121" s="286" t="s">
        <v>468</v>
      </c>
      <c r="E121" s="287" t="s">
        <v>5877</v>
      </c>
      <c r="F121" s="288" t="s">
        <v>5878</v>
      </c>
      <c r="G121" s="289" t="s">
        <v>318</v>
      </c>
      <c r="H121" s="290">
        <v>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250</v>
      </c>
      <c r="AT121" s="26" t="s">
        <v>468</v>
      </c>
      <c r="AU121" s="26" t="s">
        <v>104</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121</v>
      </c>
      <c r="BM121" s="26" t="s">
        <v>675</v>
      </c>
    </row>
    <row r="122" spans="2:65" s="1" customFormat="1" ht="25.5" customHeight="1">
      <c r="B122" s="48"/>
      <c r="C122" s="286" t="s">
        <v>348</v>
      </c>
      <c r="D122" s="286" t="s">
        <v>468</v>
      </c>
      <c r="E122" s="287" t="s">
        <v>5879</v>
      </c>
      <c r="F122" s="288" t="s">
        <v>5880</v>
      </c>
      <c r="G122" s="289" t="s">
        <v>318</v>
      </c>
      <c r="H122" s="290">
        <v>18</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250</v>
      </c>
      <c r="AT122" s="26" t="s">
        <v>468</v>
      </c>
      <c r="AU122" s="26" t="s">
        <v>104</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121</v>
      </c>
      <c r="BM122" s="26" t="s">
        <v>735</v>
      </c>
    </row>
    <row r="123" spans="2:65" s="1" customFormat="1" ht="25.5" customHeight="1">
      <c r="B123" s="48"/>
      <c r="C123" s="286" t="s">
        <v>353</v>
      </c>
      <c r="D123" s="286" t="s">
        <v>468</v>
      </c>
      <c r="E123" s="287" t="s">
        <v>5881</v>
      </c>
      <c r="F123" s="288" t="s">
        <v>5882</v>
      </c>
      <c r="G123" s="289" t="s">
        <v>318</v>
      </c>
      <c r="H123" s="290">
        <v>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250</v>
      </c>
      <c r="AT123" s="26" t="s">
        <v>468</v>
      </c>
      <c r="AU123" s="26" t="s">
        <v>104</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121</v>
      </c>
      <c r="BM123" s="26" t="s">
        <v>747</v>
      </c>
    </row>
    <row r="124" spans="2:65" s="1" customFormat="1" ht="16.5" customHeight="1">
      <c r="B124" s="48"/>
      <c r="C124" s="286" t="s">
        <v>533</v>
      </c>
      <c r="D124" s="286" t="s">
        <v>468</v>
      </c>
      <c r="E124" s="287" t="s">
        <v>5883</v>
      </c>
      <c r="F124" s="288" t="s">
        <v>5884</v>
      </c>
      <c r="G124" s="289" t="s">
        <v>318</v>
      </c>
      <c r="H124" s="290">
        <v>13</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250</v>
      </c>
      <c r="AT124" s="26" t="s">
        <v>468</v>
      </c>
      <c r="AU124" s="26" t="s">
        <v>104</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121</v>
      </c>
      <c r="BM124" s="26" t="s">
        <v>759</v>
      </c>
    </row>
    <row r="125" spans="2:65" s="1" customFormat="1" ht="25.5" customHeight="1">
      <c r="B125" s="48"/>
      <c r="C125" s="286" t="s">
        <v>543</v>
      </c>
      <c r="D125" s="286" t="s">
        <v>468</v>
      </c>
      <c r="E125" s="287" t="s">
        <v>5885</v>
      </c>
      <c r="F125" s="288" t="s">
        <v>5886</v>
      </c>
      <c r="G125" s="289" t="s">
        <v>318</v>
      </c>
      <c r="H125" s="290">
        <v>2</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250</v>
      </c>
      <c r="AT125" s="26" t="s">
        <v>468</v>
      </c>
      <c r="AU125" s="26" t="s">
        <v>104</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121</v>
      </c>
      <c r="BM125" s="26" t="s">
        <v>777</v>
      </c>
    </row>
    <row r="126" spans="2:63" s="16" customFormat="1" ht="21.6" customHeight="1">
      <c r="B126" s="320"/>
      <c r="C126" s="321"/>
      <c r="D126" s="322" t="s">
        <v>75</v>
      </c>
      <c r="E126" s="322" t="s">
        <v>5887</v>
      </c>
      <c r="F126" s="322" t="s">
        <v>5888</v>
      </c>
      <c r="G126" s="321"/>
      <c r="H126" s="321"/>
      <c r="I126" s="323"/>
      <c r="J126" s="324">
        <f>BK126</f>
        <v>0</v>
      </c>
      <c r="K126" s="321"/>
      <c r="L126" s="325"/>
      <c r="M126" s="326"/>
      <c r="N126" s="327"/>
      <c r="O126" s="327"/>
      <c r="P126" s="328">
        <f>SUM(P127:P181)</f>
        <v>0</v>
      </c>
      <c r="Q126" s="327"/>
      <c r="R126" s="328">
        <f>SUM(R127:R181)</f>
        <v>0</v>
      </c>
      <c r="S126" s="327"/>
      <c r="T126" s="329">
        <f>SUM(T127:T181)</f>
        <v>0</v>
      </c>
      <c r="AR126" s="330" t="s">
        <v>18</v>
      </c>
      <c r="AT126" s="331" t="s">
        <v>75</v>
      </c>
      <c r="AU126" s="331" t="s">
        <v>104</v>
      </c>
      <c r="AY126" s="330" t="s">
        <v>208</v>
      </c>
      <c r="BK126" s="332">
        <f>SUM(BK127:BK181)</f>
        <v>0</v>
      </c>
    </row>
    <row r="127" spans="2:65" s="1" customFormat="1" ht="25.5" customHeight="1">
      <c r="B127" s="48"/>
      <c r="C127" s="286" t="s">
        <v>547</v>
      </c>
      <c r="D127" s="286" t="s">
        <v>468</v>
      </c>
      <c r="E127" s="287" t="s">
        <v>5889</v>
      </c>
      <c r="F127" s="288" t="s">
        <v>5890</v>
      </c>
      <c r="G127" s="289" t="s">
        <v>213</v>
      </c>
      <c r="H127" s="290">
        <v>618</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250</v>
      </c>
      <c r="AT127" s="26" t="s">
        <v>468</v>
      </c>
      <c r="AU127" s="26" t="s">
        <v>121</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121</v>
      </c>
      <c r="BM127" s="26" t="s">
        <v>797</v>
      </c>
    </row>
    <row r="128" spans="2:65" s="1" customFormat="1" ht="16.5" customHeight="1">
      <c r="B128" s="48"/>
      <c r="C128" s="286" t="s">
        <v>553</v>
      </c>
      <c r="D128" s="286" t="s">
        <v>468</v>
      </c>
      <c r="E128" s="287" t="s">
        <v>5891</v>
      </c>
      <c r="F128" s="288" t="s">
        <v>5892</v>
      </c>
      <c r="G128" s="289" t="s">
        <v>2524</v>
      </c>
      <c r="H128" s="290">
        <v>5</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250</v>
      </c>
      <c r="AT128" s="26" t="s">
        <v>468</v>
      </c>
      <c r="AU128" s="26" t="s">
        <v>121</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121</v>
      </c>
      <c r="BM128" s="26" t="s">
        <v>827</v>
      </c>
    </row>
    <row r="129" spans="2:65" s="1" customFormat="1" ht="16.5" customHeight="1">
      <c r="B129" s="48"/>
      <c r="C129" s="286" t="s">
        <v>559</v>
      </c>
      <c r="D129" s="286" t="s">
        <v>468</v>
      </c>
      <c r="E129" s="287" t="s">
        <v>5893</v>
      </c>
      <c r="F129" s="288" t="s">
        <v>5894</v>
      </c>
      <c r="G129" s="289" t="s">
        <v>318</v>
      </c>
      <c r="H129" s="290">
        <v>1</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250</v>
      </c>
      <c r="AT129" s="26" t="s">
        <v>468</v>
      </c>
      <c r="AU129" s="26" t="s">
        <v>121</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121</v>
      </c>
      <c r="BM129" s="26" t="s">
        <v>847</v>
      </c>
    </row>
    <row r="130" spans="2:65" s="1" customFormat="1" ht="16.5" customHeight="1">
      <c r="B130" s="48"/>
      <c r="C130" s="286" t="s">
        <v>568</v>
      </c>
      <c r="D130" s="286" t="s">
        <v>468</v>
      </c>
      <c r="E130" s="287" t="s">
        <v>5895</v>
      </c>
      <c r="F130" s="288" t="s">
        <v>5896</v>
      </c>
      <c r="G130" s="289" t="s">
        <v>318</v>
      </c>
      <c r="H130" s="290">
        <v>2</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250</v>
      </c>
      <c r="AT130" s="26" t="s">
        <v>468</v>
      </c>
      <c r="AU130" s="26" t="s">
        <v>121</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121</v>
      </c>
      <c r="BM130" s="26" t="s">
        <v>859</v>
      </c>
    </row>
    <row r="131" spans="2:65" s="1" customFormat="1" ht="25.5" customHeight="1">
      <c r="B131" s="48"/>
      <c r="C131" s="286" t="s">
        <v>574</v>
      </c>
      <c r="D131" s="286" t="s">
        <v>468</v>
      </c>
      <c r="E131" s="287" t="s">
        <v>5897</v>
      </c>
      <c r="F131" s="288" t="s">
        <v>5898</v>
      </c>
      <c r="G131" s="289" t="s">
        <v>318</v>
      </c>
      <c r="H131" s="290">
        <v>1</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250</v>
      </c>
      <c r="AT131" s="26" t="s">
        <v>468</v>
      </c>
      <c r="AU131" s="26" t="s">
        <v>121</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121</v>
      </c>
      <c r="BM131" s="26" t="s">
        <v>876</v>
      </c>
    </row>
    <row r="132" spans="2:65" s="1" customFormat="1" ht="16.5" customHeight="1">
      <c r="B132" s="48"/>
      <c r="C132" s="286" t="s">
        <v>581</v>
      </c>
      <c r="D132" s="286" t="s">
        <v>468</v>
      </c>
      <c r="E132" s="287" t="s">
        <v>5899</v>
      </c>
      <c r="F132" s="288" t="s">
        <v>5900</v>
      </c>
      <c r="G132" s="289" t="s">
        <v>2524</v>
      </c>
      <c r="H132" s="290">
        <v>2</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250</v>
      </c>
      <c r="AT132" s="26" t="s">
        <v>468</v>
      </c>
      <c r="AU132" s="26" t="s">
        <v>121</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121</v>
      </c>
      <c r="BM132" s="26" t="s">
        <v>888</v>
      </c>
    </row>
    <row r="133" spans="2:65" s="1" customFormat="1" ht="16.5" customHeight="1">
      <c r="B133" s="48"/>
      <c r="C133" s="286" t="s">
        <v>587</v>
      </c>
      <c r="D133" s="286" t="s">
        <v>468</v>
      </c>
      <c r="E133" s="287" t="s">
        <v>5901</v>
      </c>
      <c r="F133" s="288" t="s">
        <v>5902</v>
      </c>
      <c r="G133" s="289" t="s">
        <v>318</v>
      </c>
      <c r="H133" s="290">
        <v>1</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250</v>
      </c>
      <c r="AT133" s="26" t="s">
        <v>468</v>
      </c>
      <c r="AU133" s="26" t="s">
        <v>121</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121</v>
      </c>
      <c r="BM133" s="26" t="s">
        <v>902</v>
      </c>
    </row>
    <row r="134" spans="2:65" s="1" customFormat="1" ht="25.5" customHeight="1">
      <c r="B134" s="48"/>
      <c r="C134" s="286" t="s">
        <v>601</v>
      </c>
      <c r="D134" s="286" t="s">
        <v>468</v>
      </c>
      <c r="E134" s="287" t="s">
        <v>5903</v>
      </c>
      <c r="F134" s="288" t="s">
        <v>5904</v>
      </c>
      <c r="G134" s="289" t="s">
        <v>318</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250</v>
      </c>
      <c r="AT134" s="26" t="s">
        <v>468</v>
      </c>
      <c r="AU134" s="26" t="s">
        <v>121</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121</v>
      </c>
      <c r="BM134" s="26" t="s">
        <v>915</v>
      </c>
    </row>
    <row r="135" spans="2:65" s="1" customFormat="1" ht="25.5" customHeight="1">
      <c r="B135" s="48"/>
      <c r="C135" s="286" t="s">
        <v>605</v>
      </c>
      <c r="D135" s="286" t="s">
        <v>468</v>
      </c>
      <c r="E135" s="287" t="s">
        <v>5905</v>
      </c>
      <c r="F135" s="288" t="s">
        <v>5906</v>
      </c>
      <c r="G135" s="289" t="s">
        <v>318</v>
      </c>
      <c r="H135" s="290">
        <v>1</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250</v>
      </c>
      <c r="AT135" s="26" t="s">
        <v>468</v>
      </c>
      <c r="AU135" s="26" t="s">
        <v>121</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121</v>
      </c>
      <c r="BM135" s="26" t="s">
        <v>941</v>
      </c>
    </row>
    <row r="136" spans="2:65" s="1" customFormat="1" ht="25.5" customHeight="1">
      <c r="B136" s="48"/>
      <c r="C136" s="286" t="s">
        <v>611</v>
      </c>
      <c r="D136" s="286" t="s">
        <v>468</v>
      </c>
      <c r="E136" s="287" t="s">
        <v>5907</v>
      </c>
      <c r="F136" s="288" t="s">
        <v>5908</v>
      </c>
      <c r="G136" s="289" t="s">
        <v>318</v>
      </c>
      <c r="H136" s="290">
        <v>1</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250</v>
      </c>
      <c r="AT136" s="26" t="s">
        <v>468</v>
      </c>
      <c r="AU136" s="26" t="s">
        <v>121</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121</v>
      </c>
      <c r="BM136" s="26" t="s">
        <v>968</v>
      </c>
    </row>
    <row r="137" spans="2:65" s="1" customFormat="1" ht="16.5" customHeight="1">
      <c r="B137" s="48"/>
      <c r="C137" s="286" t="s">
        <v>619</v>
      </c>
      <c r="D137" s="286" t="s">
        <v>468</v>
      </c>
      <c r="E137" s="287" t="s">
        <v>5909</v>
      </c>
      <c r="F137" s="288" t="s">
        <v>5910</v>
      </c>
      <c r="G137" s="289" t="s">
        <v>2524</v>
      </c>
      <c r="H137" s="290">
        <v>1.5</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250</v>
      </c>
      <c r="AT137" s="26" t="s">
        <v>468</v>
      </c>
      <c r="AU137" s="26" t="s">
        <v>121</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121</v>
      </c>
      <c r="BM137" s="26" t="s">
        <v>976</v>
      </c>
    </row>
    <row r="138" spans="2:65" s="1" customFormat="1" ht="16.5" customHeight="1">
      <c r="B138" s="48"/>
      <c r="C138" s="286" t="s">
        <v>624</v>
      </c>
      <c r="D138" s="286" t="s">
        <v>468</v>
      </c>
      <c r="E138" s="287" t="s">
        <v>5911</v>
      </c>
      <c r="F138" s="288" t="s">
        <v>5912</v>
      </c>
      <c r="G138" s="289" t="s">
        <v>318</v>
      </c>
      <c r="H138" s="290">
        <v>3</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250</v>
      </c>
      <c r="AT138" s="26" t="s">
        <v>468</v>
      </c>
      <c r="AU138" s="26" t="s">
        <v>121</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121</v>
      </c>
      <c r="BM138" s="26" t="s">
        <v>990</v>
      </c>
    </row>
    <row r="139" spans="2:65" s="1" customFormat="1" ht="25.5" customHeight="1">
      <c r="B139" s="48"/>
      <c r="C139" s="286" t="s">
        <v>631</v>
      </c>
      <c r="D139" s="286" t="s">
        <v>468</v>
      </c>
      <c r="E139" s="287" t="s">
        <v>5913</v>
      </c>
      <c r="F139" s="288" t="s">
        <v>5914</v>
      </c>
      <c r="G139" s="289" t="s">
        <v>318</v>
      </c>
      <c r="H139" s="290">
        <v>1</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250</v>
      </c>
      <c r="AT139" s="26" t="s">
        <v>468</v>
      </c>
      <c r="AU139" s="26" t="s">
        <v>121</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121</v>
      </c>
      <c r="BM139" s="26" t="s">
        <v>1057</v>
      </c>
    </row>
    <row r="140" spans="2:65" s="1" customFormat="1" ht="25.5" customHeight="1">
      <c r="B140" s="48"/>
      <c r="C140" s="286" t="s">
        <v>637</v>
      </c>
      <c r="D140" s="286" t="s">
        <v>468</v>
      </c>
      <c r="E140" s="287" t="s">
        <v>5915</v>
      </c>
      <c r="F140" s="288" t="s">
        <v>5916</v>
      </c>
      <c r="G140" s="289" t="s">
        <v>318</v>
      </c>
      <c r="H140" s="290">
        <v>1</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250</v>
      </c>
      <c r="AT140" s="26" t="s">
        <v>468</v>
      </c>
      <c r="AU140" s="26" t="s">
        <v>121</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121</v>
      </c>
      <c r="BM140" s="26" t="s">
        <v>1065</v>
      </c>
    </row>
    <row r="141" spans="2:65" s="1" customFormat="1" ht="25.5" customHeight="1">
      <c r="B141" s="48"/>
      <c r="C141" s="286" t="s">
        <v>643</v>
      </c>
      <c r="D141" s="286" t="s">
        <v>468</v>
      </c>
      <c r="E141" s="287" t="s">
        <v>5917</v>
      </c>
      <c r="F141" s="288" t="s">
        <v>5918</v>
      </c>
      <c r="G141" s="289" t="s">
        <v>318</v>
      </c>
      <c r="H141" s="290">
        <v>1</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250</v>
      </c>
      <c r="AT141" s="26" t="s">
        <v>468</v>
      </c>
      <c r="AU141" s="26" t="s">
        <v>121</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121</v>
      </c>
      <c r="BM141" s="26" t="s">
        <v>1074</v>
      </c>
    </row>
    <row r="142" spans="2:65" s="1" customFormat="1" ht="16.5" customHeight="1">
      <c r="B142" s="48"/>
      <c r="C142" s="286" t="s">
        <v>647</v>
      </c>
      <c r="D142" s="286" t="s">
        <v>468</v>
      </c>
      <c r="E142" s="287" t="s">
        <v>5919</v>
      </c>
      <c r="F142" s="288" t="s">
        <v>5920</v>
      </c>
      <c r="G142" s="289" t="s">
        <v>2524</v>
      </c>
      <c r="H142" s="290">
        <v>4</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250</v>
      </c>
      <c r="AT142" s="26" t="s">
        <v>468</v>
      </c>
      <c r="AU142" s="26" t="s">
        <v>121</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121</v>
      </c>
      <c r="BM142" s="26" t="s">
        <v>1087</v>
      </c>
    </row>
    <row r="143" spans="2:65" s="1" customFormat="1" ht="16.5" customHeight="1">
      <c r="B143" s="48"/>
      <c r="C143" s="286" t="s">
        <v>654</v>
      </c>
      <c r="D143" s="286" t="s">
        <v>468</v>
      </c>
      <c r="E143" s="287" t="s">
        <v>5921</v>
      </c>
      <c r="F143" s="288" t="s">
        <v>5902</v>
      </c>
      <c r="G143" s="289" t="s">
        <v>318</v>
      </c>
      <c r="H143" s="290">
        <v>1</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250</v>
      </c>
      <c r="AT143" s="26" t="s">
        <v>468</v>
      </c>
      <c r="AU143" s="26" t="s">
        <v>121</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121</v>
      </c>
      <c r="BM143" s="26" t="s">
        <v>1096</v>
      </c>
    </row>
    <row r="144" spans="2:65" s="1" customFormat="1" ht="25.5" customHeight="1">
      <c r="B144" s="48"/>
      <c r="C144" s="286" t="s">
        <v>668</v>
      </c>
      <c r="D144" s="286" t="s">
        <v>468</v>
      </c>
      <c r="E144" s="287" t="s">
        <v>5922</v>
      </c>
      <c r="F144" s="288" t="s">
        <v>5923</v>
      </c>
      <c r="G144" s="289" t="s">
        <v>318</v>
      </c>
      <c r="H144" s="290">
        <v>1</v>
      </c>
      <c r="I144" s="291"/>
      <c r="J144" s="292">
        <f>ROUND(I144*H144,2)</f>
        <v>0</v>
      </c>
      <c r="K144" s="288" t="s">
        <v>22</v>
      </c>
      <c r="L144" s="293"/>
      <c r="M144" s="294" t="s">
        <v>22</v>
      </c>
      <c r="N144" s="295" t="s">
        <v>47</v>
      </c>
      <c r="O144" s="49"/>
      <c r="P144" s="245">
        <f>O144*H144</f>
        <v>0</v>
      </c>
      <c r="Q144" s="245">
        <v>0</v>
      </c>
      <c r="R144" s="245">
        <f>Q144*H144</f>
        <v>0</v>
      </c>
      <c r="S144" s="245">
        <v>0</v>
      </c>
      <c r="T144" s="246">
        <f>S144*H144</f>
        <v>0</v>
      </c>
      <c r="AR144" s="26" t="s">
        <v>250</v>
      </c>
      <c r="AT144" s="26" t="s">
        <v>468</v>
      </c>
      <c r="AU144" s="26" t="s">
        <v>121</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121</v>
      </c>
      <c r="BM144" s="26" t="s">
        <v>1107</v>
      </c>
    </row>
    <row r="145" spans="2:65" s="1" customFormat="1" ht="25.5" customHeight="1">
      <c r="B145" s="48"/>
      <c r="C145" s="286" t="s">
        <v>675</v>
      </c>
      <c r="D145" s="286" t="s">
        <v>468</v>
      </c>
      <c r="E145" s="287" t="s">
        <v>5924</v>
      </c>
      <c r="F145" s="288" t="s">
        <v>5925</v>
      </c>
      <c r="G145" s="289" t="s">
        <v>318</v>
      </c>
      <c r="H145" s="290">
        <v>2</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250</v>
      </c>
      <c r="AT145" s="26" t="s">
        <v>468</v>
      </c>
      <c r="AU145" s="26" t="s">
        <v>121</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121</v>
      </c>
      <c r="BM145" s="26" t="s">
        <v>1117</v>
      </c>
    </row>
    <row r="146" spans="2:65" s="1" customFormat="1" ht="16.5" customHeight="1">
      <c r="B146" s="48"/>
      <c r="C146" s="286" t="s">
        <v>711</v>
      </c>
      <c r="D146" s="286" t="s">
        <v>468</v>
      </c>
      <c r="E146" s="287" t="s">
        <v>5926</v>
      </c>
      <c r="F146" s="288" t="s">
        <v>5927</v>
      </c>
      <c r="G146" s="289" t="s">
        <v>2524</v>
      </c>
      <c r="H146" s="290">
        <v>31</v>
      </c>
      <c r="I146" s="291"/>
      <c r="J146" s="292">
        <f>ROUND(I146*H146,2)</f>
        <v>0</v>
      </c>
      <c r="K146" s="288" t="s">
        <v>22</v>
      </c>
      <c r="L146" s="293"/>
      <c r="M146" s="294" t="s">
        <v>22</v>
      </c>
      <c r="N146" s="295" t="s">
        <v>47</v>
      </c>
      <c r="O146" s="49"/>
      <c r="P146" s="245">
        <f>O146*H146</f>
        <v>0</v>
      </c>
      <c r="Q146" s="245">
        <v>0</v>
      </c>
      <c r="R146" s="245">
        <f>Q146*H146</f>
        <v>0</v>
      </c>
      <c r="S146" s="245">
        <v>0</v>
      </c>
      <c r="T146" s="246">
        <f>S146*H146</f>
        <v>0</v>
      </c>
      <c r="AR146" s="26" t="s">
        <v>250</v>
      </c>
      <c r="AT146" s="26" t="s">
        <v>468</v>
      </c>
      <c r="AU146" s="26" t="s">
        <v>121</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121</v>
      </c>
      <c r="BM146" s="26" t="s">
        <v>1142</v>
      </c>
    </row>
    <row r="147" spans="2:65" s="1" customFormat="1" ht="16.5" customHeight="1">
      <c r="B147" s="48"/>
      <c r="C147" s="286" t="s">
        <v>735</v>
      </c>
      <c r="D147" s="286" t="s">
        <v>468</v>
      </c>
      <c r="E147" s="287" t="s">
        <v>5928</v>
      </c>
      <c r="F147" s="288" t="s">
        <v>5929</v>
      </c>
      <c r="G147" s="289" t="s">
        <v>318</v>
      </c>
      <c r="H147" s="290">
        <v>4</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250</v>
      </c>
      <c r="AT147" s="26" t="s">
        <v>468</v>
      </c>
      <c r="AU147" s="26" t="s">
        <v>121</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121</v>
      </c>
      <c r="BM147" s="26" t="s">
        <v>1200</v>
      </c>
    </row>
    <row r="148" spans="2:65" s="1" customFormat="1" ht="25.5" customHeight="1">
      <c r="B148" s="48"/>
      <c r="C148" s="286" t="s">
        <v>739</v>
      </c>
      <c r="D148" s="286" t="s">
        <v>468</v>
      </c>
      <c r="E148" s="287" t="s">
        <v>5930</v>
      </c>
      <c r="F148" s="288" t="s">
        <v>5931</v>
      </c>
      <c r="G148" s="289" t="s">
        <v>318</v>
      </c>
      <c r="H148" s="290">
        <v>2</v>
      </c>
      <c r="I148" s="291"/>
      <c r="J148" s="292">
        <f>ROUND(I148*H148,2)</f>
        <v>0</v>
      </c>
      <c r="K148" s="288" t="s">
        <v>22</v>
      </c>
      <c r="L148" s="293"/>
      <c r="M148" s="294" t="s">
        <v>22</v>
      </c>
      <c r="N148" s="295" t="s">
        <v>47</v>
      </c>
      <c r="O148" s="49"/>
      <c r="P148" s="245">
        <f>O148*H148</f>
        <v>0</v>
      </c>
      <c r="Q148" s="245">
        <v>0</v>
      </c>
      <c r="R148" s="245">
        <f>Q148*H148</f>
        <v>0</v>
      </c>
      <c r="S148" s="245">
        <v>0</v>
      </c>
      <c r="T148" s="246">
        <f>S148*H148</f>
        <v>0</v>
      </c>
      <c r="AR148" s="26" t="s">
        <v>250</v>
      </c>
      <c r="AT148" s="26" t="s">
        <v>468</v>
      </c>
      <c r="AU148" s="26" t="s">
        <v>121</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121</v>
      </c>
      <c r="BM148" s="26" t="s">
        <v>1227</v>
      </c>
    </row>
    <row r="149" spans="2:65" s="1" customFormat="1" ht="25.5" customHeight="1">
      <c r="B149" s="48"/>
      <c r="C149" s="286" t="s">
        <v>747</v>
      </c>
      <c r="D149" s="286" t="s">
        <v>468</v>
      </c>
      <c r="E149" s="287" t="s">
        <v>5932</v>
      </c>
      <c r="F149" s="288" t="s">
        <v>5933</v>
      </c>
      <c r="G149" s="289" t="s">
        <v>318</v>
      </c>
      <c r="H149" s="290">
        <v>1</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250</v>
      </c>
      <c r="AT149" s="26" t="s">
        <v>468</v>
      </c>
      <c r="AU149" s="26" t="s">
        <v>121</v>
      </c>
      <c r="AY149" s="26" t="s">
        <v>208</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121</v>
      </c>
      <c r="BM149" s="26" t="s">
        <v>1238</v>
      </c>
    </row>
    <row r="150" spans="2:65" s="1" customFormat="1" ht="25.5" customHeight="1">
      <c r="B150" s="48"/>
      <c r="C150" s="286" t="s">
        <v>754</v>
      </c>
      <c r="D150" s="286" t="s">
        <v>468</v>
      </c>
      <c r="E150" s="287" t="s">
        <v>5934</v>
      </c>
      <c r="F150" s="288" t="s">
        <v>5935</v>
      </c>
      <c r="G150" s="289" t="s">
        <v>318</v>
      </c>
      <c r="H150" s="290">
        <v>1</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250</v>
      </c>
      <c r="AT150" s="26" t="s">
        <v>468</v>
      </c>
      <c r="AU150" s="26" t="s">
        <v>121</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121</v>
      </c>
      <c r="BM150" s="26" t="s">
        <v>1274</v>
      </c>
    </row>
    <row r="151" spans="2:65" s="1" customFormat="1" ht="16.5" customHeight="1">
      <c r="B151" s="48"/>
      <c r="C151" s="286" t="s">
        <v>759</v>
      </c>
      <c r="D151" s="286" t="s">
        <v>468</v>
      </c>
      <c r="E151" s="287" t="s">
        <v>5936</v>
      </c>
      <c r="F151" s="288" t="s">
        <v>5937</v>
      </c>
      <c r="G151" s="289" t="s">
        <v>318</v>
      </c>
      <c r="H151" s="290">
        <v>2</v>
      </c>
      <c r="I151" s="291"/>
      <c r="J151" s="292">
        <f>ROUND(I151*H151,2)</f>
        <v>0</v>
      </c>
      <c r="K151" s="288" t="s">
        <v>22</v>
      </c>
      <c r="L151" s="293"/>
      <c r="M151" s="294" t="s">
        <v>22</v>
      </c>
      <c r="N151" s="295" t="s">
        <v>47</v>
      </c>
      <c r="O151" s="49"/>
      <c r="P151" s="245">
        <f>O151*H151</f>
        <v>0</v>
      </c>
      <c r="Q151" s="245">
        <v>0</v>
      </c>
      <c r="R151" s="245">
        <f>Q151*H151</f>
        <v>0</v>
      </c>
      <c r="S151" s="245">
        <v>0</v>
      </c>
      <c r="T151" s="246">
        <f>S151*H151</f>
        <v>0</v>
      </c>
      <c r="AR151" s="26" t="s">
        <v>250</v>
      </c>
      <c r="AT151" s="26" t="s">
        <v>468</v>
      </c>
      <c r="AU151" s="26" t="s">
        <v>121</v>
      </c>
      <c r="AY151" s="26" t="s">
        <v>208</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121</v>
      </c>
      <c r="BM151" s="26" t="s">
        <v>1283</v>
      </c>
    </row>
    <row r="152" spans="2:65" s="1" customFormat="1" ht="16.5" customHeight="1">
      <c r="B152" s="48"/>
      <c r="C152" s="286" t="s">
        <v>769</v>
      </c>
      <c r="D152" s="286" t="s">
        <v>468</v>
      </c>
      <c r="E152" s="287" t="s">
        <v>5938</v>
      </c>
      <c r="F152" s="288" t="s">
        <v>5939</v>
      </c>
      <c r="G152" s="289" t="s">
        <v>2524</v>
      </c>
      <c r="H152" s="290">
        <v>23.5</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250</v>
      </c>
      <c r="AT152" s="26" t="s">
        <v>468</v>
      </c>
      <c r="AU152" s="26" t="s">
        <v>121</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121</v>
      </c>
      <c r="BM152" s="26" t="s">
        <v>1294</v>
      </c>
    </row>
    <row r="153" spans="2:65" s="1" customFormat="1" ht="16.5" customHeight="1">
      <c r="B153" s="48"/>
      <c r="C153" s="286" t="s">
        <v>777</v>
      </c>
      <c r="D153" s="286" t="s">
        <v>468</v>
      </c>
      <c r="E153" s="287" t="s">
        <v>5940</v>
      </c>
      <c r="F153" s="288" t="s">
        <v>5941</v>
      </c>
      <c r="G153" s="289" t="s">
        <v>2524</v>
      </c>
      <c r="H153" s="290">
        <v>5.5</v>
      </c>
      <c r="I153" s="291"/>
      <c r="J153" s="292">
        <f>ROUND(I153*H153,2)</f>
        <v>0</v>
      </c>
      <c r="K153" s="288" t="s">
        <v>22</v>
      </c>
      <c r="L153" s="293"/>
      <c r="M153" s="294" t="s">
        <v>22</v>
      </c>
      <c r="N153" s="295" t="s">
        <v>47</v>
      </c>
      <c r="O153" s="49"/>
      <c r="P153" s="245">
        <f>O153*H153</f>
        <v>0</v>
      </c>
      <c r="Q153" s="245">
        <v>0</v>
      </c>
      <c r="R153" s="245">
        <f>Q153*H153</f>
        <v>0</v>
      </c>
      <c r="S153" s="245">
        <v>0</v>
      </c>
      <c r="T153" s="246">
        <f>S153*H153</f>
        <v>0</v>
      </c>
      <c r="AR153" s="26" t="s">
        <v>250</v>
      </c>
      <c r="AT153" s="26" t="s">
        <v>468</v>
      </c>
      <c r="AU153" s="26" t="s">
        <v>121</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121</v>
      </c>
      <c r="BM153" s="26" t="s">
        <v>1306</v>
      </c>
    </row>
    <row r="154" spans="2:65" s="1" customFormat="1" ht="16.5" customHeight="1">
      <c r="B154" s="48"/>
      <c r="C154" s="286" t="s">
        <v>785</v>
      </c>
      <c r="D154" s="286" t="s">
        <v>468</v>
      </c>
      <c r="E154" s="287" t="s">
        <v>5942</v>
      </c>
      <c r="F154" s="288" t="s">
        <v>5943</v>
      </c>
      <c r="G154" s="289" t="s">
        <v>2524</v>
      </c>
      <c r="H154" s="290">
        <v>4</v>
      </c>
      <c r="I154" s="291"/>
      <c r="J154" s="292">
        <f>ROUND(I154*H154,2)</f>
        <v>0</v>
      </c>
      <c r="K154" s="288" t="s">
        <v>22</v>
      </c>
      <c r="L154" s="293"/>
      <c r="M154" s="294" t="s">
        <v>22</v>
      </c>
      <c r="N154" s="295" t="s">
        <v>47</v>
      </c>
      <c r="O154" s="49"/>
      <c r="P154" s="245">
        <f>O154*H154</f>
        <v>0</v>
      </c>
      <c r="Q154" s="245">
        <v>0</v>
      </c>
      <c r="R154" s="245">
        <f>Q154*H154</f>
        <v>0</v>
      </c>
      <c r="S154" s="245">
        <v>0</v>
      </c>
      <c r="T154" s="246">
        <f>S154*H154</f>
        <v>0</v>
      </c>
      <c r="AR154" s="26" t="s">
        <v>250</v>
      </c>
      <c r="AT154" s="26" t="s">
        <v>468</v>
      </c>
      <c r="AU154" s="26" t="s">
        <v>121</v>
      </c>
      <c r="AY154" s="26" t="s">
        <v>208</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121</v>
      </c>
      <c r="BM154" s="26" t="s">
        <v>1337</v>
      </c>
    </row>
    <row r="155" spans="2:65" s="1" customFormat="1" ht="16.5" customHeight="1">
      <c r="B155" s="48"/>
      <c r="C155" s="286" t="s">
        <v>797</v>
      </c>
      <c r="D155" s="286" t="s">
        <v>468</v>
      </c>
      <c r="E155" s="287" t="s">
        <v>5944</v>
      </c>
      <c r="F155" s="288" t="s">
        <v>5945</v>
      </c>
      <c r="G155" s="289" t="s">
        <v>2524</v>
      </c>
      <c r="H155" s="290">
        <v>14.8</v>
      </c>
      <c r="I155" s="291"/>
      <c r="J155" s="292">
        <f>ROUND(I155*H155,2)</f>
        <v>0</v>
      </c>
      <c r="K155" s="288" t="s">
        <v>22</v>
      </c>
      <c r="L155" s="293"/>
      <c r="M155" s="294" t="s">
        <v>22</v>
      </c>
      <c r="N155" s="295" t="s">
        <v>47</v>
      </c>
      <c r="O155" s="49"/>
      <c r="P155" s="245">
        <f>O155*H155</f>
        <v>0</v>
      </c>
      <c r="Q155" s="245">
        <v>0</v>
      </c>
      <c r="R155" s="245">
        <f>Q155*H155</f>
        <v>0</v>
      </c>
      <c r="S155" s="245">
        <v>0</v>
      </c>
      <c r="T155" s="246">
        <f>S155*H155</f>
        <v>0</v>
      </c>
      <c r="AR155" s="26" t="s">
        <v>250</v>
      </c>
      <c r="AT155" s="26" t="s">
        <v>468</v>
      </c>
      <c r="AU155" s="26" t="s">
        <v>121</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121</v>
      </c>
      <c r="BM155" s="26" t="s">
        <v>1374</v>
      </c>
    </row>
    <row r="156" spans="2:65" s="1" customFormat="1" ht="16.5" customHeight="1">
      <c r="B156" s="48"/>
      <c r="C156" s="286" t="s">
        <v>804</v>
      </c>
      <c r="D156" s="286" t="s">
        <v>468</v>
      </c>
      <c r="E156" s="287" t="s">
        <v>5946</v>
      </c>
      <c r="F156" s="288" t="s">
        <v>5947</v>
      </c>
      <c r="G156" s="289" t="s">
        <v>2524</v>
      </c>
      <c r="H156" s="290">
        <v>12.8</v>
      </c>
      <c r="I156" s="291"/>
      <c r="J156" s="292">
        <f>ROUND(I156*H156,2)</f>
        <v>0</v>
      </c>
      <c r="K156" s="288" t="s">
        <v>22</v>
      </c>
      <c r="L156" s="293"/>
      <c r="M156" s="294" t="s">
        <v>22</v>
      </c>
      <c r="N156" s="295" t="s">
        <v>47</v>
      </c>
      <c r="O156" s="49"/>
      <c r="P156" s="245">
        <f>O156*H156</f>
        <v>0</v>
      </c>
      <c r="Q156" s="245">
        <v>0</v>
      </c>
      <c r="R156" s="245">
        <f>Q156*H156</f>
        <v>0</v>
      </c>
      <c r="S156" s="245">
        <v>0</v>
      </c>
      <c r="T156" s="246">
        <f>S156*H156</f>
        <v>0</v>
      </c>
      <c r="AR156" s="26" t="s">
        <v>250</v>
      </c>
      <c r="AT156" s="26" t="s">
        <v>468</v>
      </c>
      <c r="AU156" s="26" t="s">
        <v>121</v>
      </c>
      <c r="AY156" s="26" t="s">
        <v>208</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121</v>
      </c>
      <c r="BM156" s="26" t="s">
        <v>1400</v>
      </c>
    </row>
    <row r="157" spans="2:65" s="1" customFormat="1" ht="16.5" customHeight="1">
      <c r="B157" s="48"/>
      <c r="C157" s="286" t="s">
        <v>827</v>
      </c>
      <c r="D157" s="286" t="s">
        <v>468</v>
      </c>
      <c r="E157" s="287" t="s">
        <v>5948</v>
      </c>
      <c r="F157" s="288" t="s">
        <v>5902</v>
      </c>
      <c r="G157" s="289" t="s">
        <v>318</v>
      </c>
      <c r="H157" s="290">
        <v>1</v>
      </c>
      <c r="I157" s="291"/>
      <c r="J157" s="292">
        <f>ROUND(I157*H157,2)</f>
        <v>0</v>
      </c>
      <c r="K157" s="288" t="s">
        <v>22</v>
      </c>
      <c r="L157" s="293"/>
      <c r="M157" s="294" t="s">
        <v>22</v>
      </c>
      <c r="N157" s="295" t="s">
        <v>47</v>
      </c>
      <c r="O157" s="49"/>
      <c r="P157" s="245">
        <f>O157*H157</f>
        <v>0</v>
      </c>
      <c r="Q157" s="245">
        <v>0</v>
      </c>
      <c r="R157" s="245">
        <f>Q157*H157</f>
        <v>0</v>
      </c>
      <c r="S157" s="245">
        <v>0</v>
      </c>
      <c r="T157" s="246">
        <f>S157*H157</f>
        <v>0</v>
      </c>
      <c r="AR157" s="26" t="s">
        <v>250</v>
      </c>
      <c r="AT157" s="26" t="s">
        <v>468</v>
      </c>
      <c r="AU157" s="26" t="s">
        <v>121</v>
      </c>
      <c r="AY157" s="26" t="s">
        <v>208</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121</v>
      </c>
      <c r="BM157" s="26" t="s">
        <v>1411</v>
      </c>
    </row>
    <row r="158" spans="2:65" s="1" customFormat="1" ht="25.5" customHeight="1">
      <c r="B158" s="48"/>
      <c r="C158" s="286" t="s">
        <v>843</v>
      </c>
      <c r="D158" s="286" t="s">
        <v>468</v>
      </c>
      <c r="E158" s="287" t="s">
        <v>5949</v>
      </c>
      <c r="F158" s="288" t="s">
        <v>5950</v>
      </c>
      <c r="G158" s="289" t="s">
        <v>318</v>
      </c>
      <c r="H158" s="290">
        <v>2</v>
      </c>
      <c r="I158" s="291"/>
      <c r="J158" s="292">
        <f>ROUND(I158*H158,2)</f>
        <v>0</v>
      </c>
      <c r="K158" s="288" t="s">
        <v>22</v>
      </c>
      <c r="L158" s="293"/>
      <c r="M158" s="294" t="s">
        <v>22</v>
      </c>
      <c r="N158" s="295" t="s">
        <v>47</v>
      </c>
      <c r="O158" s="49"/>
      <c r="P158" s="245">
        <f>O158*H158</f>
        <v>0</v>
      </c>
      <c r="Q158" s="245">
        <v>0</v>
      </c>
      <c r="R158" s="245">
        <f>Q158*H158</f>
        <v>0</v>
      </c>
      <c r="S158" s="245">
        <v>0</v>
      </c>
      <c r="T158" s="246">
        <f>S158*H158</f>
        <v>0</v>
      </c>
      <c r="AR158" s="26" t="s">
        <v>250</v>
      </c>
      <c r="AT158" s="26" t="s">
        <v>468</v>
      </c>
      <c r="AU158" s="26" t="s">
        <v>121</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121</v>
      </c>
      <c r="BM158" s="26" t="s">
        <v>1421</v>
      </c>
    </row>
    <row r="159" spans="2:65" s="1" customFormat="1" ht="16.5" customHeight="1">
      <c r="B159" s="48"/>
      <c r="C159" s="286" t="s">
        <v>847</v>
      </c>
      <c r="D159" s="286" t="s">
        <v>468</v>
      </c>
      <c r="E159" s="287" t="s">
        <v>5951</v>
      </c>
      <c r="F159" s="288" t="s">
        <v>5952</v>
      </c>
      <c r="G159" s="289" t="s">
        <v>2524</v>
      </c>
      <c r="H159" s="290">
        <v>7.2</v>
      </c>
      <c r="I159" s="291"/>
      <c r="J159" s="292">
        <f>ROUND(I159*H159,2)</f>
        <v>0</v>
      </c>
      <c r="K159" s="288" t="s">
        <v>22</v>
      </c>
      <c r="L159" s="293"/>
      <c r="M159" s="294" t="s">
        <v>22</v>
      </c>
      <c r="N159" s="295" t="s">
        <v>47</v>
      </c>
      <c r="O159" s="49"/>
      <c r="P159" s="245">
        <f>O159*H159</f>
        <v>0</v>
      </c>
      <c r="Q159" s="245">
        <v>0</v>
      </c>
      <c r="R159" s="245">
        <f>Q159*H159</f>
        <v>0</v>
      </c>
      <c r="S159" s="245">
        <v>0</v>
      </c>
      <c r="T159" s="246">
        <f>S159*H159</f>
        <v>0</v>
      </c>
      <c r="AR159" s="26" t="s">
        <v>250</v>
      </c>
      <c r="AT159" s="26" t="s">
        <v>468</v>
      </c>
      <c r="AU159" s="26" t="s">
        <v>121</v>
      </c>
      <c r="AY159" s="26" t="s">
        <v>208</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121</v>
      </c>
      <c r="BM159" s="26" t="s">
        <v>1429</v>
      </c>
    </row>
    <row r="160" spans="2:65" s="1" customFormat="1" ht="25.5" customHeight="1">
      <c r="B160" s="48"/>
      <c r="C160" s="286" t="s">
        <v>851</v>
      </c>
      <c r="D160" s="286" t="s">
        <v>468</v>
      </c>
      <c r="E160" s="287" t="s">
        <v>5953</v>
      </c>
      <c r="F160" s="288" t="s">
        <v>5954</v>
      </c>
      <c r="G160" s="289" t="s">
        <v>318</v>
      </c>
      <c r="H160" s="290">
        <v>1</v>
      </c>
      <c r="I160" s="291"/>
      <c r="J160" s="292">
        <f>ROUND(I160*H160,2)</f>
        <v>0</v>
      </c>
      <c r="K160" s="288" t="s">
        <v>22</v>
      </c>
      <c r="L160" s="293"/>
      <c r="M160" s="294" t="s">
        <v>22</v>
      </c>
      <c r="N160" s="295" t="s">
        <v>47</v>
      </c>
      <c r="O160" s="49"/>
      <c r="P160" s="245">
        <f>O160*H160</f>
        <v>0</v>
      </c>
      <c r="Q160" s="245">
        <v>0</v>
      </c>
      <c r="R160" s="245">
        <f>Q160*H160</f>
        <v>0</v>
      </c>
      <c r="S160" s="245">
        <v>0</v>
      </c>
      <c r="T160" s="246">
        <f>S160*H160</f>
        <v>0</v>
      </c>
      <c r="AR160" s="26" t="s">
        <v>250</v>
      </c>
      <c r="AT160" s="26" t="s">
        <v>468</v>
      </c>
      <c r="AU160" s="26" t="s">
        <v>121</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121</v>
      </c>
      <c r="BM160" s="26" t="s">
        <v>1445</v>
      </c>
    </row>
    <row r="161" spans="2:65" s="1" customFormat="1" ht="16.5" customHeight="1">
      <c r="B161" s="48"/>
      <c r="C161" s="286" t="s">
        <v>859</v>
      </c>
      <c r="D161" s="286" t="s">
        <v>468</v>
      </c>
      <c r="E161" s="287" t="s">
        <v>5955</v>
      </c>
      <c r="F161" s="288" t="s">
        <v>5902</v>
      </c>
      <c r="G161" s="289" t="s">
        <v>318</v>
      </c>
      <c r="H161" s="290">
        <v>2</v>
      </c>
      <c r="I161" s="291"/>
      <c r="J161" s="292">
        <f>ROUND(I161*H161,2)</f>
        <v>0</v>
      </c>
      <c r="K161" s="288" t="s">
        <v>22</v>
      </c>
      <c r="L161" s="293"/>
      <c r="M161" s="294" t="s">
        <v>22</v>
      </c>
      <c r="N161" s="295" t="s">
        <v>47</v>
      </c>
      <c r="O161" s="49"/>
      <c r="P161" s="245">
        <f>O161*H161</f>
        <v>0</v>
      </c>
      <c r="Q161" s="245">
        <v>0</v>
      </c>
      <c r="R161" s="245">
        <f>Q161*H161</f>
        <v>0</v>
      </c>
      <c r="S161" s="245">
        <v>0</v>
      </c>
      <c r="T161" s="246">
        <f>S161*H161</f>
        <v>0</v>
      </c>
      <c r="AR161" s="26" t="s">
        <v>250</v>
      </c>
      <c r="AT161" s="26" t="s">
        <v>468</v>
      </c>
      <c r="AU161" s="26" t="s">
        <v>121</v>
      </c>
      <c r="AY161" s="26" t="s">
        <v>208</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121</v>
      </c>
      <c r="BM161" s="26" t="s">
        <v>1474</v>
      </c>
    </row>
    <row r="162" spans="2:65" s="1" customFormat="1" ht="25.5" customHeight="1">
      <c r="B162" s="48"/>
      <c r="C162" s="286" t="s">
        <v>866</v>
      </c>
      <c r="D162" s="286" t="s">
        <v>468</v>
      </c>
      <c r="E162" s="287" t="s">
        <v>5956</v>
      </c>
      <c r="F162" s="288" t="s">
        <v>5957</v>
      </c>
      <c r="G162" s="289" t="s">
        <v>318</v>
      </c>
      <c r="H162" s="290">
        <v>2</v>
      </c>
      <c r="I162" s="291"/>
      <c r="J162" s="292">
        <f>ROUND(I162*H162,2)</f>
        <v>0</v>
      </c>
      <c r="K162" s="288" t="s">
        <v>22</v>
      </c>
      <c r="L162" s="293"/>
      <c r="M162" s="294" t="s">
        <v>22</v>
      </c>
      <c r="N162" s="295" t="s">
        <v>47</v>
      </c>
      <c r="O162" s="49"/>
      <c r="P162" s="245">
        <f>O162*H162</f>
        <v>0</v>
      </c>
      <c r="Q162" s="245">
        <v>0</v>
      </c>
      <c r="R162" s="245">
        <f>Q162*H162</f>
        <v>0</v>
      </c>
      <c r="S162" s="245">
        <v>0</v>
      </c>
      <c r="T162" s="246">
        <f>S162*H162</f>
        <v>0</v>
      </c>
      <c r="AR162" s="26" t="s">
        <v>250</v>
      </c>
      <c r="AT162" s="26" t="s">
        <v>468</v>
      </c>
      <c r="AU162" s="26" t="s">
        <v>121</v>
      </c>
      <c r="AY162" s="26" t="s">
        <v>208</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121</v>
      </c>
      <c r="BM162" s="26" t="s">
        <v>1482</v>
      </c>
    </row>
    <row r="163" spans="2:65" s="1" customFormat="1" ht="16.5" customHeight="1">
      <c r="B163" s="48"/>
      <c r="C163" s="286" t="s">
        <v>876</v>
      </c>
      <c r="D163" s="286" t="s">
        <v>468</v>
      </c>
      <c r="E163" s="287" t="s">
        <v>5958</v>
      </c>
      <c r="F163" s="288" t="s">
        <v>5959</v>
      </c>
      <c r="G163" s="289" t="s">
        <v>2524</v>
      </c>
      <c r="H163" s="290">
        <v>26.8</v>
      </c>
      <c r="I163" s="291"/>
      <c r="J163" s="292">
        <f>ROUND(I163*H163,2)</f>
        <v>0</v>
      </c>
      <c r="K163" s="288" t="s">
        <v>22</v>
      </c>
      <c r="L163" s="293"/>
      <c r="M163" s="294" t="s">
        <v>22</v>
      </c>
      <c r="N163" s="295" t="s">
        <v>47</v>
      </c>
      <c r="O163" s="49"/>
      <c r="P163" s="245">
        <f>O163*H163</f>
        <v>0</v>
      </c>
      <c r="Q163" s="245">
        <v>0</v>
      </c>
      <c r="R163" s="245">
        <f>Q163*H163</f>
        <v>0</v>
      </c>
      <c r="S163" s="245">
        <v>0</v>
      </c>
      <c r="T163" s="246">
        <f>S163*H163</f>
        <v>0</v>
      </c>
      <c r="AR163" s="26" t="s">
        <v>250</v>
      </c>
      <c r="AT163" s="26" t="s">
        <v>468</v>
      </c>
      <c r="AU163" s="26" t="s">
        <v>121</v>
      </c>
      <c r="AY163" s="26" t="s">
        <v>208</v>
      </c>
      <c r="BE163" s="247">
        <f>IF(N163="základní",J163,0)</f>
        <v>0</v>
      </c>
      <c r="BF163" s="247">
        <f>IF(N163="snížená",J163,0)</f>
        <v>0</v>
      </c>
      <c r="BG163" s="247">
        <f>IF(N163="zákl. přenesená",J163,0)</f>
        <v>0</v>
      </c>
      <c r="BH163" s="247">
        <f>IF(N163="sníž. přenesená",J163,0)</f>
        <v>0</v>
      </c>
      <c r="BI163" s="247">
        <f>IF(N163="nulová",J163,0)</f>
        <v>0</v>
      </c>
      <c r="BJ163" s="26" t="s">
        <v>18</v>
      </c>
      <c r="BK163" s="247">
        <f>ROUND(I163*H163,2)</f>
        <v>0</v>
      </c>
      <c r="BL163" s="26" t="s">
        <v>121</v>
      </c>
      <c r="BM163" s="26" t="s">
        <v>1490</v>
      </c>
    </row>
    <row r="164" spans="2:65" s="1" customFormat="1" ht="16.5" customHeight="1">
      <c r="B164" s="48"/>
      <c r="C164" s="286" t="s">
        <v>884</v>
      </c>
      <c r="D164" s="286" t="s">
        <v>468</v>
      </c>
      <c r="E164" s="287" t="s">
        <v>5960</v>
      </c>
      <c r="F164" s="288" t="s">
        <v>5902</v>
      </c>
      <c r="G164" s="289" t="s">
        <v>318</v>
      </c>
      <c r="H164" s="290">
        <v>2</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250</v>
      </c>
      <c r="AT164" s="26" t="s">
        <v>468</v>
      </c>
      <c r="AU164" s="26" t="s">
        <v>121</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121</v>
      </c>
      <c r="BM164" s="26" t="s">
        <v>1547</v>
      </c>
    </row>
    <row r="165" spans="2:65" s="1" customFormat="1" ht="25.5" customHeight="1">
      <c r="B165" s="48"/>
      <c r="C165" s="286" t="s">
        <v>888</v>
      </c>
      <c r="D165" s="286" t="s">
        <v>468</v>
      </c>
      <c r="E165" s="287" t="s">
        <v>5961</v>
      </c>
      <c r="F165" s="288" t="s">
        <v>5962</v>
      </c>
      <c r="G165" s="289" t="s">
        <v>318</v>
      </c>
      <c r="H165" s="290">
        <v>4</v>
      </c>
      <c r="I165" s="291"/>
      <c r="J165" s="292">
        <f>ROUND(I165*H165,2)</f>
        <v>0</v>
      </c>
      <c r="K165" s="288" t="s">
        <v>22</v>
      </c>
      <c r="L165" s="293"/>
      <c r="M165" s="294" t="s">
        <v>22</v>
      </c>
      <c r="N165" s="295" t="s">
        <v>47</v>
      </c>
      <c r="O165" s="49"/>
      <c r="P165" s="245">
        <f>O165*H165</f>
        <v>0</v>
      </c>
      <c r="Q165" s="245">
        <v>0</v>
      </c>
      <c r="R165" s="245">
        <f>Q165*H165</f>
        <v>0</v>
      </c>
      <c r="S165" s="245">
        <v>0</v>
      </c>
      <c r="T165" s="246">
        <f>S165*H165</f>
        <v>0</v>
      </c>
      <c r="AR165" s="26" t="s">
        <v>250</v>
      </c>
      <c r="AT165" s="26" t="s">
        <v>468</v>
      </c>
      <c r="AU165" s="26" t="s">
        <v>121</v>
      </c>
      <c r="AY165" s="26" t="s">
        <v>208</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121</v>
      </c>
      <c r="BM165" s="26" t="s">
        <v>1558</v>
      </c>
    </row>
    <row r="166" spans="2:65" s="1" customFormat="1" ht="16.5" customHeight="1">
      <c r="B166" s="48"/>
      <c r="C166" s="286" t="s">
        <v>895</v>
      </c>
      <c r="D166" s="286" t="s">
        <v>468</v>
      </c>
      <c r="E166" s="287" t="s">
        <v>5963</v>
      </c>
      <c r="F166" s="288" t="s">
        <v>5964</v>
      </c>
      <c r="G166" s="289" t="s">
        <v>2524</v>
      </c>
      <c r="H166" s="290">
        <v>52</v>
      </c>
      <c r="I166" s="291"/>
      <c r="J166" s="292">
        <f>ROUND(I166*H166,2)</f>
        <v>0</v>
      </c>
      <c r="K166" s="288" t="s">
        <v>22</v>
      </c>
      <c r="L166" s="293"/>
      <c r="M166" s="294" t="s">
        <v>22</v>
      </c>
      <c r="N166" s="295" t="s">
        <v>47</v>
      </c>
      <c r="O166" s="49"/>
      <c r="P166" s="245">
        <f>O166*H166</f>
        <v>0</v>
      </c>
      <c r="Q166" s="245">
        <v>0</v>
      </c>
      <c r="R166" s="245">
        <f>Q166*H166</f>
        <v>0</v>
      </c>
      <c r="S166" s="245">
        <v>0</v>
      </c>
      <c r="T166" s="246">
        <f>S166*H166</f>
        <v>0</v>
      </c>
      <c r="AR166" s="26" t="s">
        <v>250</v>
      </c>
      <c r="AT166" s="26" t="s">
        <v>468</v>
      </c>
      <c r="AU166" s="26" t="s">
        <v>121</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121</v>
      </c>
      <c r="BM166" s="26" t="s">
        <v>1567</v>
      </c>
    </row>
    <row r="167" spans="2:65" s="1" customFormat="1" ht="25.5" customHeight="1">
      <c r="B167" s="48"/>
      <c r="C167" s="286" t="s">
        <v>902</v>
      </c>
      <c r="D167" s="286" t="s">
        <v>468</v>
      </c>
      <c r="E167" s="287" t="s">
        <v>5965</v>
      </c>
      <c r="F167" s="288" t="s">
        <v>5966</v>
      </c>
      <c r="G167" s="289" t="s">
        <v>318</v>
      </c>
      <c r="H167" s="290">
        <v>4</v>
      </c>
      <c r="I167" s="291"/>
      <c r="J167" s="292">
        <f>ROUND(I167*H167,2)</f>
        <v>0</v>
      </c>
      <c r="K167" s="288" t="s">
        <v>22</v>
      </c>
      <c r="L167" s="293"/>
      <c r="M167" s="294" t="s">
        <v>22</v>
      </c>
      <c r="N167" s="295" t="s">
        <v>47</v>
      </c>
      <c r="O167" s="49"/>
      <c r="P167" s="245">
        <f>O167*H167</f>
        <v>0</v>
      </c>
      <c r="Q167" s="245">
        <v>0</v>
      </c>
      <c r="R167" s="245">
        <f>Q167*H167</f>
        <v>0</v>
      </c>
      <c r="S167" s="245">
        <v>0</v>
      </c>
      <c r="T167" s="246">
        <f>S167*H167</f>
        <v>0</v>
      </c>
      <c r="AR167" s="26" t="s">
        <v>250</v>
      </c>
      <c r="AT167" s="26" t="s">
        <v>468</v>
      </c>
      <c r="AU167" s="26" t="s">
        <v>121</v>
      </c>
      <c r="AY167" s="26" t="s">
        <v>208</v>
      </c>
      <c r="BE167" s="247">
        <f>IF(N167="základní",J167,0)</f>
        <v>0</v>
      </c>
      <c r="BF167" s="247">
        <f>IF(N167="snížená",J167,0)</f>
        <v>0</v>
      </c>
      <c r="BG167" s="247">
        <f>IF(N167="zákl. přenesená",J167,0)</f>
        <v>0</v>
      </c>
      <c r="BH167" s="247">
        <f>IF(N167="sníž. přenesená",J167,0)</f>
        <v>0</v>
      </c>
      <c r="BI167" s="247">
        <f>IF(N167="nulová",J167,0)</f>
        <v>0</v>
      </c>
      <c r="BJ167" s="26" t="s">
        <v>18</v>
      </c>
      <c r="BK167" s="247">
        <f>ROUND(I167*H167,2)</f>
        <v>0</v>
      </c>
      <c r="BL167" s="26" t="s">
        <v>121</v>
      </c>
      <c r="BM167" s="26" t="s">
        <v>1608</v>
      </c>
    </row>
    <row r="168" spans="2:65" s="1" customFormat="1" ht="16.5" customHeight="1">
      <c r="B168" s="48"/>
      <c r="C168" s="286" t="s">
        <v>909</v>
      </c>
      <c r="D168" s="286" t="s">
        <v>468</v>
      </c>
      <c r="E168" s="287" t="s">
        <v>5967</v>
      </c>
      <c r="F168" s="288" t="s">
        <v>5968</v>
      </c>
      <c r="G168" s="289" t="s">
        <v>2524</v>
      </c>
      <c r="H168" s="290">
        <v>34</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250</v>
      </c>
      <c r="AT168" s="26" t="s">
        <v>468</v>
      </c>
      <c r="AU168" s="26" t="s">
        <v>121</v>
      </c>
      <c r="AY168" s="26" t="s">
        <v>208</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121</v>
      </c>
      <c r="BM168" s="26" t="s">
        <v>1661</v>
      </c>
    </row>
    <row r="169" spans="2:65" s="1" customFormat="1" ht="25.5" customHeight="1">
      <c r="B169" s="48"/>
      <c r="C169" s="286" t="s">
        <v>915</v>
      </c>
      <c r="D169" s="286" t="s">
        <v>468</v>
      </c>
      <c r="E169" s="287" t="s">
        <v>5969</v>
      </c>
      <c r="F169" s="288" t="s">
        <v>5970</v>
      </c>
      <c r="G169" s="289" t="s">
        <v>2524</v>
      </c>
      <c r="H169" s="290">
        <v>67.5</v>
      </c>
      <c r="I169" s="291"/>
      <c r="J169" s="292">
        <f>ROUND(I169*H169,2)</f>
        <v>0</v>
      </c>
      <c r="K169" s="288" t="s">
        <v>22</v>
      </c>
      <c r="L169" s="293"/>
      <c r="M169" s="294" t="s">
        <v>22</v>
      </c>
      <c r="N169" s="295" t="s">
        <v>47</v>
      </c>
      <c r="O169" s="49"/>
      <c r="P169" s="245">
        <f>O169*H169</f>
        <v>0</v>
      </c>
      <c r="Q169" s="245">
        <v>0</v>
      </c>
      <c r="R169" s="245">
        <f>Q169*H169</f>
        <v>0</v>
      </c>
      <c r="S169" s="245">
        <v>0</v>
      </c>
      <c r="T169" s="246">
        <f>S169*H169</f>
        <v>0</v>
      </c>
      <c r="AR169" s="26" t="s">
        <v>250</v>
      </c>
      <c r="AT169" s="26" t="s">
        <v>468</v>
      </c>
      <c r="AU169" s="26" t="s">
        <v>121</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121</v>
      </c>
      <c r="BM169" s="26" t="s">
        <v>1673</v>
      </c>
    </row>
    <row r="170" spans="2:65" s="1" customFormat="1" ht="16.5" customHeight="1">
      <c r="B170" s="48"/>
      <c r="C170" s="286" t="s">
        <v>920</v>
      </c>
      <c r="D170" s="286" t="s">
        <v>468</v>
      </c>
      <c r="E170" s="287" t="s">
        <v>5971</v>
      </c>
      <c r="F170" s="288" t="s">
        <v>5972</v>
      </c>
      <c r="G170" s="289" t="s">
        <v>2524</v>
      </c>
      <c r="H170" s="290">
        <v>45</v>
      </c>
      <c r="I170" s="291"/>
      <c r="J170" s="292">
        <f>ROUND(I170*H170,2)</f>
        <v>0</v>
      </c>
      <c r="K170" s="288" t="s">
        <v>22</v>
      </c>
      <c r="L170" s="293"/>
      <c r="M170" s="294" t="s">
        <v>22</v>
      </c>
      <c r="N170" s="295" t="s">
        <v>47</v>
      </c>
      <c r="O170" s="49"/>
      <c r="P170" s="245">
        <f>O170*H170</f>
        <v>0</v>
      </c>
      <c r="Q170" s="245">
        <v>0</v>
      </c>
      <c r="R170" s="245">
        <f>Q170*H170</f>
        <v>0</v>
      </c>
      <c r="S170" s="245">
        <v>0</v>
      </c>
      <c r="T170" s="246">
        <f>S170*H170</f>
        <v>0</v>
      </c>
      <c r="AR170" s="26" t="s">
        <v>250</v>
      </c>
      <c r="AT170" s="26" t="s">
        <v>468</v>
      </c>
      <c r="AU170" s="26" t="s">
        <v>121</v>
      </c>
      <c r="AY170" s="26" t="s">
        <v>208</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121</v>
      </c>
      <c r="BM170" s="26" t="s">
        <v>1682</v>
      </c>
    </row>
    <row r="171" spans="2:65" s="1" customFormat="1" ht="16.5" customHeight="1">
      <c r="B171" s="48"/>
      <c r="C171" s="286" t="s">
        <v>941</v>
      </c>
      <c r="D171" s="286" t="s">
        <v>468</v>
      </c>
      <c r="E171" s="287" t="s">
        <v>5973</v>
      </c>
      <c r="F171" s="288" t="s">
        <v>5902</v>
      </c>
      <c r="G171" s="289" t="s">
        <v>318</v>
      </c>
      <c r="H171" s="290">
        <v>3</v>
      </c>
      <c r="I171" s="291"/>
      <c r="J171" s="292">
        <f>ROUND(I171*H171,2)</f>
        <v>0</v>
      </c>
      <c r="K171" s="288" t="s">
        <v>22</v>
      </c>
      <c r="L171" s="293"/>
      <c r="M171" s="294" t="s">
        <v>22</v>
      </c>
      <c r="N171" s="295" t="s">
        <v>47</v>
      </c>
      <c r="O171" s="49"/>
      <c r="P171" s="245">
        <f>O171*H171</f>
        <v>0</v>
      </c>
      <c r="Q171" s="245">
        <v>0</v>
      </c>
      <c r="R171" s="245">
        <f>Q171*H171</f>
        <v>0</v>
      </c>
      <c r="S171" s="245">
        <v>0</v>
      </c>
      <c r="T171" s="246">
        <f>S171*H171</f>
        <v>0</v>
      </c>
      <c r="AR171" s="26" t="s">
        <v>250</v>
      </c>
      <c r="AT171" s="26" t="s">
        <v>468</v>
      </c>
      <c r="AU171" s="26" t="s">
        <v>121</v>
      </c>
      <c r="AY171" s="26" t="s">
        <v>208</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121</v>
      </c>
      <c r="BM171" s="26" t="s">
        <v>1691</v>
      </c>
    </row>
    <row r="172" spans="2:65" s="1" customFormat="1" ht="25.5" customHeight="1">
      <c r="B172" s="48"/>
      <c r="C172" s="286" t="s">
        <v>964</v>
      </c>
      <c r="D172" s="286" t="s">
        <v>468</v>
      </c>
      <c r="E172" s="287" t="s">
        <v>5974</v>
      </c>
      <c r="F172" s="288" t="s">
        <v>5975</v>
      </c>
      <c r="G172" s="289" t="s">
        <v>318</v>
      </c>
      <c r="H172" s="290">
        <v>1</v>
      </c>
      <c r="I172" s="291"/>
      <c r="J172" s="292">
        <f>ROUND(I172*H172,2)</f>
        <v>0</v>
      </c>
      <c r="K172" s="288" t="s">
        <v>22</v>
      </c>
      <c r="L172" s="293"/>
      <c r="M172" s="294" t="s">
        <v>22</v>
      </c>
      <c r="N172" s="295" t="s">
        <v>47</v>
      </c>
      <c r="O172" s="49"/>
      <c r="P172" s="245">
        <f>O172*H172</f>
        <v>0</v>
      </c>
      <c r="Q172" s="245">
        <v>0</v>
      </c>
      <c r="R172" s="245">
        <f>Q172*H172</f>
        <v>0</v>
      </c>
      <c r="S172" s="245">
        <v>0</v>
      </c>
      <c r="T172" s="246">
        <f>S172*H172</f>
        <v>0</v>
      </c>
      <c r="AR172" s="26" t="s">
        <v>250</v>
      </c>
      <c r="AT172" s="26" t="s">
        <v>468</v>
      </c>
      <c r="AU172" s="26" t="s">
        <v>121</v>
      </c>
      <c r="AY172" s="26" t="s">
        <v>208</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121</v>
      </c>
      <c r="BM172" s="26" t="s">
        <v>1699</v>
      </c>
    </row>
    <row r="173" spans="2:65" s="1" customFormat="1" ht="25.5" customHeight="1">
      <c r="B173" s="48"/>
      <c r="C173" s="286" t="s">
        <v>968</v>
      </c>
      <c r="D173" s="286" t="s">
        <v>468</v>
      </c>
      <c r="E173" s="287" t="s">
        <v>5976</v>
      </c>
      <c r="F173" s="288" t="s">
        <v>5977</v>
      </c>
      <c r="G173" s="289" t="s">
        <v>318</v>
      </c>
      <c r="H173" s="290">
        <v>2</v>
      </c>
      <c r="I173" s="291"/>
      <c r="J173" s="292">
        <f>ROUND(I173*H173,2)</f>
        <v>0</v>
      </c>
      <c r="K173" s="288" t="s">
        <v>22</v>
      </c>
      <c r="L173" s="293"/>
      <c r="M173" s="294" t="s">
        <v>22</v>
      </c>
      <c r="N173" s="295" t="s">
        <v>47</v>
      </c>
      <c r="O173" s="49"/>
      <c r="P173" s="245">
        <f>O173*H173</f>
        <v>0</v>
      </c>
      <c r="Q173" s="245">
        <v>0</v>
      </c>
      <c r="R173" s="245">
        <f>Q173*H173</f>
        <v>0</v>
      </c>
      <c r="S173" s="245">
        <v>0</v>
      </c>
      <c r="T173" s="246">
        <f>S173*H173</f>
        <v>0</v>
      </c>
      <c r="AR173" s="26" t="s">
        <v>250</v>
      </c>
      <c r="AT173" s="26" t="s">
        <v>468</v>
      </c>
      <c r="AU173" s="26" t="s">
        <v>121</v>
      </c>
      <c r="AY173" s="26" t="s">
        <v>208</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121</v>
      </c>
      <c r="BM173" s="26" t="s">
        <v>1708</v>
      </c>
    </row>
    <row r="174" spans="2:65" s="1" customFormat="1" ht="25.5" customHeight="1">
      <c r="B174" s="48"/>
      <c r="C174" s="286" t="s">
        <v>972</v>
      </c>
      <c r="D174" s="286" t="s">
        <v>468</v>
      </c>
      <c r="E174" s="287" t="s">
        <v>5978</v>
      </c>
      <c r="F174" s="288" t="s">
        <v>5979</v>
      </c>
      <c r="G174" s="289" t="s">
        <v>2524</v>
      </c>
      <c r="H174" s="290">
        <v>45</v>
      </c>
      <c r="I174" s="291"/>
      <c r="J174" s="292">
        <f>ROUND(I174*H174,2)</f>
        <v>0</v>
      </c>
      <c r="K174" s="288" t="s">
        <v>22</v>
      </c>
      <c r="L174" s="293"/>
      <c r="M174" s="294" t="s">
        <v>22</v>
      </c>
      <c r="N174" s="295" t="s">
        <v>47</v>
      </c>
      <c r="O174" s="49"/>
      <c r="P174" s="245">
        <f>O174*H174</f>
        <v>0</v>
      </c>
      <c r="Q174" s="245">
        <v>0</v>
      </c>
      <c r="R174" s="245">
        <f>Q174*H174</f>
        <v>0</v>
      </c>
      <c r="S174" s="245">
        <v>0</v>
      </c>
      <c r="T174" s="246">
        <f>S174*H174</f>
        <v>0</v>
      </c>
      <c r="AR174" s="26" t="s">
        <v>250</v>
      </c>
      <c r="AT174" s="26" t="s">
        <v>468</v>
      </c>
      <c r="AU174" s="26" t="s">
        <v>121</v>
      </c>
      <c r="AY174" s="26" t="s">
        <v>208</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121</v>
      </c>
      <c r="BM174" s="26" t="s">
        <v>1716</v>
      </c>
    </row>
    <row r="175" spans="2:65" s="1" customFormat="1" ht="16.5" customHeight="1">
      <c r="B175" s="48"/>
      <c r="C175" s="286" t="s">
        <v>976</v>
      </c>
      <c r="D175" s="286" t="s">
        <v>468</v>
      </c>
      <c r="E175" s="287" t="s">
        <v>5980</v>
      </c>
      <c r="F175" s="288" t="s">
        <v>5981</v>
      </c>
      <c r="G175" s="289" t="s">
        <v>2524</v>
      </c>
      <c r="H175" s="290">
        <v>30</v>
      </c>
      <c r="I175" s="291"/>
      <c r="J175" s="292">
        <f>ROUND(I175*H175,2)</f>
        <v>0</v>
      </c>
      <c r="K175" s="288" t="s">
        <v>22</v>
      </c>
      <c r="L175" s="293"/>
      <c r="M175" s="294" t="s">
        <v>22</v>
      </c>
      <c r="N175" s="295" t="s">
        <v>47</v>
      </c>
      <c r="O175" s="49"/>
      <c r="P175" s="245">
        <f>O175*H175</f>
        <v>0</v>
      </c>
      <c r="Q175" s="245">
        <v>0</v>
      </c>
      <c r="R175" s="245">
        <f>Q175*H175</f>
        <v>0</v>
      </c>
      <c r="S175" s="245">
        <v>0</v>
      </c>
      <c r="T175" s="246">
        <f>S175*H175</f>
        <v>0</v>
      </c>
      <c r="AR175" s="26" t="s">
        <v>250</v>
      </c>
      <c r="AT175" s="26" t="s">
        <v>468</v>
      </c>
      <c r="AU175" s="26" t="s">
        <v>121</v>
      </c>
      <c r="AY175" s="26" t="s">
        <v>208</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121</v>
      </c>
      <c r="BM175" s="26" t="s">
        <v>1727</v>
      </c>
    </row>
    <row r="176" spans="2:65" s="1" customFormat="1" ht="16.5" customHeight="1">
      <c r="B176" s="48"/>
      <c r="C176" s="286" t="s">
        <v>980</v>
      </c>
      <c r="D176" s="286" t="s">
        <v>468</v>
      </c>
      <c r="E176" s="287" t="s">
        <v>5982</v>
      </c>
      <c r="F176" s="288" t="s">
        <v>5902</v>
      </c>
      <c r="G176" s="289" t="s">
        <v>318</v>
      </c>
      <c r="H176" s="290">
        <v>2</v>
      </c>
      <c r="I176" s="291"/>
      <c r="J176" s="292">
        <f>ROUND(I176*H176,2)</f>
        <v>0</v>
      </c>
      <c r="K176" s="288" t="s">
        <v>22</v>
      </c>
      <c r="L176" s="293"/>
      <c r="M176" s="294" t="s">
        <v>22</v>
      </c>
      <c r="N176" s="295" t="s">
        <v>47</v>
      </c>
      <c r="O176" s="49"/>
      <c r="P176" s="245">
        <f>O176*H176</f>
        <v>0</v>
      </c>
      <c r="Q176" s="245">
        <v>0</v>
      </c>
      <c r="R176" s="245">
        <f>Q176*H176</f>
        <v>0</v>
      </c>
      <c r="S176" s="245">
        <v>0</v>
      </c>
      <c r="T176" s="246">
        <f>S176*H176</f>
        <v>0</v>
      </c>
      <c r="AR176" s="26" t="s">
        <v>250</v>
      </c>
      <c r="AT176" s="26" t="s">
        <v>468</v>
      </c>
      <c r="AU176" s="26" t="s">
        <v>121</v>
      </c>
      <c r="AY176" s="26" t="s">
        <v>208</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121</v>
      </c>
      <c r="BM176" s="26" t="s">
        <v>1737</v>
      </c>
    </row>
    <row r="177" spans="2:65" s="1" customFormat="1" ht="16.5" customHeight="1">
      <c r="B177" s="48"/>
      <c r="C177" s="286" t="s">
        <v>990</v>
      </c>
      <c r="D177" s="286" t="s">
        <v>468</v>
      </c>
      <c r="E177" s="287" t="s">
        <v>5983</v>
      </c>
      <c r="F177" s="288" t="s">
        <v>5929</v>
      </c>
      <c r="G177" s="289" t="s">
        <v>318</v>
      </c>
      <c r="H177" s="290">
        <v>3</v>
      </c>
      <c r="I177" s="291"/>
      <c r="J177" s="292">
        <f>ROUND(I177*H177,2)</f>
        <v>0</v>
      </c>
      <c r="K177" s="288" t="s">
        <v>22</v>
      </c>
      <c r="L177" s="293"/>
      <c r="M177" s="294" t="s">
        <v>22</v>
      </c>
      <c r="N177" s="295" t="s">
        <v>47</v>
      </c>
      <c r="O177" s="49"/>
      <c r="P177" s="245">
        <f>O177*H177</f>
        <v>0</v>
      </c>
      <c r="Q177" s="245">
        <v>0</v>
      </c>
      <c r="R177" s="245">
        <f>Q177*H177</f>
        <v>0</v>
      </c>
      <c r="S177" s="245">
        <v>0</v>
      </c>
      <c r="T177" s="246">
        <f>S177*H177</f>
        <v>0</v>
      </c>
      <c r="AR177" s="26" t="s">
        <v>250</v>
      </c>
      <c r="AT177" s="26" t="s">
        <v>468</v>
      </c>
      <c r="AU177" s="26" t="s">
        <v>121</v>
      </c>
      <c r="AY177" s="26" t="s">
        <v>208</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121</v>
      </c>
      <c r="BM177" s="26" t="s">
        <v>1746</v>
      </c>
    </row>
    <row r="178" spans="2:65" s="1" customFormat="1" ht="25.5" customHeight="1">
      <c r="B178" s="48"/>
      <c r="C178" s="286" t="s">
        <v>1025</v>
      </c>
      <c r="D178" s="286" t="s">
        <v>468</v>
      </c>
      <c r="E178" s="287" t="s">
        <v>5984</v>
      </c>
      <c r="F178" s="288" t="s">
        <v>5985</v>
      </c>
      <c r="G178" s="289" t="s">
        <v>2524</v>
      </c>
      <c r="H178" s="290">
        <v>40</v>
      </c>
      <c r="I178" s="291"/>
      <c r="J178" s="292">
        <f>ROUND(I178*H178,2)</f>
        <v>0</v>
      </c>
      <c r="K178" s="288" t="s">
        <v>22</v>
      </c>
      <c r="L178" s="293"/>
      <c r="M178" s="294" t="s">
        <v>22</v>
      </c>
      <c r="N178" s="295" t="s">
        <v>47</v>
      </c>
      <c r="O178" s="49"/>
      <c r="P178" s="245">
        <f>O178*H178</f>
        <v>0</v>
      </c>
      <c r="Q178" s="245">
        <v>0</v>
      </c>
      <c r="R178" s="245">
        <f>Q178*H178</f>
        <v>0</v>
      </c>
      <c r="S178" s="245">
        <v>0</v>
      </c>
      <c r="T178" s="246">
        <f>S178*H178</f>
        <v>0</v>
      </c>
      <c r="AR178" s="26" t="s">
        <v>250</v>
      </c>
      <c r="AT178" s="26" t="s">
        <v>468</v>
      </c>
      <c r="AU178" s="26" t="s">
        <v>121</v>
      </c>
      <c r="AY178" s="26" t="s">
        <v>208</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121</v>
      </c>
      <c r="BM178" s="26" t="s">
        <v>1755</v>
      </c>
    </row>
    <row r="179" spans="2:65" s="1" customFormat="1" ht="16.5" customHeight="1">
      <c r="B179" s="48"/>
      <c r="C179" s="286" t="s">
        <v>1057</v>
      </c>
      <c r="D179" s="286" t="s">
        <v>468</v>
      </c>
      <c r="E179" s="287" t="s">
        <v>5986</v>
      </c>
      <c r="F179" s="288" t="s">
        <v>5987</v>
      </c>
      <c r="G179" s="289" t="s">
        <v>213</v>
      </c>
      <c r="H179" s="290">
        <v>88</v>
      </c>
      <c r="I179" s="291"/>
      <c r="J179" s="292">
        <f>ROUND(I179*H179,2)</f>
        <v>0</v>
      </c>
      <c r="K179" s="288" t="s">
        <v>22</v>
      </c>
      <c r="L179" s="293"/>
      <c r="M179" s="294" t="s">
        <v>22</v>
      </c>
      <c r="N179" s="295" t="s">
        <v>47</v>
      </c>
      <c r="O179" s="49"/>
      <c r="P179" s="245">
        <f>O179*H179</f>
        <v>0</v>
      </c>
      <c r="Q179" s="245">
        <v>0</v>
      </c>
      <c r="R179" s="245">
        <f>Q179*H179</f>
        <v>0</v>
      </c>
      <c r="S179" s="245">
        <v>0</v>
      </c>
      <c r="T179" s="246">
        <f>S179*H179</f>
        <v>0</v>
      </c>
      <c r="AR179" s="26" t="s">
        <v>250</v>
      </c>
      <c r="AT179" s="26" t="s">
        <v>468</v>
      </c>
      <c r="AU179" s="26" t="s">
        <v>121</v>
      </c>
      <c r="AY179" s="26" t="s">
        <v>208</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121</v>
      </c>
      <c r="BM179" s="26" t="s">
        <v>1763</v>
      </c>
    </row>
    <row r="180" spans="2:65" s="1" customFormat="1" ht="16.5" customHeight="1">
      <c r="B180" s="48"/>
      <c r="C180" s="286" t="s">
        <v>1061</v>
      </c>
      <c r="D180" s="286" t="s">
        <v>468</v>
      </c>
      <c r="E180" s="287" t="s">
        <v>5988</v>
      </c>
      <c r="F180" s="288" t="s">
        <v>5989</v>
      </c>
      <c r="G180" s="289" t="s">
        <v>213</v>
      </c>
      <c r="H180" s="290">
        <v>382</v>
      </c>
      <c r="I180" s="291"/>
      <c r="J180" s="292">
        <f>ROUND(I180*H180,2)</f>
        <v>0</v>
      </c>
      <c r="K180" s="288" t="s">
        <v>22</v>
      </c>
      <c r="L180" s="293"/>
      <c r="M180" s="294" t="s">
        <v>22</v>
      </c>
      <c r="N180" s="295" t="s">
        <v>47</v>
      </c>
      <c r="O180" s="49"/>
      <c r="P180" s="245">
        <f>O180*H180</f>
        <v>0</v>
      </c>
      <c r="Q180" s="245">
        <v>0</v>
      </c>
      <c r="R180" s="245">
        <f>Q180*H180</f>
        <v>0</v>
      </c>
      <c r="S180" s="245">
        <v>0</v>
      </c>
      <c r="T180" s="246">
        <f>S180*H180</f>
        <v>0</v>
      </c>
      <c r="AR180" s="26" t="s">
        <v>250</v>
      </c>
      <c r="AT180" s="26" t="s">
        <v>468</v>
      </c>
      <c r="AU180" s="26" t="s">
        <v>121</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121</v>
      </c>
      <c r="BM180" s="26" t="s">
        <v>1771</v>
      </c>
    </row>
    <row r="181" spans="2:65" s="1" customFormat="1" ht="25.5" customHeight="1">
      <c r="B181" s="48"/>
      <c r="C181" s="286" t="s">
        <v>1065</v>
      </c>
      <c r="D181" s="286" t="s">
        <v>468</v>
      </c>
      <c r="E181" s="287" t="s">
        <v>5990</v>
      </c>
      <c r="F181" s="288" t="s">
        <v>5991</v>
      </c>
      <c r="G181" s="289" t="s">
        <v>213</v>
      </c>
      <c r="H181" s="290">
        <v>72</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250</v>
      </c>
      <c r="AT181" s="26" t="s">
        <v>468</v>
      </c>
      <c r="AU181" s="26" t="s">
        <v>121</v>
      </c>
      <c r="AY181" s="26" t="s">
        <v>208</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121</v>
      </c>
      <c r="BM181" s="26" t="s">
        <v>1785</v>
      </c>
    </row>
    <row r="182" spans="2:63" s="16" customFormat="1" ht="21.6" customHeight="1">
      <c r="B182" s="320"/>
      <c r="C182" s="321"/>
      <c r="D182" s="322" t="s">
        <v>75</v>
      </c>
      <c r="E182" s="322" t="s">
        <v>5992</v>
      </c>
      <c r="F182" s="322" t="s">
        <v>5993</v>
      </c>
      <c r="G182" s="321"/>
      <c r="H182" s="321"/>
      <c r="I182" s="323"/>
      <c r="J182" s="324">
        <f>BK182</f>
        <v>0</v>
      </c>
      <c r="K182" s="321"/>
      <c r="L182" s="325"/>
      <c r="M182" s="326"/>
      <c r="N182" s="327"/>
      <c r="O182" s="327"/>
      <c r="P182" s="328">
        <f>SUM(P183:P189)</f>
        <v>0</v>
      </c>
      <c r="Q182" s="327"/>
      <c r="R182" s="328">
        <f>SUM(R183:R189)</f>
        <v>0</v>
      </c>
      <c r="S182" s="327"/>
      <c r="T182" s="329">
        <f>SUM(T183:T189)</f>
        <v>0</v>
      </c>
      <c r="AR182" s="330" t="s">
        <v>18</v>
      </c>
      <c r="AT182" s="331" t="s">
        <v>75</v>
      </c>
      <c r="AU182" s="331" t="s">
        <v>104</v>
      </c>
      <c r="AY182" s="330" t="s">
        <v>208</v>
      </c>
      <c r="BK182" s="332">
        <f>SUM(BK183:BK189)</f>
        <v>0</v>
      </c>
    </row>
    <row r="183" spans="2:65" s="1" customFormat="1" ht="25.5" customHeight="1">
      <c r="B183" s="48"/>
      <c r="C183" s="236" t="s">
        <v>1069</v>
      </c>
      <c r="D183" s="236" t="s">
        <v>210</v>
      </c>
      <c r="E183" s="237" t="s">
        <v>5994</v>
      </c>
      <c r="F183" s="238" t="s">
        <v>5995</v>
      </c>
      <c r="G183" s="239" t="s">
        <v>263</v>
      </c>
      <c r="H183" s="240">
        <v>1</v>
      </c>
      <c r="I183" s="241"/>
      <c r="J183" s="242">
        <f>ROUND(I183*H183,2)</f>
        <v>0</v>
      </c>
      <c r="K183" s="238" t="s">
        <v>22</v>
      </c>
      <c r="L183" s="74"/>
      <c r="M183" s="243" t="s">
        <v>22</v>
      </c>
      <c r="N183" s="244" t="s">
        <v>47</v>
      </c>
      <c r="O183" s="49"/>
      <c r="P183" s="245">
        <f>O183*H183</f>
        <v>0</v>
      </c>
      <c r="Q183" s="245">
        <v>0</v>
      </c>
      <c r="R183" s="245">
        <f>Q183*H183</f>
        <v>0</v>
      </c>
      <c r="S183" s="245">
        <v>0</v>
      </c>
      <c r="T183" s="246">
        <f>S183*H183</f>
        <v>0</v>
      </c>
      <c r="AR183" s="26" t="s">
        <v>121</v>
      </c>
      <c r="AT183" s="26" t="s">
        <v>210</v>
      </c>
      <c r="AU183" s="26" t="s">
        <v>121</v>
      </c>
      <c r="AY183" s="26" t="s">
        <v>208</v>
      </c>
      <c r="BE183" s="247">
        <f>IF(N183="základní",J183,0)</f>
        <v>0</v>
      </c>
      <c r="BF183" s="247">
        <f>IF(N183="snížená",J183,0)</f>
        <v>0</v>
      </c>
      <c r="BG183" s="247">
        <f>IF(N183="zákl. přenesená",J183,0)</f>
        <v>0</v>
      </c>
      <c r="BH183" s="247">
        <f>IF(N183="sníž. přenesená",J183,0)</f>
        <v>0</v>
      </c>
      <c r="BI183" s="247">
        <f>IF(N183="nulová",J183,0)</f>
        <v>0</v>
      </c>
      <c r="BJ183" s="26" t="s">
        <v>18</v>
      </c>
      <c r="BK183" s="247">
        <f>ROUND(I183*H183,2)</f>
        <v>0</v>
      </c>
      <c r="BL183" s="26" t="s">
        <v>121</v>
      </c>
      <c r="BM183" s="26" t="s">
        <v>1808</v>
      </c>
    </row>
    <row r="184" spans="2:65" s="1" customFormat="1" ht="16.5" customHeight="1">
      <c r="B184" s="48"/>
      <c r="C184" s="236" t="s">
        <v>1074</v>
      </c>
      <c r="D184" s="236" t="s">
        <v>210</v>
      </c>
      <c r="E184" s="237" t="s">
        <v>5996</v>
      </c>
      <c r="F184" s="238" t="s">
        <v>5997</v>
      </c>
      <c r="G184" s="239" t="s">
        <v>263</v>
      </c>
      <c r="H184" s="240">
        <v>1</v>
      </c>
      <c r="I184" s="241"/>
      <c r="J184" s="242">
        <f>ROUND(I184*H184,2)</f>
        <v>0</v>
      </c>
      <c r="K184" s="238" t="s">
        <v>22</v>
      </c>
      <c r="L184" s="74"/>
      <c r="M184" s="243" t="s">
        <v>22</v>
      </c>
      <c r="N184" s="244" t="s">
        <v>47</v>
      </c>
      <c r="O184" s="49"/>
      <c r="P184" s="245">
        <f>O184*H184</f>
        <v>0</v>
      </c>
      <c r="Q184" s="245">
        <v>0</v>
      </c>
      <c r="R184" s="245">
        <f>Q184*H184</f>
        <v>0</v>
      </c>
      <c r="S184" s="245">
        <v>0</v>
      </c>
      <c r="T184" s="246">
        <f>S184*H184</f>
        <v>0</v>
      </c>
      <c r="AR184" s="26" t="s">
        <v>121</v>
      </c>
      <c r="AT184" s="26" t="s">
        <v>210</v>
      </c>
      <c r="AU184" s="26" t="s">
        <v>121</v>
      </c>
      <c r="AY184" s="26" t="s">
        <v>208</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121</v>
      </c>
      <c r="BM184" s="26" t="s">
        <v>1822</v>
      </c>
    </row>
    <row r="185" spans="2:65" s="1" customFormat="1" ht="16.5" customHeight="1">
      <c r="B185" s="48"/>
      <c r="C185" s="236" t="s">
        <v>1082</v>
      </c>
      <c r="D185" s="236" t="s">
        <v>210</v>
      </c>
      <c r="E185" s="237" t="s">
        <v>5998</v>
      </c>
      <c r="F185" s="238" t="s">
        <v>5999</v>
      </c>
      <c r="G185" s="239" t="s">
        <v>263</v>
      </c>
      <c r="H185" s="240">
        <v>1</v>
      </c>
      <c r="I185" s="241"/>
      <c r="J185" s="242">
        <f>ROUND(I185*H185,2)</f>
        <v>0</v>
      </c>
      <c r="K185" s="238" t="s">
        <v>22</v>
      </c>
      <c r="L185" s="74"/>
      <c r="M185" s="243" t="s">
        <v>22</v>
      </c>
      <c r="N185" s="244" t="s">
        <v>47</v>
      </c>
      <c r="O185" s="49"/>
      <c r="P185" s="245">
        <f>O185*H185</f>
        <v>0</v>
      </c>
      <c r="Q185" s="245">
        <v>0</v>
      </c>
      <c r="R185" s="245">
        <f>Q185*H185</f>
        <v>0</v>
      </c>
      <c r="S185" s="245">
        <v>0</v>
      </c>
      <c r="T185" s="246">
        <f>S185*H185</f>
        <v>0</v>
      </c>
      <c r="AR185" s="26" t="s">
        <v>121</v>
      </c>
      <c r="AT185" s="26" t="s">
        <v>210</v>
      </c>
      <c r="AU185" s="26" t="s">
        <v>121</v>
      </c>
      <c r="AY185" s="26" t="s">
        <v>208</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121</v>
      </c>
      <c r="BM185" s="26" t="s">
        <v>1832</v>
      </c>
    </row>
    <row r="186" spans="2:65" s="1" customFormat="1" ht="16.5" customHeight="1">
      <c r="B186" s="48"/>
      <c r="C186" s="236" t="s">
        <v>1087</v>
      </c>
      <c r="D186" s="236" t="s">
        <v>210</v>
      </c>
      <c r="E186" s="237" t="s">
        <v>6000</v>
      </c>
      <c r="F186" s="238" t="s">
        <v>6001</v>
      </c>
      <c r="G186" s="239" t="s">
        <v>263</v>
      </c>
      <c r="H186" s="240">
        <v>1</v>
      </c>
      <c r="I186" s="241"/>
      <c r="J186" s="242">
        <f>ROUND(I186*H186,2)</f>
        <v>0</v>
      </c>
      <c r="K186" s="238" t="s">
        <v>22</v>
      </c>
      <c r="L186" s="74"/>
      <c r="M186" s="243" t="s">
        <v>22</v>
      </c>
      <c r="N186" s="244" t="s">
        <v>47</v>
      </c>
      <c r="O186" s="49"/>
      <c r="P186" s="245">
        <f>O186*H186</f>
        <v>0</v>
      </c>
      <c r="Q186" s="245">
        <v>0</v>
      </c>
      <c r="R186" s="245">
        <f>Q186*H186</f>
        <v>0</v>
      </c>
      <c r="S186" s="245">
        <v>0</v>
      </c>
      <c r="T186" s="246">
        <f>S186*H186</f>
        <v>0</v>
      </c>
      <c r="AR186" s="26" t="s">
        <v>121</v>
      </c>
      <c r="AT186" s="26" t="s">
        <v>210</v>
      </c>
      <c r="AU186" s="26" t="s">
        <v>121</v>
      </c>
      <c r="AY186" s="26" t="s">
        <v>208</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121</v>
      </c>
      <c r="BM186" s="26" t="s">
        <v>1847</v>
      </c>
    </row>
    <row r="187" spans="2:65" s="1" customFormat="1" ht="16.5" customHeight="1">
      <c r="B187" s="48"/>
      <c r="C187" s="236" t="s">
        <v>1092</v>
      </c>
      <c r="D187" s="236" t="s">
        <v>210</v>
      </c>
      <c r="E187" s="237" t="s">
        <v>6002</v>
      </c>
      <c r="F187" s="238" t="s">
        <v>6003</v>
      </c>
      <c r="G187" s="239" t="s">
        <v>263</v>
      </c>
      <c r="H187" s="240">
        <v>1</v>
      </c>
      <c r="I187" s="241"/>
      <c r="J187" s="242">
        <f>ROUND(I187*H187,2)</f>
        <v>0</v>
      </c>
      <c r="K187" s="238" t="s">
        <v>22</v>
      </c>
      <c r="L187" s="74"/>
      <c r="M187" s="243" t="s">
        <v>22</v>
      </c>
      <c r="N187" s="244" t="s">
        <v>47</v>
      </c>
      <c r="O187" s="49"/>
      <c r="P187" s="245">
        <f>O187*H187</f>
        <v>0</v>
      </c>
      <c r="Q187" s="245">
        <v>0</v>
      </c>
      <c r="R187" s="245">
        <f>Q187*H187</f>
        <v>0</v>
      </c>
      <c r="S187" s="245">
        <v>0</v>
      </c>
      <c r="T187" s="246">
        <f>S187*H187</f>
        <v>0</v>
      </c>
      <c r="AR187" s="26" t="s">
        <v>121</v>
      </c>
      <c r="AT187" s="26" t="s">
        <v>210</v>
      </c>
      <c r="AU187" s="26" t="s">
        <v>121</v>
      </c>
      <c r="AY187" s="26" t="s">
        <v>208</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121</v>
      </c>
      <c r="BM187" s="26" t="s">
        <v>1857</v>
      </c>
    </row>
    <row r="188" spans="2:65" s="1" customFormat="1" ht="16.5" customHeight="1">
      <c r="B188" s="48"/>
      <c r="C188" s="236" t="s">
        <v>1096</v>
      </c>
      <c r="D188" s="236" t="s">
        <v>210</v>
      </c>
      <c r="E188" s="237" t="s">
        <v>6004</v>
      </c>
      <c r="F188" s="238" t="s">
        <v>6005</v>
      </c>
      <c r="G188" s="239" t="s">
        <v>263</v>
      </c>
      <c r="H188" s="240">
        <v>1</v>
      </c>
      <c r="I188" s="241"/>
      <c r="J188" s="242">
        <f>ROUND(I188*H188,2)</f>
        <v>0</v>
      </c>
      <c r="K188" s="238" t="s">
        <v>22</v>
      </c>
      <c r="L188" s="74"/>
      <c r="M188" s="243" t="s">
        <v>22</v>
      </c>
      <c r="N188" s="244" t="s">
        <v>47</v>
      </c>
      <c r="O188" s="49"/>
      <c r="P188" s="245">
        <f>O188*H188</f>
        <v>0</v>
      </c>
      <c r="Q188" s="245">
        <v>0</v>
      </c>
      <c r="R188" s="245">
        <f>Q188*H188</f>
        <v>0</v>
      </c>
      <c r="S188" s="245">
        <v>0</v>
      </c>
      <c r="T188" s="246">
        <f>S188*H188</f>
        <v>0</v>
      </c>
      <c r="AR188" s="26" t="s">
        <v>121</v>
      </c>
      <c r="AT188" s="26" t="s">
        <v>210</v>
      </c>
      <c r="AU188" s="26" t="s">
        <v>121</v>
      </c>
      <c r="AY188" s="26" t="s">
        <v>208</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121</v>
      </c>
      <c r="BM188" s="26" t="s">
        <v>1865</v>
      </c>
    </row>
    <row r="189" spans="2:65" s="1" customFormat="1" ht="25.5" customHeight="1">
      <c r="B189" s="48"/>
      <c r="C189" s="236" t="s">
        <v>1103</v>
      </c>
      <c r="D189" s="236" t="s">
        <v>210</v>
      </c>
      <c r="E189" s="237" t="s">
        <v>6006</v>
      </c>
      <c r="F189" s="238" t="s">
        <v>6007</v>
      </c>
      <c r="G189" s="239" t="s">
        <v>263</v>
      </c>
      <c r="H189" s="240">
        <v>1</v>
      </c>
      <c r="I189" s="241"/>
      <c r="J189" s="242">
        <f>ROUND(I189*H189,2)</f>
        <v>0</v>
      </c>
      <c r="K189" s="238" t="s">
        <v>22</v>
      </c>
      <c r="L189" s="74"/>
      <c r="M189" s="243" t="s">
        <v>22</v>
      </c>
      <c r="N189" s="244" t="s">
        <v>47</v>
      </c>
      <c r="O189" s="49"/>
      <c r="P189" s="245">
        <f>O189*H189</f>
        <v>0</v>
      </c>
      <c r="Q189" s="245">
        <v>0</v>
      </c>
      <c r="R189" s="245">
        <f>Q189*H189</f>
        <v>0</v>
      </c>
      <c r="S189" s="245">
        <v>0</v>
      </c>
      <c r="T189" s="246">
        <f>S189*H189</f>
        <v>0</v>
      </c>
      <c r="AR189" s="26" t="s">
        <v>121</v>
      </c>
      <c r="AT189" s="26" t="s">
        <v>210</v>
      </c>
      <c r="AU189" s="26" t="s">
        <v>121</v>
      </c>
      <c r="AY189" s="26" t="s">
        <v>208</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121</v>
      </c>
      <c r="BM189" s="26" t="s">
        <v>1878</v>
      </c>
    </row>
    <row r="190" spans="2:63" s="11" customFormat="1" ht="22.3" customHeight="1">
      <c r="B190" s="220"/>
      <c r="C190" s="221"/>
      <c r="D190" s="222" t="s">
        <v>75</v>
      </c>
      <c r="E190" s="234" t="s">
        <v>4624</v>
      </c>
      <c r="F190" s="234" t="s">
        <v>6008</v>
      </c>
      <c r="G190" s="221"/>
      <c r="H190" s="221"/>
      <c r="I190" s="224"/>
      <c r="J190" s="235">
        <f>BK190</f>
        <v>0</v>
      </c>
      <c r="K190" s="221"/>
      <c r="L190" s="226"/>
      <c r="M190" s="227"/>
      <c r="N190" s="228"/>
      <c r="O190" s="228"/>
      <c r="P190" s="229">
        <f>P191+SUM(P192:P211)+P246</f>
        <v>0</v>
      </c>
      <c r="Q190" s="228"/>
      <c r="R190" s="229">
        <f>R191+SUM(R192:R211)+R246</f>
        <v>0</v>
      </c>
      <c r="S190" s="228"/>
      <c r="T190" s="230">
        <f>T191+SUM(T192:T211)+T246</f>
        <v>0</v>
      </c>
      <c r="AR190" s="231" t="s">
        <v>18</v>
      </c>
      <c r="AT190" s="232" t="s">
        <v>75</v>
      </c>
      <c r="AU190" s="232" t="s">
        <v>85</v>
      </c>
      <c r="AY190" s="231" t="s">
        <v>208</v>
      </c>
      <c r="BK190" s="233">
        <f>BK191+SUM(BK192:BK211)+BK246</f>
        <v>0</v>
      </c>
    </row>
    <row r="191" spans="2:65" s="1" customFormat="1" ht="191.25" customHeight="1">
      <c r="B191" s="48"/>
      <c r="C191" s="286" t="s">
        <v>1107</v>
      </c>
      <c r="D191" s="286" t="s">
        <v>468</v>
      </c>
      <c r="E191" s="287" t="s">
        <v>6009</v>
      </c>
      <c r="F191" s="288" t="s">
        <v>6010</v>
      </c>
      <c r="G191" s="289" t="s">
        <v>263</v>
      </c>
      <c r="H191" s="290">
        <v>1</v>
      </c>
      <c r="I191" s="291"/>
      <c r="J191" s="292">
        <f>ROUND(I191*H191,2)</f>
        <v>0</v>
      </c>
      <c r="K191" s="288" t="s">
        <v>22</v>
      </c>
      <c r="L191" s="293"/>
      <c r="M191" s="294" t="s">
        <v>22</v>
      </c>
      <c r="N191" s="295" t="s">
        <v>47</v>
      </c>
      <c r="O191" s="49"/>
      <c r="P191" s="245">
        <f>O191*H191</f>
        <v>0</v>
      </c>
      <c r="Q191" s="245">
        <v>0</v>
      </c>
      <c r="R191" s="245">
        <f>Q191*H191</f>
        <v>0</v>
      </c>
      <c r="S191" s="245">
        <v>0</v>
      </c>
      <c r="T191" s="246">
        <f>S191*H191</f>
        <v>0</v>
      </c>
      <c r="AR191" s="26" t="s">
        <v>250</v>
      </c>
      <c r="AT191" s="26" t="s">
        <v>468</v>
      </c>
      <c r="AU191" s="26" t="s">
        <v>104</v>
      </c>
      <c r="AY191" s="26" t="s">
        <v>208</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121</v>
      </c>
      <c r="BM191" s="26" t="s">
        <v>1888</v>
      </c>
    </row>
    <row r="192" spans="2:65" s="1" customFormat="1" ht="89.25" customHeight="1">
      <c r="B192" s="48"/>
      <c r="C192" s="286" t="s">
        <v>1112</v>
      </c>
      <c r="D192" s="286" t="s">
        <v>468</v>
      </c>
      <c r="E192" s="287" t="s">
        <v>6011</v>
      </c>
      <c r="F192" s="288" t="s">
        <v>6012</v>
      </c>
      <c r="G192" s="289" t="s">
        <v>5834</v>
      </c>
      <c r="H192" s="290">
        <v>1</v>
      </c>
      <c r="I192" s="291"/>
      <c r="J192" s="292">
        <f>ROUND(I192*H192,2)</f>
        <v>0</v>
      </c>
      <c r="K192" s="288" t="s">
        <v>22</v>
      </c>
      <c r="L192" s="293"/>
      <c r="M192" s="294" t="s">
        <v>22</v>
      </c>
      <c r="N192" s="295" t="s">
        <v>47</v>
      </c>
      <c r="O192" s="49"/>
      <c r="P192" s="245">
        <f>O192*H192</f>
        <v>0</v>
      </c>
      <c r="Q192" s="245">
        <v>0</v>
      </c>
      <c r="R192" s="245">
        <f>Q192*H192</f>
        <v>0</v>
      </c>
      <c r="S192" s="245">
        <v>0</v>
      </c>
      <c r="T192" s="246">
        <f>S192*H192</f>
        <v>0</v>
      </c>
      <c r="AR192" s="26" t="s">
        <v>250</v>
      </c>
      <c r="AT192" s="26" t="s">
        <v>468</v>
      </c>
      <c r="AU192" s="26" t="s">
        <v>104</v>
      </c>
      <c r="AY192" s="26" t="s">
        <v>208</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121</v>
      </c>
      <c r="BM192" s="26" t="s">
        <v>1898</v>
      </c>
    </row>
    <row r="193" spans="2:65" s="1" customFormat="1" ht="25.5" customHeight="1">
      <c r="B193" s="48"/>
      <c r="C193" s="286" t="s">
        <v>1117</v>
      </c>
      <c r="D193" s="286" t="s">
        <v>468</v>
      </c>
      <c r="E193" s="287" t="s">
        <v>6013</v>
      </c>
      <c r="F193" s="288" t="s">
        <v>6014</v>
      </c>
      <c r="G193" s="289" t="s">
        <v>5834</v>
      </c>
      <c r="H193" s="290">
        <v>2</v>
      </c>
      <c r="I193" s="291"/>
      <c r="J193" s="292">
        <f>ROUND(I193*H193,2)</f>
        <v>0</v>
      </c>
      <c r="K193" s="288" t="s">
        <v>22</v>
      </c>
      <c r="L193" s="293"/>
      <c r="M193" s="294" t="s">
        <v>22</v>
      </c>
      <c r="N193" s="295" t="s">
        <v>47</v>
      </c>
      <c r="O193" s="49"/>
      <c r="P193" s="245">
        <f>O193*H193</f>
        <v>0</v>
      </c>
      <c r="Q193" s="245">
        <v>0</v>
      </c>
      <c r="R193" s="245">
        <f>Q193*H193</f>
        <v>0</v>
      </c>
      <c r="S193" s="245">
        <v>0</v>
      </c>
      <c r="T193" s="246">
        <f>S193*H193</f>
        <v>0</v>
      </c>
      <c r="AR193" s="26" t="s">
        <v>250</v>
      </c>
      <c r="AT193" s="26" t="s">
        <v>468</v>
      </c>
      <c r="AU193" s="26" t="s">
        <v>104</v>
      </c>
      <c r="AY193" s="26" t="s">
        <v>208</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121</v>
      </c>
      <c r="BM193" s="26" t="s">
        <v>1908</v>
      </c>
    </row>
    <row r="194" spans="2:65" s="1" customFormat="1" ht="25.5" customHeight="1">
      <c r="B194" s="48"/>
      <c r="C194" s="286" t="s">
        <v>1137</v>
      </c>
      <c r="D194" s="286" t="s">
        <v>468</v>
      </c>
      <c r="E194" s="287" t="s">
        <v>6015</v>
      </c>
      <c r="F194" s="288" t="s">
        <v>6016</v>
      </c>
      <c r="G194" s="289" t="s">
        <v>5834</v>
      </c>
      <c r="H194" s="290">
        <v>4</v>
      </c>
      <c r="I194" s="291"/>
      <c r="J194" s="292">
        <f>ROUND(I194*H194,2)</f>
        <v>0</v>
      </c>
      <c r="K194" s="288" t="s">
        <v>22</v>
      </c>
      <c r="L194" s="293"/>
      <c r="M194" s="294" t="s">
        <v>22</v>
      </c>
      <c r="N194" s="295" t="s">
        <v>47</v>
      </c>
      <c r="O194" s="49"/>
      <c r="P194" s="245">
        <f>O194*H194</f>
        <v>0</v>
      </c>
      <c r="Q194" s="245">
        <v>0</v>
      </c>
      <c r="R194" s="245">
        <f>Q194*H194</f>
        <v>0</v>
      </c>
      <c r="S194" s="245">
        <v>0</v>
      </c>
      <c r="T194" s="246">
        <f>S194*H194</f>
        <v>0</v>
      </c>
      <c r="AR194" s="26" t="s">
        <v>250</v>
      </c>
      <c r="AT194" s="26" t="s">
        <v>468</v>
      </c>
      <c r="AU194" s="26" t="s">
        <v>104</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121</v>
      </c>
      <c r="BM194" s="26" t="s">
        <v>1921</v>
      </c>
    </row>
    <row r="195" spans="2:65" s="1" customFormat="1" ht="16.5" customHeight="1">
      <c r="B195" s="48"/>
      <c r="C195" s="286" t="s">
        <v>1142</v>
      </c>
      <c r="D195" s="286" t="s">
        <v>468</v>
      </c>
      <c r="E195" s="287" t="s">
        <v>6017</v>
      </c>
      <c r="F195" s="288" t="s">
        <v>5852</v>
      </c>
      <c r="G195" s="289" t="s">
        <v>318</v>
      </c>
      <c r="H195" s="290">
        <v>2</v>
      </c>
      <c r="I195" s="291"/>
      <c r="J195" s="292">
        <f>ROUND(I195*H195,2)</f>
        <v>0</v>
      </c>
      <c r="K195" s="288" t="s">
        <v>22</v>
      </c>
      <c r="L195" s="293"/>
      <c r="M195" s="294" t="s">
        <v>22</v>
      </c>
      <c r="N195" s="295" t="s">
        <v>47</v>
      </c>
      <c r="O195" s="49"/>
      <c r="P195" s="245">
        <f>O195*H195</f>
        <v>0</v>
      </c>
      <c r="Q195" s="245">
        <v>0</v>
      </c>
      <c r="R195" s="245">
        <f>Q195*H195</f>
        <v>0</v>
      </c>
      <c r="S195" s="245">
        <v>0</v>
      </c>
      <c r="T195" s="246">
        <f>S195*H195</f>
        <v>0</v>
      </c>
      <c r="AR195" s="26" t="s">
        <v>250</v>
      </c>
      <c r="AT195" s="26" t="s">
        <v>468</v>
      </c>
      <c r="AU195" s="26" t="s">
        <v>104</v>
      </c>
      <c r="AY195" s="26" t="s">
        <v>208</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121</v>
      </c>
      <c r="BM195" s="26" t="s">
        <v>1958</v>
      </c>
    </row>
    <row r="196" spans="2:65" s="1" customFormat="1" ht="16.5" customHeight="1">
      <c r="B196" s="48"/>
      <c r="C196" s="286" t="s">
        <v>1196</v>
      </c>
      <c r="D196" s="286" t="s">
        <v>468</v>
      </c>
      <c r="E196" s="287" t="s">
        <v>6018</v>
      </c>
      <c r="F196" s="288" t="s">
        <v>6019</v>
      </c>
      <c r="G196" s="289" t="s">
        <v>318</v>
      </c>
      <c r="H196" s="290">
        <v>2</v>
      </c>
      <c r="I196" s="291"/>
      <c r="J196" s="292">
        <f>ROUND(I196*H196,2)</f>
        <v>0</v>
      </c>
      <c r="K196" s="288" t="s">
        <v>22</v>
      </c>
      <c r="L196" s="293"/>
      <c r="M196" s="294" t="s">
        <v>22</v>
      </c>
      <c r="N196" s="295" t="s">
        <v>47</v>
      </c>
      <c r="O196" s="49"/>
      <c r="P196" s="245">
        <f>O196*H196</f>
        <v>0</v>
      </c>
      <c r="Q196" s="245">
        <v>0</v>
      </c>
      <c r="R196" s="245">
        <f>Q196*H196</f>
        <v>0</v>
      </c>
      <c r="S196" s="245">
        <v>0</v>
      </c>
      <c r="T196" s="246">
        <f>S196*H196</f>
        <v>0</v>
      </c>
      <c r="AR196" s="26" t="s">
        <v>250</v>
      </c>
      <c r="AT196" s="26" t="s">
        <v>468</v>
      </c>
      <c r="AU196" s="26" t="s">
        <v>104</v>
      </c>
      <c r="AY196" s="26" t="s">
        <v>208</v>
      </c>
      <c r="BE196" s="247">
        <f>IF(N196="základní",J196,0)</f>
        <v>0</v>
      </c>
      <c r="BF196" s="247">
        <f>IF(N196="snížená",J196,0)</f>
        <v>0</v>
      </c>
      <c r="BG196" s="247">
        <f>IF(N196="zákl. přenesená",J196,0)</f>
        <v>0</v>
      </c>
      <c r="BH196" s="247">
        <f>IF(N196="sníž. přenesená",J196,0)</f>
        <v>0</v>
      </c>
      <c r="BI196" s="247">
        <f>IF(N196="nulová",J196,0)</f>
        <v>0</v>
      </c>
      <c r="BJ196" s="26" t="s">
        <v>18</v>
      </c>
      <c r="BK196" s="247">
        <f>ROUND(I196*H196,2)</f>
        <v>0</v>
      </c>
      <c r="BL196" s="26" t="s">
        <v>121</v>
      </c>
      <c r="BM196" s="26" t="s">
        <v>1969</v>
      </c>
    </row>
    <row r="197" spans="2:65" s="1" customFormat="1" ht="25.5" customHeight="1">
      <c r="B197" s="48"/>
      <c r="C197" s="286" t="s">
        <v>1200</v>
      </c>
      <c r="D197" s="286" t="s">
        <v>468</v>
      </c>
      <c r="E197" s="287" t="s">
        <v>6020</v>
      </c>
      <c r="F197" s="288" t="s">
        <v>6021</v>
      </c>
      <c r="G197" s="289" t="s">
        <v>263</v>
      </c>
      <c r="H197" s="290">
        <v>1</v>
      </c>
      <c r="I197" s="291"/>
      <c r="J197" s="292">
        <f>ROUND(I197*H197,2)</f>
        <v>0</v>
      </c>
      <c r="K197" s="288" t="s">
        <v>22</v>
      </c>
      <c r="L197" s="293"/>
      <c r="M197" s="294" t="s">
        <v>22</v>
      </c>
      <c r="N197" s="295" t="s">
        <v>47</v>
      </c>
      <c r="O197" s="49"/>
      <c r="P197" s="245">
        <f>O197*H197</f>
        <v>0</v>
      </c>
      <c r="Q197" s="245">
        <v>0</v>
      </c>
      <c r="R197" s="245">
        <f>Q197*H197</f>
        <v>0</v>
      </c>
      <c r="S197" s="245">
        <v>0</v>
      </c>
      <c r="T197" s="246">
        <f>S197*H197</f>
        <v>0</v>
      </c>
      <c r="AR197" s="26" t="s">
        <v>250</v>
      </c>
      <c r="AT197" s="26" t="s">
        <v>468</v>
      </c>
      <c r="AU197" s="26" t="s">
        <v>104</v>
      </c>
      <c r="AY197" s="26" t="s">
        <v>208</v>
      </c>
      <c r="BE197" s="247">
        <f>IF(N197="základní",J197,0)</f>
        <v>0</v>
      </c>
      <c r="BF197" s="247">
        <f>IF(N197="snížená",J197,0)</f>
        <v>0</v>
      </c>
      <c r="BG197" s="247">
        <f>IF(N197="zákl. přenesená",J197,0)</f>
        <v>0</v>
      </c>
      <c r="BH197" s="247">
        <f>IF(N197="sníž. přenesená",J197,0)</f>
        <v>0</v>
      </c>
      <c r="BI197" s="247">
        <f>IF(N197="nulová",J197,0)</f>
        <v>0</v>
      </c>
      <c r="BJ197" s="26" t="s">
        <v>18</v>
      </c>
      <c r="BK197" s="247">
        <f>ROUND(I197*H197,2)</f>
        <v>0</v>
      </c>
      <c r="BL197" s="26" t="s">
        <v>121</v>
      </c>
      <c r="BM197" s="26" t="s">
        <v>1983</v>
      </c>
    </row>
    <row r="198" spans="2:65" s="1" customFormat="1" ht="25.5" customHeight="1">
      <c r="B198" s="48"/>
      <c r="C198" s="286" t="s">
        <v>1220</v>
      </c>
      <c r="D198" s="286" t="s">
        <v>468</v>
      </c>
      <c r="E198" s="287" t="s">
        <v>6022</v>
      </c>
      <c r="F198" s="288" t="s">
        <v>6023</v>
      </c>
      <c r="G198" s="289" t="s">
        <v>318</v>
      </c>
      <c r="H198" s="290">
        <v>1</v>
      </c>
      <c r="I198" s="291"/>
      <c r="J198" s="292">
        <f>ROUND(I198*H198,2)</f>
        <v>0</v>
      </c>
      <c r="K198" s="288" t="s">
        <v>22</v>
      </c>
      <c r="L198" s="293"/>
      <c r="M198" s="294" t="s">
        <v>22</v>
      </c>
      <c r="N198" s="295" t="s">
        <v>47</v>
      </c>
      <c r="O198" s="49"/>
      <c r="P198" s="245">
        <f>O198*H198</f>
        <v>0</v>
      </c>
      <c r="Q198" s="245">
        <v>0</v>
      </c>
      <c r="R198" s="245">
        <f>Q198*H198</f>
        <v>0</v>
      </c>
      <c r="S198" s="245">
        <v>0</v>
      </c>
      <c r="T198" s="246">
        <f>S198*H198</f>
        <v>0</v>
      </c>
      <c r="AR198" s="26" t="s">
        <v>250</v>
      </c>
      <c r="AT198" s="26" t="s">
        <v>468</v>
      </c>
      <c r="AU198" s="26" t="s">
        <v>104</v>
      </c>
      <c r="AY198" s="26" t="s">
        <v>208</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121</v>
      </c>
      <c r="BM198" s="26" t="s">
        <v>1999</v>
      </c>
    </row>
    <row r="199" spans="2:65" s="1" customFormat="1" ht="16.5" customHeight="1">
      <c r="B199" s="48"/>
      <c r="C199" s="286" t="s">
        <v>1227</v>
      </c>
      <c r="D199" s="286" t="s">
        <v>468</v>
      </c>
      <c r="E199" s="287" t="s">
        <v>6024</v>
      </c>
      <c r="F199" s="288" t="s">
        <v>5850</v>
      </c>
      <c r="G199" s="289" t="s">
        <v>318</v>
      </c>
      <c r="H199" s="290">
        <v>2</v>
      </c>
      <c r="I199" s="291"/>
      <c r="J199" s="292">
        <f>ROUND(I199*H199,2)</f>
        <v>0</v>
      </c>
      <c r="K199" s="288" t="s">
        <v>22</v>
      </c>
      <c r="L199" s="293"/>
      <c r="M199" s="294" t="s">
        <v>22</v>
      </c>
      <c r="N199" s="295" t="s">
        <v>47</v>
      </c>
      <c r="O199" s="49"/>
      <c r="P199" s="245">
        <f>O199*H199</f>
        <v>0</v>
      </c>
      <c r="Q199" s="245">
        <v>0</v>
      </c>
      <c r="R199" s="245">
        <f>Q199*H199</f>
        <v>0</v>
      </c>
      <c r="S199" s="245">
        <v>0</v>
      </c>
      <c r="T199" s="246">
        <f>S199*H199</f>
        <v>0</v>
      </c>
      <c r="AR199" s="26" t="s">
        <v>250</v>
      </c>
      <c r="AT199" s="26" t="s">
        <v>468</v>
      </c>
      <c r="AU199" s="26" t="s">
        <v>104</v>
      </c>
      <c r="AY199" s="26" t="s">
        <v>208</v>
      </c>
      <c r="BE199" s="247">
        <f>IF(N199="základní",J199,0)</f>
        <v>0</v>
      </c>
      <c r="BF199" s="247">
        <f>IF(N199="snížená",J199,0)</f>
        <v>0</v>
      </c>
      <c r="BG199" s="247">
        <f>IF(N199="zákl. přenesená",J199,0)</f>
        <v>0</v>
      </c>
      <c r="BH199" s="247">
        <f>IF(N199="sníž. přenesená",J199,0)</f>
        <v>0</v>
      </c>
      <c r="BI199" s="247">
        <f>IF(N199="nulová",J199,0)</f>
        <v>0</v>
      </c>
      <c r="BJ199" s="26" t="s">
        <v>18</v>
      </c>
      <c r="BK199" s="247">
        <f>ROUND(I199*H199,2)</f>
        <v>0</v>
      </c>
      <c r="BL199" s="26" t="s">
        <v>121</v>
      </c>
      <c r="BM199" s="26" t="s">
        <v>2010</v>
      </c>
    </row>
    <row r="200" spans="2:65" s="1" customFormat="1" ht="16.5" customHeight="1">
      <c r="B200" s="48"/>
      <c r="C200" s="286" t="s">
        <v>1232</v>
      </c>
      <c r="D200" s="286" t="s">
        <v>468</v>
      </c>
      <c r="E200" s="287" t="s">
        <v>6025</v>
      </c>
      <c r="F200" s="288" t="s">
        <v>6026</v>
      </c>
      <c r="G200" s="289" t="s">
        <v>318</v>
      </c>
      <c r="H200" s="290">
        <v>2</v>
      </c>
      <c r="I200" s="291"/>
      <c r="J200" s="292">
        <f>ROUND(I200*H200,2)</f>
        <v>0</v>
      </c>
      <c r="K200" s="288" t="s">
        <v>22</v>
      </c>
      <c r="L200" s="293"/>
      <c r="M200" s="294" t="s">
        <v>22</v>
      </c>
      <c r="N200" s="295" t="s">
        <v>47</v>
      </c>
      <c r="O200" s="49"/>
      <c r="P200" s="245">
        <f>O200*H200</f>
        <v>0</v>
      </c>
      <c r="Q200" s="245">
        <v>0</v>
      </c>
      <c r="R200" s="245">
        <f>Q200*H200</f>
        <v>0</v>
      </c>
      <c r="S200" s="245">
        <v>0</v>
      </c>
      <c r="T200" s="246">
        <f>S200*H200</f>
        <v>0</v>
      </c>
      <c r="AR200" s="26" t="s">
        <v>250</v>
      </c>
      <c r="AT200" s="26" t="s">
        <v>468</v>
      </c>
      <c r="AU200" s="26" t="s">
        <v>104</v>
      </c>
      <c r="AY200" s="26" t="s">
        <v>208</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121</v>
      </c>
      <c r="BM200" s="26" t="s">
        <v>2023</v>
      </c>
    </row>
    <row r="201" spans="2:65" s="1" customFormat="1" ht="16.5" customHeight="1">
      <c r="B201" s="48"/>
      <c r="C201" s="286" t="s">
        <v>1238</v>
      </c>
      <c r="D201" s="286" t="s">
        <v>468</v>
      </c>
      <c r="E201" s="287" t="s">
        <v>6027</v>
      </c>
      <c r="F201" s="288" t="s">
        <v>6028</v>
      </c>
      <c r="G201" s="289" t="s">
        <v>318</v>
      </c>
      <c r="H201" s="290">
        <v>2</v>
      </c>
      <c r="I201" s="291"/>
      <c r="J201" s="292">
        <f>ROUND(I201*H201,2)</f>
        <v>0</v>
      </c>
      <c r="K201" s="288" t="s">
        <v>22</v>
      </c>
      <c r="L201" s="293"/>
      <c r="M201" s="294" t="s">
        <v>22</v>
      </c>
      <c r="N201" s="295" t="s">
        <v>47</v>
      </c>
      <c r="O201" s="49"/>
      <c r="P201" s="245">
        <f>O201*H201</f>
        <v>0</v>
      </c>
      <c r="Q201" s="245">
        <v>0</v>
      </c>
      <c r="R201" s="245">
        <f>Q201*H201</f>
        <v>0</v>
      </c>
      <c r="S201" s="245">
        <v>0</v>
      </c>
      <c r="T201" s="246">
        <f>S201*H201</f>
        <v>0</v>
      </c>
      <c r="AR201" s="26" t="s">
        <v>250</v>
      </c>
      <c r="AT201" s="26" t="s">
        <v>468</v>
      </c>
      <c r="AU201" s="26" t="s">
        <v>104</v>
      </c>
      <c r="AY201" s="26" t="s">
        <v>208</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121</v>
      </c>
      <c r="BM201" s="26" t="s">
        <v>2033</v>
      </c>
    </row>
    <row r="202" spans="2:65" s="1" customFormat="1" ht="16.5" customHeight="1">
      <c r="B202" s="48"/>
      <c r="C202" s="286" t="s">
        <v>1241</v>
      </c>
      <c r="D202" s="286" t="s">
        <v>468</v>
      </c>
      <c r="E202" s="287" t="s">
        <v>6029</v>
      </c>
      <c r="F202" s="288" t="s">
        <v>6030</v>
      </c>
      <c r="G202" s="289" t="s">
        <v>318</v>
      </c>
      <c r="H202" s="290">
        <v>4</v>
      </c>
      <c r="I202" s="291"/>
      <c r="J202" s="292">
        <f>ROUND(I202*H202,2)</f>
        <v>0</v>
      </c>
      <c r="K202" s="288" t="s">
        <v>22</v>
      </c>
      <c r="L202" s="293"/>
      <c r="M202" s="294" t="s">
        <v>22</v>
      </c>
      <c r="N202" s="295" t="s">
        <v>47</v>
      </c>
      <c r="O202" s="49"/>
      <c r="P202" s="245">
        <f>O202*H202</f>
        <v>0</v>
      </c>
      <c r="Q202" s="245">
        <v>0</v>
      </c>
      <c r="R202" s="245">
        <f>Q202*H202</f>
        <v>0</v>
      </c>
      <c r="S202" s="245">
        <v>0</v>
      </c>
      <c r="T202" s="246">
        <f>S202*H202</f>
        <v>0</v>
      </c>
      <c r="AR202" s="26" t="s">
        <v>250</v>
      </c>
      <c r="AT202" s="26" t="s">
        <v>468</v>
      </c>
      <c r="AU202" s="26" t="s">
        <v>104</v>
      </c>
      <c r="AY202" s="26" t="s">
        <v>208</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121</v>
      </c>
      <c r="BM202" s="26" t="s">
        <v>2048</v>
      </c>
    </row>
    <row r="203" spans="2:65" s="1" customFormat="1" ht="25.5" customHeight="1">
      <c r="B203" s="48"/>
      <c r="C203" s="286" t="s">
        <v>1274</v>
      </c>
      <c r="D203" s="286" t="s">
        <v>468</v>
      </c>
      <c r="E203" s="287" t="s">
        <v>6031</v>
      </c>
      <c r="F203" s="288" t="s">
        <v>6032</v>
      </c>
      <c r="G203" s="289" t="s">
        <v>318</v>
      </c>
      <c r="H203" s="290">
        <v>6</v>
      </c>
      <c r="I203" s="291"/>
      <c r="J203" s="292">
        <f>ROUND(I203*H203,2)</f>
        <v>0</v>
      </c>
      <c r="K203" s="288" t="s">
        <v>22</v>
      </c>
      <c r="L203" s="293"/>
      <c r="M203" s="294" t="s">
        <v>22</v>
      </c>
      <c r="N203" s="295" t="s">
        <v>47</v>
      </c>
      <c r="O203" s="49"/>
      <c r="P203" s="245">
        <f>O203*H203</f>
        <v>0</v>
      </c>
      <c r="Q203" s="245">
        <v>0</v>
      </c>
      <c r="R203" s="245">
        <f>Q203*H203</f>
        <v>0</v>
      </c>
      <c r="S203" s="245">
        <v>0</v>
      </c>
      <c r="T203" s="246">
        <f>S203*H203</f>
        <v>0</v>
      </c>
      <c r="AR203" s="26" t="s">
        <v>250</v>
      </c>
      <c r="AT203" s="26" t="s">
        <v>468</v>
      </c>
      <c r="AU203" s="26" t="s">
        <v>104</v>
      </c>
      <c r="AY203" s="26" t="s">
        <v>208</v>
      </c>
      <c r="BE203" s="247">
        <f>IF(N203="základní",J203,0)</f>
        <v>0</v>
      </c>
      <c r="BF203" s="247">
        <f>IF(N203="snížená",J203,0)</f>
        <v>0</v>
      </c>
      <c r="BG203" s="247">
        <f>IF(N203="zákl. přenesená",J203,0)</f>
        <v>0</v>
      </c>
      <c r="BH203" s="247">
        <f>IF(N203="sníž. přenesená",J203,0)</f>
        <v>0</v>
      </c>
      <c r="BI203" s="247">
        <f>IF(N203="nulová",J203,0)</f>
        <v>0</v>
      </c>
      <c r="BJ203" s="26" t="s">
        <v>18</v>
      </c>
      <c r="BK203" s="247">
        <f>ROUND(I203*H203,2)</f>
        <v>0</v>
      </c>
      <c r="BL203" s="26" t="s">
        <v>121</v>
      </c>
      <c r="BM203" s="26" t="s">
        <v>2068</v>
      </c>
    </row>
    <row r="204" spans="2:65" s="1" customFormat="1" ht="25.5" customHeight="1">
      <c r="B204" s="48"/>
      <c r="C204" s="286" t="s">
        <v>1279</v>
      </c>
      <c r="D204" s="286" t="s">
        <v>468</v>
      </c>
      <c r="E204" s="287" t="s">
        <v>6033</v>
      </c>
      <c r="F204" s="288" t="s">
        <v>6034</v>
      </c>
      <c r="G204" s="289" t="s">
        <v>318</v>
      </c>
      <c r="H204" s="290">
        <v>1</v>
      </c>
      <c r="I204" s="291"/>
      <c r="J204" s="292">
        <f>ROUND(I204*H204,2)</f>
        <v>0</v>
      </c>
      <c r="K204" s="288" t="s">
        <v>22</v>
      </c>
      <c r="L204" s="293"/>
      <c r="M204" s="294" t="s">
        <v>22</v>
      </c>
      <c r="N204" s="295" t="s">
        <v>47</v>
      </c>
      <c r="O204" s="49"/>
      <c r="P204" s="245">
        <f>O204*H204</f>
        <v>0</v>
      </c>
      <c r="Q204" s="245">
        <v>0</v>
      </c>
      <c r="R204" s="245">
        <f>Q204*H204</f>
        <v>0</v>
      </c>
      <c r="S204" s="245">
        <v>0</v>
      </c>
      <c r="T204" s="246">
        <f>S204*H204</f>
        <v>0</v>
      </c>
      <c r="AR204" s="26" t="s">
        <v>250</v>
      </c>
      <c r="AT204" s="26" t="s">
        <v>468</v>
      </c>
      <c r="AU204" s="26" t="s">
        <v>104</v>
      </c>
      <c r="AY204" s="26" t="s">
        <v>208</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121</v>
      </c>
      <c r="BM204" s="26" t="s">
        <v>2077</v>
      </c>
    </row>
    <row r="205" spans="2:65" s="1" customFormat="1" ht="16.5" customHeight="1">
      <c r="B205" s="48"/>
      <c r="C205" s="286" t="s">
        <v>1283</v>
      </c>
      <c r="D205" s="286" t="s">
        <v>468</v>
      </c>
      <c r="E205" s="287" t="s">
        <v>6035</v>
      </c>
      <c r="F205" s="288" t="s">
        <v>6036</v>
      </c>
      <c r="G205" s="289" t="s">
        <v>318</v>
      </c>
      <c r="H205" s="290">
        <v>24</v>
      </c>
      <c r="I205" s="291"/>
      <c r="J205" s="292">
        <f>ROUND(I205*H205,2)</f>
        <v>0</v>
      </c>
      <c r="K205" s="288" t="s">
        <v>22</v>
      </c>
      <c r="L205" s="293"/>
      <c r="M205" s="294" t="s">
        <v>22</v>
      </c>
      <c r="N205" s="295" t="s">
        <v>47</v>
      </c>
      <c r="O205" s="49"/>
      <c r="P205" s="245">
        <f>O205*H205</f>
        <v>0</v>
      </c>
      <c r="Q205" s="245">
        <v>0</v>
      </c>
      <c r="R205" s="245">
        <f>Q205*H205</f>
        <v>0</v>
      </c>
      <c r="S205" s="245">
        <v>0</v>
      </c>
      <c r="T205" s="246">
        <f>S205*H205</f>
        <v>0</v>
      </c>
      <c r="AR205" s="26" t="s">
        <v>250</v>
      </c>
      <c r="AT205" s="26" t="s">
        <v>468</v>
      </c>
      <c r="AU205" s="26" t="s">
        <v>104</v>
      </c>
      <c r="AY205" s="26" t="s">
        <v>208</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121</v>
      </c>
      <c r="BM205" s="26" t="s">
        <v>2090</v>
      </c>
    </row>
    <row r="206" spans="2:65" s="1" customFormat="1" ht="25.5" customHeight="1">
      <c r="B206" s="48"/>
      <c r="C206" s="286" t="s">
        <v>1289</v>
      </c>
      <c r="D206" s="286" t="s">
        <v>468</v>
      </c>
      <c r="E206" s="287" t="s">
        <v>6037</v>
      </c>
      <c r="F206" s="288" t="s">
        <v>6038</v>
      </c>
      <c r="G206" s="289" t="s">
        <v>318</v>
      </c>
      <c r="H206" s="290">
        <v>8</v>
      </c>
      <c r="I206" s="291"/>
      <c r="J206" s="292">
        <f>ROUND(I206*H206,2)</f>
        <v>0</v>
      </c>
      <c r="K206" s="288" t="s">
        <v>22</v>
      </c>
      <c r="L206" s="293"/>
      <c r="M206" s="294" t="s">
        <v>22</v>
      </c>
      <c r="N206" s="295" t="s">
        <v>47</v>
      </c>
      <c r="O206" s="49"/>
      <c r="P206" s="245">
        <f>O206*H206</f>
        <v>0</v>
      </c>
      <c r="Q206" s="245">
        <v>0</v>
      </c>
      <c r="R206" s="245">
        <f>Q206*H206</f>
        <v>0</v>
      </c>
      <c r="S206" s="245">
        <v>0</v>
      </c>
      <c r="T206" s="246">
        <f>S206*H206</f>
        <v>0</v>
      </c>
      <c r="AR206" s="26" t="s">
        <v>250</v>
      </c>
      <c r="AT206" s="26" t="s">
        <v>468</v>
      </c>
      <c r="AU206" s="26" t="s">
        <v>104</v>
      </c>
      <c r="AY206" s="26" t="s">
        <v>208</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121</v>
      </c>
      <c r="BM206" s="26" t="s">
        <v>2102</v>
      </c>
    </row>
    <row r="207" spans="2:65" s="1" customFormat="1" ht="25.5" customHeight="1">
      <c r="B207" s="48"/>
      <c r="C207" s="286" t="s">
        <v>1294</v>
      </c>
      <c r="D207" s="286" t="s">
        <v>468</v>
      </c>
      <c r="E207" s="287" t="s">
        <v>6039</v>
      </c>
      <c r="F207" s="288" t="s">
        <v>6040</v>
      </c>
      <c r="G207" s="289" t="s">
        <v>318</v>
      </c>
      <c r="H207" s="290">
        <v>1</v>
      </c>
      <c r="I207" s="291"/>
      <c r="J207" s="292">
        <f>ROUND(I207*H207,2)</f>
        <v>0</v>
      </c>
      <c r="K207" s="288" t="s">
        <v>22</v>
      </c>
      <c r="L207" s="293"/>
      <c r="M207" s="294" t="s">
        <v>22</v>
      </c>
      <c r="N207" s="295" t="s">
        <v>47</v>
      </c>
      <c r="O207" s="49"/>
      <c r="P207" s="245">
        <f>O207*H207</f>
        <v>0</v>
      </c>
      <c r="Q207" s="245">
        <v>0</v>
      </c>
      <c r="R207" s="245">
        <f>Q207*H207</f>
        <v>0</v>
      </c>
      <c r="S207" s="245">
        <v>0</v>
      </c>
      <c r="T207" s="246">
        <f>S207*H207</f>
        <v>0</v>
      </c>
      <c r="AR207" s="26" t="s">
        <v>250</v>
      </c>
      <c r="AT207" s="26" t="s">
        <v>468</v>
      </c>
      <c r="AU207" s="26" t="s">
        <v>104</v>
      </c>
      <c r="AY207" s="26" t="s">
        <v>208</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121</v>
      </c>
      <c r="BM207" s="26" t="s">
        <v>2113</v>
      </c>
    </row>
    <row r="208" spans="2:65" s="1" customFormat="1" ht="25.5" customHeight="1">
      <c r="B208" s="48"/>
      <c r="C208" s="286" t="s">
        <v>1298</v>
      </c>
      <c r="D208" s="286" t="s">
        <v>468</v>
      </c>
      <c r="E208" s="287" t="s">
        <v>6041</v>
      </c>
      <c r="F208" s="288" t="s">
        <v>6042</v>
      </c>
      <c r="G208" s="289" t="s">
        <v>318</v>
      </c>
      <c r="H208" s="290">
        <v>1</v>
      </c>
      <c r="I208" s="291"/>
      <c r="J208" s="292">
        <f>ROUND(I208*H208,2)</f>
        <v>0</v>
      </c>
      <c r="K208" s="288" t="s">
        <v>22</v>
      </c>
      <c r="L208" s="293"/>
      <c r="M208" s="294" t="s">
        <v>22</v>
      </c>
      <c r="N208" s="295" t="s">
        <v>47</v>
      </c>
      <c r="O208" s="49"/>
      <c r="P208" s="245">
        <f>O208*H208</f>
        <v>0</v>
      </c>
      <c r="Q208" s="245">
        <v>0</v>
      </c>
      <c r="R208" s="245">
        <f>Q208*H208</f>
        <v>0</v>
      </c>
      <c r="S208" s="245">
        <v>0</v>
      </c>
      <c r="T208" s="246">
        <f>S208*H208</f>
        <v>0</v>
      </c>
      <c r="AR208" s="26" t="s">
        <v>250</v>
      </c>
      <c r="AT208" s="26" t="s">
        <v>468</v>
      </c>
      <c r="AU208" s="26" t="s">
        <v>104</v>
      </c>
      <c r="AY208" s="26" t="s">
        <v>208</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121</v>
      </c>
      <c r="BM208" s="26" t="s">
        <v>2123</v>
      </c>
    </row>
    <row r="209" spans="2:65" s="1" customFormat="1" ht="25.5" customHeight="1">
      <c r="B209" s="48"/>
      <c r="C209" s="286" t="s">
        <v>1306</v>
      </c>
      <c r="D209" s="286" t="s">
        <v>468</v>
      </c>
      <c r="E209" s="287" t="s">
        <v>6043</v>
      </c>
      <c r="F209" s="288" t="s">
        <v>6044</v>
      </c>
      <c r="G209" s="289" t="s">
        <v>318</v>
      </c>
      <c r="H209" s="290">
        <v>1</v>
      </c>
      <c r="I209" s="291"/>
      <c r="J209" s="292">
        <f>ROUND(I209*H209,2)</f>
        <v>0</v>
      </c>
      <c r="K209" s="288" t="s">
        <v>22</v>
      </c>
      <c r="L209" s="293"/>
      <c r="M209" s="294" t="s">
        <v>22</v>
      </c>
      <c r="N209" s="295" t="s">
        <v>47</v>
      </c>
      <c r="O209" s="49"/>
      <c r="P209" s="245">
        <f>O209*H209</f>
        <v>0</v>
      </c>
      <c r="Q209" s="245">
        <v>0</v>
      </c>
      <c r="R209" s="245">
        <f>Q209*H209</f>
        <v>0</v>
      </c>
      <c r="S209" s="245">
        <v>0</v>
      </c>
      <c r="T209" s="246">
        <f>S209*H209</f>
        <v>0</v>
      </c>
      <c r="AR209" s="26" t="s">
        <v>250</v>
      </c>
      <c r="AT209" s="26" t="s">
        <v>468</v>
      </c>
      <c r="AU209" s="26" t="s">
        <v>104</v>
      </c>
      <c r="AY209" s="26" t="s">
        <v>208</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121</v>
      </c>
      <c r="BM209" s="26" t="s">
        <v>2140</v>
      </c>
    </row>
    <row r="210" spans="2:65" s="1" customFormat="1" ht="25.5" customHeight="1">
      <c r="B210" s="48"/>
      <c r="C210" s="286" t="s">
        <v>1332</v>
      </c>
      <c r="D210" s="286" t="s">
        <v>468</v>
      </c>
      <c r="E210" s="287" t="s">
        <v>6045</v>
      </c>
      <c r="F210" s="288" t="s">
        <v>6046</v>
      </c>
      <c r="G210" s="289" t="s">
        <v>318</v>
      </c>
      <c r="H210" s="290">
        <v>3</v>
      </c>
      <c r="I210" s="291"/>
      <c r="J210" s="292">
        <f>ROUND(I210*H210,2)</f>
        <v>0</v>
      </c>
      <c r="K210" s="288" t="s">
        <v>22</v>
      </c>
      <c r="L210" s="293"/>
      <c r="M210" s="294" t="s">
        <v>22</v>
      </c>
      <c r="N210" s="295" t="s">
        <v>47</v>
      </c>
      <c r="O210" s="49"/>
      <c r="P210" s="245">
        <f>O210*H210</f>
        <v>0</v>
      </c>
      <c r="Q210" s="245">
        <v>0</v>
      </c>
      <c r="R210" s="245">
        <f>Q210*H210</f>
        <v>0</v>
      </c>
      <c r="S210" s="245">
        <v>0</v>
      </c>
      <c r="T210" s="246">
        <f>S210*H210</f>
        <v>0</v>
      </c>
      <c r="AR210" s="26" t="s">
        <v>250</v>
      </c>
      <c r="AT210" s="26" t="s">
        <v>468</v>
      </c>
      <c r="AU210" s="26" t="s">
        <v>104</v>
      </c>
      <c r="AY210" s="26" t="s">
        <v>208</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121</v>
      </c>
      <c r="BM210" s="26" t="s">
        <v>2157</v>
      </c>
    </row>
    <row r="211" spans="2:63" s="16" customFormat="1" ht="21.6" customHeight="1">
      <c r="B211" s="320"/>
      <c r="C211" s="321"/>
      <c r="D211" s="322" t="s">
        <v>75</v>
      </c>
      <c r="E211" s="322" t="s">
        <v>5887</v>
      </c>
      <c r="F211" s="322" t="s">
        <v>5888</v>
      </c>
      <c r="G211" s="321"/>
      <c r="H211" s="321"/>
      <c r="I211" s="323"/>
      <c r="J211" s="324">
        <f>BK211</f>
        <v>0</v>
      </c>
      <c r="K211" s="321"/>
      <c r="L211" s="325"/>
      <c r="M211" s="326"/>
      <c r="N211" s="327"/>
      <c r="O211" s="327"/>
      <c r="P211" s="328">
        <f>SUM(P212:P245)</f>
        <v>0</v>
      </c>
      <c r="Q211" s="327"/>
      <c r="R211" s="328">
        <f>SUM(R212:R245)</f>
        <v>0</v>
      </c>
      <c r="S211" s="327"/>
      <c r="T211" s="329">
        <f>SUM(T212:T245)</f>
        <v>0</v>
      </c>
      <c r="AR211" s="330" t="s">
        <v>18</v>
      </c>
      <c r="AT211" s="331" t="s">
        <v>75</v>
      </c>
      <c r="AU211" s="331" t="s">
        <v>104</v>
      </c>
      <c r="AY211" s="330" t="s">
        <v>208</v>
      </c>
      <c r="BK211" s="332">
        <f>SUM(BK212:BK245)</f>
        <v>0</v>
      </c>
    </row>
    <row r="212" spans="2:65" s="1" customFormat="1" ht="25.5" customHeight="1">
      <c r="B212" s="48"/>
      <c r="C212" s="286" t="s">
        <v>1337</v>
      </c>
      <c r="D212" s="286" t="s">
        <v>468</v>
      </c>
      <c r="E212" s="287" t="s">
        <v>6047</v>
      </c>
      <c r="F212" s="288" t="s">
        <v>6048</v>
      </c>
      <c r="G212" s="289" t="s">
        <v>213</v>
      </c>
      <c r="H212" s="290">
        <v>85.204</v>
      </c>
      <c r="I212" s="291"/>
      <c r="J212" s="292">
        <f>ROUND(I212*H212,2)</f>
        <v>0</v>
      </c>
      <c r="K212" s="288" t="s">
        <v>22</v>
      </c>
      <c r="L212" s="293"/>
      <c r="M212" s="294" t="s">
        <v>22</v>
      </c>
      <c r="N212" s="295" t="s">
        <v>47</v>
      </c>
      <c r="O212" s="49"/>
      <c r="P212" s="245">
        <f>O212*H212</f>
        <v>0</v>
      </c>
      <c r="Q212" s="245">
        <v>0</v>
      </c>
      <c r="R212" s="245">
        <f>Q212*H212</f>
        <v>0</v>
      </c>
      <c r="S212" s="245">
        <v>0</v>
      </c>
      <c r="T212" s="246">
        <f>S212*H212</f>
        <v>0</v>
      </c>
      <c r="AR212" s="26" t="s">
        <v>250</v>
      </c>
      <c r="AT212" s="26" t="s">
        <v>468</v>
      </c>
      <c r="AU212" s="26" t="s">
        <v>121</v>
      </c>
      <c r="AY212" s="26" t="s">
        <v>208</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121</v>
      </c>
      <c r="BM212" s="26" t="s">
        <v>2169</v>
      </c>
    </row>
    <row r="213" spans="2:65" s="1" customFormat="1" ht="16.5" customHeight="1">
      <c r="B213" s="48"/>
      <c r="C213" s="286" t="s">
        <v>1342</v>
      </c>
      <c r="D213" s="286" t="s">
        <v>468</v>
      </c>
      <c r="E213" s="287" t="s">
        <v>6049</v>
      </c>
      <c r="F213" s="288" t="s">
        <v>6050</v>
      </c>
      <c r="G213" s="289" t="s">
        <v>2524</v>
      </c>
      <c r="H213" s="290">
        <v>2.6</v>
      </c>
      <c r="I213" s="291"/>
      <c r="J213" s="292">
        <f>ROUND(I213*H213,2)</f>
        <v>0</v>
      </c>
      <c r="K213" s="288" t="s">
        <v>22</v>
      </c>
      <c r="L213" s="293"/>
      <c r="M213" s="294" t="s">
        <v>22</v>
      </c>
      <c r="N213" s="295" t="s">
        <v>47</v>
      </c>
      <c r="O213" s="49"/>
      <c r="P213" s="245">
        <f>O213*H213</f>
        <v>0</v>
      </c>
      <c r="Q213" s="245">
        <v>0</v>
      </c>
      <c r="R213" s="245">
        <f>Q213*H213</f>
        <v>0</v>
      </c>
      <c r="S213" s="245">
        <v>0</v>
      </c>
      <c r="T213" s="246">
        <f>S213*H213</f>
        <v>0</v>
      </c>
      <c r="AR213" s="26" t="s">
        <v>250</v>
      </c>
      <c r="AT213" s="26" t="s">
        <v>468</v>
      </c>
      <c r="AU213" s="26" t="s">
        <v>121</v>
      </c>
      <c r="AY213" s="26" t="s">
        <v>208</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121</v>
      </c>
      <c r="BM213" s="26" t="s">
        <v>2181</v>
      </c>
    </row>
    <row r="214" spans="2:65" s="1" customFormat="1" ht="25.5" customHeight="1">
      <c r="B214" s="48"/>
      <c r="C214" s="286" t="s">
        <v>1374</v>
      </c>
      <c r="D214" s="286" t="s">
        <v>468</v>
      </c>
      <c r="E214" s="287" t="s">
        <v>6051</v>
      </c>
      <c r="F214" s="288" t="s">
        <v>6052</v>
      </c>
      <c r="G214" s="289" t="s">
        <v>318</v>
      </c>
      <c r="H214" s="290">
        <v>1</v>
      </c>
      <c r="I214" s="291"/>
      <c r="J214" s="292">
        <f>ROUND(I214*H214,2)</f>
        <v>0</v>
      </c>
      <c r="K214" s="288" t="s">
        <v>22</v>
      </c>
      <c r="L214" s="293"/>
      <c r="M214" s="294" t="s">
        <v>22</v>
      </c>
      <c r="N214" s="295" t="s">
        <v>47</v>
      </c>
      <c r="O214" s="49"/>
      <c r="P214" s="245">
        <f>O214*H214</f>
        <v>0</v>
      </c>
      <c r="Q214" s="245">
        <v>0</v>
      </c>
      <c r="R214" s="245">
        <f>Q214*H214</f>
        <v>0</v>
      </c>
      <c r="S214" s="245">
        <v>0</v>
      </c>
      <c r="T214" s="246">
        <f>S214*H214</f>
        <v>0</v>
      </c>
      <c r="AR214" s="26" t="s">
        <v>250</v>
      </c>
      <c r="AT214" s="26" t="s">
        <v>468</v>
      </c>
      <c r="AU214" s="26" t="s">
        <v>121</v>
      </c>
      <c r="AY214" s="26" t="s">
        <v>208</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121</v>
      </c>
      <c r="BM214" s="26" t="s">
        <v>2191</v>
      </c>
    </row>
    <row r="215" spans="2:65" s="1" customFormat="1" ht="16.5" customHeight="1">
      <c r="B215" s="48"/>
      <c r="C215" s="286" t="s">
        <v>1395</v>
      </c>
      <c r="D215" s="286" t="s">
        <v>468</v>
      </c>
      <c r="E215" s="287" t="s">
        <v>6053</v>
      </c>
      <c r="F215" s="288" t="s">
        <v>5945</v>
      </c>
      <c r="G215" s="289" t="s">
        <v>2524</v>
      </c>
      <c r="H215" s="290">
        <v>63</v>
      </c>
      <c r="I215" s="291"/>
      <c r="J215" s="292">
        <f>ROUND(I215*H215,2)</f>
        <v>0</v>
      </c>
      <c r="K215" s="288" t="s">
        <v>22</v>
      </c>
      <c r="L215" s="293"/>
      <c r="M215" s="294" t="s">
        <v>22</v>
      </c>
      <c r="N215" s="295" t="s">
        <v>47</v>
      </c>
      <c r="O215" s="49"/>
      <c r="P215" s="245">
        <f>O215*H215</f>
        <v>0</v>
      </c>
      <c r="Q215" s="245">
        <v>0</v>
      </c>
      <c r="R215" s="245">
        <f>Q215*H215</f>
        <v>0</v>
      </c>
      <c r="S215" s="245">
        <v>0</v>
      </c>
      <c r="T215" s="246">
        <f>S215*H215</f>
        <v>0</v>
      </c>
      <c r="AR215" s="26" t="s">
        <v>250</v>
      </c>
      <c r="AT215" s="26" t="s">
        <v>468</v>
      </c>
      <c r="AU215" s="26" t="s">
        <v>121</v>
      </c>
      <c r="AY215" s="26" t="s">
        <v>208</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121</v>
      </c>
      <c r="BM215" s="26" t="s">
        <v>2202</v>
      </c>
    </row>
    <row r="216" spans="2:65" s="1" customFormat="1" ht="25.5" customHeight="1">
      <c r="B216" s="48"/>
      <c r="C216" s="286" t="s">
        <v>1400</v>
      </c>
      <c r="D216" s="286" t="s">
        <v>468</v>
      </c>
      <c r="E216" s="287" t="s">
        <v>6054</v>
      </c>
      <c r="F216" s="288" t="s">
        <v>6055</v>
      </c>
      <c r="G216" s="289" t="s">
        <v>318</v>
      </c>
      <c r="H216" s="290">
        <v>2</v>
      </c>
      <c r="I216" s="291"/>
      <c r="J216" s="292">
        <f>ROUND(I216*H216,2)</f>
        <v>0</v>
      </c>
      <c r="K216" s="288" t="s">
        <v>22</v>
      </c>
      <c r="L216" s="293"/>
      <c r="M216" s="294" t="s">
        <v>22</v>
      </c>
      <c r="N216" s="295" t="s">
        <v>47</v>
      </c>
      <c r="O216" s="49"/>
      <c r="P216" s="245">
        <f>O216*H216</f>
        <v>0</v>
      </c>
      <c r="Q216" s="245">
        <v>0</v>
      </c>
      <c r="R216" s="245">
        <f>Q216*H216</f>
        <v>0</v>
      </c>
      <c r="S216" s="245">
        <v>0</v>
      </c>
      <c r="T216" s="246">
        <f>S216*H216</f>
        <v>0</v>
      </c>
      <c r="AR216" s="26" t="s">
        <v>250</v>
      </c>
      <c r="AT216" s="26" t="s">
        <v>468</v>
      </c>
      <c r="AU216" s="26" t="s">
        <v>121</v>
      </c>
      <c r="AY216" s="26" t="s">
        <v>208</v>
      </c>
      <c r="BE216" s="247">
        <f>IF(N216="základní",J216,0)</f>
        <v>0</v>
      </c>
      <c r="BF216" s="247">
        <f>IF(N216="snížená",J216,0)</f>
        <v>0</v>
      </c>
      <c r="BG216" s="247">
        <f>IF(N216="zákl. přenesená",J216,0)</f>
        <v>0</v>
      </c>
      <c r="BH216" s="247">
        <f>IF(N216="sníž. přenesená",J216,0)</f>
        <v>0</v>
      </c>
      <c r="BI216" s="247">
        <f>IF(N216="nulová",J216,0)</f>
        <v>0</v>
      </c>
      <c r="BJ216" s="26" t="s">
        <v>18</v>
      </c>
      <c r="BK216" s="247">
        <f>ROUND(I216*H216,2)</f>
        <v>0</v>
      </c>
      <c r="BL216" s="26" t="s">
        <v>121</v>
      </c>
      <c r="BM216" s="26" t="s">
        <v>2212</v>
      </c>
    </row>
    <row r="217" spans="2:65" s="1" customFormat="1" ht="16.5" customHeight="1">
      <c r="B217" s="48"/>
      <c r="C217" s="286" t="s">
        <v>1404</v>
      </c>
      <c r="D217" s="286" t="s">
        <v>468</v>
      </c>
      <c r="E217" s="287" t="s">
        <v>6056</v>
      </c>
      <c r="F217" s="288" t="s">
        <v>5902</v>
      </c>
      <c r="G217" s="289" t="s">
        <v>318</v>
      </c>
      <c r="H217" s="290">
        <v>2</v>
      </c>
      <c r="I217" s="291"/>
      <c r="J217" s="292">
        <f>ROUND(I217*H217,2)</f>
        <v>0</v>
      </c>
      <c r="K217" s="288" t="s">
        <v>22</v>
      </c>
      <c r="L217" s="293"/>
      <c r="M217" s="294" t="s">
        <v>22</v>
      </c>
      <c r="N217" s="295" t="s">
        <v>47</v>
      </c>
      <c r="O217" s="49"/>
      <c r="P217" s="245">
        <f>O217*H217</f>
        <v>0</v>
      </c>
      <c r="Q217" s="245">
        <v>0</v>
      </c>
      <c r="R217" s="245">
        <f>Q217*H217</f>
        <v>0</v>
      </c>
      <c r="S217" s="245">
        <v>0</v>
      </c>
      <c r="T217" s="246">
        <f>S217*H217</f>
        <v>0</v>
      </c>
      <c r="AR217" s="26" t="s">
        <v>250</v>
      </c>
      <c r="AT217" s="26" t="s">
        <v>468</v>
      </c>
      <c r="AU217" s="26" t="s">
        <v>121</v>
      </c>
      <c r="AY217" s="26" t="s">
        <v>208</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121</v>
      </c>
      <c r="BM217" s="26" t="s">
        <v>2221</v>
      </c>
    </row>
    <row r="218" spans="2:65" s="1" customFormat="1" ht="25.5" customHeight="1">
      <c r="B218" s="48"/>
      <c r="C218" s="286" t="s">
        <v>1411</v>
      </c>
      <c r="D218" s="286" t="s">
        <v>468</v>
      </c>
      <c r="E218" s="287" t="s">
        <v>6057</v>
      </c>
      <c r="F218" s="288" t="s">
        <v>6058</v>
      </c>
      <c r="G218" s="289" t="s">
        <v>2524</v>
      </c>
      <c r="H218" s="290">
        <v>15</v>
      </c>
      <c r="I218" s="291"/>
      <c r="J218" s="292">
        <f>ROUND(I218*H218,2)</f>
        <v>0</v>
      </c>
      <c r="K218" s="288" t="s">
        <v>22</v>
      </c>
      <c r="L218" s="293"/>
      <c r="M218" s="294" t="s">
        <v>22</v>
      </c>
      <c r="N218" s="295" t="s">
        <v>47</v>
      </c>
      <c r="O218" s="49"/>
      <c r="P218" s="245">
        <f>O218*H218</f>
        <v>0</v>
      </c>
      <c r="Q218" s="245">
        <v>0</v>
      </c>
      <c r="R218" s="245">
        <f>Q218*H218</f>
        <v>0</v>
      </c>
      <c r="S218" s="245">
        <v>0</v>
      </c>
      <c r="T218" s="246">
        <f>S218*H218</f>
        <v>0</v>
      </c>
      <c r="AR218" s="26" t="s">
        <v>250</v>
      </c>
      <c r="AT218" s="26" t="s">
        <v>468</v>
      </c>
      <c r="AU218" s="26" t="s">
        <v>121</v>
      </c>
      <c r="AY218" s="26" t="s">
        <v>208</v>
      </c>
      <c r="BE218" s="247">
        <f>IF(N218="základní",J218,0)</f>
        <v>0</v>
      </c>
      <c r="BF218" s="247">
        <f>IF(N218="snížená",J218,0)</f>
        <v>0</v>
      </c>
      <c r="BG218" s="247">
        <f>IF(N218="zákl. přenesená",J218,0)</f>
        <v>0</v>
      </c>
      <c r="BH218" s="247">
        <f>IF(N218="sníž. přenesená",J218,0)</f>
        <v>0</v>
      </c>
      <c r="BI218" s="247">
        <f>IF(N218="nulová",J218,0)</f>
        <v>0</v>
      </c>
      <c r="BJ218" s="26" t="s">
        <v>18</v>
      </c>
      <c r="BK218" s="247">
        <f>ROUND(I218*H218,2)</f>
        <v>0</v>
      </c>
      <c r="BL218" s="26" t="s">
        <v>121</v>
      </c>
      <c r="BM218" s="26" t="s">
        <v>2232</v>
      </c>
    </row>
    <row r="219" spans="2:65" s="1" customFormat="1" ht="16.5" customHeight="1">
      <c r="B219" s="48"/>
      <c r="C219" s="286" t="s">
        <v>1416</v>
      </c>
      <c r="D219" s="286" t="s">
        <v>468</v>
      </c>
      <c r="E219" s="287" t="s">
        <v>6059</v>
      </c>
      <c r="F219" s="288" t="s">
        <v>6060</v>
      </c>
      <c r="G219" s="289" t="s">
        <v>2524</v>
      </c>
      <c r="H219" s="290">
        <v>10</v>
      </c>
      <c r="I219" s="291"/>
      <c r="J219" s="292">
        <f>ROUND(I219*H219,2)</f>
        <v>0</v>
      </c>
      <c r="K219" s="288" t="s">
        <v>22</v>
      </c>
      <c r="L219" s="293"/>
      <c r="M219" s="294" t="s">
        <v>22</v>
      </c>
      <c r="N219" s="295" t="s">
        <v>47</v>
      </c>
      <c r="O219" s="49"/>
      <c r="P219" s="245">
        <f>O219*H219</f>
        <v>0</v>
      </c>
      <c r="Q219" s="245">
        <v>0</v>
      </c>
      <c r="R219" s="245">
        <f>Q219*H219</f>
        <v>0</v>
      </c>
      <c r="S219" s="245">
        <v>0</v>
      </c>
      <c r="T219" s="246">
        <f>S219*H219</f>
        <v>0</v>
      </c>
      <c r="AR219" s="26" t="s">
        <v>250</v>
      </c>
      <c r="AT219" s="26" t="s">
        <v>468</v>
      </c>
      <c r="AU219" s="26" t="s">
        <v>121</v>
      </c>
      <c r="AY219" s="26" t="s">
        <v>208</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121</v>
      </c>
      <c r="BM219" s="26" t="s">
        <v>2252</v>
      </c>
    </row>
    <row r="220" spans="2:65" s="1" customFormat="1" ht="25.5" customHeight="1">
      <c r="B220" s="48"/>
      <c r="C220" s="286" t="s">
        <v>1421</v>
      </c>
      <c r="D220" s="286" t="s">
        <v>468</v>
      </c>
      <c r="E220" s="287" t="s">
        <v>6061</v>
      </c>
      <c r="F220" s="288" t="s">
        <v>6062</v>
      </c>
      <c r="G220" s="289" t="s">
        <v>318</v>
      </c>
      <c r="H220" s="290">
        <v>1</v>
      </c>
      <c r="I220" s="291"/>
      <c r="J220" s="292">
        <f>ROUND(I220*H220,2)</f>
        <v>0</v>
      </c>
      <c r="K220" s="288" t="s">
        <v>22</v>
      </c>
      <c r="L220" s="293"/>
      <c r="M220" s="294" t="s">
        <v>22</v>
      </c>
      <c r="N220" s="295" t="s">
        <v>47</v>
      </c>
      <c r="O220" s="49"/>
      <c r="P220" s="245">
        <f>O220*H220</f>
        <v>0</v>
      </c>
      <c r="Q220" s="245">
        <v>0</v>
      </c>
      <c r="R220" s="245">
        <f>Q220*H220</f>
        <v>0</v>
      </c>
      <c r="S220" s="245">
        <v>0</v>
      </c>
      <c r="T220" s="246">
        <f>S220*H220</f>
        <v>0</v>
      </c>
      <c r="AR220" s="26" t="s">
        <v>250</v>
      </c>
      <c r="AT220" s="26" t="s">
        <v>468</v>
      </c>
      <c r="AU220" s="26" t="s">
        <v>121</v>
      </c>
      <c r="AY220" s="26" t="s">
        <v>208</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121</v>
      </c>
      <c r="BM220" s="26" t="s">
        <v>2262</v>
      </c>
    </row>
    <row r="221" spans="2:65" s="1" customFormat="1" ht="25.5" customHeight="1">
      <c r="B221" s="48"/>
      <c r="C221" s="286" t="s">
        <v>1425</v>
      </c>
      <c r="D221" s="286" t="s">
        <v>468</v>
      </c>
      <c r="E221" s="287" t="s">
        <v>6063</v>
      </c>
      <c r="F221" s="288" t="s">
        <v>6064</v>
      </c>
      <c r="G221" s="289" t="s">
        <v>318</v>
      </c>
      <c r="H221" s="290">
        <v>2</v>
      </c>
      <c r="I221" s="291"/>
      <c r="J221" s="292">
        <f>ROUND(I221*H221,2)</f>
        <v>0</v>
      </c>
      <c r="K221" s="288" t="s">
        <v>22</v>
      </c>
      <c r="L221" s="293"/>
      <c r="M221" s="294" t="s">
        <v>22</v>
      </c>
      <c r="N221" s="295" t="s">
        <v>47</v>
      </c>
      <c r="O221" s="49"/>
      <c r="P221" s="245">
        <f>O221*H221</f>
        <v>0</v>
      </c>
      <c r="Q221" s="245">
        <v>0</v>
      </c>
      <c r="R221" s="245">
        <f>Q221*H221</f>
        <v>0</v>
      </c>
      <c r="S221" s="245">
        <v>0</v>
      </c>
      <c r="T221" s="246">
        <f>S221*H221</f>
        <v>0</v>
      </c>
      <c r="AR221" s="26" t="s">
        <v>250</v>
      </c>
      <c r="AT221" s="26" t="s">
        <v>468</v>
      </c>
      <c r="AU221" s="26" t="s">
        <v>121</v>
      </c>
      <c r="AY221" s="26" t="s">
        <v>208</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121</v>
      </c>
      <c r="BM221" s="26" t="s">
        <v>2273</v>
      </c>
    </row>
    <row r="222" spans="2:65" s="1" customFormat="1" ht="16.5" customHeight="1">
      <c r="B222" s="48"/>
      <c r="C222" s="286" t="s">
        <v>1429</v>
      </c>
      <c r="D222" s="286" t="s">
        <v>468</v>
      </c>
      <c r="E222" s="287" t="s">
        <v>6065</v>
      </c>
      <c r="F222" s="288" t="s">
        <v>5902</v>
      </c>
      <c r="G222" s="289" t="s">
        <v>318</v>
      </c>
      <c r="H222" s="290">
        <v>5</v>
      </c>
      <c r="I222" s="291"/>
      <c r="J222" s="292">
        <f>ROUND(I222*H222,2)</f>
        <v>0</v>
      </c>
      <c r="K222" s="288" t="s">
        <v>22</v>
      </c>
      <c r="L222" s="293"/>
      <c r="M222" s="294" t="s">
        <v>22</v>
      </c>
      <c r="N222" s="295" t="s">
        <v>47</v>
      </c>
      <c r="O222" s="49"/>
      <c r="P222" s="245">
        <f>O222*H222</f>
        <v>0</v>
      </c>
      <c r="Q222" s="245">
        <v>0</v>
      </c>
      <c r="R222" s="245">
        <f>Q222*H222</f>
        <v>0</v>
      </c>
      <c r="S222" s="245">
        <v>0</v>
      </c>
      <c r="T222" s="246">
        <f>S222*H222</f>
        <v>0</v>
      </c>
      <c r="AR222" s="26" t="s">
        <v>250</v>
      </c>
      <c r="AT222" s="26" t="s">
        <v>468</v>
      </c>
      <c r="AU222" s="26" t="s">
        <v>121</v>
      </c>
      <c r="AY222" s="26" t="s">
        <v>208</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121</v>
      </c>
      <c r="BM222" s="26" t="s">
        <v>2283</v>
      </c>
    </row>
    <row r="223" spans="2:65" s="1" customFormat="1" ht="16.5" customHeight="1">
      <c r="B223" s="48"/>
      <c r="C223" s="286" t="s">
        <v>1437</v>
      </c>
      <c r="D223" s="286" t="s">
        <v>468</v>
      </c>
      <c r="E223" s="287" t="s">
        <v>6066</v>
      </c>
      <c r="F223" s="288" t="s">
        <v>6067</v>
      </c>
      <c r="G223" s="289" t="s">
        <v>318</v>
      </c>
      <c r="H223" s="290">
        <v>2</v>
      </c>
      <c r="I223" s="291"/>
      <c r="J223" s="292">
        <f>ROUND(I223*H223,2)</f>
        <v>0</v>
      </c>
      <c r="K223" s="288" t="s">
        <v>22</v>
      </c>
      <c r="L223" s="293"/>
      <c r="M223" s="294" t="s">
        <v>22</v>
      </c>
      <c r="N223" s="295" t="s">
        <v>47</v>
      </c>
      <c r="O223" s="49"/>
      <c r="P223" s="245">
        <f>O223*H223</f>
        <v>0</v>
      </c>
      <c r="Q223" s="245">
        <v>0</v>
      </c>
      <c r="R223" s="245">
        <f>Q223*H223</f>
        <v>0</v>
      </c>
      <c r="S223" s="245">
        <v>0</v>
      </c>
      <c r="T223" s="246">
        <f>S223*H223</f>
        <v>0</v>
      </c>
      <c r="AR223" s="26" t="s">
        <v>250</v>
      </c>
      <c r="AT223" s="26" t="s">
        <v>468</v>
      </c>
      <c r="AU223" s="26" t="s">
        <v>121</v>
      </c>
      <c r="AY223" s="26" t="s">
        <v>208</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121</v>
      </c>
      <c r="BM223" s="26" t="s">
        <v>2299</v>
      </c>
    </row>
    <row r="224" spans="2:65" s="1" customFormat="1" ht="16.5" customHeight="1">
      <c r="B224" s="48"/>
      <c r="C224" s="286" t="s">
        <v>1445</v>
      </c>
      <c r="D224" s="286" t="s">
        <v>468</v>
      </c>
      <c r="E224" s="287" t="s">
        <v>6068</v>
      </c>
      <c r="F224" s="288" t="s">
        <v>6069</v>
      </c>
      <c r="G224" s="289" t="s">
        <v>318</v>
      </c>
      <c r="H224" s="290">
        <v>2</v>
      </c>
      <c r="I224" s="291"/>
      <c r="J224" s="292">
        <f>ROUND(I224*H224,2)</f>
        <v>0</v>
      </c>
      <c r="K224" s="288" t="s">
        <v>22</v>
      </c>
      <c r="L224" s="293"/>
      <c r="M224" s="294" t="s">
        <v>22</v>
      </c>
      <c r="N224" s="295" t="s">
        <v>47</v>
      </c>
      <c r="O224" s="49"/>
      <c r="P224" s="245">
        <f>O224*H224</f>
        <v>0</v>
      </c>
      <c r="Q224" s="245">
        <v>0</v>
      </c>
      <c r="R224" s="245">
        <f>Q224*H224</f>
        <v>0</v>
      </c>
      <c r="S224" s="245">
        <v>0</v>
      </c>
      <c r="T224" s="246">
        <f>S224*H224</f>
        <v>0</v>
      </c>
      <c r="AR224" s="26" t="s">
        <v>250</v>
      </c>
      <c r="AT224" s="26" t="s">
        <v>468</v>
      </c>
      <c r="AU224" s="26" t="s">
        <v>121</v>
      </c>
      <c r="AY224" s="26" t="s">
        <v>208</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121</v>
      </c>
      <c r="BM224" s="26" t="s">
        <v>2309</v>
      </c>
    </row>
    <row r="225" spans="2:65" s="1" customFormat="1" ht="25.5" customHeight="1">
      <c r="B225" s="48"/>
      <c r="C225" s="286" t="s">
        <v>1469</v>
      </c>
      <c r="D225" s="286" t="s">
        <v>468</v>
      </c>
      <c r="E225" s="287" t="s">
        <v>6070</v>
      </c>
      <c r="F225" s="288" t="s">
        <v>6071</v>
      </c>
      <c r="G225" s="289" t="s">
        <v>318</v>
      </c>
      <c r="H225" s="290">
        <v>2</v>
      </c>
      <c r="I225" s="291"/>
      <c r="J225" s="292">
        <f>ROUND(I225*H225,2)</f>
        <v>0</v>
      </c>
      <c r="K225" s="288" t="s">
        <v>22</v>
      </c>
      <c r="L225" s="293"/>
      <c r="M225" s="294" t="s">
        <v>22</v>
      </c>
      <c r="N225" s="295" t="s">
        <v>47</v>
      </c>
      <c r="O225" s="49"/>
      <c r="P225" s="245">
        <f>O225*H225</f>
        <v>0</v>
      </c>
      <c r="Q225" s="245">
        <v>0</v>
      </c>
      <c r="R225" s="245">
        <f>Q225*H225</f>
        <v>0</v>
      </c>
      <c r="S225" s="245">
        <v>0</v>
      </c>
      <c r="T225" s="246">
        <f>S225*H225</f>
        <v>0</v>
      </c>
      <c r="AR225" s="26" t="s">
        <v>250</v>
      </c>
      <c r="AT225" s="26" t="s">
        <v>468</v>
      </c>
      <c r="AU225" s="26" t="s">
        <v>121</v>
      </c>
      <c r="AY225" s="26" t="s">
        <v>208</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121</v>
      </c>
      <c r="BM225" s="26" t="s">
        <v>2320</v>
      </c>
    </row>
    <row r="226" spans="2:65" s="1" customFormat="1" ht="25.5" customHeight="1">
      <c r="B226" s="48"/>
      <c r="C226" s="286" t="s">
        <v>1474</v>
      </c>
      <c r="D226" s="286" t="s">
        <v>468</v>
      </c>
      <c r="E226" s="287" t="s">
        <v>6072</v>
      </c>
      <c r="F226" s="288" t="s">
        <v>6073</v>
      </c>
      <c r="G226" s="289" t="s">
        <v>2524</v>
      </c>
      <c r="H226" s="290">
        <v>70</v>
      </c>
      <c r="I226" s="291"/>
      <c r="J226" s="292">
        <f>ROUND(I226*H226,2)</f>
        <v>0</v>
      </c>
      <c r="K226" s="288" t="s">
        <v>22</v>
      </c>
      <c r="L226" s="293"/>
      <c r="M226" s="294" t="s">
        <v>22</v>
      </c>
      <c r="N226" s="295" t="s">
        <v>47</v>
      </c>
      <c r="O226" s="49"/>
      <c r="P226" s="245">
        <f>O226*H226</f>
        <v>0</v>
      </c>
      <c r="Q226" s="245">
        <v>0</v>
      </c>
      <c r="R226" s="245">
        <f>Q226*H226</f>
        <v>0</v>
      </c>
      <c r="S226" s="245">
        <v>0</v>
      </c>
      <c r="T226" s="246">
        <f>S226*H226</f>
        <v>0</v>
      </c>
      <c r="AR226" s="26" t="s">
        <v>250</v>
      </c>
      <c r="AT226" s="26" t="s">
        <v>468</v>
      </c>
      <c r="AU226" s="26" t="s">
        <v>121</v>
      </c>
      <c r="AY226" s="26" t="s">
        <v>208</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121</v>
      </c>
      <c r="BM226" s="26" t="s">
        <v>2333</v>
      </c>
    </row>
    <row r="227" spans="2:65" s="1" customFormat="1" ht="16.5" customHeight="1">
      <c r="B227" s="48"/>
      <c r="C227" s="286" t="s">
        <v>1478</v>
      </c>
      <c r="D227" s="286" t="s">
        <v>468</v>
      </c>
      <c r="E227" s="287" t="s">
        <v>6074</v>
      </c>
      <c r="F227" s="288" t="s">
        <v>6075</v>
      </c>
      <c r="G227" s="289" t="s">
        <v>2524</v>
      </c>
      <c r="H227" s="290">
        <v>50</v>
      </c>
      <c r="I227" s="291"/>
      <c r="J227" s="292">
        <f>ROUND(I227*H227,2)</f>
        <v>0</v>
      </c>
      <c r="K227" s="288" t="s">
        <v>22</v>
      </c>
      <c r="L227" s="293"/>
      <c r="M227" s="294" t="s">
        <v>22</v>
      </c>
      <c r="N227" s="295" t="s">
        <v>47</v>
      </c>
      <c r="O227" s="49"/>
      <c r="P227" s="245">
        <f>O227*H227</f>
        <v>0</v>
      </c>
      <c r="Q227" s="245">
        <v>0</v>
      </c>
      <c r="R227" s="245">
        <f>Q227*H227</f>
        <v>0</v>
      </c>
      <c r="S227" s="245">
        <v>0</v>
      </c>
      <c r="T227" s="246">
        <f>S227*H227</f>
        <v>0</v>
      </c>
      <c r="AR227" s="26" t="s">
        <v>250</v>
      </c>
      <c r="AT227" s="26" t="s">
        <v>468</v>
      </c>
      <c r="AU227" s="26" t="s">
        <v>121</v>
      </c>
      <c r="AY227" s="26" t="s">
        <v>208</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121</v>
      </c>
      <c r="BM227" s="26" t="s">
        <v>2351</v>
      </c>
    </row>
    <row r="228" spans="2:65" s="1" customFormat="1" ht="16.5" customHeight="1">
      <c r="B228" s="48"/>
      <c r="C228" s="286" t="s">
        <v>1482</v>
      </c>
      <c r="D228" s="286" t="s">
        <v>468</v>
      </c>
      <c r="E228" s="287" t="s">
        <v>6076</v>
      </c>
      <c r="F228" s="288" t="s">
        <v>5896</v>
      </c>
      <c r="G228" s="289" t="s">
        <v>318</v>
      </c>
      <c r="H228" s="290">
        <v>6</v>
      </c>
      <c r="I228" s="291"/>
      <c r="J228" s="292">
        <f>ROUND(I228*H228,2)</f>
        <v>0</v>
      </c>
      <c r="K228" s="288" t="s">
        <v>22</v>
      </c>
      <c r="L228" s="293"/>
      <c r="M228" s="294" t="s">
        <v>22</v>
      </c>
      <c r="N228" s="295" t="s">
        <v>47</v>
      </c>
      <c r="O228" s="49"/>
      <c r="P228" s="245">
        <f>O228*H228</f>
        <v>0</v>
      </c>
      <c r="Q228" s="245">
        <v>0</v>
      </c>
      <c r="R228" s="245">
        <f>Q228*H228</f>
        <v>0</v>
      </c>
      <c r="S228" s="245">
        <v>0</v>
      </c>
      <c r="T228" s="246">
        <f>S228*H228</f>
        <v>0</v>
      </c>
      <c r="AR228" s="26" t="s">
        <v>250</v>
      </c>
      <c r="AT228" s="26" t="s">
        <v>468</v>
      </c>
      <c r="AU228" s="26" t="s">
        <v>121</v>
      </c>
      <c r="AY228" s="26" t="s">
        <v>208</v>
      </c>
      <c r="BE228" s="247">
        <f>IF(N228="základní",J228,0)</f>
        <v>0</v>
      </c>
      <c r="BF228" s="247">
        <f>IF(N228="snížená",J228,0)</f>
        <v>0</v>
      </c>
      <c r="BG228" s="247">
        <f>IF(N228="zákl. přenesená",J228,0)</f>
        <v>0</v>
      </c>
      <c r="BH228" s="247">
        <f>IF(N228="sníž. přenesená",J228,0)</f>
        <v>0</v>
      </c>
      <c r="BI228" s="247">
        <f>IF(N228="nulová",J228,0)</f>
        <v>0</v>
      </c>
      <c r="BJ228" s="26" t="s">
        <v>18</v>
      </c>
      <c r="BK228" s="247">
        <f>ROUND(I228*H228,2)</f>
        <v>0</v>
      </c>
      <c r="BL228" s="26" t="s">
        <v>121</v>
      </c>
      <c r="BM228" s="26" t="s">
        <v>2383</v>
      </c>
    </row>
    <row r="229" spans="2:65" s="1" customFormat="1" ht="25.5" customHeight="1">
      <c r="B229" s="48"/>
      <c r="C229" s="286" t="s">
        <v>1486</v>
      </c>
      <c r="D229" s="286" t="s">
        <v>468</v>
      </c>
      <c r="E229" s="287" t="s">
        <v>6077</v>
      </c>
      <c r="F229" s="288" t="s">
        <v>6078</v>
      </c>
      <c r="G229" s="289" t="s">
        <v>318</v>
      </c>
      <c r="H229" s="290">
        <v>2</v>
      </c>
      <c r="I229" s="291"/>
      <c r="J229" s="292">
        <f>ROUND(I229*H229,2)</f>
        <v>0</v>
      </c>
      <c r="K229" s="288" t="s">
        <v>22</v>
      </c>
      <c r="L229" s="293"/>
      <c r="M229" s="294" t="s">
        <v>22</v>
      </c>
      <c r="N229" s="295" t="s">
        <v>47</v>
      </c>
      <c r="O229" s="49"/>
      <c r="P229" s="245">
        <f>O229*H229</f>
        <v>0</v>
      </c>
      <c r="Q229" s="245">
        <v>0</v>
      </c>
      <c r="R229" s="245">
        <f>Q229*H229</f>
        <v>0</v>
      </c>
      <c r="S229" s="245">
        <v>0</v>
      </c>
      <c r="T229" s="246">
        <f>S229*H229</f>
        <v>0</v>
      </c>
      <c r="AR229" s="26" t="s">
        <v>250</v>
      </c>
      <c r="AT229" s="26" t="s">
        <v>468</v>
      </c>
      <c r="AU229" s="26" t="s">
        <v>121</v>
      </c>
      <c r="AY229" s="26" t="s">
        <v>208</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121</v>
      </c>
      <c r="BM229" s="26" t="s">
        <v>2418</v>
      </c>
    </row>
    <row r="230" spans="2:65" s="1" customFormat="1" ht="25.5" customHeight="1">
      <c r="B230" s="48"/>
      <c r="C230" s="286" t="s">
        <v>1490</v>
      </c>
      <c r="D230" s="286" t="s">
        <v>468</v>
      </c>
      <c r="E230" s="287" t="s">
        <v>6079</v>
      </c>
      <c r="F230" s="288" t="s">
        <v>6080</v>
      </c>
      <c r="G230" s="289" t="s">
        <v>2524</v>
      </c>
      <c r="H230" s="290">
        <v>21.7</v>
      </c>
      <c r="I230" s="291"/>
      <c r="J230" s="292">
        <f>ROUND(I230*H230,2)</f>
        <v>0</v>
      </c>
      <c r="K230" s="288" t="s">
        <v>22</v>
      </c>
      <c r="L230" s="293"/>
      <c r="M230" s="294" t="s">
        <v>22</v>
      </c>
      <c r="N230" s="295" t="s">
        <v>47</v>
      </c>
      <c r="O230" s="49"/>
      <c r="P230" s="245">
        <f>O230*H230</f>
        <v>0</v>
      </c>
      <c r="Q230" s="245">
        <v>0</v>
      </c>
      <c r="R230" s="245">
        <f>Q230*H230</f>
        <v>0</v>
      </c>
      <c r="S230" s="245">
        <v>0</v>
      </c>
      <c r="T230" s="246">
        <f>S230*H230</f>
        <v>0</v>
      </c>
      <c r="AR230" s="26" t="s">
        <v>250</v>
      </c>
      <c r="AT230" s="26" t="s">
        <v>468</v>
      </c>
      <c r="AU230" s="26" t="s">
        <v>121</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121</v>
      </c>
      <c r="BM230" s="26" t="s">
        <v>2427</v>
      </c>
    </row>
    <row r="231" spans="2:65" s="1" customFormat="1" ht="16.5" customHeight="1">
      <c r="B231" s="48"/>
      <c r="C231" s="286" t="s">
        <v>1494</v>
      </c>
      <c r="D231" s="286" t="s">
        <v>468</v>
      </c>
      <c r="E231" s="287" t="s">
        <v>6081</v>
      </c>
      <c r="F231" s="288" t="s">
        <v>5972</v>
      </c>
      <c r="G231" s="289" t="s">
        <v>2524</v>
      </c>
      <c r="H231" s="290">
        <v>15.5</v>
      </c>
      <c r="I231" s="291"/>
      <c r="J231" s="292">
        <f>ROUND(I231*H231,2)</f>
        <v>0</v>
      </c>
      <c r="K231" s="288" t="s">
        <v>22</v>
      </c>
      <c r="L231" s="293"/>
      <c r="M231" s="294" t="s">
        <v>22</v>
      </c>
      <c r="N231" s="295" t="s">
        <v>47</v>
      </c>
      <c r="O231" s="49"/>
      <c r="P231" s="245">
        <f>O231*H231</f>
        <v>0</v>
      </c>
      <c r="Q231" s="245">
        <v>0</v>
      </c>
      <c r="R231" s="245">
        <f>Q231*H231</f>
        <v>0</v>
      </c>
      <c r="S231" s="245">
        <v>0</v>
      </c>
      <c r="T231" s="246">
        <f>S231*H231</f>
        <v>0</v>
      </c>
      <c r="AR231" s="26" t="s">
        <v>250</v>
      </c>
      <c r="AT231" s="26" t="s">
        <v>468</v>
      </c>
      <c r="AU231" s="26" t="s">
        <v>121</v>
      </c>
      <c r="AY231" s="26" t="s">
        <v>208</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121</v>
      </c>
      <c r="BM231" s="26" t="s">
        <v>2436</v>
      </c>
    </row>
    <row r="232" spans="2:65" s="1" customFormat="1" ht="16.5" customHeight="1">
      <c r="B232" s="48"/>
      <c r="C232" s="286" t="s">
        <v>1547</v>
      </c>
      <c r="D232" s="286" t="s">
        <v>468</v>
      </c>
      <c r="E232" s="287" t="s">
        <v>6082</v>
      </c>
      <c r="F232" s="288" t="s">
        <v>5902</v>
      </c>
      <c r="G232" s="289" t="s">
        <v>318</v>
      </c>
      <c r="H232" s="290">
        <v>2</v>
      </c>
      <c r="I232" s="291"/>
      <c r="J232" s="292">
        <f>ROUND(I232*H232,2)</f>
        <v>0</v>
      </c>
      <c r="K232" s="288" t="s">
        <v>22</v>
      </c>
      <c r="L232" s="293"/>
      <c r="M232" s="294" t="s">
        <v>22</v>
      </c>
      <c r="N232" s="295" t="s">
        <v>47</v>
      </c>
      <c r="O232" s="49"/>
      <c r="P232" s="245">
        <f>O232*H232</f>
        <v>0</v>
      </c>
      <c r="Q232" s="245">
        <v>0</v>
      </c>
      <c r="R232" s="245">
        <f>Q232*H232</f>
        <v>0</v>
      </c>
      <c r="S232" s="245">
        <v>0</v>
      </c>
      <c r="T232" s="246">
        <f>S232*H232</f>
        <v>0</v>
      </c>
      <c r="AR232" s="26" t="s">
        <v>250</v>
      </c>
      <c r="AT232" s="26" t="s">
        <v>468</v>
      </c>
      <c r="AU232" s="26" t="s">
        <v>121</v>
      </c>
      <c r="AY232" s="26" t="s">
        <v>208</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121</v>
      </c>
      <c r="BM232" s="26" t="s">
        <v>2447</v>
      </c>
    </row>
    <row r="233" spans="2:65" s="1" customFormat="1" ht="25.5" customHeight="1">
      <c r="B233" s="48"/>
      <c r="C233" s="286" t="s">
        <v>1553</v>
      </c>
      <c r="D233" s="286" t="s">
        <v>468</v>
      </c>
      <c r="E233" s="287" t="s">
        <v>6083</v>
      </c>
      <c r="F233" s="288" t="s">
        <v>6084</v>
      </c>
      <c r="G233" s="289" t="s">
        <v>2524</v>
      </c>
      <c r="H233" s="290">
        <v>1.4</v>
      </c>
      <c r="I233" s="291"/>
      <c r="J233" s="292">
        <f>ROUND(I233*H233,2)</f>
        <v>0</v>
      </c>
      <c r="K233" s="288" t="s">
        <v>22</v>
      </c>
      <c r="L233" s="293"/>
      <c r="M233" s="294" t="s">
        <v>22</v>
      </c>
      <c r="N233" s="295" t="s">
        <v>47</v>
      </c>
      <c r="O233" s="49"/>
      <c r="P233" s="245">
        <f>O233*H233</f>
        <v>0</v>
      </c>
      <c r="Q233" s="245">
        <v>0</v>
      </c>
      <c r="R233" s="245">
        <f>Q233*H233</f>
        <v>0</v>
      </c>
      <c r="S233" s="245">
        <v>0</v>
      </c>
      <c r="T233" s="246">
        <f>S233*H233</f>
        <v>0</v>
      </c>
      <c r="AR233" s="26" t="s">
        <v>250</v>
      </c>
      <c r="AT233" s="26" t="s">
        <v>468</v>
      </c>
      <c r="AU233" s="26" t="s">
        <v>121</v>
      </c>
      <c r="AY233" s="26" t="s">
        <v>208</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121</v>
      </c>
      <c r="BM233" s="26" t="s">
        <v>2457</v>
      </c>
    </row>
    <row r="234" spans="2:65" s="1" customFormat="1" ht="16.5" customHeight="1">
      <c r="B234" s="48"/>
      <c r="C234" s="286" t="s">
        <v>1558</v>
      </c>
      <c r="D234" s="286" t="s">
        <v>468</v>
      </c>
      <c r="E234" s="287" t="s">
        <v>6085</v>
      </c>
      <c r="F234" s="288" t="s">
        <v>6086</v>
      </c>
      <c r="G234" s="289" t="s">
        <v>2524</v>
      </c>
      <c r="H234" s="290">
        <v>1</v>
      </c>
      <c r="I234" s="291"/>
      <c r="J234" s="292">
        <f>ROUND(I234*H234,2)</f>
        <v>0</v>
      </c>
      <c r="K234" s="288" t="s">
        <v>22</v>
      </c>
      <c r="L234" s="293"/>
      <c r="M234" s="294" t="s">
        <v>22</v>
      </c>
      <c r="N234" s="295" t="s">
        <v>47</v>
      </c>
      <c r="O234" s="49"/>
      <c r="P234" s="245">
        <f>O234*H234</f>
        <v>0</v>
      </c>
      <c r="Q234" s="245">
        <v>0</v>
      </c>
      <c r="R234" s="245">
        <f>Q234*H234</f>
        <v>0</v>
      </c>
      <c r="S234" s="245">
        <v>0</v>
      </c>
      <c r="T234" s="246">
        <f>S234*H234</f>
        <v>0</v>
      </c>
      <c r="AR234" s="26" t="s">
        <v>250</v>
      </c>
      <c r="AT234" s="26" t="s">
        <v>468</v>
      </c>
      <c r="AU234" s="26" t="s">
        <v>121</v>
      </c>
      <c r="AY234" s="26" t="s">
        <v>208</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121</v>
      </c>
      <c r="BM234" s="26" t="s">
        <v>2470</v>
      </c>
    </row>
    <row r="235" spans="2:65" s="1" customFormat="1" ht="25.5" customHeight="1">
      <c r="B235" s="48"/>
      <c r="C235" s="286" t="s">
        <v>1562</v>
      </c>
      <c r="D235" s="286" t="s">
        <v>468</v>
      </c>
      <c r="E235" s="287" t="s">
        <v>6087</v>
      </c>
      <c r="F235" s="288" t="s">
        <v>6088</v>
      </c>
      <c r="G235" s="289" t="s">
        <v>318</v>
      </c>
      <c r="H235" s="290">
        <v>2</v>
      </c>
      <c r="I235" s="291"/>
      <c r="J235" s="292">
        <f>ROUND(I235*H235,2)</f>
        <v>0</v>
      </c>
      <c r="K235" s="288" t="s">
        <v>22</v>
      </c>
      <c r="L235" s="293"/>
      <c r="M235" s="294" t="s">
        <v>22</v>
      </c>
      <c r="N235" s="295" t="s">
        <v>47</v>
      </c>
      <c r="O235" s="49"/>
      <c r="P235" s="245">
        <f>O235*H235</f>
        <v>0</v>
      </c>
      <c r="Q235" s="245">
        <v>0</v>
      </c>
      <c r="R235" s="245">
        <f>Q235*H235</f>
        <v>0</v>
      </c>
      <c r="S235" s="245">
        <v>0</v>
      </c>
      <c r="T235" s="246">
        <f>S235*H235</f>
        <v>0</v>
      </c>
      <c r="AR235" s="26" t="s">
        <v>250</v>
      </c>
      <c r="AT235" s="26" t="s">
        <v>468</v>
      </c>
      <c r="AU235" s="26" t="s">
        <v>121</v>
      </c>
      <c r="AY235" s="26" t="s">
        <v>208</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121</v>
      </c>
      <c r="BM235" s="26" t="s">
        <v>2480</v>
      </c>
    </row>
    <row r="236" spans="2:65" s="1" customFormat="1" ht="25.5" customHeight="1">
      <c r="B236" s="48"/>
      <c r="C236" s="286" t="s">
        <v>1567</v>
      </c>
      <c r="D236" s="286" t="s">
        <v>468</v>
      </c>
      <c r="E236" s="287" t="s">
        <v>6089</v>
      </c>
      <c r="F236" s="288" t="s">
        <v>6090</v>
      </c>
      <c r="G236" s="289" t="s">
        <v>318</v>
      </c>
      <c r="H236" s="290">
        <v>2</v>
      </c>
      <c r="I236" s="291"/>
      <c r="J236" s="292">
        <f>ROUND(I236*H236,2)</f>
        <v>0</v>
      </c>
      <c r="K236" s="288" t="s">
        <v>22</v>
      </c>
      <c r="L236" s="293"/>
      <c r="M236" s="294" t="s">
        <v>22</v>
      </c>
      <c r="N236" s="295" t="s">
        <v>47</v>
      </c>
      <c r="O236" s="49"/>
      <c r="P236" s="245">
        <f>O236*H236</f>
        <v>0</v>
      </c>
      <c r="Q236" s="245">
        <v>0</v>
      </c>
      <c r="R236" s="245">
        <f>Q236*H236</f>
        <v>0</v>
      </c>
      <c r="S236" s="245">
        <v>0</v>
      </c>
      <c r="T236" s="246">
        <f>S236*H236</f>
        <v>0</v>
      </c>
      <c r="AR236" s="26" t="s">
        <v>250</v>
      </c>
      <c r="AT236" s="26" t="s">
        <v>468</v>
      </c>
      <c r="AU236" s="26" t="s">
        <v>121</v>
      </c>
      <c r="AY236" s="26" t="s">
        <v>208</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121</v>
      </c>
      <c r="BM236" s="26" t="s">
        <v>2491</v>
      </c>
    </row>
    <row r="237" spans="2:65" s="1" customFormat="1" ht="25.5" customHeight="1">
      <c r="B237" s="48"/>
      <c r="C237" s="286" t="s">
        <v>1603</v>
      </c>
      <c r="D237" s="286" t="s">
        <v>468</v>
      </c>
      <c r="E237" s="287" t="s">
        <v>6091</v>
      </c>
      <c r="F237" s="288" t="s">
        <v>6092</v>
      </c>
      <c r="G237" s="289" t="s">
        <v>2524</v>
      </c>
      <c r="H237" s="290">
        <v>34.5</v>
      </c>
      <c r="I237" s="291"/>
      <c r="J237" s="292">
        <f>ROUND(I237*H237,2)</f>
        <v>0</v>
      </c>
      <c r="K237" s="288" t="s">
        <v>22</v>
      </c>
      <c r="L237" s="293"/>
      <c r="M237" s="294" t="s">
        <v>22</v>
      </c>
      <c r="N237" s="295" t="s">
        <v>47</v>
      </c>
      <c r="O237" s="49"/>
      <c r="P237" s="245">
        <f>O237*H237</f>
        <v>0</v>
      </c>
      <c r="Q237" s="245">
        <v>0</v>
      </c>
      <c r="R237" s="245">
        <f>Q237*H237</f>
        <v>0</v>
      </c>
      <c r="S237" s="245">
        <v>0</v>
      </c>
      <c r="T237" s="246">
        <f>S237*H237</f>
        <v>0</v>
      </c>
      <c r="AR237" s="26" t="s">
        <v>250</v>
      </c>
      <c r="AT237" s="26" t="s">
        <v>468</v>
      </c>
      <c r="AU237" s="26" t="s">
        <v>121</v>
      </c>
      <c r="AY237" s="26" t="s">
        <v>208</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121</v>
      </c>
      <c r="BM237" s="26" t="s">
        <v>2501</v>
      </c>
    </row>
    <row r="238" spans="2:65" s="1" customFormat="1" ht="16.5" customHeight="1">
      <c r="B238" s="48"/>
      <c r="C238" s="286" t="s">
        <v>1608</v>
      </c>
      <c r="D238" s="286" t="s">
        <v>468</v>
      </c>
      <c r="E238" s="287" t="s">
        <v>6093</v>
      </c>
      <c r="F238" s="288" t="s">
        <v>6094</v>
      </c>
      <c r="G238" s="289" t="s">
        <v>2524</v>
      </c>
      <c r="H238" s="290">
        <v>23</v>
      </c>
      <c r="I238" s="291"/>
      <c r="J238" s="292">
        <f>ROUND(I238*H238,2)</f>
        <v>0</v>
      </c>
      <c r="K238" s="288" t="s">
        <v>22</v>
      </c>
      <c r="L238" s="293"/>
      <c r="M238" s="294" t="s">
        <v>22</v>
      </c>
      <c r="N238" s="295" t="s">
        <v>47</v>
      </c>
      <c r="O238" s="49"/>
      <c r="P238" s="245">
        <f>O238*H238</f>
        <v>0</v>
      </c>
      <c r="Q238" s="245">
        <v>0</v>
      </c>
      <c r="R238" s="245">
        <f>Q238*H238</f>
        <v>0</v>
      </c>
      <c r="S238" s="245">
        <v>0</v>
      </c>
      <c r="T238" s="246">
        <f>S238*H238</f>
        <v>0</v>
      </c>
      <c r="AR238" s="26" t="s">
        <v>250</v>
      </c>
      <c r="AT238" s="26" t="s">
        <v>468</v>
      </c>
      <c r="AU238" s="26" t="s">
        <v>121</v>
      </c>
      <c r="AY238" s="26" t="s">
        <v>208</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121</v>
      </c>
      <c r="BM238" s="26" t="s">
        <v>2511</v>
      </c>
    </row>
    <row r="239" spans="2:65" s="1" customFormat="1" ht="25.5" customHeight="1">
      <c r="B239" s="48"/>
      <c r="C239" s="286" t="s">
        <v>1612</v>
      </c>
      <c r="D239" s="286" t="s">
        <v>468</v>
      </c>
      <c r="E239" s="287" t="s">
        <v>6095</v>
      </c>
      <c r="F239" s="288" t="s">
        <v>6096</v>
      </c>
      <c r="G239" s="289" t="s">
        <v>318</v>
      </c>
      <c r="H239" s="290">
        <v>5</v>
      </c>
      <c r="I239" s="291"/>
      <c r="J239" s="292">
        <f>ROUND(I239*H239,2)</f>
        <v>0</v>
      </c>
      <c r="K239" s="288" t="s">
        <v>22</v>
      </c>
      <c r="L239" s="293"/>
      <c r="M239" s="294" t="s">
        <v>22</v>
      </c>
      <c r="N239" s="295" t="s">
        <v>47</v>
      </c>
      <c r="O239" s="49"/>
      <c r="P239" s="245">
        <f>O239*H239</f>
        <v>0</v>
      </c>
      <c r="Q239" s="245">
        <v>0</v>
      </c>
      <c r="R239" s="245">
        <f>Q239*H239</f>
        <v>0</v>
      </c>
      <c r="S239" s="245">
        <v>0</v>
      </c>
      <c r="T239" s="246">
        <f>S239*H239</f>
        <v>0</v>
      </c>
      <c r="AR239" s="26" t="s">
        <v>250</v>
      </c>
      <c r="AT239" s="26" t="s">
        <v>468</v>
      </c>
      <c r="AU239" s="26" t="s">
        <v>121</v>
      </c>
      <c r="AY239" s="26" t="s">
        <v>208</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121</v>
      </c>
      <c r="BM239" s="26" t="s">
        <v>2521</v>
      </c>
    </row>
    <row r="240" spans="2:65" s="1" customFormat="1" ht="25.5" customHeight="1">
      <c r="B240" s="48"/>
      <c r="C240" s="286" t="s">
        <v>1661</v>
      </c>
      <c r="D240" s="286" t="s">
        <v>468</v>
      </c>
      <c r="E240" s="287" t="s">
        <v>6097</v>
      </c>
      <c r="F240" s="288" t="s">
        <v>6098</v>
      </c>
      <c r="G240" s="289" t="s">
        <v>318</v>
      </c>
      <c r="H240" s="290">
        <v>5</v>
      </c>
      <c r="I240" s="291"/>
      <c r="J240" s="292">
        <f>ROUND(I240*H240,2)</f>
        <v>0</v>
      </c>
      <c r="K240" s="288" t="s">
        <v>22</v>
      </c>
      <c r="L240" s="293"/>
      <c r="M240" s="294" t="s">
        <v>22</v>
      </c>
      <c r="N240" s="295" t="s">
        <v>47</v>
      </c>
      <c r="O240" s="49"/>
      <c r="P240" s="245">
        <f>O240*H240</f>
        <v>0</v>
      </c>
      <c r="Q240" s="245">
        <v>0</v>
      </c>
      <c r="R240" s="245">
        <f>Q240*H240</f>
        <v>0</v>
      </c>
      <c r="S240" s="245">
        <v>0</v>
      </c>
      <c r="T240" s="246">
        <f>S240*H240</f>
        <v>0</v>
      </c>
      <c r="AR240" s="26" t="s">
        <v>250</v>
      </c>
      <c r="AT240" s="26" t="s">
        <v>468</v>
      </c>
      <c r="AU240" s="26" t="s">
        <v>121</v>
      </c>
      <c r="AY240" s="26" t="s">
        <v>208</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121</v>
      </c>
      <c r="BM240" s="26" t="s">
        <v>2531</v>
      </c>
    </row>
    <row r="241" spans="2:65" s="1" customFormat="1" ht="25.5" customHeight="1">
      <c r="B241" s="48"/>
      <c r="C241" s="286" t="s">
        <v>1666</v>
      </c>
      <c r="D241" s="286" t="s">
        <v>468</v>
      </c>
      <c r="E241" s="287" t="s">
        <v>6099</v>
      </c>
      <c r="F241" s="288" t="s">
        <v>6100</v>
      </c>
      <c r="G241" s="289" t="s">
        <v>318</v>
      </c>
      <c r="H241" s="290">
        <v>7</v>
      </c>
      <c r="I241" s="291"/>
      <c r="J241" s="292">
        <f>ROUND(I241*H241,2)</f>
        <v>0</v>
      </c>
      <c r="K241" s="288" t="s">
        <v>22</v>
      </c>
      <c r="L241" s="293"/>
      <c r="M241" s="294" t="s">
        <v>22</v>
      </c>
      <c r="N241" s="295" t="s">
        <v>47</v>
      </c>
      <c r="O241" s="49"/>
      <c r="P241" s="245">
        <f>O241*H241</f>
        <v>0</v>
      </c>
      <c r="Q241" s="245">
        <v>0</v>
      </c>
      <c r="R241" s="245">
        <f>Q241*H241</f>
        <v>0</v>
      </c>
      <c r="S241" s="245">
        <v>0</v>
      </c>
      <c r="T241" s="246">
        <f>S241*H241</f>
        <v>0</v>
      </c>
      <c r="AR241" s="26" t="s">
        <v>250</v>
      </c>
      <c r="AT241" s="26" t="s">
        <v>468</v>
      </c>
      <c r="AU241" s="26" t="s">
        <v>121</v>
      </c>
      <c r="AY241" s="26" t="s">
        <v>208</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121</v>
      </c>
      <c r="BM241" s="26" t="s">
        <v>2566</v>
      </c>
    </row>
    <row r="242" spans="2:65" s="1" customFormat="1" ht="16.5" customHeight="1">
      <c r="B242" s="48"/>
      <c r="C242" s="286" t="s">
        <v>1673</v>
      </c>
      <c r="D242" s="286" t="s">
        <v>468</v>
      </c>
      <c r="E242" s="287" t="s">
        <v>6101</v>
      </c>
      <c r="F242" s="288" t="s">
        <v>6102</v>
      </c>
      <c r="G242" s="289" t="s">
        <v>2524</v>
      </c>
      <c r="H242" s="290">
        <v>50</v>
      </c>
      <c r="I242" s="291"/>
      <c r="J242" s="292">
        <f>ROUND(I242*H242,2)</f>
        <v>0</v>
      </c>
      <c r="K242" s="288" t="s">
        <v>22</v>
      </c>
      <c r="L242" s="293"/>
      <c r="M242" s="294" t="s">
        <v>22</v>
      </c>
      <c r="N242" s="295" t="s">
        <v>47</v>
      </c>
      <c r="O242" s="49"/>
      <c r="P242" s="245">
        <f>O242*H242</f>
        <v>0</v>
      </c>
      <c r="Q242" s="245">
        <v>0</v>
      </c>
      <c r="R242" s="245">
        <f>Q242*H242</f>
        <v>0</v>
      </c>
      <c r="S242" s="245">
        <v>0</v>
      </c>
      <c r="T242" s="246">
        <f>S242*H242</f>
        <v>0</v>
      </c>
      <c r="AR242" s="26" t="s">
        <v>250</v>
      </c>
      <c r="AT242" s="26" t="s">
        <v>468</v>
      </c>
      <c r="AU242" s="26" t="s">
        <v>121</v>
      </c>
      <c r="AY242" s="26" t="s">
        <v>208</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121</v>
      </c>
      <c r="BM242" s="26" t="s">
        <v>2575</v>
      </c>
    </row>
    <row r="243" spans="2:65" s="1" customFormat="1" ht="16.5" customHeight="1">
      <c r="B243" s="48"/>
      <c r="C243" s="286" t="s">
        <v>1678</v>
      </c>
      <c r="D243" s="286" t="s">
        <v>468</v>
      </c>
      <c r="E243" s="287" t="s">
        <v>6103</v>
      </c>
      <c r="F243" s="288" t="s">
        <v>5987</v>
      </c>
      <c r="G243" s="289" t="s">
        <v>213</v>
      </c>
      <c r="H243" s="290">
        <v>35</v>
      </c>
      <c r="I243" s="291"/>
      <c r="J243" s="292">
        <f>ROUND(I243*H243,2)</f>
        <v>0</v>
      </c>
      <c r="K243" s="288" t="s">
        <v>22</v>
      </c>
      <c r="L243" s="293"/>
      <c r="M243" s="294" t="s">
        <v>22</v>
      </c>
      <c r="N243" s="295" t="s">
        <v>47</v>
      </c>
      <c r="O243" s="49"/>
      <c r="P243" s="245">
        <f>O243*H243</f>
        <v>0</v>
      </c>
      <c r="Q243" s="245">
        <v>0</v>
      </c>
      <c r="R243" s="245">
        <f>Q243*H243</f>
        <v>0</v>
      </c>
      <c r="S243" s="245">
        <v>0</v>
      </c>
      <c r="T243" s="246">
        <f>S243*H243</f>
        <v>0</v>
      </c>
      <c r="AR243" s="26" t="s">
        <v>250</v>
      </c>
      <c r="AT243" s="26" t="s">
        <v>468</v>
      </c>
      <c r="AU243" s="26" t="s">
        <v>121</v>
      </c>
      <c r="AY243" s="26" t="s">
        <v>208</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121</v>
      </c>
      <c r="BM243" s="26" t="s">
        <v>2583</v>
      </c>
    </row>
    <row r="244" spans="2:65" s="1" customFormat="1" ht="16.5" customHeight="1">
      <c r="B244" s="48"/>
      <c r="C244" s="286" t="s">
        <v>1682</v>
      </c>
      <c r="D244" s="286" t="s">
        <v>468</v>
      </c>
      <c r="E244" s="287" t="s">
        <v>6104</v>
      </c>
      <c r="F244" s="288" t="s">
        <v>5989</v>
      </c>
      <c r="G244" s="289" t="s">
        <v>213</v>
      </c>
      <c r="H244" s="290">
        <v>70</v>
      </c>
      <c r="I244" s="291"/>
      <c r="J244" s="292">
        <f>ROUND(I244*H244,2)</f>
        <v>0</v>
      </c>
      <c r="K244" s="288" t="s">
        <v>22</v>
      </c>
      <c r="L244" s="293"/>
      <c r="M244" s="294" t="s">
        <v>22</v>
      </c>
      <c r="N244" s="295" t="s">
        <v>47</v>
      </c>
      <c r="O244" s="49"/>
      <c r="P244" s="245">
        <f>O244*H244</f>
        <v>0</v>
      </c>
      <c r="Q244" s="245">
        <v>0</v>
      </c>
      <c r="R244" s="245">
        <f>Q244*H244</f>
        <v>0</v>
      </c>
      <c r="S244" s="245">
        <v>0</v>
      </c>
      <c r="T244" s="246">
        <f>S244*H244</f>
        <v>0</v>
      </c>
      <c r="AR244" s="26" t="s">
        <v>250</v>
      </c>
      <c r="AT244" s="26" t="s">
        <v>468</v>
      </c>
      <c r="AU244" s="26" t="s">
        <v>121</v>
      </c>
      <c r="AY244" s="26" t="s">
        <v>208</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121</v>
      </c>
      <c r="BM244" s="26" t="s">
        <v>2591</v>
      </c>
    </row>
    <row r="245" spans="2:65" s="1" customFormat="1" ht="25.5" customHeight="1">
      <c r="B245" s="48"/>
      <c r="C245" s="286" t="s">
        <v>1687</v>
      </c>
      <c r="D245" s="286" t="s">
        <v>468</v>
      </c>
      <c r="E245" s="287" t="s">
        <v>6105</v>
      </c>
      <c r="F245" s="288" t="s">
        <v>5991</v>
      </c>
      <c r="G245" s="289" t="s">
        <v>213</v>
      </c>
      <c r="H245" s="290">
        <v>50</v>
      </c>
      <c r="I245" s="291"/>
      <c r="J245" s="292">
        <f>ROUND(I245*H245,2)</f>
        <v>0</v>
      </c>
      <c r="K245" s="288" t="s">
        <v>22</v>
      </c>
      <c r="L245" s="293"/>
      <c r="M245" s="294" t="s">
        <v>22</v>
      </c>
      <c r="N245" s="295" t="s">
        <v>47</v>
      </c>
      <c r="O245" s="49"/>
      <c r="P245" s="245">
        <f>O245*H245</f>
        <v>0</v>
      </c>
      <c r="Q245" s="245">
        <v>0</v>
      </c>
      <c r="R245" s="245">
        <f>Q245*H245</f>
        <v>0</v>
      </c>
      <c r="S245" s="245">
        <v>0</v>
      </c>
      <c r="T245" s="246">
        <f>S245*H245</f>
        <v>0</v>
      </c>
      <c r="AR245" s="26" t="s">
        <v>250</v>
      </c>
      <c r="AT245" s="26" t="s">
        <v>468</v>
      </c>
      <c r="AU245" s="26" t="s">
        <v>121</v>
      </c>
      <c r="AY245" s="26" t="s">
        <v>208</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121</v>
      </c>
      <c r="BM245" s="26" t="s">
        <v>2600</v>
      </c>
    </row>
    <row r="246" spans="2:63" s="16" customFormat="1" ht="21.6" customHeight="1">
      <c r="B246" s="320"/>
      <c r="C246" s="321"/>
      <c r="D246" s="322" t="s">
        <v>75</v>
      </c>
      <c r="E246" s="322" t="s">
        <v>5992</v>
      </c>
      <c r="F246" s="322" t="s">
        <v>5993</v>
      </c>
      <c r="G246" s="321"/>
      <c r="H246" s="321"/>
      <c r="I246" s="323"/>
      <c r="J246" s="324">
        <f>BK246</f>
        <v>0</v>
      </c>
      <c r="K246" s="321"/>
      <c r="L246" s="325"/>
      <c r="M246" s="326"/>
      <c r="N246" s="327"/>
      <c r="O246" s="327"/>
      <c r="P246" s="328">
        <f>SUM(P247:P253)</f>
        <v>0</v>
      </c>
      <c r="Q246" s="327"/>
      <c r="R246" s="328">
        <f>SUM(R247:R253)</f>
        <v>0</v>
      </c>
      <c r="S246" s="327"/>
      <c r="T246" s="329">
        <f>SUM(T247:T253)</f>
        <v>0</v>
      </c>
      <c r="AR246" s="330" t="s">
        <v>18</v>
      </c>
      <c r="AT246" s="331" t="s">
        <v>75</v>
      </c>
      <c r="AU246" s="331" t="s">
        <v>104</v>
      </c>
      <c r="AY246" s="330" t="s">
        <v>208</v>
      </c>
      <c r="BK246" s="332">
        <f>SUM(BK247:BK253)</f>
        <v>0</v>
      </c>
    </row>
    <row r="247" spans="2:65" s="1" customFormat="1" ht="25.5" customHeight="1">
      <c r="B247" s="48"/>
      <c r="C247" s="236" t="s">
        <v>1691</v>
      </c>
      <c r="D247" s="236" t="s">
        <v>210</v>
      </c>
      <c r="E247" s="237" t="s">
        <v>6093</v>
      </c>
      <c r="F247" s="238" t="s">
        <v>5995</v>
      </c>
      <c r="G247" s="239" t="s">
        <v>263</v>
      </c>
      <c r="H247" s="240">
        <v>1</v>
      </c>
      <c r="I247" s="241"/>
      <c r="J247" s="242">
        <f>ROUND(I247*H247,2)</f>
        <v>0</v>
      </c>
      <c r="K247" s="238" t="s">
        <v>22</v>
      </c>
      <c r="L247" s="74"/>
      <c r="M247" s="243" t="s">
        <v>22</v>
      </c>
      <c r="N247" s="244" t="s">
        <v>47</v>
      </c>
      <c r="O247" s="49"/>
      <c r="P247" s="245">
        <f>O247*H247</f>
        <v>0</v>
      </c>
      <c r="Q247" s="245">
        <v>0</v>
      </c>
      <c r="R247" s="245">
        <f>Q247*H247</f>
        <v>0</v>
      </c>
      <c r="S247" s="245">
        <v>0</v>
      </c>
      <c r="T247" s="246">
        <f>S247*H247</f>
        <v>0</v>
      </c>
      <c r="AR247" s="26" t="s">
        <v>121</v>
      </c>
      <c r="AT247" s="26" t="s">
        <v>210</v>
      </c>
      <c r="AU247" s="26" t="s">
        <v>121</v>
      </c>
      <c r="AY247" s="26" t="s">
        <v>208</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121</v>
      </c>
      <c r="BM247" s="26" t="s">
        <v>2608</v>
      </c>
    </row>
    <row r="248" spans="2:65" s="1" customFormat="1" ht="16.5" customHeight="1">
      <c r="B248" s="48"/>
      <c r="C248" s="236" t="s">
        <v>1695</v>
      </c>
      <c r="D248" s="236" t="s">
        <v>210</v>
      </c>
      <c r="E248" s="237" t="s">
        <v>6095</v>
      </c>
      <c r="F248" s="238" t="s">
        <v>5997</v>
      </c>
      <c r="G248" s="239" t="s">
        <v>263</v>
      </c>
      <c r="H248" s="240">
        <v>1</v>
      </c>
      <c r="I248" s="241"/>
      <c r="J248" s="242">
        <f>ROUND(I248*H248,2)</f>
        <v>0</v>
      </c>
      <c r="K248" s="238" t="s">
        <v>22</v>
      </c>
      <c r="L248" s="74"/>
      <c r="M248" s="243" t="s">
        <v>22</v>
      </c>
      <c r="N248" s="244" t="s">
        <v>47</v>
      </c>
      <c r="O248" s="49"/>
      <c r="P248" s="245">
        <f>O248*H248</f>
        <v>0</v>
      </c>
      <c r="Q248" s="245">
        <v>0</v>
      </c>
      <c r="R248" s="245">
        <f>Q248*H248</f>
        <v>0</v>
      </c>
      <c r="S248" s="245">
        <v>0</v>
      </c>
      <c r="T248" s="246">
        <f>S248*H248</f>
        <v>0</v>
      </c>
      <c r="AR248" s="26" t="s">
        <v>121</v>
      </c>
      <c r="AT248" s="26" t="s">
        <v>210</v>
      </c>
      <c r="AU248" s="26" t="s">
        <v>121</v>
      </c>
      <c r="AY248" s="26" t="s">
        <v>208</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121</v>
      </c>
      <c r="BM248" s="26" t="s">
        <v>2616</v>
      </c>
    </row>
    <row r="249" spans="2:65" s="1" customFormat="1" ht="16.5" customHeight="1">
      <c r="B249" s="48"/>
      <c r="C249" s="236" t="s">
        <v>1699</v>
      </c>
      <c r="D249" s="236" t="s">
        <v>210</v>
      </c>
      <c r="E249" s="237" t="s">
        <v>6097</v>
      </c>
      <c r="F249" s="238" t="s">
        <v>5999</v>
      </c>
      <c r="G249" s="239" t="s">
        <v>263</v>
      </c>
      <c r="H249" s="240">
        <v>1</v>
      </c>
      <c r="I249" s="241"/>
      <c r="J249" s="242">
        <f>ROUND(I249*H249,2)</f>
        <v>0</v>
      </c>
      <c r="K249" s="238" t="s">
        <v>22</v>
      </c>
      <c r="L249" s="74"/>
      <c r="M249" s="243" t="s">
        <v>22</v>
      </c>
      <c r="N249" s="244" t="s">
        <v>47</v>
      </c>
      <c r="O249" s="49"/>
      <c r="P249" s="245">
        <f>O249*H249</f>
        <v>0</v>
      </c>
      <c r="Q249" s="245">
        <v>0</v>
      </c>
      <c r="R249" s="245">
        <f>Q249*H249</f>
        <v>0</v>
      </c>
      <c r="S249" s="245">
        <v>0</v>
      </c>
      <c r="T249" s="246">
        <f>S249*H249</f>
        <v>0</v>
      </c>
      <c r="AR249" s="26" t="s">
        <v>121</v>
      </c>
      <c r="AT249" s="26" t="s">
        <v>210</v>
      </c>
      <c r="AU249" s="26" t="s">
        <v>121</v>
      </c>
      <c r="AY249" s="26" t="s">
        <v>208</v>
      </c>
      <c r="BE249" s="247">
        <f>IF(N249="základní",J249,0)</f>
        <v>0</v>
      </c>
      <c r="BF249" s="247">
        <f>IF(N249="snížená",J249,0)</f>
        <v>0</v>
      </c>
      <c r="BG249" s="247">
        <f>IF(N249="zákl. přenesená",J249,0)</f>
        <v>0</v>
      </c>
      <c r="BH249" s="247">
        <f>IF(N249="sníž. přenesená",J249,0)</f>
        <v>0</v>
      </c>
      <c r="BI249" s="247">
        <f>IF(N249="nulová",J249,0)</f>
        <v>0</v>
      </c>
      <c r="BJ249" s="26" t="s">
        <v>18</v>
      </c>
      <c r="BK249" s="247">
        <f>ROUND(I249*H249,2)</f>
        <v>0</v>
      </c>
      <c r="BL249" s="26" t="s">
        <v>121</v>
      </c>
      <c r="BM249" s="26" t="s">
        <v>2623</v>
      </c>
    </row>
    <row r="250" spans="2:65" s="1" customFormat="1" ht="16.5" customHeight="1">
      <c r="B250" s="48"/>
      <c r="C250" s="236" t="s">
        <v>1704</v>
      </c>
      <c r="D250" s="236" t="s">
        <v>210</v>
      </c>
      <c r="E250" s="237" t="s">
        <v>6099</v>
      </c>
      <c r="F250" s="238" t="s">
        <v>6001</v>
      </c>
      <c r="G250" s="239" t="s">
        <v>263</v>
      </c>
      <c r="H250" s="240">
        <v>1</v>
      </c>
      <c r="I250" s="241"/>
      <c r="J250" s="242">
        <f>ROUND(I250*H250,2)</f>
        <v>0</v>
      </c>
      <c r="K250" s="238" t="s">
        <v>22</v>
      </c>
      <c r="L250" s="74"/>
      <c r="M250" s="243" t="s">
        <v>22</v>
      </c>
      <c r="N250" s="244" t="s">
        <v>47</v>
      </c>
      <c r="O250" s="49"/>
      <c r="P250" s="245">
        <f>O250*H250</f>
        <v>0</v>
      </c>
      <c r="Q250" s="245">
        <v>0</v>
      </c>
      <c r="R250" s="245">
        <f>Q250*H250</f>
        <v>0</v>
      </c>
      <c r="S250" s="245">
        <v>0</v>
      </c>
      <c r="T250" s="246">
        <f>S250*H250</f>
        <v>0</v>
      </c>
      <c r="AR250" s="26" t="s">
        <v>121</v>
      </c>
      <c r="AT250" s="26" t="s">
        <v>210</v>
      </c>
      <c r="AU250" s="26" t="s">
        <v>121</v>
      </c>
      <c r="AY250" s="26" t="s">
        <v>208</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121</v>
      </c>
      <c r="BM250" s="26" t="s">
        <v>2629</v>
      </c>
    </row>
    <row r="251" spans="2:65" s="1" customFormat="1" ht="16.5" customHeight="1">
      <c r="B251" s="48"/>
      <c r="C251" s="236" t="s">
        <v>1708</v>
      </c>
      <c r="D251" s="236" t="s">
        <v>210</v>
      </c>
      <c r="E251" s="237" t="s">
        <v>6101</v>
      </c>
      <c r="F251" s="238" t="s">
        <v>6003</v>
      </c>
      <c r="G251" s="239" t="s">
        <v>263</v>
      </c>
      <c r="H251" s="240">
        <v>1</v>
      </c>
      <c r="I251" s="241"/>
      <c r="J251" s="242">
        <f>ROUND(I251*H251,2)</f>
        <v>0</v>
      </c>
      <c r="K251" s="238" t="s">
        <v>22</v>
      </c>
      <c r="L251" s="74"/>
      <c r="M251" s="243" t="s">
        <v>22</v>
      </c>
      <c r="N251" s="244" t="s">
        <v>47</v>
      </c>
      <c r="O251" s="49"/>
      <c r="P251" s="245">
        <f>O251*H251</f>
        <v>0</v>
      </c>
      <c r="Q251" s="245">
        <v>0</v>
      </c>
      <c r="R251" s="245">
        <f>Q251*H251</f>
        <v>0</v>
      </c>
      <c r="S251" s="245">
        <v>0</v>
      </c>
      <c r="T251" s="246">
        <f>S251*H251</f>
        <v>0</v>
      </c>
      <c r="AR251" s="26" t="s">
        <v>121</v>
      </c>
      <c r="AT251" s="26" t="s">
        <v>210</v>
      </c>
      <c r="AU251" s="26" t="s">
        <v>121</v>
      </c>
      <c r="AY251" s="26" t="s">
        <v>208</v>
      </c>
      <c r="BE251" s="247">
        <f>IF(N251="základní",J251,0)</f>
        <v>0</v>
      </c>
      <c r="BF251" s="247">
        <f>IF(N251="snížená",J251,0)</f>
        <v>0</v>
      </c>
      <c r="BG251" s="247">
        <f>IF(N251="zákl. přenesená",J251,0)</f>
        <v>0</v>
      </c>
      <c r="BH251" s="247">
        <f>IF(N251="sníž. přenesená",J251,0)</f>
        <v>0</v>
      </c>
      <c r="BI251" s="247">
        <f>IF(N251="nulová",J251,0)</f>
        <v>0</v>
      </c>
      <c r="BJ251" s="26" t="s">
        <v>18</v>
      </c>
      <c r="BK251" s="247">
        <f>ROUND(I251*H251,2)</f>
        <v>0</v>
      </c>
      <c r="BL251" s="26" t="s">
        <v>121</v>
      </c>
      <c r="BM251" s="26" t="s">
        <v>2637</v>
      </c>
    </row>
    <row r="252" spans="2:65" s="1" customFormat="1" ht="16.5" customHeight="1">
      <c r="B252" s="48"/>
      <c r="C252" s="236" t="s">
        <v>1713</v>
      </c>
      <c r="D252" s="236" t="s">
        <v>210</v>
      </c>
      <c r="E252" s="237" t="s">
        <v>6103</v>
      </c>
      <c r="F252" s="238" t="s">
        <v>6005</v>
      </c>
      <c r="G252" s="239" t="s">
        <v>263</v>
      </c>
      <c r="H252" s="240">
        <v>1</v>
      </c>
      <c r="I252" s="241"/>
      <c r="J252" s="242">
        <f>ROUND(I252*H252,2)</f>
        <v>0</v>
      </c>
      <c r="K252" s="238" t="s">
        <v>22</v>
      </c>
      <c r="L252" s="74"/>
      <c r="M252" s="243" t="s">
        <v>22</v>
      </c>
      <c r="N252" s="244" t="s">
        <v>47</v>
      </c>
      <c r="O252" s="49"/>
      <c r="P252" s="245">
        <f>O252*H252</f>
        <v>0</v>
      </c>
      <c r="Q252" s="245">
        <v>0</v>
      </c>
      <c r="R252" s="245">
        <f>Q252*H252</f>
        <v>0</v>
      </c>
      <c r="S252" s="245">
        <v>0</v>
      </c>
      <c r="T252" s="246">
        <f>S252*H252</f>
        <v>0</v>
      </c>
      <c r="AR252" s="26" t="s">
        <v>121</v>
      </c>
      <c r="AT252" s="26" t="s">
        <v>210</v>
      </c>
      <c r="AU252" s="26" t="s">
        <v>121</v>
      </c>
      <c r="AY252" s="26" t="s">
        <v>208</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121</v>
      </c>
      <c r="BM252" s="26" t="s">
        <v>2647</v>
      </c>
    </row>
    <row r="253" spans="2:65" s="1" customFormat="1" ht="25.5" customHeight="1">
      <c r="B253" s="48"/>
      <c r="C253" s="236" t="s">
        <v>1716</v>
      </c>
      <c r="D253" s="236" t="s">
        <v>210</v>
      </c>
      <c r="E253" s="237" t="s">
        <v>6104</v>
      </c>
      <c r="F253" s="238" t="s">
        <v>6106</v>
      </c>
      <c r="G253" s="239" t="s">
        <v>263</v>
      </c>
      <c r="H253" s="240">
        <v>1</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121</v>
      </c>
      <c r="AT253" s="26" t="s">
        <v>210</v>
      </c>
      <c r="AU253" s="26" t="s">
        <v>121</v>
      </c>
      <c r="AY253" s="26" t="s">
        <v>208</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121</v>
      </c>
      <c r="BM253" s="26" t="s">
        <v>2658</v>
      </c>
    </row>
    <row r="254" spans="2:63" s="11" customFormat="1" ht="22.3" customHeight="1">
      <c r="B254" s="220"/>
      <c r="C254" s="221"/>
      <c r="D254" s="222" t="s">
        <v>75</v>
      </c>
      <c r="E254" s="234" t="s">
        <v>4626</v>
      </c>
      <c r="F254" s="234" t="s">
        <v>6107</v>
      </c>
      <c r="G254" s="221"/>
      <c r="H254" s="221"/>
      <c r="I254" s="224"/>
      <c r="J254" s="235">
        <f>BK254</f>
        <v>0</v>
      </c>
      <c r="K254" s="221"/>
      <c r="L254" s="226"/>
      <c r="M254" s="227"/>
      <c r="N254" s="228"/>
      <c r="O254" s="228"/>
      <c r="P254" s="229">
        <f>SUM(P255:P260)</f>
        <v>0</v>
      </c>
      <c r="Q254" s="228"/>
      <c r="R254" s="229">
        <f>SUM(R255:R260)</f>
        <v>0</v>
      </c>
      <c r="S254" s="228"/>
      <c r="T254" s="230">
        <f>SUM(T255:T260)</f>
        <v>0</v>
      </c>
      <c r="AR254" s="231" t="s">
        <v>18</v>
      </c>
      <c r="AT254" s="232" t="s">
        <v>75</v>
      </c>
      <c r="AU254" s="232" t="s">
        <v>85</v>
      </c>
      <c r="AY254" s="231" t="s">
        <v>208</v>
      </c>
      <c r="BK254" s="233">
        <f>SUM(BK255:BK260)</f>
        <v>0</v>
      </c>
    </row>
    <row r="255" spans="2:65" s="1" customFormat="1" ht="63.75" customHeight="1">
      <c r="B255" s="48"/>
      <c r="C255" s="286" t="s">
        <v>1722</v>
      </c>
      <c r="D255" s="286" t="s">
        <v>468</v>
      </c>
      <c r="E255" s="287" t="s">
        <v>6108</v>
      </c>
      <c r="F255" s="288" t="s">
        <v>6109</v>
      </c>
      <c r="G255" s="289" t="s">
        <v>263</v>
      </c>
      <c r="H255" s="290">
        <v>1</v>
      </c>
      <c r="I255" s="291"/>
      <c r="J255" s="292">
        <f>ROUND(I255*H255,2)</f>
        <v>0</v>
      </c>
      <c r="K255" s="288" t="s">
        <v>22</v>
      </c>
      <c r="L255" s="293"/>
      <c r="M255" s="294" t="s">
        <v>22</v>
      </c>
      <c r="N255" s="295" t="s">
        <v>47</v>
      </c>
      <c r="O255" s="49"/>
      <c r="P255" s="245">
        <f>O255*H255</f>
        <v>0</v>
      </c>
      <c r="Q255" s="245">
        <v>0</v>
      </c>
      <c r="R255" s="245">
        <f>Q255*H255</f>
        <v>0</v>
      </c>
      <c r="S255" s="245">
        <v>0</v>
      </c>
      <c r="T255" s="246">
        <f>S255*H255</f>
        <v>0</v>
      </c>
      <c r="AR255" s="26" t="s">
        <v>250</v>
      </c>
      <c r="AT255" s="26" t="s">
        <v>468</v>
      </c>
      <c r="AU255" s="26" t="s">
        <v>104</v>
      </c>
      <c r="AY255" s="26" t="s">
        <v>208</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121</v>
      </c>
      <c r="BM255" s="26" t="s">
        <v>2670</v>
      </c>
    </row>
    <row r="256" spans="2:47" s="1" customFormat="1" ht="13.5">
      <c r="B256" s="48"/>
      <c r="C256" s="76"/>
      <c r="D256" s="248" t="s">
        <v>391</v>
      </c>
      <c r="E256" s="76"/>
      <c r="F256" s="249" t="s">
        <v>6110</v>
      </c>
      <c r="G256" s="76"/>
      <c r="H256" s="76"/>
      <c r="I256" s="206"/>
      <c r="J256" s="76"/>
      <c r="K256" s="76"/>
      <c r="L256" s="74"/>
      <c r="M256" s="250"/>
      <c r="N256" s="49"/>
      <c r="O256" s="49"/>
      <c r="P256" s="49"/>
      <c r="Q256" s="49"/>
      <c r="R256" s="49"/>
      <c r="S256" s="49"/>
      <c r="T256" s="97"/>
      <c r="AT256" s="26" t="s">
        <v>391</v>
      </c>
      <c r="AU256" s="26" t="s">
        <v>104</v>
      </c>
    </row>
    <row r="257" spans="2:65" s="1" customFormat="1" ht="63.75" customHeight="1">
      <c r="B257" s="48"/>
      <c r="C257" s="286" t="s">
        <v>1727</v>
      </c>
      <c r="D257" s="286" t="s">
        <v>468</v>
      </c>
      <c r="E257" s="287" t="s">
        <v>6111</v>
      </c>
      <c r="F257" s="288" t="s">
        <v>6112</v>
      </c>
      <c r="G257" s="289" t="s">
        <v>263</v>
      </c>
      <c r="H257" s="290">
        <v>2</v>
      </c>
      <c r="I257" s="291"/>
      <c r="J257" s="292">
        <f>ROUND(I257*H257,2)</f>
        <v>0</v>
      </c>
      <c r="K257" s="288" t="s">
        <v>22</v>
      </c>
      <c r="L257" s="293"/>
      <c r="M257" s="294" t="s">
        <v>22</v>
      </c>
      <c r="N257" s="295" t="s">
        <v>47</v>
      </c>
      <c r="O257" s="49"/>
      <c r="P257" s="245">
        <f>O257*H257</f>
        <v>0</v>
      </c>
      <c r="Q257" s="245">
        <v>0</v>
      </c>
      <c r="R257" s="245">
        <f>Q257*H257</f>
        <v>0</v>
      </c>
      <c r="S257" s="245">
        <v>0</v>
      </c>
      <c r="T257" s="246">
        <f>S257*H257</f>
        <v>0</v>
      </c>
      <c r="AR257" s="26" t="s">
        <v>250</v>
      </c>
      <c r="AT257" s="26" t="s">
        <v>468</v>
      </c>
      <c r="AU257" s="26" t="s">
        <v>104</v>
      </c>
      <c r="AY257" s="26" t="s">
        <v>208</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121</v>
      </c>
      <c r="BM257" s="26" t="s">
        <v>2684</v>
      </c>
    </row>
    <row r="258" spans="2:65" s="1" customFormat="1" ht="16.5" customHeight="1">
      <c r="B258" s="48"/>
      <c r="C258" s="236" t="s">
        <v>1733</v>
      </c>
      <c r="D258" s="236" t="s">
        <v>210</v>
      </c>
      <c r="E258" s="237" t="s">
        <v>6113</v>
      </c>
      <c r="F258" s="238" t="s">
        <v>6114</v>
      </c>
      <c r="G258" s="239" t="s">
        <v>318</v>
      </c>
      <c r="H258" s="240">
        <v>3</v>
      </c>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121</v>
      </c>
      <c r="AT258" s="26" t="s">
        <v>210</v>
      </c>
      <c r="AU258" s="26" t="s">
        <v>104</v>
      </c>
      <c r="AY258" s="26" t="s">
        <v>208</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121</v>
      </c>
      <c r="BM258" s="26" t="s">
        <v>2696</v>
      </c>
    </row>
    <row r="259" spans="2:65" s="1" customFormat="1" ht="16.5" customHeight="1">
      <c r="B259" s="48"/>
      <c r="C259" s="236" t="s">
        <v>1737</v>
      </c>
      <c r="D259" s="236" t="s">
        <v>210</v>
      </c>
      <c r="E259" s="237" t="s">
        <v>6115</v>
      </c>
      <c r="F259" s="238" t="s">
        <v>6116</v>
      </c>
      <c r="G259" s="239" t="s">
        <v>263</v>
      </c>
      <c r="H259" s="240">
        <v>1</v>
      </c>
      <c r="I259" s="241"/>
      <c r="J259" s="242">
        <f>ROUND(I259*H259,2)</f>
        <v>0</v>
      </c>
      <c r="K259" s="238" t="s">
        <v>22</v>
      </c>
      <c r="L259" s="74"/>
      <c r="M259" s="243" t="s">
        <v>22</v>
      </c>
      <c r="N259" s="244" t="s">
        <v>47</v>
      </c>
      <c r="O259" s="49"/>
      <c r="P259" s="245">
        <f>O259*H259</f>
        <v>0</v>
      </c>
      <c r="Q259" s="245">
        <v>0</v>
      </c>
      <c r="R259" s="245">
        <f>Q259*H259</f>
        <v>0</v>
      </c>
      <c r="S259" s="245">
        <v>0</v>
      </c>
      <c r="T259" s="246">
        <f>S259*H259</f>
        <v>0</v>
      </c>
      <c r="AR259" s="26" t="s">
        <v>121</v>
      </c>
      <c r="AT259" s="26" t="s">
        <v>210</v>
      </c>
      <c r="AU259" s="26" t="s">
        <v>104</v>
      </c>
      <c r="AY259" s="26" t="s">
        <v>208</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121</v>
      </c>
      <c r="BM259" s="26" t="s">
        <v>2708</v>
      </c>
    </row>
    <row r="260" spans="2:65" s="1" customFormat="1" ht="16.5" customHeight="1">
      <c r="B260" s="48"/>
      <c r="C260" s="236" t="s">
        <v>1741</v>
      </c>
      <c r="D260" s="236" t="s">
        <v>210</v>
      </c>
      <c r="E260" s="237" t="s">
        <v>6117</v>
      </c>
      <c r="F260" s="238" t="s">
        <v>6003</v>
      </c>
      <c r="G260" s="239" t="s">
        <v>263</v>
      </c>
      <c r="H260" s="240">
        <v>1</v>
      </c>
      <c r="I260" s="241"/>
      <c r="J260" s="242">
        <f>ROUND(I260*H260,2)</f>
        <v>0</v>
      </c>
      <c r="K260" s="238" t="s">
        <v>22</v>
      </c>
      <c r="L260" s="74"/>
      <c r="M260" s="243" t="s">
        <v>22</v>
      </c>
      <c r="N260" s="244" t="s">
        <v>47</v>
      </c>
      <c r="O260" s="49"/>
      <c r="P260" s="245">
        <f>O260*H260</f>
        <v>0</v>
      </c>
      <c r="Q260" s="245">
        <v>0</v>
      </c>
      <c r="R260" s="245">
        <f>Q260*H260</f>
        <v>0</v>
      </c>
      <c r="S260" s="245">
        <v>0</v>
      </c>
      <c r="T260" s="246">
        <f>S260*H260</f>
        <v>0</v>
      </c>
      <c r="AR260" s="26" t="s">
        <v>121</v>
      </c>
      <c r="AT260" s="26" t="s">
        <v>210</v>
      </c>
      <c r="AU260" s="26" t="s">
        <v>104</v>
      </c>
      <c r="AY260" s="26" t="s">
        <v>208</v>
      </c>
      <c r="BE260" s="247">
        <f>IF(N260="základní",J260,0)</f>
        <v>0</v>
      </c>
      <c r="BF260" s="247">
        <f>IF(N260="snížená",J260,0)</f>
        <v>0</v>
      </c>
      <c r="BG260" s="247">
        <f>IF(N260="zákl. přenesená",J260,0)</f>
        <v>0</v>
      </c>
      <c r="BH260" s="247">
        <f>IF(N260="sníž. přenesená",J260,0)</f>
        <v>0</v>
      </c>
      <c r="BI260" s="247">
        <f>IF(N260="nulová",J260,0)</f>
        <v>0</v>
      </c>
      <c r="BJ260" s="26" t="s">
        <v>18</v>
      </c>
      <c r="BK260" s="247">
        <f>ROUND(I260*H260,2)</f>
        <v>0</v>
      </c>
      <c r="BL260" s="26" t="s">
        <v>121</v>
      </c>
      <c r="BM260" s="26" t="s">
        <v>2725</v>
      </c>
    </row>
    <row r="261" spans="2:63" s="11" customFormat="1" ht="22.3" customHeight="1">
      <c r="B261" s="220"/>
      <c r="C261" s="221"/>
      <c r="D261" s="222" t="s">
        <v>75</v>
      </c>
      <c r="E261" s="234" t="s">
        <v>4628</v>
      </c>
      <c r="F261" s="234" t="s">
        <v>6118</v>
      </c>
      <c r="G261" s="221"/>
      <c r="H261" s="221"/>
      <c r="I261" s="224"/>
      <c r="J261" s="235">
        <f>BK261</f>
        <v>0</v>
      </c>
      <c r="K261" s="221"/>
      <c r="L261" s="226"/>
      <c r="M261" s="227"/>
      <c r="N261" s="228"/>
      <c r="O261" s="228"/>
      <c r="P261" s="229">
        <f>SUM(P262:P268)</f>
        <v>0</v>
      </c>
      <c r="Q261" s="228"/>
      <c r="R261" s="229">
        <f>SUM(R262:R268)</f>
        <v>0</v>
      </c>
      <c r="S261" s="228"/>
      <c r="T261" s="230">
        <f>SUM(T262:T268)</f>
        <v>0</v>
      </c>
      <c r="AR261" s="231" t="s">
        <v>18</v>
      </c>
      <c r="AT261" s="232" t="s">
        <v>75</v>
      </c>
      <c r="AU261" s="232" t="s">
        <v>85</v>
      </c>
      <c r="AY261" s="231" t="s">
        <v>208</v>
      </c>
      <c r="BK261" s="233">
        <f>SUM(BK262:BK268)</f>
        <v>0</v>
      </c>
    </row>
    <row r="262" spans="2:65" s="1" customFormat="1" ht="38.25" customHeight="1">
      <c r="B262" s="48"/>
      <c r="C262" s="286" t="s">
        <v>1746</v>
      </c>
      <c r="D262" s="286" t="s">
        <v>468</v>
      </c>
      <c r="E262" s="287" t="s">
        <v>6119</v>
      </c>
      <c r="F262" s="288" t="s">
        <v>6120</v>
      </c>
      <c r="G262" s="289" t="s">
        <v>263</v>
      </c>
      <c r="H262" s="290">
        <v>1</v>
      </c>
      <c r="I262" s="291"/>
      <c r="J262" s="292">
        <f>ROUND(I262*H262,2)</f>
        <v>0</v>
      </c>
      <c r="K262" s="288" t="s">
        <v>22</v>
      </c>
      <c r="L262" s="293"/>
      <c r="M262" s="294" t="s">
        <v>22</v>
      </c>
      <c r="N262" s="295" t="s">
        <v>47</v>
      </c>
      <c r="O262" s="49"/>
      <c r="P262" s="245">
        <f>O262*H262</f>
        <v>0</v>
      </c>
      <c r="Q262" s="245">
        <v>0</v>
      </c>
      <c r="R262" s="245">
        <f>Q262*H262</f>
        <v>0</v>
      </c>
      <c r="S262" s="245">
        <v>0</v>
      </c>
      <c r="T262" s="246">
        <f>S262*H262</f>
        <v>0</v>
      </c>
      <c r="AR262" s="26" t="s">
        <v>250</v>
      </c>
      <c r="AT262" s="26" t="s">
        <v>468</v>
      </c>
      <c r="AU262" s="26" t="s">
        <v>104</v>
      </c>
      <c r="AY262" s="26" t="s">
        <v>208</v>
      </c>
      <c r="BE262" s="247">
        <f>IF(N262="základní",J262,0)</f>
        <v>0</v>
      </c>
      <c r="BF262" s="247">
        <f>IF(N262="snížená",J262,0)</f>
        <v>0</v>
      </c>
      <c r="BG262" s="247">
        <f>IF(N262="zákl. přenesená",J262,0)</f>
        <v>0</v>
      </c>
      <c r="BH262" s="247">
        <f>IF(N262="sníž. přenesená",J262,0)</f>
        <v>0</v>
      </c>
      <c r="BI262" s="247">
        <f>IF(N262="nulová",J262,0)</f>
        <v>0</v>
      </c>
      <c r="BJ262" s="26" t="s">
        <v>18</v>
      </c>
      <c r="BK262" s="247">
        <f>ROUND(I262*H262,2)</f>
        <v>0</v>
      </c>
      <c r="BL262" s="26" t="s">
        <v>121</v>
      </c>
      <c r="BM262" s="26" t="s">
        <v>2736</v>
      </c>
    </row>
    <row r="263" spans="2:65" s="1" customFormat="1" ht="16.5" customHeight="1">
      <c r="B263" s="48"/>
      <c r="C263" s="286" t="s">
        <v>1751</v>
      </c>
      <c r="D263" s="286" t="s">
        <v>468</v>
      </c>
      <c r="E263" s="287" t="s">
        <v>6121</v>
      </c>
      <c r="F263" s="288" t="s">
        <v>6122</v>
      </c>
      <c r="G263" s="289" t="s">
        <v>318</v>
      </c>
      <c r="H263" s="290">
        <v>2</v>
      </c>
      <c r="I263" s="291"/>
      <c r="J263" s="292">
        <f>ROUND(I263*H263,2)</f>
        <v>0</v>
      </c>
      <c r="K263" s="288" t="s">
        <v>22</v>
      </c>
      <c r="L263" s="293"/>
      <c r="M263" s="294" t="s">
        <v>22</v>
      </c>
      <c r="N263" s="295" t="s">
        <v>47</v>
      </c>
      <c r="O263" s="49"/>
      <c r="P263" s="245">
        <f>O263*H263</f>
        <v>0</v>
      </c>
      <c r="Q263" s="245">
        <v>0</v>
      </c>
      <c r="R263" s="245">
        <f>Q263*H263</f>
        <v>0</v>
      </c>
      <c r="S263" s="245">
        <v>0</v>
      </c>
      <c r="T263" s="246">
        <f>S263*H263</f>
        <v>0</v>
      </c>
      <c r="AR263" s="26" t="s">
        <v>250</v>
      </c>
      <c r="AT263" s="26" t="s">
        <v>468</v>
      </c>
      <c r="AU263" s="26" t="s">
        <v>104</v>
      </c>
      <c r="AY263" s="26" t="s">
        <v>208</v>
      </c>
      <c r="BE263" s="247">
        <f>IF(N263="základní",J263,0)</f>
        <v>0</v>
      </c>
      <c r="BF263" s="247">
        <f>IF(N263="snížená",J263,0)</f>
        <v>0</v>
      </c>
      <c r="BG263" s="247">
        <f>IF(N263="zákl. přenesená",J263,0)</f>
        <v>0</v>
      </c>
      <c r="BH263" s="247">
        <f>IF(N263="sníž. přenesená",J263,0)</f>
        <v>0</v>
      </c>
      <c r="BI263" s="247">
        <f>IF(N263="nulová",J263,0)</f>
        <v>0</v>
      </c>
      <c r="BJ263" s="26" t="s">
        <v>18</v>
      </c>
      <c r="BK263" s="247">
        <f>ROUND(I263*H263,2)</f>
        <v>0</v>
      </c>
      <c r="BL263" s="26" t="s">
        <v>121</v>
      </c>
      <c r="BM263" s="26" t="s">
        <v>2749</v>
      </c>
    </row>
    <row r="264" spans="2:65" s="1" customFormat="1" ht="16.5" customHeight="1">
      <c r="B264" s="48"/>
      <c r="C264" s="286" t="s">
        <v>1755</v>
      </c>
      <c r="D264" s="286" t="s">
        <v>468</v>
      </c>
      <c r="E264" s="287" t="s">
        <v>6123</v>
      </c>
      <c r="F264" s="288" t="s">
        <v>6124</v>
      </c>
      <c r="G264" s="289" t="s">
        <v>318</v>
      </c>
      <c r="H264" s="290">
        <v>1</v>
      </c>
      <c r="I264" s="291"/>
      <c r="J264" s="292">
        <f>ROUND(I264*H264,2)</f>
        <v>0</v>
      </c>
      <c r="K264" s="288" t="s">
        <v>22</v>
      </c>
      <c r="L264" s="293"/>
      <c r="M264" s="294" t="s">
        <v>22</v>
      </c>
      <c r="N264" s="295" t="s">
        <v>47</v>
      </c>
      <c r="O264" s="49"/>
      <c r="P264" s="245">
        <f>O264*H264</f>
        <v>0</v>
      </c>
      <c r="Q264" s="245">
        <v>0</v>
      </c>
      <c r="R264" s="245">
        <f>Q264*H264</f>
        <v>0</v>
      </c>
      <c r="S264" s="245">
        <v>0</v>
      </c>
      <c r="T264" s="246">
        <f>S264*H264</f>
        <v>0</v>
      </c>
      <c r="AR264" s="26" t="s">
        <v>250</v>
      </c>
      <c r="AT264" s="26" t="s">
        <v>468</v>
      </c>
      <c r="AU264" s="26" t="s">
        <v>104</v>
      </c>
      <c r="AY264" s="26" t="s">
        <v>208</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121</v>
      </c>
      <c r="BM264" s="26" t="s">
        <v>2762</v>
      </c>
    </row>
    <row r="265" spans="2:65" s="1" customFormat="1" ht="16.5" customHeight="1">
      <c r="B265" s="48"/>
      <c r="C265" s="286" t="s">
        <v>1759</v>
      </c>
      <c r="D265" s="286" t="s">
        <v>468</v>
      </c>
      <c r="E265" s="287" t="s">
        <v>6125</v>
      </c>
      <c r="F265" s="288" t="s">
        <v>6126</v>
      </c>
      <c r="G265" s="289" t="s">
        <v>263</v>
      </c>
      <c r="H265" s="290">
        <v>1</v>
      </c>
      <c r="I265" s="291"/>
      <c r="J265" s="292">
        <f>ROUND(I265*H265,2)</f>
        <v>0</v>
      </c>
      <c r="K265" s="288" t="s">
        <v>22</v>
      </c>
      <c r="L265" s="293"/>
      <c r="M265" s="294" t="s">
        <v>22</v>
      </c>
      <c r="N265" s="295" t="s">
        <v>47</v>
      </c>
      <c r="O265" s="49"/>
      <c r="P265" s="245">
        <f>O265*H265</f>
        <v>0</v>
      </c>
      <c r="Q265" s="245">
        <v>0</v>
      </c>
      <c r="R265" s="245">
        <f>Q265*H265</f>
        <v>0</v>
      </c>
      <c r="S265" s="245">
        <v>0</v>
      </c>
      <c r="T265" s="246">
        <f>S265*H265</f>
        <v>0</v>
      </c>
      <c r="AR265" s="26" t="s">
        <v>250</v>
      </c>
      <c r="AT265" s="26" t="s">
        <v>468</v>
      </c>
      <c r="AU265" s="26" t="s">
        <v>104</v>
      </c>
      <c r="AY265" s="26" t="s">
        <v>208</v>
      </c>
      <c r="BE265" s="247">
        <f>IF(N265="základní",J265,0)</f>
        <v>0</v>
      </c>
      <c r="BF265" s="247">
        <f>IF(N265="snížená",J265,0)</f>
        <v>0</v>
      </c>
      <c r="BG265" s="247">
        <f>IF(N265="zákl. přenesená",J265,0)</f>
        <v>0</v>
      </c>
      <c r="BH265" s="247">
        <f>IF(N265="sníž. přenesená",J265,0)</f>
        <v>0</v>
      </c>
      <c r="BI265" s="247">
        <f>IF(N265="nulová",J265,0)</f>
        <v>0</v>
      </c>
      <c r="BJ265" s="26" t="s">
        <v>18</v>
      </c>
      <c r="BK265" s="247">
        <f>ROUND(I265*H265,2)</f>
        <v>0</v>
      </c>
      <c r="BL265" s="26" t="s">
        <v>121</v>
      </c>
      <c r="BM265" s="26" t="s">
        <v>2770</v>
      </c>
    </row>
    <row r="266" spans="2:65" s="1" customFormat="1" ht="16.5" customHeight="1">
      <c r="B266" s="48"/>
      <c r="C266" s="286" t="s">
        <v>1763</v>
      </c>
      <c r="D266" s="286" t="s">
        <v>468</v>
      </c>
      <c r="E266" s="287" t="s">
        <v>6127</v>
      </c>
      <c r="F266" s="288" t="s">
        <v>6128</v>
      </c>
      <c r="G266" s="289" t="s">
        <v>2524</v>
      </c>
      <c r="H266" s="290">
        <v>7</v>
      </c>
      <c r="I266" s="291"/>
      <c r="J266" s="292">
        <f>ROUND(I266*H266,2)</f>
        <v>0</v>
      </c>
      <c r="K266" s="288" t="s">
        <v>22</v>
      </c>
      <c r="L266" s="293"/>
      <c r="M266" s="294" t="s">
        <v>22</v>
      </c>
      <c r="N266" s="295" t="s">
        <v>47</v>
      </c>
      <c r="O266" s="49"/>
      <c r="P266" s="245">
        <f>O266*H266</f>
        <v>0</v>
      </c>
      <c r="Q266" s="245">
        <v>0</v>
      </c>
      <c r="R266" s="245">
        <f>Q266*H266</f>
        <v>0</v>
      </c>
      <c r="S266" s="245">
        <v>0</v>
      </c>
      <c r="T266" s="246">
        <f>S266*H266</f>
        <v>0</v>
      </c>
      <c r="AR266" s="26" t="s">
        <v>250</v>
      </c>
      <c r="AT266" s="26" t="s">
        <v>468</v>
      </c>
      <c r="AU266" s="26" t="s">
        <v>104</v>
      </c>
      <c r="AY266" s="26" t="s">
        <v>208</v>
      </c>
      <c r="BE266" s="247">
        <f>IF(N266="základní",J266,0)</f>
        <v>0</v>
      </c>
      <c r="BF266" s="247">
        <f>IF(N266="snížená",J266,0)</f>
        <v>0</v>
      </c>
      <c r="BG266" s="247">
        <f>IF(N266="zákl. přenesená",J266,0)</f>
        <v>0</v>
      </c>
      <c r="BH266" s="247">
        <f>IF(N266="sníž. přenesená",J266,0)</f>
        <v>0</v>
      </c>
      <c r="BI266" s="247">
        <f>IF(N266="nulová",J266,0)</f>
        <v>0</v>
      </c>
      <c r="BJ266" s="26" t="s">
        <v>18</v>
      </c>
      <c r="BK266" s="247">
        <f>ROUND(I266*H266,2)</f>
        <v>0</v>
      </c>
      <c r="BL266" s="26" t="s">
        <v>121</v>
      </c>
      <c r="BM266" s="26" t="s">
        <v>2781</v>
      </c>
    </row>
    <row r="267" spans="2:65" s="1" customFormat="1" ht="16.5" customHeight="1">
      <c r="B267" s="48"/>
      <c r="C267" s="236" t="s">
        <v>1767</v>
      </c>
      <c r="D267" s="236" t="s">
        <v>210</v>
      </c>
      <c r="E267" s="237" t="s">
        <v>6129</v>
      </c>
      <c r="F267" s="238" t="s">
        <v>6003</v>
      </c>
      <c r="G267" s="239" t="s">
        <v>263</v>
      </c>
      <c r="H267" s="240">
        <v>1</v>
      </c>
      <c r="I267" s="241"/>
      <c r="J267" s="242">
        <f>ROUND(I267*H267,2)</f>
        <v>0</v>
      </c>
      <c r="K267" s="238" t="s">
        <v>22</v>
      </c>
      <c r="L267" s="74"/>
      <c r="M267" s="243" t="s">
        <v>22</v>
      </c>
      <c r="N267" s="244" t="s">
        <v>47</v>
      </c>
      <c r="O267" s="49"/>
      <c r="P267" s="245">
        <f>O267*H267</f>
        <v>0</v>
      </c>
      <c r="Q267" s="245">
        <v>0</v>
      </c>
      <c r="R267" s="245">
        <f>Q267*H267</f>
        <v>0</v>
      </c>
      <c r="S267" s="245">
        <v>0</v>
      </c>
      <c r="T267" s="246">
        <f>S267*H267</f>
        <v>0</v>
      </c>
      <c r="AR267" s="26" t="s">
        <v>121</v>
      </c>
      <c r="AT267" s="26" t="s">
        <v>210</v>
      </c>
      <c r="AU267" s="26" t="s">
        <v>104</v>
      </c>
      <c r="AY267" s="26" t="s">
        <v>208</v>
      </c>
      <c r="BE267" s="247">
        <f>IF(N267="základní",J267,0)</f>
        <v>0</v>
      </c>
      <c r="BF267" s="247">
        <f>IF(N267="snížená",J267,0)</f>
        <v>0</v>
      </c>
      <c r="BG267" s="247">
        <f>IF(N267="zákl. přenesená",J267,0)</f>
        <v>0</v>
      </c>
      <c r="BH267" s="247">
        <f>IF(N267="sníž. přenesená",J267,0)</f>
        <v>0</v>
      </c>
      <c r="BI267" s="247">
        <f>IF(N267="nulová",J267,0)</f>
        <v>0</v>
      </c>
      <c r="BJ267" s="26" t="s">
        <v>18</v>
      </c>
      <c r="BK267" s="247">
        <f>ROUND(I267*H267,2)</f>
        <v>0</v>
      </c>
      <c r="BL267" s="26" t="s">
        <v>121</v>
      </c>
      <c r="BM267" s="26" t="s">
        <v>2791</v>
      </c>
    </row>
    <row r="268" spans="2:65" s="1" customFormat="1" ht="16.5" customHeight="1">
      <c r="B268" s="48"/>
      <c r="C268" s="236" t="s">
        <v>1771</v>
      </c>
      <c r="D268" s="236" t="s">
        <v>210</v>
      </c>
      <c r="E268" s="237" t="s">
        <v>6130</v>
      </c>
      <c r="F268" s="238" t="s">
        <v>6131</v>
      </c>
      <c r="G268" s="239" t="s">
        <v>263</v>
      </c>
      <c r="H268" s="240">
        <v>1</v>
      </c>
      <c r="I268" s="241"/>
      <c r="J268" s="242">
        <f>ROUND(I268*H268,2)</f>
        <v>0</v>
      </c>
      <c r="K268" s="238" t="s">
        <v>22</v>
      </c>
      <c r="L268" s="74"/>
      <c r="M268" s="243" t="s">
        <v>22</v>
      </c>
      <c r="N268" s="244" t="s">
        <v>47</v>
      </c>
      <c r="O268" s="49"/>
      <c r="P268" s="245">
        <f>O268*H268</f>
        <v>0</v>
      </c>
      <c r="Q268" s="245">
        <v>0</v>
      </c>
      <c r="R268" s="245">
        <f>Q268*H268</f>
        <v>0</v>
      </c>
      <c r="S268" s="245">
        <v>0</v>
      </c>
      <c r="T268" s="246">
        <f>S268*H268</f>
        <v>0</v>
      </c>
      <c r="AR268" s="26" t="s">
        <v>121</v>
      </c>
      <c r="AT268" s="26" t="s">
        <v>210</v>
      </c>
      <c r="AU268" s="26" t="s">
        <v>104</v>
      </c>
      <c r="AY268" s="26" t="s">
        <v>208</v>
      </c>
      <c r="BE268" s="247">
        <f>IF(N268="základní",J268,0)</f>
        <v>0</v>
      </c>
      <c r="BF268" s="247">
        <f>IF(N268="snížená",J268,0)</f>
        <v>0</v>
      </c>
      <c r="BG268" s="247">
        <f>IF(N268="zákl. přenesená",J268,0)</f>
        <v>0</v>
      </c>
      <c r="BH268" s="247">
        <f>IF(N268="sníž. přenesená",J268,0)</f>
        <v>0</v>
      </c>
      <c r="BI268" s="247">
        <f>IF(N268="nulová",J268,0)</f>
        <v>0</v>
      </c>
      <c r="BJ268" s="26" t="s">
        <v>18</v>
      </c>
      <c r="BK268" s="247">
        <f>ROUND(I268*H268,2)</f>
        <v>0</v>
      </c>
      <c r="BL268" s="26" t="s">
        <v>121</v>
      </c>
      <c r="BM268" s="26" t="s">
        <v>2807</v>
      </c>
    </row>
    <row r="269" spans="2:63" s="11" customFormat="1" ht="22.3" customHeight="1">
      <c r="B269" s="220"/>
      <c r="C269" s="221"/>
      <c r="D269" s="222" t="s">
        <v>75</v>
      </c>
      <c r="E269" s="234" t="s">
        <v>5992</v>
      </c>
      <c r="F269" s="234" t="s">
        <v>5993</v>
      </c>
      <c r="G269" s="221"/>
      <c r="H269" s="221"/>
      <c r="I269" s="224"/>
      <c r="J269" s="235">
        <f>BK269</f>
        <v>0</v>
      </c>
      <c r="K269" s="221"/>
      <c r="L269" s="226"/>
      <c r="M269" s="227"/>
      <c r="N269" s="228"/>
      <c r="O269" s="228"/>
      <c r="P269" s="229">
        <f>SUM(P270:P274)</f>
        <v>0</v>
      </c>
      <c r="Q269" s="228"/>
      <c r="R269" s="229">
        <f>SUM(R270:R274)</f>
        <v>0</v>
      </c>
      <c r="S269" s="228"/>
      <c r="T269" s="230">
        <f>SUM(T270:T274)</f>
        <v>0</v>
      </c>
      <c r="AR269" s="231" t="s">
        <v>18</v>
      </c>
      <c r="AT269" s="232" t="s">
        <v>75</v>
      </c>
      <c r="AU269" s="232" t="s">
        <v>85</v>
      </c>
      <c r="AY269" s="231" t="s">
        <v>208</v>
      </c>
      <c r="BK269" s="233">
        <f>SUM(BK270:BK274)</f>
        <v>0</v>
      </c>
    </row>
    <row r="270" spans="2:65" s="1" customFormat="1" ht="16.5" customHeight="1">
      <c r="B270" s="48"/>
      <c r="C270" s="236" t="s">
        <v>1777</v>
      </c>
      <c r="D270" s="236" t="s">
        <v>210</v>
      </c>
      <c r="E270" s="237" t="s">
        <v>6132</v>
      </c>
      <c r="F270" s="238" t="s">
        <v>6133</v>
      </c>
      <c r="G270" s="239" t="s">
        <v>263</v>
      </c>
      <c r="H270" s="240">
        <v>1</v>
      </c>
      <c r="I270" s="241"/>
      <c r="J270" s="242">
        <f>ROUND(I270*H270,2)</f>
        <v>0</v>
      </c>
      <c r="K270" s="238" t="s">
        <v>22</v>
      </c>
      <c r="L270" s="74"/>
      <c r="M270" s="243" t="s">
        <v>22</v>
      </c>
      <c r="N270" s="244" t="s">
        <v>47</v>
      </c>
      <c r="O270" s="49"/>
      <c r="P270" s="245">
        <f>O270*H270</f>
        <v>0</v>
      </c>
      <c r="Q270" s="245">
        <v>0</v>
      </c>
      <c r="R270" s="245">
        <f>Q270*H270</f>
        <v>0</v>
      </c>
      <c r="S270" s="245">
        <v>0</v>
      </c>
      <c r="T270" s="246">
        <f>S270*H270</f>
        <v>0</v>
      </c>
      <c r="AR270" s="26" t="s">
        <v>121</v>
      </c>
      <c r="AT270" s="26" t="s">
        <v>210</v>
      </c>
      <c r="AU270" s="26" t="s">
        <v>104</v>
      </c>
      <c r="AY270" s="26" t="s">
        <v>208</v>
      </c>
      <c r="BE270" s="247">
        <f>IF(N270="základní",J270,0)</f>
        <v>0</v>
      </c>
      <c r="BF270" s="247">
        <f>IF(N270="snížená",J270,0)</f>
        <v>0</v>
      </c>
      <c r="BG270" s="247">
        <f>IF(N270="zákl. přenesená",J270,0)</f>
        <v>0</v>
      </c>
      <c r="BH270" s="247">
        <f>IF(N270="sníž. přenesená",J270,0)</f>
        <v>0</v>
      </c>
      <c r="BI270" s="247">
        <f>IF(N270="nulová",J270,0)</f>
        <v>0</v>
      </c>
      <c r="BJ270" s="26" t="s">
        <v>18</v>
      </c>
      <c r="BK270" s="247">
        <f>ROUND(I270*H270,2)</f>
        <v>0</v>
      </c>
      <c r="BL270" s="26" t="s">
        <v>121</v>
      </c>
      <c r="BM270" s="26" t="s">
        <v>2822</v>
      </c>
    </row>
    <row r="271" spans="2:65" s="1" customFormat="1" ht="16.5" customHeight="1">
      <c r="B271" s="48"/>
      <c r="C271" s="236" t="s">
        <v>1785</v>
      </c>
      <c r="D271" s="236" t="s">
        <v>210</v>
      </c>
      <c r="E271" s="237" t="s">
        <v>6134</v>
      </c>
      <c r="F271" s="238" t="s">
        <v>6135</v>
      </c>
      <c r="G271" s="239" t="s">
        <v>263</v>
      </c>
      <c r="H271" s="240">
        <v>1</v>
      </c>
      <c r="I271" s="241"/>
      <c r="J271" s="242">
        <f>ROUND(I271*H271,2)</f>
        <v>0</v>
      </c>
      <c r="K271" s="238" t="s">
        <v>22</v>
      </c>
      <c r="L271" s="74"/>
      <c r="M271" s="243" t="s">
        <v>22</v>
      </c>
      <c r="N271" s="244" t="s">
        <v>47</v>
      </c>
      <c r="O271" s="49"/>
      <c r="P271" s="245">
        <f>O271*H271</f>
        <v>0</v>
      </c>
      <c r="Q271" s="245">
        <v>0</v>
      </c>
      <c r="R271" s="245">
        <f>Q271*H271</f>
        <v>0</v>
      </c>
      <c r="S271" s="245">
        <v>0</v>
      </c>
      <c r="T271" s="246">
        <f>S271*H271</f>
        <v>0</v>
      </c>
      <c r="AR271" s="26" t="s">
        <v>121</v>
      </c>
      <c r="AT271" s="26" t="s">
        <v>210</v>
      </c>
      <c r="AU271" s="26" t="s">
        <v>104</v>
      </c>
      <c r="AY271" s="26" t="s">
        <v>208</v>
      </c>
      <c r="BE271" s="247">
        <f>IF(N271="základní",J271,0)</f>
        <v>0</v>
      </c>
      <c r="BF271" s="247">
        <f>IF(N271="snížená",J271,0)</f>
        <v>0</v>
      </c>
      <c r="BG271" s="247">
        <f>IF(N271="zákl. přenesená",J271,0)</f>
        <v>0</v>
      </c>
      <c r="BH271" s="247">
        <f>IF(N271="sníž. přenesená",J271,0)</f>
        <v>0</v>
      </c>
      <c r="BI271" s="247">
        <f>IF(N271="nulová",J271,0)</f>
        <v>0</v>
      </c>
      <c r="BJ271" s="26" t="s">
        <v>18</v>
      </c>
      <c r="BK271" s="247">
        <f>ROUND(I271*H271,2)</f>
        <v>0</v>
      </c>
      <c r="BL271" s="26" t="s">
        <v>121</v>
      </c>
      <c r="BM271" s="26" t="s">
        <v>2831</v>
      </c>
    </row>
    <row r="272" spans="2:65" s="1" customFormat="1" ht="16.5" customHeight="1">
      <c r="B272" s="48"/>
      <c r="C272" s="236" t="s">
        <v>1795</v>
      </c>
      <c r="D272" s="236" t="s">
        <v>210</v>
      </c>
      <c r="E272" s="237" t="s">
        <v>6136</v>
      </c>
      <c r="F272" s="238" t="s">
        <v>6137</v>
      </c>
      <c r="G272" s="239" t="s">
        <v>263</v>
      </c>
      <c r="H272" s="240">
        <v>1</v>
      </c>
      <c r="I272" s="241"/>
      <c r="J272" s="242">
        <f>ROUND(I272*H272,2)</f>
        <v>0</v>
      </c>
      <c r="K272" s="238" t="s">
        <v>22</v>
      </c>
      <c r="L272" s="74"/>
      <c r="M272" s="243" t="s">
        <v>22</v>
      </c>
      <c r="N272" s="244" t="s">
        <v>47</v>
      </c>
      <c r="O272" s="49"/>
      <c r="P272" s="245">
        <f>O272*H272</f>
        <v>0</v>
      </c>
      <c r="Q272" s="245">
        <v>0</v>
      </c>
      <c r="R272" s="245">
        <f>Q272*H272</f>
        <v>0</v>
      </c>
      <c r="S272" s="245">
        <v>0</v>
      </c>
      <c r="T272" s="246">
        <f>S272*H272</f>
        <v>0</v>
      </c>
      <c r="AR272" s="26" t="s">
        <v>121</v>
      </c>
      <c r="AT272" s="26" t="s">
        <v>210</v>
      </c>
      <c r="AU272" s="26" t="s">
        <v>104</v>
      </c>
      <c r="AY272" s="26" t="s">
        <v>208</v>
      </c>
      <c r="BE272" s="247">
        <f>IF(N272="základní",J272,0)</f>
        <v>0</v>
      </c>
      <c r="BF272" s="247">
        <f>IF(N272="snížená",J272,0)</f>
        <v>0</v>
      </c>
      <c r="BG272" s="247">
        <f>IF(N272="zákl. přenesená",J272,0)</f>
        <v>0</v>
      </c>
      <c r="BH272" s="247">
        <f>IF(N272="sníž. přenesená",J272,0)</f>
        <v>0</v>
      </c>
      <c r="BI272" s="247">
        <f>IF(N272="nulová",J272,0)</f>
        <v>0</v>
      </c>
      <c r="BJ272" s="26" t="s">
        <v>18</v>
      </c>
      <c r="BK272" s="247">
        <f>ROUND(I272*H272,2)</f>
        <v>0</v>
      </c>
      <c r="BL272" s="26" t="s">
        <v>121</v>
      </c>
      <c r="BM272" s="26" t="s">
        <v>2843</v>
      </c>
    </row>
    <row r="273" spans="2:65" s="1" customFormat="1" ht="16.5" customHeight="1">
      <c r="B273" s="48"/>
      <c r="C273" s="236" t="s">
        <v>1808</v>
      </c>
      <c r="D273" s="236" t="s">
        <v>210</v>
      </c>
      <c r="E273" s="237" t="s">
        <v>6138</v>
      </c>
      <c r="F273" s="238" t="s">
        <v>6139</v>
      </c>
      <c r="G273" s="239" t="s">
        <v>263</v>
      </c>
      <c r="H273" s="240">
        <v>1</v>
      </c>
      <c r="I273" s="241"/>
      <c r="J273" s="242">
        <f>ROUND(I273*H273,2)</f>
        <v>0</v>
      </c>
      <c r="K273" s="238" t="s">
        <v>22</v>
      </c>
      <c r="L273" s="74"/>
      <c r="M273" s="243" t="s">
        <v>22</v>
      </c>
      <c r="N273" s="244" t="s">
        <v>47</v>
      </c>
      <c r="O273" s="49"/>
      <c r="P273" s="245">
        <f>O273*H273</f>
        <v>0</v>
      </c>
      <c r="Q273" s="245">
        <v>0</v>
      </c>
      <c r="R273" s="245">
        <f>Q273*H273</f>
        <v>0</v>
      </c>
      <c r="S273" s="245">
        <v>0</v>
      </c>
      <c r="T273" s="246">
        <f>S273*H273</f>
        <v>0</v>
      </c>
      <c r="AR273" s="26" t="s">
        <v>121</v>
      </c>
      <c r="AT273" s="26" t="s">
        <v>210</v>
      </c>
      <c r="AU273" s="26" t="s">
        <v>104</v>
      </c>
      <c r="AY273" s="26" t="s">
        <v>208</v>
      </c>
      <c r="BE273" s="247">
        <f>IF(N273="základní",J273,0)</f>
        <v>0</v>
      </c>
      <c r="BF273" s="247">
        <f>IF(N273="snížená",J273,0)</f>
        <v>0</v>
      </c>
      <c r="BG273" s="247">
        <f>IF(N273="zákl. přenesená",J273,0)</f>
        <v>0</v>
      </c>
      <c r="BH273" s="247">
        <f>IF(N273="sníž. přenesená",J273,0)</f>
        <v>0</v>
      </c>
      <c r="BI273" s="247">
        <f>IF(N273="nulová",J273,0)</f>
        <v>0</v>
      </c>
      <c r="BJ273" s="26" t="s">
        <v>18</v>
      </c>
      <c r="BK273" s="247">
        <f>ROUND(I273*H273,2)</f>
        <v>0</v>
      </c>
      <c r="BL273" s="26" t="s">
        <v>121</v>
      </c>
      <c r="BM273" s="26" t="s">
        <v>2870</v>
      </c>
    </row>
    <row r="274" spans="2:65" s="1" customFormat="1" ht="25.5" customHeight="1">
      <c r="B274" s="48"/>
      <c r="C274" s="236" t="s">
        <v>1817</v>
      </c>
      <c r="D274" s="236" t="s">
        <v>210</v>
      </c>
      <c r="E274" s="237" t="s">
        <v>6140</v>
      </c>
      <c r="F274" s="238" t="s">
        <v>6141</v>
      </c>
      <c r="G274" s="239" t="s">
        <v>263</v>
      </c>
      <c r="H274" s="240">
        <v>1</v>
      </c>
      <c r="I274" s="241"/>
      <c r="J274" s="242">
        <f>ROUND(I274*H274,2)</f>
        <v>0</v>
      </c>
      <c r="K274" s="238" t="s">
        <v>22</v>
      </c>
      <c r="L274" s="74"/>
      <c r="M274" s="243" t="s">
        <v>22</v>
      </c>
      <c r="N274" s="312" t="s">
        <v>47</v>
      </c>
      <c r="O274" s="284"/>
      <c r="P274" s="310">
        <f>O274*H274</f>
        <v>0</v>
      </c>
      <c r="Q274" s="310">
        <v>0</v>
      </c>
      <c r="R274" s="310">
        <f>Q274*H274</f>
        <v>0</v>
      </c>
      <c r="S274" s="310">
        <v>0</v>
      </c>
      <c r="T274" s="311">
        <f>S274*H274</f>
        <v>0</v>
      </c>
      <c r="AR274" s="26" t="s">
        <v>121</v>
      </c>
      <c r="AT274" s="26" t="s">
        <v>210</v>
      </c>
      <c r="AU274" s="26" t="s">
        <v>104</v>
      </c>
      <c r="AY274" s="26" t="s">
        <v>208</v>
      </c>
      <c r="BE274" s="247">
        <f>IF(N274="základní",J274,0)</f>
        <v>0</v>
      </c>
      <c r="BF274" s="247">
        <f>IF(N274="snížená",J274,0)</f>
        <v>0</v>
      </c>
      <c r="BG274" s="247">
        <f>IF(N274="zákl. přenesená",J274,0)</f>
        <v>0</v>
      </c>
      <c r="BH274" s="247">
        <f>IF(N274="sníž. přenesená",J274,0)</f>
        <v>0</v>
      </c>
      <c r="BI274" s="247">
        <f>IF(N274="nulová",J274,0)</f>
        <v>0</v>
      </c>
      <c r="BJ274" s="26" t="s">
        <v>18</v>
      </c>
      <c r="BK274" s="247">
        <f>ROUND(I274*H274,2)</f>
        <v>0</v>
      </c>
      <c r="BL274" s="26" t="s">
        <v>121</v>
      </c>
      <c r="BM274" s="26" t="s">
        <v>2882</v>
      </c>
    </row>
    <row r="275" spans="2:12" s="1" customFormat="1" ht="6.95" customHeight="1">
      <c r="B275" s="69"/>
      <c r="C275" s="70"/>
      <c r="D275" s="70"/>
      <c r="E275" s="70"/>
      <c r="F275" s="70"/>
      <c r="G275" s="70"/>
      <c r="H275" s="70"/>
      <c r="I275" s="181"/>
      <c r="J275" s="70"/>
      <c r="K275" s="70"/>
      <c r="L275" s="74"/>
    </row>
  </sheetData>
  <sheetProtection password="CC35" sheet="1" objects="1" scenarios="1" formatColumns="0" formatRows="0" autoFilter="0"/>
  <autoFilter ref="C92:K274"/>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4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84</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180</v>
      </c>
      <c r="E8" s="49"/>
      <c r="F8" s="49"/>
      <c r="G8" s="49"/>
      <c r="H8" s="49"/>
      <c r="I8" s="159"/>
      <c r="J8" s="49"/>
      <c r="K8" s="53"/>
    </row>
    <row r="9" spans="2:11" s="1" customFormat="1" ht="36.95" customHeight="1">
      <c r="B9" s="48"/>
      <c r="C9" s="49"/>
      <c r="D9" s="49"/>
      <c r="E9" s="160" t="s">
        <v>181</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23. 1. 2018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99.75" customHeight="1">
      <c r="B24" s="163"/>
      <c r="C24" s="164"/>
      <c r="D24" s="164"/>
      <c r="E24" s="46" t="s">
        <v>182</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ROUND(J80,2)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ROUND(SUM(BE80:BE146),2)</f>
        <v>0</v>
      </c>
      <c r="G30" s="49"/>
      <c r="H30" s="49"/>
      <c r="I30" s="173">
        <v>0.21</v>
      </c>
      <c r="J30" s="172">
        <f>ROUND(ROUND((SUM(BE80:BE146)),2)*I30,2)</f>
        <v>0</v>
      </c>
      <c r="K30" s="53"/>
    </row>
    <row r="31" spans="2:11" s="1" customFormat="1" ht="14.4" customHeight="1">
      <c r="B31" s="48"/>
      <c r="C31" s="49"/>
      <c r="D31" s="49"/>
      <c r="E31" s="57" t="s">
        <v>48</v>
      </c>
      <c r="F31" s="172">
        <f>ROUND(SUM(BF80:BF146),2)</f>
        <v>0</v>
      </c>
      <c r="G31" s="49"/>
      <c r="H31" s="49"/>
      <c r="I31" s="173">
        <v>0.15</v>
      </c>
      <c r="J31" s="172">
        <f>ROUND(ROUND((SUM(BF80:BF146)),2)*I31,2)</f>
        <v>0</v>
      </c>
      <c r="K31" s="53"/>
    </row>
    <row r="32" spans="2:11" s="1" customFormat="1" ht="14.4" customHeight="1" hidden="1">
      <c r="B32" s="48"/>
      <c r="C32" s="49"/>
      <c r="D32" s="49"/>
      <c r="E32" s="57" t="s">
        <v>49</v>
      </c>
      <c r="F32" s="172">
        <f>ROUND(SUM(BG80:BG146),2)</f>
        <v>0</v>
      </c>
      <c r="G32" s="49"/>
      <c r="H32" s="49"/>
      <c r="I32" s="173">
        <v>0.21</v>
      </c>
      <c r="J32" s="172">
        <v>0</v>
      </c>
      <c r="K32" s="53"/>
    </row>
    <row r="33" spans="2:11" s="1" customFormat="1" ht="14.4" customHeight="1" hidden="1">
      <c r="B33" s="48"/>
      <c r="C33" s="49"/>
      <c r="D33" s="49"/>
      <c r="E33" s="57" t="s">
        <v>50</v>
      </c>
      <c r="F33" s="172">
        <f>ROUND(SUM(BH80:BH146),2)</f>
        <v>0</v>
      </c>
      <c r="G33" s="49"/>
      <c r="H33" s="49"/>
      <c r="I33" s="173">
        <v>0.15</v>
      </c>
      <c r="J33" s="172">
        <v>0</v>
      </c>
      <c r="K33" s="53"/>
    </row>
    <row r="34" spans="2:11" s="1" customFormat="1" ht="14.4" customHeight="1" hidden="1">
      <c r="B34" s="48"/>
      <c r="C34" s="49"/>
      <c r="D34" s="49"/>
      <c r="E34" s="57" t="s">
        <v>51</v>
      </c>
      <c r="F34" s="172">
        <f>ROUND(SUM(BI80:BI146),2)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183</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180</v>
      </c>
      <c r="D46" s="49"/>
      <c r="E46" s="49"/>
      <c r="F46" s="49"/>
      <c r="G46" s="49"/>
      <c r="H46" s="49"/>
      <c r="I46" s="159"/>
      <c r="J46" s="49"/>
      <c r="K46" s="53"/>
    </row>
    <row r="47" spans="2:11" s="1" customFormat="1" ht="17.25" customHeight="1">
      <c r="B47" s="48"/>
      <c r="C47" s="49"/>
      <c r="D47" s="49"/>
      <c r="E47" s="160" t="str">
        <f>E9</f>
        <v>O01 - O01- Sanace, demolice, příprava území, kácení dřevin</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23. 1. 2018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184</v>
      </c>
      <c r="D54" s="174"/>
      <c r="E54" s="174"/>
      <c r="F54" s="174"/>
      <c r="G54" s="174"/>
      <c r="H54" s="174"/>
      <c r="I54" s="188"/>
      <c r="J54" s="189" t="s">
        <v>185</v>
      </c>
      <c r="K54" s="190"/>
    </row>
    <row r="55" spans="2:11" s="1" customFormat="1" ht="10.3" customHeight="1">
      <c r="B55" s="48"/>
      <c r="C55" s="49"/>
      <c r="D55" s="49"/>
      <c r="E55" s="49"/>
      <c r="F55" s="49"/>
      <c r="G55" s="49"/>
      <c r="H55" s="49"/>
      <c r="I55" s="159"/>
      <c r="J55" s="49"/>
      <c r="K55" s="53"/>
    </row>
    <row r="56" spans="2:47" s="1" customFormat="1" ht="29.25" customHeight="1">
      <c r="B56" s="48"/>
      <c r="C56" s="191" t="s">
        <v>186</v>
      </c>
      <c r="D56" s="49"/>
      <c r="E56" s="49"/>
      <c r="F56" s="49"/>
      <c r="G56" s="49"/>
      <c r="H56" s="49"/>
      <c r="I56" s="159"/>
      <c r="J56" s="170">
        <f>J80</f>
        <v>0</v>
      </c>
      <c r="K56" s="53"/>
      <c r="AU56" s="26" t="s">
        <v>187</v>
      </c>
    </row>
    <row r="57" spans="2:11" s="8" customFormat="1" ht="24.95" customHeight="1">
      <c r="B57" s="192"/>
      <c r="C57" s="193"/>
      <c r="D57" s="194" t="s">
        <v>188</v>
      </c>
      <c r="E57" s="195"/>
      <c r="F57" s="195"/>
      <c r="G57" s="195"/>
      <c r="H57" s="195"/>
      <c r="I57" s="196"/>
      <c r="J57" s="197">
        <f>J81</f>
        <v>0</v>
      </c>
      <c r="K57" s="198"/>
    </row>
    <row r="58" spans="2:11" s="9" customFormat="1" ht="19.9" customHeight="1">
      <c r="B58" s="199"/>
      <c r="C58" s="200"/>
      <c r="D58" s="201" t="s">
        <v>189</v>
      </c>
      <c r="E58" s="202"/>
      <c r="F58" s="202"/>
      <c r="G58" s="202"/>
      <c r="H58" s="202"/>
      <c r="I58" s="203"/>
      <c r="J58" s="204">
        <f>J82</f>
        <v>0</v>
      </c>
      <c r="K58" s="205"/>
    </row>
    <row r="59" spans="2:11" s="9" customFormat="1" ht="19.9" customHeight="1">
      <c r="B59" s="199"/>
      <c r="C59" s="200"/>
      <c r="D59" s="201" t="s">
        <v>190</v>
      </c>
      <c r="E59" s="202"/>
      <c r="F59" s="202"/>
      <c r="G59" s="202"/>
      <c r="H59" s="202"/>
      <c r="I59" s="203"/>
      <c r="J59" s="204">
        <f>J106</f>
        <v>0</v>
      </c>
      <c r="K59" s="205"/>
    </row>
    <row r="60" spans="2:11" s="9" customFormat="1" ht="19.9" customHeight="1">
      <c r="B60" s="199"/>
      <c r="C60" s="200"/>
      <c r="D60" s="201" t="s">
        <v>191</v>
      </c>
      <c r="E60" s="202"/>
      <c r="F60" s="202"/>
      <c r="G60" s="202"/>
      <c r="H60" s="202"/>
      <c r="I60" s="203"/>
      <c r="J60" s="204">
        <f>J137</f>
        <v>0</v>
      </c>
      <c r="K60" s="205"/>
    </row>
    <row r="61" spans="2:11" s="1" customFormat="1" ht="21.8" customHeight="1">
      <c r="B61" s="48"/>
      <c r="C61" s="49"/>
      <c r="D61" s="49"/>
      <c r="E61" s="49"/>
      <c r="F61" s="49"/>
      <c r="G61" s="49"/>
      <c r="H61" s="49"/>
      <c r="I61" s="159"/>
      <c r="J61" s="49"/>
      <c r="K61" s="53"/>
    </row>
    <row r="62" spans="2:11" s="1" customFormat="1" ht="6.95" customHeight="1">
      <c r="B62" s="69"/>
      <c r="C62" s="70"/>
      <c r="D62" s="70"/>
      <c r="E62" s="70"/>
      <c r="F62" s="70"/>
      <c r="G62" s="70"/>
      <c r="H62" s="70"/>
      <c r="I62" s="181"/>
      <c r="J62" s="70"/>
      <c r="K62" s="71"/>
    </row>
    <row r="66" spans="2:12" s="1" customFormat="1" ht="6.95" customHeight="1">
      <c r="B66" s="72"/>
      <c r="C66" s="73"/>
      <c r="D66" s="73"/>
      <c r="E66" s="73"/>
      <c r="F66" s="73"/>
      <c r="G66" s="73"/>
      <c r="H66" s="73"/>
      <c r="I66" s="184"/>
      <c r="J66" s="73"/>
      <c r="K66" s="73"/>
      <c r="L66" s="74"/>
    </row>
    <row r="67" spans="2:12" s="1" customFormat="1" ht="36.95" customHeight="1">
      <c r="B67" s="48"/>
      <c r="C67" s="75" t="s">
        <v>192</v>
      </c>
      <c r="D67" s="76"/>
      <c r="E67" s="76"/>
      <c r="F67" s="76"/>
      <c r="G67" s="76"/>
      <c r="H67" s="76"/>
      <c r="I67" s="206"/>
      <c r="J67" s="76"/>
      <c r="K67" s="76"/>
      <c r="L67" s="74"/>
    </row>
    <row r="68" spans="2:12" s="1" customFormat="1" ht="6.95" customHeight="1">
      <c r="B68" s="48"/>
      <c r="C68" s="76"/>
      <c r="D68" s="76"/>
      <c r="E68" s="76"/>
      <c r="F68" s="76"/>
      <c r="G68" s="76"/>
      <c r="H68" s="76"/>
      <c r="I68" s="206"/>
      <c r="J68" s="76"/>
      <c r="K68" s="76"/>
      <c r="L68" s="74"/>
    </row>
    <row r="69" spans="2:12" s="1" customFormat="1" ht="14.4" customHeight="1">
      <c r="B69" s="48"/>
      <c r="C69" s="78" t="s">
        <v>19</v>
      </c>
      <c r="D69" s="76"/>
      <c r="E69" s="76"/>
      <c r="F69" s="76"/>
      <c r="G69" s="76"/>
      <c r="H69" s="76"/>
      <c r="I69" s="206"/>
      <c r="J69" s="76"/>
      <c r="K69" s="76"/>
      <c r="L69" s="74"/>
    </row>
    <row r="70" spans="2:12" s="1" customFormat="1" ht="16.5" customHeight="1">
      <c r="B70" s="48"/>
      <c r="C70" s="76"/>
      <c r="D70" s="76"/>
      <c r="E70" s="207" t="str">
        <f>E7</f>
        <v>PŘÍSTAVBA PAVILONU /odborné učebny/ 2. ZŠ Beroun Preislerova ul.</v>
      </c>
      <c r="F70" s="78"/>
      <c r="G70" s="78"/>
      <c r="H70" s="78"/>
      <c r="I70" s="206"/>
      <c r="J70" s="76"/>
      <c r="K70" s="76"/>
      <c r="L70" s="74"/>
    </row>
    <row r="71" spans="2:12" s="1" customFormat="1" ht="14.4" customHeight="1">
      <c r="B71" s="48"/>
      <c r="C71" s="78" t="s">
        <v>180</v>
      </c>
      <c r="D71" s="76"/>
      <c r="E71" s="76"/>
      <c r="F71" s="76"/>
      <c r="G71" s="76"/>
      <c r="H71" s="76"/>
      <c r="I71" s="206"/>
      <c r="J71" s="76"/>
      <c r="K71" s="76"/>
      <c r="L71" s="74"/>
    </row>
    <row r="72" spans="2:12" s="1" customFormat="1" ht="17.25" customHeight="1">
      <c r="B72" s="48"/>
      <c r="C72" s="76"/>
      <c r="D72" s="76"/>
      <c r="E72" s="84" t="str">
        <f>E9</f>
        <v>O01 - O01- Sanace, demolice, příprava území, kácení dřevin</v>
      </c>
      <c r="F72" s="76"/>
      <c r="G72" s="76"/>
      <c r="H72" s="76"/>
      <c r="I72" s="206"/>
      <c r="J72" s="76"/>
      <c r="K72" s="76"/>
      <c r="L72" s="74"/>
    </row>
    <row r="73" spans="2:12" s="1" customFormat="1" ht="6.95" customHeight="1">
      <c r="B73" s="48"/>
      <c r="C73" s="76"/>
      <c r="D73" s="76"/>
      <c r="E73" s="76"/>
      <c r="F73" s="76"/>
      <c r="G73" s="76"/>
      <c r="H73" s="76"/>
      <c r="I73" s="206"/>
      <c r="J73" s="76"/>
      <c r="K73" s="76"/>
      <c r="L73" s="74"/>
    </row>
    <row r="74" spans="2:12" s="1" customFormat="1" ht="18" customHeight="1">
      <c r="B74" s="48"/>
      <c r="C74" s="78" t="s">
        <v>24</v>
      </c>
      <c r="D74" s="76"/>
      <c r="E74" s="76"/>
      <c r="F74" s="208" t="str">
        <f>F12</f>
        <v>Beroun, Preislerova ul.</v>
      </c>
      <c r="G74" s="76"/>
      <c r="H74" s="76"/>
      <c r="I74" s="209" t="s">
        <v>26</v>
      </c>
      <c r="J74" s="87" t="str">
        <f>IF(J12="","",J12)</f>
        <v>23. 1. 2018</v>
      </c>
      <c r="K74" s="76"/>
      <c r="L74" s="74"/>
    </row>
    <row r="75" spans="2:12" s="1" customFormat="1" ht="6.95" customHeight="1">
      <c r="B75" s="48"/>
      <c r="C75" s="76"/>
      <c r="D75" s="76"/>
      <c r="E75" s="76"/>
      <c r="F75" s="76"/>
      <c r="G75" s="76"/>
      <c r="H75" s="76"/>
      <c r="I75" s="206"/>
      <c r="J75" s="76"/>
      <c r="K75" s="76"/>
      <c r="L75" s="74"/>
    </row>
    <row r="76" spans="2:12" s="1" customFormat="1" ht="13.5">
      <c r="B76" s="48"/>
      <c r="C76" s="78" t="s">
        <v>28</v>
      </c>
      <c r="D76" s="76"/>
      <c r="E76" s="76"/>
      <c r="F76" s="208" t="str">
        <f>E15</f>
        <v>Město BEROUN, Husovo nám. 68, 26643</v>
      </c>
      <c r="G76" s="76"/>
      <c r="H76" s="76"/>
      <c r="I76" s="209" t="s">
        <v>35</v>
      </c>
      <c r="J76" s="208" t="str">
        <f>E21</f>
        <v>SPEKTRA s.r.o. Beroun,V Hlinkách 1548,26601</v>
      </c>
      <c r="K76" s="76"/>
      <c r="L76" s="74"/>
    </row>
    <row r="77" spans="2:12" s="1" customFormat="1" ht="14.4" customHeight="1">
      <c r="B77" s="48"/>
      <c r="C77" s="78" t="s">
        <v>33</v>
      </c>
      <c r="D77" s="76"/>
      <c r="E77" s="76"/>
      <c r="F77" s="208" t="str">
        <f>IF(E18="","",E18)</f>
        <v/>
      </c>
      <c r="G77" s="76"/>
      <c r="H77" s="76"/>
      <c r="I77" s="206"/>
      <c r="J77" s="76"/>
      <c r="K77" s="76"/>
      <c r="L77" s="74"/>
    </row>
    <row r="78" spans="2:12" s="1" customFormat="1" ht="10.3" customHeight="1">
      <c r="B78" s="48"/>
      <c r="C78" s="76"/>
      <c r="D78" s="76"/>
      <c r="E78" s="76"/>
      <c r="F78" s="76"/>
      <c r="G78" s="76"/>
      <c r="H78" s="76"/>
      <c r="I78" s="206"/>
      <c r="J78" s="76"/>
      <c r="K78" s="76"/>
      <c r="L78" s="74"/>
    </row>
    <row r="79" spans="2:20" s="10" customFormat="1" ht="29.25" customHeight="1">
      <c r="B79" s="210"/>
      <c r="C79" s="211" t="s">
        <v>193</v>
      </c>
      <c r="D79" s="212" t="s">
        <v>61</v>
      </c>
      <c r="E79" s="212" t="s">
        <v>57</v>
      </c>
      <c r="F79" s="212" t="s">
        <v>194</v>
      </c>
      <c r="G79" s="212" t="s">
        <v>195</v>
      </c>
      <c r="H79" s="212" t="s">
        <v>196</v>
      </c>
      <c r="I79" s="213" t="s">
        <v>197</v>
      </c>
      <c r="J79" s="212" t="s">
        <v>185</v>
      </c>
      <c r="K79" s="214" t="s">
        <v>198</v>
      </c>
      <c r="L79" s="215"/>
      <c r="M79" s="104" t="s">
        <v>199</v>
      </c>
      <c r="N79" s="105" t="s">
        <v>46</v>
      </c>
      <c r="O79" s="105" t="s">
        <v>200</v>
      </c>
      <c r="P79" s="105" t="s">
        <v>201</v>
      </c>
      <c r="Q79" s="105" t="s">
        <v>202</v>
      </c>
      <c r="R79" s="105" t="s">
        <v>203</v>
      </c>
      <c r="S79" s="105" t="s">
        <v>204</v>
      </c>
      <c r="T79" s="106" t="s">
        <v>205</v>
      </c>
    </row>
    <row r="80" spans="2:63" s="1" customFormat="1" ht="29.25" customHeight="1">
      <c r="B80" s="48"/>
      <c r="C80" s="110" t="s">
        <v>186</v>
      </c>
      <c r="D80" s="76"/>
      <c r="E80" s="76"/>
      <c r="F80" s="76"/>
      <c r="G80" s="76"/>
      <c r="H80" s="76"/>
      <c r="I80" s="206"/>
      <c r="J80" s="216">
        <f>BK80</f>
        <v>0</v>
      </c>
      <c r="K80" s="76"/>
      <c r="L80" s="74"/>
      <c r="M80" s="107"/>
      <c r="N80" s="108"/>
      <c r="O80" s="108"/>
      <c r="P80" s="217">
        <f>P81</f>
        <v>0</v>
      </c>
      <c r="Q80" s="108"/>
      <c r="R80" s="217">
        <f>R81</f>
        <v>0.0016</v>
      </c>
      <c r="S80" s="108"/>
      <c r="T80" s="218">
        <f>T81</f>
        <v>336.26365</v>
      </c>
      <c r="AT80" s="26" t="s">
        <v>75</v>
      </c>
      <c r="AU80" s="26" t="s">
        <v>187</v>
      </c>
      <c r="BK80" s="219">
        <f>BK81</f>
        <v>0</v>
      </c>
    </row>
    <row r="81" spans="2:63" s="11" customFormat="1" ht="37.4" customHeight="1">
      <c r="B81" s="220"/>
      <c r="C81" s="221"/>
      <c r="D81" s="222" t="s">
        <v>75</v>
      </c>
      <c r="E81" s="223" t="s">
        <v>206</v>
      </c>
      <c r="F81" s="223" t="s">
        <v>207</v>
      </c>
      <c r="G81" s="221"/>
      <c r="H81" s="221"/>
      <c r="I81" s="224"/>
      <c r="J81" s="225">
        <f>BK81</f>
        <v>0</v>
      </c>
      <c r="K81" s="221"/>
      <c r="L81" s="226"/>
      <c r="M81" s="227"/>
      <c r="N81" s="228"/>
      <c r="O81" s="228"/>
      <c r="P81" s="229">
        <f>P82+P106+P137</f>
        <v>0</v>
      </c>
      <c r="Q81" s="228"/>
      <c r="R81" s="229">
        <f>R82+R106+R137</f>
        <v>0.0016</v>
      </c>
      <c r="S81" s="228"/>
      <c r="T81" s="230">
        <f>T82+T106+T137</f>
        <v>336.26365</v>
      </c>
      <c r="AR81" s="231" t="s">
        <v>18</v>
      </c>
      <c r="AT81" s="232" t="s">
        <v>75</v>
      </c>
      <c r="AU81" s="232" t="s">
        <v>76</v>
      </c>
      <c r="AY81" s="231" t="s">
        <v>208</v>
      </c>
      <c r="BK81" s="233">
        <f>BK82+BK106+BK137</f>
        <v>0</v>
      </c>
    </row>
    <row r="82" spans="2:63" s="11" customFormat="1" ht="19.9" customHeight="1">
      <c r="B82" s="220"/>
      <c r="C82" s="221"/>
      <c r="D82" s="222" t="s">
        <v>75</v>
      </c>
      <c r="E82" s="234" t="s">
        <v>18</v>
      </c>
      <c r="F82" s="234" t="s">
        <v>209</v>
      </c>
      <c r="G82" s="221"/>
      <c r="H82" s="221"/>
      <c r="I82" s="224"/>
      <c r="J82" s="235">
        <f>BK82</f>
        <v>0</v>
      </c>
      <c r="K82" s="221"/>
      <c r="L82" s="226"/>
      <c r="M82" s="227"/>
      <c r="N82" s="228"/>
      <c r="O82" s="228"/>
      <c r="P82" s="229">
        <f>SUM(P83:P105)</f>
        <v>0</v>
      </c>
      <c r="Q82" s="228"/>
      <c r="R82" s="229">
        <f>SUM(R83:R105)</f>
        <v>0.0016</v>
      </c>
      <c r="S82" s="228"/>
      <c r="T82" s="230">
        <f>SUM(T83:T105)</f>
        <v>1.8392</v>
      </c>
      <c r="AR82" s="231" t="s">
        <v>18</v>
      </c>
      <c r="AT82" s="232" t="s">
        <v>75</v>
      </c>
      <c r="AU82" s="232" t="s">
        <v>18</v>
      </c>
      <c r="AY82" s="231" t="s">
        <v>208</v>
      </c>
      <c r="BK82" s="233">
        <f>SUM(BK83:BK105)</f>
        <v>0</v>
      </c>
    </row>
    <row r="83" spans="2:65" s="1" customFormat="1" ht="25.5" customHeight="1">
      <c r="B83" s="48"/>
      <c r="C83" s="236" t="s">
        <v>18</v>
      </c>
      <c r="D83" s="236" t="s">
        <v>210</v>
      </c>
      <c r="E83" s="237" t="s">
        <v>211</v>
      </c>
      <c r="F83" s="238" t="s">
        <v>212</v>
      </c>
      <c r="G83" s="239" t="s">
        <v>213</v>
      </c>
      <c r="H83" s="240">
        <v>519.033</v>
      </c>
      <c r="I83" s="241"/>
      <c r="J83" s="242">
        <f>ROUND(I83*H83,2)</f>
        <v>0</v>
      </c>
      <c r="K83" s="238" t="s">
        <v>214</v>
      </c>
      <c r="L83" s="74"/>
      <c r="M83" s="243" t="s">
        <v>22</v>
      </c>
      <c r="N83" s="244" t="s">
        <v>47</v>
      </c>
      <c r="O83" s="49"/>
      <c r="P83" s="245">
        <f>O83*H83</f>
        <v>0</v>
      </c>
      <c r="Q83" s="245">
        <v>0</v>
      </c>
      <c r="R83" s="245">
        <f>Q83*H83</f>
        <v>0</v>
      </c>
      <c r="S83" s="245">
        <v>0</v>
      </c>
      <c r="T83" s="246">
        <f>S83*H83</f>
        <v>0</v>
      </c>
      <c r="AR83" s="26" t="s">
        <v>121</v>
      </c>
      <c r="AT83" s="26" t="s">
        <v>210</v>
      </c>
      <c r="AU83" s="26" t="s">
        <v>85</v>
      </c>
      <c r="AY83" s="26" t="s">
        <v>208</v>
      </c>
      <c r="BE83" s="247">
        <f>IF(N83="základní",J83,0)</f>
        <v>0</v>
      </c>
      <c r="BF83" s="247">
        <f>IF(N83="snížená",J83,0)</f>
        <v>0</v>
      </c>
      <c r="BG83" s="247">
        <f>IF(N83="zákl. přenesená",J83,0)</f>
        <v>0</v>
      </c>
      <c r="BH83" s="247">
        <f>IF(N83="sníž. přenesená",J83,0)</f>
        <v>0</v>
      </c>
      <c r="BI83" s="247">
        <f>IF(N83="nulová",J83,0)</f>
        <v>0</v>
      </c>
      <c r="BJ83" s="26" t="s">
        <v>18</v>
      </c>
      <c r="BK83" s="247">
        <f>ROUND(I83*H83,2)</f>
        <v>0</v>
      </c>
      <c r="BL83" s="26" t="s">
        <v>121</v>
      </c>
      <c r="BM83" s="26" t="s">
        <v>215</v>
      </c>
    </row>
    <row r="84" spans="2:47" s="1" customFormat="1" ht="13.5">
      <c r="B84" s="48"/>
      <c r="C84" s="76"/>
      <c r="D84" s="248" t="s">
        <v>216</v>
      </c>
      <c r="E84" s="76"/>
      <c r="F84" s="249" t="s">
        <v>217</v>
      </c>
      <c r="G84" s="76"/>
      <c r="H84" s="76"/>
      <c r="I84" s="206"/>
      <c r="J84" s="76"/>
      <c r="K84" s="76"/>
      <c r="L84" s="74"/>
      <c r="M84" s="250"/>
      <c r="N84" s="49"/>
      <c r="O84" s="49"/>
      <c r="P84" s="49"/>
      <c r="Q84" s="49"/>
      <c r="R84" s="49"/>
      <c r="S84" s="49"/>
      <c r="T84" s="97"/>
      <c r="AT84" s="26" t="s">
        <v>216</v>
      </c>
      <c r="AU84" s="26" t="s">
        <v>85</v>
      </c>
    </row>
    <row r="85" spans="2:51" s="12" customFormat="1" ht="13.5">
      <c r="B85" s="251"/>
      <c r="C85" s="252"/>
      <c r="D85" s="248" t="s">
        <v>218</v>
      </c>
      <c r="E85" s="253" t="s">
        <v>22</v>
      </c>
      <c r="F85" s="254" t="s">
        <v>219</v>
      </c>
      <c r="G85" s="252"/>
      <c r="H85" s="255">
        <v>519.033</v>
      </c>
      <c r="I85" s="256"/>
      <c r="J85" s="252"/>
      <c r="K85" s="252"/>
      <c r="L85" s="257"/>
      <c r="M85" s="258"/>
      <c r="N85" s="259"/>
      <c r="O85" s="259"/>
      <c r="P85" s="259"/>
      <c r="Q85" s="259"/>
      <c r="R85" s="259"/>
      <c r="S85" s="259"/>
      <c r="T85" s="260"/>
      <c r="AT85" s="261" t="s">
        <v>218</v>
      </c>
      <c r="AU85" s="261" t="s">
        <v>85</v>
      </c>
      <c r="AV85" s="12" t="s">
        <v>85</v>
      </c>
      <c r="AW85" s="12" t="s">
        <v>39</v>
      </c>
      <c r="AX85" s="12" t="s">
        <v>18</v>
      </c>
      <c r="AY85" s="261" t="s">
        <v>208</v>
      </c>
    </row>
    <row r="86" spans="2:65" s="1" customFormat="1" ht="25.5" customHeight="1">
      <c r="B86" s="48"/>
      <c r="C86" s="236" t="s">
        <v>85</v>
      </c>
      <c r="D86" s="236" t="s">
        <v>210</v>
      </c>
      <c r="E86" s="237" t="s">
        <v>220</v>
      </c>
      <c r="F86" s="238" t="s">
        <v>221</v>
      </c>
      <c r="G86" s="239" t="s">
        <v>213</v>
      </c>
      <c r="H86" s="240">
        <v>84</v>
      </c>
      <c r="I86" s="241"/>
      <c r="J86" s="242">
        <f>ROUND(I86*H86,2)</f>
        <v>0</v>
      </c>
      <c r="K86" s="238" t="s">
        <v>214</v>
      </c>
      <c r="L86" s="74"/>
      <c r="M86" s="243" t="s">
        <v>22</v>
      </c>
      <c r="N86" s="244" t="s">
        <v>47</v>
      </c>
      <c r="O86" s="49"/>
      <c r="P86" s="245">
        <f>O86*H86</f>
        <v>0</v>
      </c>
      <c r="Q86" s="245">
        <v>0</v>
      </c>
      <c r="R86" s="245">
        <f>Q86*H86</f>
        <v>0</v>
      </c>
      <c r="S86" s="245">
        <v>0</v>
      </c>
      <c r="T86" s="246">
        <f>S86*H86</f>
        <v>0</v>
      </c>
      <c r="AR86" s="26" t="s">
        <v>121</v>
      </c>
      <c r="AT86" s="26" t="s">
        <v>210</v>
      </c>
      <c r="AU86" s="26" t="s">
        <v>85</v>
      </c>
      <c r="AY86" s="26" t="s">
        <v>208</v>
      </c>
      <c r="BE86" s="247">
        <f>IF(N86="základní",J86,0)</f>
        <v>0</v>
      </c>
      <c r="BF86" s="247">
        <f>IF(N86="snížená",J86,0)</f>
        <v>0</v>
      </c>
      <c r="BG86" s="247">
        <f>IF(N86="zákl. přenesená",J86,0)</f>
        <v>0</v>
      </c>
      <c r="BH86" s="247">
        <f>IF(N86="sníž. přenesená",J86,0)</f>
        <v>0</v>
      </c>
      <c r="BI86" s="247">
        <f>IF(N86="nulová",J86,0)</f>
        <v>0</v>
      </c>
      <c r="BJ86" s="26" t="s">
        <v>18</v>
      </c>
      <c r="BK86" s="247">
        <f>ROUND(I86*H86,2)</f>
        <v>0</v>
      </c>
      <c r="BL86" s="26" t="s">
        <v>121</v>
      </c>
      <c r="BM86" s="26" t="s">
        <v>222</v>
      </c>
    </row>
    <row r="87" spans="2:47" s="1" customFormat="1" ht="13.5">
      <c r="B87" s="48"/>
      <c r="C87" s="76"/>
      <c r="D87" s="248" t="s">
        <v>216</v>
      </c>
      <c r="E87" s="76"/>
      <c r="F87" s="249" t="s">
        <v>223</v>
      </c>
      <c r="G87" s="76"/>
      <c r="H87" s="76"/>
      <c r="I87" s="206"/>
      <c r="J87" s="76"/>
      <c r="K87" s="76"/>
      <c r="L87" s="74"/>
      <c r="M87" s="250"/>
      <c r="N87" s="49"/>
      <c r="O87" s="49"/>
      <c r="P87" s="49"/>
      <c r="Q87" s="49"/>
      <c r="R87" s="49"/>
      <c r="S87" s="49"/>
      <c r="T87" s="97"/>
      <c r="AT87" s="26" t="s">
        <v>216</v>
      </c>
      <c r="AU87" s="26" t="s">
        <v>85</v>
      </c>
    </row>
    <row r="88" spans="2:51" s="12" customFormat="1" ht="13.5">
      <c r="B88" s="251"/>
      <c r="C88" s="252"/>
      <c r="D88" s="248" t="s">
        <v>218</v>
      </c>
      <c r="E88" s="253" t="s">
        <v>22</v>
      </c>
      <c r="F88" s="254" t="s">
        <v>224</v>
      </c>
      <c r="G88" s="252"/>
      <c r="H88" s="255">
        <v>84</v>
      </c>
      <c r="I88" s="256"/>
      <c r="J88" s="252"/>
      <c r="K88" s="252"/>
      <c r="L88" s="257"/>
      <c r="M88" s="258"/>
      <c r="N88" s="259"/>
      <c r="O88" s="259"/>
      <c r="P88" s="259"/>
      <c r="Q88" s="259"/>
      <c r="R88" s="259"/>
      <c r="S88" s="259"/>
      <c r="T88" s="260"/>
      <c r="AT88" s="261" t="s">
        <v>218</v>
      </c>
      <c r="AU88" s="261" t="s">
        <v>85</v>
      </c>
      <c r="AV88" s="12" t="s">
        <v>85</v>
      </c>
      <c r="AW88" s="12" t="s">
        <v>39</v>
      </c>
      <c r="AX88" s="12" t="s">
        <v>18</v>
      </c>
      <c r="AY88" s="261" t="s">
        <v>208</v>
      </c>
    </row>
    <row r="89" spans="2:65" s="1" customFormat="1" ht="38.25" customHeight="1">
      <c r="B89" s="48"/>
      <c r="C89" s="236" t="s">
        <v>104</v>
      </c>
      <c r="D89" s="236" t="s">
        <v>210</v>
      </c>
      <c r="E89" s="237" t="s">
        <v>225</v>
      </c>
      <c r="F89" s="238" t="s">
        <v>226</v>
      </c>
      <c r="G89" s="239" t="s">
        <v>227</v>
      </c>
      <c r="H89" s="240">
        <v>10</v>
      </c>
      <c r="I89" s="241"/>
      <c r="J89" s="242">
        <f>ROUND(I89*H89,2)</f>
        <v>0</v>
      </c>
      <c r="K89" s="238" t="s">
        <v>214</v>
      </c>
      <c r="L89" s="74"/>
      <c r="M89" s="243" t="s">
        <v>22</v>
      </c>
      <c r="N89" s="244" t="s">
        <v>47</v>
      </c>
      <c r="O89" s="49"/>
      <c r="P89" s="245">
        <f>O89*H89</f>
        <v>0</v>
      </c>
      <c r="Q89" s="245">
        <v>0</v>
      </c>
      <c r="R89" s="245">
        <f>Q89*H89</f>
        <v>0</v>
      </c>
      <c r="S89" s="245">
        <v>0</v>
      </c>
      <c r="T89" s="246">
        <f>S89*H89</f>
        <v>0</v>
      </c>
      <c r="AR89" s="26" t="s">
        <v>121</v>
      </c>
      <c r="AT89" s="26" t="s">
        <v>210</v>
      </c>
      <c r="AU89" s="26" t="s">
        <v>85</v>
      </c>
      <c r="AY89" s="26" t="s">
        <v>208</v>
      </c>
      <c r="BE89" s="247">
        <f>IF(N89="základní",J89,0)</f>
        <v>0</v>
      </c>
      <c r="BF89" s="247">
        <f>IF(N89="snížená",J89,0)</f>
        <v>0</v>
      </c>
      <c r="BG89" s="247">
        <f>IF(N89="zákl. přenesená",J89,0)</f>
        <v>0</v>
      </c>
      <c r="BH89" s="247">
        <f>IF(N89="sníž. přenesená",J89,0)</f>
        <v>0</v>
      </c>
      <c r="BI89" s="247">
        <f>IF(N89="nulová",J89,0)</f>
        <v>0</v>
      </c>
      <c r="BJ89" s="26" t="s">
        <v>18</v>
      </c>
      <c r="BK89" s="247">
        <f>ROUND(I89*H89,2)</f>
        <v>0</v>
      </c>
      <c r="BL89" s="26" t="s">
        <v>121</v>
      </c>
      <c r="BM89" s="26" t="s">
        <v>228</v>
      </c>
    </row>
    <row r="90" spans="2:47" s="1" customFormat="1" ht="13.5">
      <c r="B90" s="48"/>
      <c r="C90" s="76"/>
      <c r="D90" s="248" t="s">
        <v>216</v>
      </c>
      <c r="E90" s="76"/>
      <c r="F90" s="249" t="s">
        <v>229</v>
      </c>
      <c r="G90" s="76"/>
      <c r="H90" s="76"/>
      <c r="I90" s="206"/>
      <c r="J90" s="76"/>
      <c r="K90" s="76"/>
      <c r="L90" s="74"/>
      <c r="M90" s="250"/>
      <c r="N90" s="49"/>
      <c r="O90" s="49"/>
      <c r="P90" s="49"/>
      <c r="Q90" s="49"/>
      <c r="R90" s="49"/>
      <c r="S90" s="49"/>
      <c r="T90" s="97"/>
      <c r="AT90" s="26" t="s">
        <v>216</v>
      </c>
      <c r="AU90" s="26" t="s">
        <v>85</v>
      </c>
    </row>
    <row r="91" spans="2:65" s="1" customFormat="1" ht="25.5" customHeight="1">
      <c r="B91" s="48"/>
      <c r="C91" s="236" t="s">
        <v>121</v>
      </c>
      <c r="D91" s="236" t="s">
        <v>210</v>
      </c>
      <c r="E91" s="237" t="s">
        <v>230</v>
      </c>
      <c r="F91" s="238" t="s">
        <v>231</v>
      </c>
      <c r="G91" s="239" t="s">
        <v>227</v>
      </c>
      <c r="H91" s="240">
        <v>1</v>
      </c>
      <c r="I91" s="241"/>
      <c r="J91" s="242">
        <f>ROUND(I91*H91,2)</f>
        <v>0</v>
      </c>
      <c r="K91" s="238" t="s">
        <v>214</v>
      </c>
      <c r="L91" s="74"/>
      <c r="M91" s="243" t="s">
        <v>22</v>
      </c>
      <c r="N91" s="244" t="s">
        <v>47</v>
      </c>
      <c r="O91" s="49"/>
      <c r="P91" s="245">
        <f>O91*H91</f>
        <v>0</v>
      </c>
      <c r="Q91" s="245">
        <v>0</v>
      </c>
      <c r="R91" s="245">
        <f>Q91*H91</f>
        <v>0</v>
      </c>
      <c r="S91" s="245">
        <v>0</v>
      </c>
      <c r="T91" s="246">
        <f>S91*H91</f>
        <v>0</v>
      </c>
      <c r="AR91" s="26" t="s">
        <v>121</v>
      </c>
      <c r="AT91" s="26" t="s">
        <v>210</v>
      </c>
      <c r="AU91" s="26" t="s">
        <v>85</v>
      </c>
      <c r="AY91" s="26" t="s">
        <v>208</v>
      </c>
      <c r="BE91" s="247">
        <f>IF(N91="základní",J91,0)</f>
        <v>0</v>
      </c>
      <c r="BF91" s="247">
        <f>IF(N91="snížená",J91,0)</f>
        <v>0</v>
      </c>
      <c r="BG91" s="247">
        <f>IF(N91="zákl. přenesená",J91,0)</f>
        <v>0</v>
      </c>
      <c r="BH91" s="247">
        <f>IF(N91="sníž. přenesená",J91,0)</f>
        <v>0</v>
      </c>
      <c r="BI91" s="247">
        <f>IF(N91="nulová",J91,0)</f>
        <v>0</v>
      </c>
      <c r="BJ91" s="26" t="s">
        <v>18</v>
      </c>
      <c r="BK91" s="247">
        <f>ROUND(I91*H91,2)</f>
        <v>0</v>
      </c>
      <c r="BL91" s="26" t="s">
        <v>121</v>
      </c>
      <c r="BM91" s="26" t="s">
        <v>232</v>
      </c>
    </row>
    <row r="92" spans="2:47" s="1" customFormat="1" ht="13.5">
      <c r="B92" s="48"/>
      <c r="C92" s="76"/>
      <c r="D92" s="248" t="s">
        <v>216</v>
      </c>
      <c r="E92" s="76"/>
      <c r="F92" s="249" t="s">
        <v>229</v>
      </c>
      <c r="G92" s="76"/>
      <c r="H92" s="76"/>
      <c r="I92" s="206"/>
      <c r="J92" s="76"/>
      <c r="K92" s="76"/>
      <c r="L92" s="74"/>
      <c r="M92" s="250"/>
      <c r="N92" s="49"/>
      <c r="O92" s="49"/>
      <c r="P92" s="49"/>
      <c r="Q92" s="49"/>
      <c r="R92" s="49"/>
      <c r="S92" s="49"/>
      <c r="T92" s="97"/>
      <c r="AT92" s="26" t="s">
        <v>216</v>
      </c>
      <c r="AU92" s="26" t="s">
        <v>85</v>
      </c>
    </row>
    <row r="93" spans="2:65" s="1" customFormat="1" ht="51" customHeight="1">
      <c r="B93" s="48"/>
      <c r="C93" s="236" t="s">
        <v>233</v>
      </c>
      <c r="D93" s="236" t="s">
        <v>210</v>
      </c>
      <c r="E93" s="237" t="s">
        <v>234</v>
      </c>
      <c r="F93" s="238" t="s">
        <v>235</v>
      </c>
      <c r="G93" s="239" t="s">
        <v>227</v>
      </c>
      <c r="H93" s="240">
        <v>8</v>
      </c>
      <c r="I93" s="241"/>
      <c r="J93" s="242">
        <f>ROUND(I93*H93,2)</f>
        <v>0</v>
      </c>
      <c r="K93" s="238" t="s">
        <v>214</v>
      </c>
      <c r="L93" s="74"/>
      <c r="M93" s="243" t="s">
        <v>22</v>
      </c>
      <c r="N93" s="244" t="s">
        <v>47</v>
      </c>
      <c r="O93" s="49"/>
      <c r="P93" s="245">
        <f>O93*H93</f>
        <v>0</v>
      </c>
      <c r="Q93" s="245">
        <v>0</v>
      </c>
      <c r="R93" s="245">
        <f>Q93*H93</f>
        <v>0</v>
      </c>
      <c r="S93" s="245">
        <v>0</v>
      </c>
      <c r="T93" s="246">
        <f>S93*H93</f>
        <v>0</v>
      </c>
      <c r="AR93" s="26" t="s">
        <v>121</v>
      </c>
      <c r="AT93" s="26" t="s">
        <v>210</v>
      </c>
      <c r="AU93" s="26" t="s">
        <v>85</v>
      </c>
      <c r="AY93" s="26" t="s">
        <v>208</v>
      </c>
      <c r="BE93" s="247">
        <f>IF(N93="základní",J93,0)</f>
        <v>0</v>
      </c>
      <c r="BF93" s="247">
        <f>IF(N93="snížená",J93,0)</f>
        <v>0</v>
      </c>
      <c r="BG93" s="247">
        <f>IF(N93="zákl. přenesená",J93,0)</f>
        <v>0</v>
      </c>
      <c r="BH93" s="247">
        <f>IF(N93="sníž. přenesená",J93,0)</f>
        <v>0</v>
      </c>
      <c r="BI93" s="247">
        <f>IF(N93="nulová",J93,0)</f>
        <v>0</v>
      </c>
      <c r="BJ93" s="26" t="s">
        <v>18</v>
      </c>
      <c r="BK93" s="247">
        <f>ROUND(I93*H93,2)</f>
        <v>0</v>
      </c>
      <c r="BL93" s="26" t="s">
        <v>121</v>
      </c>
      <c r="BM93" s="26" t="s">
        <v>236</v>
      </c>
    </row>
    <row r="94" spans="2:47" s="1" customFormat="1" ht="13.5">
      <c r="B94" s="48"/>
      <c r="C94" s="76"/>
      <c r="D94" s="248" t="s">
        <v>216</v>
      </c>
      <c r="E94" s="76"/>
      <c r="F94" s="249" t="s">
        <v>237</v>
      </c>
      <c r="G94" s="76"/>
      <c r="H94" s="76"/>
      <c r="I94" s="206"/>
      <c r="J94" s="76"/>
      <c r="K94" s="76"/>
      <c r="L94" s="74"/>
      <c r="M94" s="250"/>
      <c r="N94" s="49"/>
      <c r="O94" s="49"/>
      <c r="P94" s="49"/>
      <c r="Q94" s="49"/>
      <c r="R94" s="49"/>
      <c r="S94" s="49"/>
      <c r="T94" s="97"/>
      <c r="AT94" s="26" t="s">
        <v>216</v>
      </c>
      <c r="AU94" s="26" t="s">
        <v>85</v>
      </c>
    </row>
    <row r="95" spans="2:65" s="1" customFormat="1" ht="16.5" customHeight="1">
      <c r="B95" s="48"/>
      <c r="C95" s="236" t="s">
        <v>238</v>
      </c>
      <c r="D95" s="236" t="s">
        <v>210</v>
      </c>
      <c r="E95" s="237" t="s">
        <v>239</v>
      </c>
      <c r="F95" s="238" t="s">
        <v>240</v>
      </c>
      <c r="G95" s="239" t="s">
        <v>241</v>
      </c>
      <c r="H95" s="240">
        <v>20</v>
      </c>
      <c r="I95" s="241"/>
      <c r="J95" s="242">
        <f>ROUND(I95*H95,2)</f>
        <v>0</v>
      </c>
      <c r="K95" s="238" t="s">
        <v>242</v>
      </c>
      <c r="L95" s="74"/>
      <c r="M95" s="243" t="s">
        <v>22</v>
      </c>
      <c r="N95" s="244" t="s">
        <v>47</v>
      </c>
      <c r="O95" s="49"/>
      <c r="P95" s="245">
        <f>O95*H95</f>
        <v>0</v>
      </c>
      <c r="Q95" s="245">
        <v>8E-05</v>
      </c>
      <c r="R95" s="245">
        <f>Q95*H95</f>
        <v>0.0016</v>
      </c>
      <c r="S95" s="245">
        <v>0</v>
      </c>
      <c r="T95" s="246">
        <f>S95*H95</f>
        <v>0</v>
      </c>
      <c r="AR95" s="26" t="s">
        <v>121</v>
      </c>
      <c r="AT95" s="26" t="s">
        <v>210</v>
      </c>
      <c r="AU95" s="26" t="s">
        <v>85</v>
      </c>
      <c r="AY95" s="26" t="s">
        <v>208</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121</v>
      </c>
      <c r="BM95" s="26" t="s">
        <v>243</v>
      </c>
    </row>
    <row r="96" spans="2:65" s="1" customFormat="1" ht="38.25" customHeight="1">
      <c r="B96" s="48"/>
      <c r="C96" s="236" t="s">
        <v>244</v>
      </c>
      <c r="D96" s="236" t="s">
        <v>210</v>
      </c>
      <c r="E96" s="237" t="s">
        <v>245</v>
      </c>
      <c r="F96" s="238" t="s">
        <v>246</v>
      </c>
      <c r="G96" s="239" t="s">
        <v>213</v>
      </c>
      <c r="H96" s="240">
        <v>8.36</v>
      </c>
      <c r="I96" s="241"/>
      <c r="J96" s="242">
        <f>ROUND(I96*H96,2)</f>
        <v>0</v>
      </c>
      <c r="K96" s="238" t="s">
        <v>214</v>
      </c>
      <c r="L96" s="74"/>
      <c r="M96" s="243" t="s">
        <v>22</v>
      </c>
      <c r="N96" s="244" t="s">
        <v>47</v>
      </c>
      <c r="O96" s="49"/>
      <c r="P96" s="245">
        <f>O96*H96</f>
        <v>0</v>
      </c>
      <c r="Q96" s="245">
        <v>0</v>
      </c>
      <c r="R96" s="245">
        <f>Q96*H96</f>
        <v>0</v>
      </c>
      <c r="S96" s="245">
        <v>0.22</v>
      </c>
      <c r="T96" s="246">
        <f>S96*H96</f>
        <v>1.8392</v>
      </c>
      <c r="AR96" s="26" t="s">
        <v>121</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121</v>
      </c>
      <c r="BM96" s="26" t="s">
        <v>247</v>
      </c>
    </row>
    <row r="97" spans="2:47" s="1" customFormat="1" ht="13.5">
      <c r="B97" s="48"/>
      <c r="C97" s="76"/>
      <c r="D97" s="248" t="s">
        <v>216</v>
      </c>
      <c r="E97" s="76"/>
      <c r="F97" s="249" t="s">
        <v>248</v>
      </c>
      <c r="G97" s="76"/>
      <c r="H97" s="76"/>
      <c r="I97" s="206"/>
      <c r="J97" s="76"/>
      <c r="K97" s="76"/>
      <c r="L97" s="74"/>
      <c r="M97" s="250"/>
      <c r="N97" s="49"/>
      <c r="O97" s="49"/>
      <c r="P97" s="49"/>
      <c r="Q97" s="49"/>
      <c r="R97" s="49"/>
      <c r="S97" s="49"/>
      <c r="T97" s="97"/>
      <c r="AT97" s="26" t="s">
        <v>216</v>
      </c>
      <c r="AU97" s="26" t="s">
        <v>85</v>
      </c>
    </row>
    <row r="98" spans="2:51" s="12" customFormat="1" ht="13.5">
      <c r="B98" s="251"/>
      <c r="C98" s="252"/>
      <c r="D98" s="248" t="s">
        <v>218</v>
      </c>
      <c r="E98" s="253" t="s">
        <v>22</v>
      </c>
      <c r="F98" s="254" t="s">
        <v>249</v>
      </c>
      <c r="G98" s="252"/>
      <c r="H98" s="255">
        <v>8.36</v>
      </c>
      <c r="I98" s="256"/>
      <c r="J98" s="252"/>
      <c r="K98" s="252"/>
      <c r="L98" s="257"/>
      <c r="M98" s="258"/>
      <c r="N98" s="259"/>
      <c r="O98" s="259"/>
      <c r="P98" s="259"/>
      <c r="Q98" s="259"/>
      <c r="R98" s="259"/>
      <c r="S98" s="259"/>
      <c r="T98" s="260"/>
      <c r="AT98" s="261" t="s">
        <v>218</v>
      </c>
      <c r="AU98" s="261" t="s">
        <v>85</v>
      </c>
      <c r="AV98" s="12" t="s">
        <v>85</v>
      </c>
      <c r="AW98" s="12" t="s">
        <v>39</v>
      </c>
      <c r="AX98" s="12" t="s">
        <v>18</v>
      </c>
      <c r="AY98" s="261" t="s">
        <v>208</v>
      </c>
    </row>
    <row r="99" spans="2:65" s="1" customFormat="1" ht="38.25" customHeight="1">
      <c r="B99" s="48"/>
      <c r="C99" s="236" t="s">
        <v>250</v>
      </c>
      <c r="D99" s="236" t="s">
        <v>210</v>
      </c>
      <c r="E99" s="237" t="s">
        <v>251</v>
      </c>
      <c r="F99" s="238" t="s">
        <v>252</v>
      </c>
      <c r="G99" s="239" t="s">
        <v>253</v>
      </c>
      <c r="H99" s="240">
        <v>1148.033</v>
      </c>
      <c r="I99" s="241"/>
      <c r="J99" s="242">
        <f>ROUND(I99*H99,2)</f>
        <v>0</v>
      </c>
      <c r="K99" s="238" t="s">
        <v>214</v>
      </c>
      <c r="L99" s="74"/>
      <c r="M99" s="243" t="s">
        <v>22</v>
      </c>
      <c r="N99" s="244" t="s">
        <v>47</v>
      </c>
      <c r="O99" s="49"/>
      <c r="P99" s="245">
        <f>O99*H99</f>
        <v>0</v>
      </c>
      <c r="Q99" s="245">
        <v>0</v>
      </c>
      <c r="R99" s="245">
        <f>Q99*H99</f>
        <v>0</v>
      </c>
      <c r="S99" s="245">
        <v>0</v>
      </c>
      <c r="T99" s="246">
        <f>S99*H99</f>
        <v>0</v>
      </c>
      <c r="AR99" s="26" t="s">
        <v>121</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254</v>
      </c>
    </row>
    <row r="100" spans="2:47" s="1" customFormat="1" ht="13.5">
      <c r="B100" s="48"/>
      <c r="C100" s="76"/>
      <c r="D100" s="248" t="s">
        <v>216</v>
      </c>
      <c r="E100" s="76"/>
      <c r="F100" s="249" t="s">
        <v>255</v>
      </c>
      <c r="G100" s="76"/>
      <c r="H100" s="76"/>
      <c r="I100" s="206"/>
      <c r="J100" s="76"/>
      <c r="K100" s="76"/>
      <c r="L100" s="74"/>
      <c r="M100" s="250"/>
      <c r="N100" s="49"/>
      <c r="O100" s="49"/>
      <c r="P100" s="49"/>
      <c r="Q100" s="49"/>
      <c r="R100" s="49"/>
      <c r="S100" s="49"/>
      <c r="T100" s="97"/>
      <c r="AT100" s="26" t="s">
        <v>216</v>
      </c>
      <c r="AU100" s="26" t="s">
        <v>85</v>
      </c>
    </row>
    <row r="101" spans="2:51" s="12" customFormat="1" ht="13.5">
      <c r="B101" s="251"/>
      <c r="C101" s="252"/>
      <c r="D101" s="248" t="s">
        <v>218</v>
      </c>
      <c r="E101" s="253" t="s">
        <v>22</v>
      </c>
      <c r="F101" s="254" t="s">
        <v>256</v>
      </c>
      <c r="G101" s="252"/>
      <c r="H101" s="255">
        <v>519.033</v>
      </c>
      <c r="I101" s="256"/>
      <c r="J101" s="252"/>
      <c r="K101" s="252"/>
      <c r="L101" s="257"/>
      <c r="M101" s="258"/>
      <c r="N101" s="259"/>
      <c r="O101" s="259"/>
      <c r="P101" s="259"/>
      <c r="Q101" s="259"/>
      <c r="R101" s="259"/>
      <c r="S101" s="259"/>
      <c r="T101" s="260"/>
      <c r="AT101" s="261" t="s">
        <v>218</v>
      </c>
      <c r="AU101" s="261" t="s">
        <v>85</v>
      </c>
      <c r="AV101" s="12" t="s">
        <v>85</v>
      </c>
      <c r="AW101" s="12" t="s">
        <v>39</v>
      </c>
      <c r="AX101" s="12" t="s">
        <v>76</v>
      </c>
      <c r="AY101" s="261" t="s">
        <v>208</v>
      </c>
    </row>
    <row r="102" spans="2:51" s="12" customFormat="1" ht="13.5">
      <c r="B102" s="251"/>
      <c r="C102" s="252"/>
      <c r="D102" s="248" t="s">
        <v>218</v>
      </c>
      <c r="E102" s="253" t="s">
        <v>22</v>
      </c>
      <c r="F102" s="254" t="s">
        <v>257</v>
      </c>
      <c r="G102" s="252"/>
      <c r="H102" s="255">
        <v>167.4</v>
      </c>
      <c r="I102" s="256"/>
      <c r="J102" s="252"/>
      <c r="K102" s="252"/>
      <c r="L102" s="257"/>
      <c r="M102" s="258"/>
      <c r="N102" s="259"/>
      <c r="O102" s="259"/>
      <c r="P102" s="259"/>
      <c r="Q102" s="259"/>
      <c r="R102" s="259"/>
      <c r="S102" s="259"/>
      <c r="T102" s="260"/>
      <c r="AT102" s="261" t="s">
        <v>218</v>
      </c>
      <c r="AU102" s="261" t="s">
        <v>85</v>
      </c>
      <c r="AV102" s="12" t="s">
        <v>85</v>
      </c>
      <c r="AW102" s="12" t="s">
        <v>39</v>
      </c>
      <c r="AX102" s="12" t="s">
        <v>76</v>
      </c>
      <c r="AY102" s="261" t="s">
        <v>208</v>
      </c>
    </row>
    <row r="103" spans="2:51" s="12" customFormat="1" ht="13.5">
      <c r="B103" s="251"/>
      <c r="C103" s="252"/>
      <c r="D103" s="248" t="s">
        <v>218</v>
      </c>
      <c r="E103" s="253" t="s">
        <v>22</v>
      </c>
      <c r="F103" s="254" t="s">
        <v>258</v>
      </c>
      <c r="G103" s="252"/>
      <c r="H103" s="255">
        <v>461.6</v>
      </c>
      <c r="I103" s="256"/>
      <c r="J103" s="252"/>
      <c r="K103" s="252"/>
      <c r="L103" s="257"/>
      <c r="M103" s="258"/>
      <c r="N103" s="259"/>
      <c r="O103" s="259"/>
      <c r="P103" s="259"/>
      <c r="Q103" s="259"/>
      <c r="R103" s="259"/>
      <c r="S103" s="259"/>
      <c r="T103" s="260"/>
      <c r="AT103" s="261" t="s">
        <v>218</v>
      </c>
      <c r="AU103" s="261" t="s">
        <v>85</v>
      </c>
      <c r="AV103" s="12" t="s">
        <v>85</v>
      </c>
      <c r="AW103" s="12" t="s">
        <v>39</v>
      </c>
      <c r="AX103" s="12" t="s">
        <v>76</v>
      </c>
      <c r="AY103" s="261" t="s">
        <v>208</v>
      </c>
    </row>
    <row r="104" spans="2:51" s="13" customFormat="1" ht="13.5">
      <c r="B104" s="262"/>
      <c r="C104" s="263"/>
      <c r="D104" s="248" t="s">
        <v>218</v>
      </c>
      <c r="E104" s="264" t="s">
        <v>22</v>
      </c>
      <c r="F104" s="265" t="s">
        <v>259</v>
      </c>
      <c r="G104" s="263"/>
      <c r="H104" s="266">
        <v>1148.033</v>
      </c>
      <c r="I104" s="267"/>
      <c r="J104" s="263"/>
      <c r="K104" s="263"/>
      <c r="L104" s="268"/>
      <c r="M104" s="269"/>
      <c r="N104" s="270"/>
      <c r="O104" s="270"/>
      <c r="P104" s="270"/>
      <c r="Q104" s="270"/>
      <c r="R104" s="270"/>
      <c r="S104" s="270"/>
      <c r="T104" s="271"/>
      <c r="AT104" s="272" t="s">
        <v>218</v>
      </c>
      <c r="AU104" s="272" t="s">
        <v>85</v>
      </c>
      <c r="AV104" s="13" t="s">
        <v>121</v>
      </c>
      <c r="AW104" s="13" t="s">
        <v>39</v>
      </c>
      <c r="AX104" s="13" t="s">
        <v>18</v>
      </c>
      <c r="AY104" s="272" t="s">
        <v>208</v>
      </c>
    </row>
    <row r="105" spans="2:65" s="1" customFormat="1" ht="25.5" customHeight="1">
      <c r="B105" s="48"/>
      <c r="C105" s="236" t="s">
        <v>260</v>
      </c>
      <c r="D105" s="236" t="s">
        <v>210</v>
      </c>
      <c r="E105" s="237" t="s">
        <v>261</v>
      </c>
      <c r="F105" s="238" t="s">
        <v>262</v>
      </c>
      <c r="G105" s="239" t="s">
        <v>263</v>
      </c>
      <c r="H105" s="240">
        <v>1</v>
      </c>
      <c r="I105" s="241"/>
      <c r="J105" s="242">
        <f>ROUND(I105*H105,2)</f>
        <v>0</v>
      </c>
      <c r="K105" s="238" t="s">
        <v>22</v>
      </c>
      <c r="L105" s="74"/>
      <c r="M105" s="243" t="s">
        <v>22</v>
      </c>
      <c r="N105" s="244" t="s">
        <v>47</v>
      </c>
      <c r="O105" s="49"/>
      <c r="P105" s="245">
        <f>O105*H105</f>
        <v>0</v>
      </c>
      <c r="Q105" s="245">
        <v>0</v>
      </c>
      <c r="R105" s="245">
        <f>Q105*H105</f>
        <v>0</v>
      </c>
      <c r="S105" s="245">
        <v>0</v>
      </c>
      <c r="T105" s="246">
        <f>S105*H105</f>
        <v>0</v>
      </c>
      <c r="AR105" s="26" t="s">
        <v>121</v>
      </c>
      <c r="AT105" s="26" t="s">
        <v>210</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121</v>
      </c>
      <c r="BM105" s="26" t="s">
        <v>264</v>
      </c>
    </row>
    <row r="106" spans="2:63" s="11" customFormat="1" ht="29.85" customHeight="1">
      <c r="B106" s="220"/>
      <c r="C106" s="221"/>
      <c r="D106" s="222" t="s">
        <v>75</v>
      </c>
      <c r="E106" s="234" t="s">
        <v>260</v>
      </c>
      <c r="F106" s="234" t="s">
        <v>265</v>
      </c>
      <c r="G106" s="221"/>
      <c r="H106" s="221"/>
      <c r="I106" s="224"/>
      <c r="J106" s="235">
        <f>BK106</f>
        <v>0</v>
      </c>
      <c r="K106" s="221"/>
      <c r="L106" s="226"/>
      <c r="M106" s="227"/>
      <c r="N106" s="228"/>
      <c r="O106" s="228"/>
      <c r="P106" s="229">
        <f>SUM(P107:P136)</f>
        <v>0</v>
      </c>
      <c r="Q106" s="228"/>
      <c r="R106" s="229">
        <f>SUM(R107:R136)</f>
        <v>0</v>
      </c>
      <c r="S106" s="228"/>
      <c r="T106" s="230">
        <f>SUM(T107:T136)</f>
        <v>334.42445</v>
      </c>
      <c r="AR106" s="231" t="s">
        <v>18</v>
      </c>
      <c r="AT106" s="232" t="s">
        <v>75</v>
      </c>
      <c r="AU106" s="232" t="s">
        <v>18</v>
      </c>
      <c r="AY106" s="231" t="s">
        <v>208</v>
      </c>
      <c r="BK106" s="233">
        <f>SUM(BK107:BK136)</f>
        <v>0</v>
      </c>
    </row>
    <row r="107" spans="2:65" s="1" customFormat="1" ht="25.5" customHeight="1">
      <c r="B107" s="48"/>
      <c r="C107" s="236" t="s">
        <v>266</v>
      </c>
      <c r="D107" s="236" t="s">
        <v>210</v>
      </c>
      <c r="E107" s="237" t="s">
        <v>267</v>
      </c>
      <c r="F107" s="238" t="s">
        <v>268</v>
      </c>
      <c r="G107" s="239" t="s">
        <v>269</v>
      </c>
      <c r="H107" s="240">
        <v>4.5</v>
      </c>
      <c r="I107" s="241"/>
      <c r="J107" s="242">
        <f>ROUND(I107*H107,2)</f>
        <v>0</v>
      </c>
      <c r="K107" s="238" t="s">
        <v>242</v>
      </c>
      <c r="L107" s="74"/>
      <c r="M107" s="243" t="s">
        <v>22</v>
      </c>
      <c r="N107" s="244" t="s">
        <v>47</v>
      </c>
      <c r="O107" s="49"/>
      <c r="P107" s="245">
        <f>O107*H107</f>
        <v>0</v>
      </c>
      <c r="Q107" s="245">
        <v>0</v>
      </c>
      <c r="R107" s="245">
        <f>Q107*H107</f>
        <v>0</v>
      </c>
      <c r="S107" s="245">
        <v>0</v>
      </c>
      <c r="T107" s="246">
        <f>S107*H107</f>
        <v>0</v>
      </c>
      <c r="AR107" s="26" t="s">
        <v>121</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270</v>
      </c>
    </row>
    <row r="108" spans="2:51" s="12" customFormat="1" ht="13.5">
      <c r="B108" s="251"/>
      <c r="C108" s="252"/>
      <c r="D108" s="248" t="s">
        <v>218</v>
      </c>
      <c r="E108" s="253" t="s">
        <v>22</v>
      </c>
      <c r="F108" s="254" t="s">
        <v>271</v>
      </c>
      <c r="G108" s="252"/>
      <c r="H108" s="255">
        <v>4.5</v>
      </c>
      <c r="I108" s="256"/>
      <c r="J108" s="252"/>
      <c r="K108" s="252"/>
      <c r="L108" s="257"/>
      <c r="M108" s="258"/>
      <c r="N108" s="259"/>
      <c r="O108" s="259"/>
      <c r="P108" s="259"/>
      <c r="Q108" s="259"/>
      <c r="R108" s="259"/>
      <c r="S108" s="259"/>
      <c r="T108" s="260"/>
      <c r="AT108" s="261" t="s">
        <v>218</v>
      </c>
      <c r="AU108" s="261" t="s">
        <v>85</v>
      </c>
      <c r="AV108" s="12" t="s">
        <v>85</v>
      </c>
      <c r="AW108" s="12" t="s">
        <v>39</v>
      </c>
      <c r="AX108" s="12" t="s">
        <v>18</v>
      </c>
      <c r="AY108" s="261" t="s">
        <v>208</v>
      </c>
    </row>
    <row r="109" spans="2:65" s="1" customFormat="1" ht="16.5" customHeight="1">
      <c r="B109" s="48"/>
      <c r="C109" s="236" t="s">
        <v>272</v>
      </c>
      <c r="D109" s="236" t="s">
        <v>210</v>
      </c>
      <c r="E109" s="237" t="s">
        <v>273</v>
      </c>
      <c r="F109" s="238" t="s">
        <v>274</v>
      </c>
      <c r="G109" s="239" t="s">
        <v>253</v>
      </c>
      <c r="H109" s="240">
        <v>20.25</v>
      </c>
      <c r="I109" s="241"/>
      <c r="J109" s="242">
        <f>ROUND(I109*H109,2)</f>
        <v>0</v>
      </c>
      <c r="K109" s="238" t="s">
        <v>214</v>
      </c>
      <c r="L109" s="74"/>
      <c r="M109" s="243" t="s">
        <v>22</v>
      </c>
      <c r="N109" s="244" t="s">
        <v>47</v>
      </c>
      <c r="O109" s="49"/>
      <c r="P109" s="245">
        <f>O109*H109</f>
        <v>0</v>
      </c>
      <c r="Q109" s="245">
        <v>0</v>
      </c>
      <c r="R109" s="245">
        <f>Q109*H109</f>
        <v>0</v>
      </c>
      <c r="S109" s="245">
        <v>2</v>
      </c>
      <c r="T109" s="246">
        <f>S109*H109</f>
        <v>40.5</v>
      </c>
      <c r="AR109" s="26" t="s">
        <v>121</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121</v>
      </c>
      <c r="BM109" s="26" t="s">
        <v>275</v>
      </c>
    </row>
    <row r="110" spans="2:51" s="12" customFormat="1" ht="13.5">
      <c r="B110" s="251"/>
      <c r="C110" s="252"/>
      <c r="D110" s="248" t="s">
        <v>218</v>
      </c>
      <c r="E110" s="253" t="s">
        <v>22</v>
      </c>
      <c r="F110" s="254" t="s">
        <v>276</v>
      </c>
      <c r="G110" s="252"/>
      <c r="H110" s="255">
        <v>20.25</v>
      </c>
      <c r="I110" s="256"/>
      <c r="J110" s="252"/>
      <c r="K110" s="252"/>
      <c r="L110" s="257"/>
      <c r="M110" s="258"/>
      <c r="N110" s="259"/>
      <c r="O110" s="259"/>
      <c r="P110" s="259"/>
      <c r="Q110" s="259"/>
      <c r="R110" s="259"/>
      <c r="S110" s="259"/>
      <c r="T110" s="260"/>
      <c r="AT110" s="261" t="s">
        <v>218</v>
      </c>
      <c r="AU110" s="261" t="s">
        <v>85</v>
      </c>
      <c r="AV110" s="12" t="s">
        <v>85</v>
      </c>
      <c r="AW110" s="12" t="s">
        <v>39</v>
      </c>
      <c r="AX110" s="12" t="s">
        <v>76</v>
      </c>
      <c r="AY110" s="261" t="s">
        <v>208</v>
      </c>
    </row>
    <row r="111" spans="2:51" s="13" customFormat="1" ht="13.5">
      <c r="B111" s="262"/>
      <c r="C111" s="263"/>
      <c r="D111" s="248" t="s">
        <v>218</v>
      </c>
      <c r="E111" s="264" t="s">
        <v>22</v>
      </c>
      <c r="F111" s="265" t="s">
        <v>259</v>
      </c>
      <c r="G111" s="263"/>
      <c r="H111" s="266">
        <v>20.25</v>
      </c>
      <c r="I111" s="267"/>
      <c r="J111" s="263"/>
      <c r="K111" s="263"/>
      <c r="L111" s="268"/>
      <c r="M111" s="269"/>
      <c r="N111" s="270"/>
      <c r="O111" s="270"/>
      <c r="P111" s="270"/>
      <c r="Q111" s="270"/>
      <c r="R111" s="270"/>
      <c r="S111" s="270"/>
      <c r="T111" s="271"/>
      <c r="AT111" s="272" t="s">
        <v>218</v>
      </c>
      <c r="AU111" s="272" t="s">
        <v>85</v>
      </c>
      <c r="AV111" s="13" t="s">
        <v>121</v>
      </c>
      <c r="AW111" s="13" t="s">
        <v>39</v>
      </c>
      <c r="AX111" s="13" t="s">
        <v>18</v>
      </c>
      <c r="AY111" s="272" t="s">
        <v>208</v>
      </c>
    </row>
    <row r="112" spans="2:65" s="1" customFormat="1" ht="51" customHeight="1">
      <c r="B112" s="48"/>
      <c r="C112" s="236" t="s">
        <v>277</v>
      </c>
      <c r="D112" s="236" t="s">
        <v>210</v>
      </c>
      <c r="E112" s="237" t="s">
        <v>278</v>
      </c>
      <c r="F112" s="238" t="s">
        <v>279</v>
      </c>
      <c r="G112" s="239" t="s">
        <v>253</v>
      </c>
      <c r="H112" s="240">
        <v>887.77</v>
      </c>
      <c r="I112" s="241"/>
      <c r="J112" s="242">
        <f>ROUND(I112*H112,2)</f>
        <v>0</v>
      </c>
      <c r="K112" s="238" t="s">
        <v>22</v>
      </c>
      <c r="L112" s="74"/>
      <c r="M112" s="243" t="s">
        <v>22</v>
      </c>
      <c r="N112" s="244" t="s">
        <v>47</v>
      </c>
      <c r="O112" s="49"/>
      <c r="P112" s="245">
        <f>O112*H112</f>
        <v>0</v>
      </c>
      <c r="Q112" s="245">
        <v>0</v>
      </c>
      <c r="R112" s="245">
        <f>Q112*H112</f>
        <v>0</v>
      </c>
      <c r="S112" s="245">
        <v>0.26</v>
      </c>
      <c r="T112" s="246">
        <f>S112*H112</f>
        <v>230.8202</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280</v>
      </c>
    </row>
    <row r="113" spans="2:51" s="14" customFormat="1" ht="13.5">
      <c r="B113" s="273"/>
      <c r="C113" s="274"/>
      <c r="D113" s="248" t="s">
        <v>218</v>
      </c>
      <c r="E113" s="275" t="s">
        <v>22</v>
      </c>
      <c r="F113" s="276" t="s">
        <v>281</v>
      </c>
      <c r="G113" s="274"/>
      <c r="H113" s="275" t="s">
        <v>22</v>
      </c>
      <c r="I113" s="277"/>
      <c r="J113" s="274"/>
      <c r="K113" s="274"/>
      <c r="L113" s="278"/>
      <c r="M113" s="279"/>
      <c r="N113" s="280"/>
      <c r="O113" s="280"/>
      <c r="P113" s="280"/>
      <c r="Q113" s="280"/>
      <c r="R113" s="280"/>
      <c r="S113" s="280"/>
      <c r="T113" s="281"/>
      <c r="AT113" s="282" t="s">
        <v>218</v>
      </c>
      <c r="AU113" s="282" t="s">
        <v>85</v>
      </c>
      <c r="AV113" s="14" t="s">
        <v>18</v>
      </c>
      <c r="AW113" s="14" t="s">
        <v>39</v>
      </c>
      <c r="AX113" s="14" t="s">
        <v>76</v>
      </c>
      <c r="AY113" s="282" t="s">
        <v>208</v>
      </c>
    </row>
    <row r="114" spans="2:51" s="12" customFormat="1" ht="13.5">
      <c r="B114" s="251"/>
      <c r="C114" s="252"/>
      <c r="D114" s="248" t="s">
        <v>218</v>
      </c>
      <c r="E114" s="253" t="s">
        <v>22</v>
      </c>
      <c r="F114" s="254" t="s">
        <v>282</v>
      </c>
      <c r="G114" s="252"/>
      <c r="H114" s="255">
        <v>525.362</v>
      </c>
      <c r="I114" s="256"/>
      <c r="J114" s="252"/>
      <c r="K114" s="252"/>
      <c r="L114" s="257"/>
      <c r="M114" s="258"/>
      <c r="N114" s="259"/>
      <c r="O114" s="259"/>
      <c r="P114" s="259"/>
      <c r="Q114" s="259"/>
      <c r="R114" s="259"/>
      <c r="S114" s="259"/>
      <c r="T114" s="260"/>
      <c r="AT114" s="261" t="s">
        <v>218</v>
      </c>
      <c r="AU114" s="261" t="s">
        <v>85</v>
      </c>
      <c r="AV114" s="12" t="s">
        <v>85</v>
      </c>
      <c r="AW114" s="12" t="s">
        <v>39</v>
      </c>
      <c r="AX114" s="12" t="s">
        <v>76</v>
      </c>
      <c r="AY114" s="261" t="s">
        <v>208</v>
      </c>
    </row>
    <row r="115" spans="2:51" s="12" customFormat="1" ht="13.5">
      <c r="B115" s="251"/>
      <c r="C115" s="252"/>
      <c r="D115" s="248" t="s">
        <v>218</v>
      </c>
      <c r="E115" s="253" t="s">
        <v>22</v>
      </c>
      <c r="F115" s="254" t="s">
        <v>283</v>
      </c>
      <c r="G115" s="252"/>
      <c r="H115" s="255">
        <v>362.408</v>
      </c>
      <c r="I115" s="256"/>
      <c r="J115" s="252"/>
      <c r="K115" s="252"/>
      <c r="L115" s="257"/>
      <c r="M115" s="258"/>
      <c r="N115" s="259"/>
      <c r="O115" s="259"/>
      <c r="P115" s="259"/>
      <c r="Q115" s="259"/>
      <c r="R115" s="259"/>
      <c r="S115" s="259"/>
      <c r="T115" s="260"/>
      <c r="AT115" s="261" t="s">
        <v>218</v>
      </c>
      <c r="AU115" s="261" t="s">
        <v>85</v>
      </c>
      <c r="AV115" s="12" t="s">
        <v>85</v>
      </c>
      <c r="AW115" s="12" t="s">
        <v>39</v>
      </c>
      <c r="AX115" s="12" t="s">
        <v>76</v>
      </c>
      <c r="AY115" s="261" t="s">
        <v>208</v>
      </c>
    </row>
    <row r="116" spans="2:51" s="13" customFormat="1" ht="13.5">
      <c r="B116" s="262"/>
      <c r="C116" s="263"/>
      <c r="D116" s="248" t="s">
        <v>218</v>
      </c>
      <c r="E116" s="264" t="s">
        <v>22</v>
      </c>
      <c r="F116" s="265" t="s">
        <v>259</v>
      </c>
      <c r="G116" s="263"/>
      <c r="H116" s="266">
        <v>887.77</v>
      </c>
      <c r="I116" s="267"/>
      <c r="J116" s="263"/>
      <c r="K116" s="263"/>
      <c r="L116" s="268"/>
      <c r="M116" s="269"/>
      <c r="N116" s="270"/>
      <c r="O116" s="270"/>
      <c r="P116" s="270"/>
      <c r="Q116" s="270"/>
      <c r="R116" s="270"/>
      <c r="S116" s="270"/>
      <c r="T116" s="271"/>
      <c r="AT116" s="272" t="s">
        <v>218</v>
      </c>
      <c r="AU116" s="272" t="s">
        <v>85</v>
      </c>
      <c r="AV116" s="13" t="s">
        <v>121</v>
      </c>
      <c r="AW116" s="13" t="s">
        <v>39</v>
      </c>
      <c r="AX116" s="13" t="s">
        <v>18</v>
      </c>
      <c r="AY116" s="272" t="s">
        <v>208</v>
      </c>
    </row>
    <row r="117" spans="2:65" s="1" customFormat="1" ht="51" customHeight="1">
      <c r="B117" s="48"/>
      <c r="C117" s="236" t="s">
        <v>284</v>
      </c>
      <c r="D117" s="236" t="s">
        <v>210</v>
      </c>
      <c r="E117" s="237" t="s">
        <v>285</v>
      </c>
      <c r="F117" s="238" t="s">
        <v>286</v>
      </c>
      <c r="G117" s="239" t="s">
        <v>253</v>
      </c>
      <c r="H117" s="240">
        <v>119.7</v>
      </c>
      <c r="I117" s="241"/>
      <c r="J117" s="242">
        <f>ROUND(I117*H117,2)</f>
        <v>0</v>
      </c>
      <c r="K117" s="238" t="s">
        <v>22</v>
      </c>
      <c r="L117" s="74"/>
      <c r="M117" s="243" t="s">
        <v>22</v>
      </c>
      <c r="N117" s="244" t="s">
        <v>47</v>
      </c>
      <c r="O117" s="49"/>
      <c r="P117" s="245">
        <f>O117*H117</f>
        <v>0</v>
      </c>
      <c r="Q117" s="245">
        <v>0</v>
      </c>
      <c r="R117" s="245">
        <f>Q117*H117</f>
        <v>0</v>
      </c>
      <c r="S117" s="245">
        <v>0.26</v>
      </c>
      <c r="T117" s="246">
        <f>S117*H117</f>
        <v>31.122000000000003</v>
      </c>
      <c r="AR117" s="26" t="s">
        <v>121</v>
      </c>
      <c r="AT117" s="26" t="s">
        <v>210</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121</v>
      </c>
      <c r="BM117" s="26" t="s">
        <v>287</v>
      </c>
    </row>
    <row r="118" spans="2:51" s="14" customFormat="1" ht="13.5">
      <c r="B118" s="273"/>
      <c r="C118" s="274"/>
      <c r="D118" s="248" t="s">
        <v>218</v>
      </c>
      <c r="E118" s="275" t="s">
        <v>22</v>
      </c>
      <c r="F118" s="276" t="s">
        <v>288</v>
      </c>
      <c r="G118" s="274"/>
      <c r="H118" s="275" t="s">
        <v>22</v>
      </c>
      <c r="I118" s="277"/>
      <c r="J118" s="274"/>
      <c r="K118" s="274"/>
      <c r="L118" s="278"/>
      <c r="M118" s="279"/>
      <c r="N118" s="280"/>
      <c r="O118" s="280"/>
      <c r="P118" s="280"/>
      <c r="Q118" s="280"/>
      <c r="R118" s="280"/>
      <c r="S118" s="280"/>
      <c r="T118" s="281"/>
      <c r="AT118" s="282" t="s">
        <v>218</v>
      </c>
      <c r="AU118" s="282" t="s">
        <v>85</v>
      </c>
      <c r="AV118" s="14" t="s">
        <v>18</v>
      </c>
      <c r="AW118" s="14" t="s">
        <v>39</v>
      </c>
      <c r="AX118" s="14" t="s">
        <v>76</v>
      </c>
      <c r="AY118" s="282" t="s">
        <v>208</v>
      </c>
    </row>
    <row r="119" spans="2:51" s="12" customFormat="1" ht="13.5">
      <c r="B119" s="251"/>
      <c r="C119" s="252"/>
      <c r="D119" s="248" t="s">
        <v>218</v>
      </c>
      <c r="E119" s="253" t="s">
        <v>22</v>
      </c>
      <c r="F119" s="254" t="s">
        <v>289</v>
      </c>
      <c r="G119" s="252"/>
      <c r="H119" s="255">
        <v>119.7</v>
      </c>
      <c r="I119" s="256"/>
      <c r="J119" s="252"/>
      <c r="K119" s="252"/>
      <c r="L119" s="257"/>
      <c r="M119" s="258"/>
      <c r="N119" s="259"/>
      <c r="O119" s="259"/>
      <c r="P119" s="259"/>
      <c r="Q119" s="259"/>
      <c r="R119" s="259"/>
      <c r="S119" s="259"/>
      <c r="T119" s="260"/>
      <c r="AT119" s="261" t="s">
        <v>218</v>
      </c>
      <c r="AU119" s="261" t="s">
        <v>85</v>
      </c>
      <c r="AV119" s="12" t="s">
        <v>85</v>
      </c>
      <c r="AW119" s="12" t="s">
        <v>39</v>
      </c>
      <c r="AX119" s="12" t="s">
        <v>18</v>
      </c>
      <c r="AY119" s="261" t="s">
        <v>208</v>
      </c>
    </row>
    <row r="120" spans="2:65" s="1" customFormat="1" ht="25.5" customHeight="1">
      <c r="B120" s="48"/>
      <c r="C120" s="236" t="s">
        <v>290</v>
      </c>
      <c r="D120" s="236" t="s">
        <v>210</v>
      </c>
      <c r="E120" s="237" t="s">
        <v>291</v>
      </c>
      <c r="F120" s="238" t="s">
        <v>292</v>
      </c>
      <c r="G120" s="239" t="s">
        <v>253</v>
      </c>
      <c r="H120" s="240">
        <v>8.1</v>
      </c>
      <c r="I120" s="241"/>
      <c r="J120" s="242">
        <f>ROUND(I120*H120,2)</f>
        <v>0</v>
      </c>
      <c r="K120" s="238" t="s">
        <v>214</v>
      </c>
      <c r="L120" s="74"/>
      <c r="M120" s="243" t="s">
        <v>22</v>
      </c>
      <c r="N120" s="244" t="s">
        <v>47</v>
      </c>
      <c r="O120" s="49"/>
      <c r="P120" s="245">
        <f>O120*H120</f>
        <v>0</v>
      </c>
      <c r="Q120" s="245">
        <v>0</v>
      </c>
      <c r="R120" s="245">
        <f>Q120*H120</f>
        <v>0</v>
      </c>
      <c r="S120" s="245">
        <v>2.2</v>
      </c>
      <c r="T120" s="246">
        <f>S120*H120</f>
        <v>17.82</v>
      </c>
      <c r="AR120" s="26" t="s">
        <v>121</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121</v>
      </c>
      <c r="BM120" s="26" t="s">
        <v>293</v>
      </c>
    </row>
    <row r="121" spans="2:47" s="1" customFormat="1" ht="13.5">
      <c r="B121" s="48"/>
      <c r="C121" s="76"/>
      <c r="D121" s="248" t="s">
        <v>216</v>
      </c>
      <c r="E121" s="76"/>
      <c r="F121" s="249" t="s">
        <v>294</v>
      </c>
      <c r="G121" s="76"/>
      <c r="H121" s="76"/>
      <c r="I121" s="206"/>
      <c r="J121" s="76"/>
      <c r="K121" s="76"/>
      <c r="L121" s="74"/>
      <c r="M121" s="250"/>
      <c r="N121" s="49"/>
      <c r="O121" s="49"/>
      <c r="P121" s="49"/>
      <c r="Q121" s="49"/>
      <c r="R121" s="49"/>
      <c r="S121" s="49"/>
      <c r="T121" s="97"/>
      <c r="AT121" s="26" t="s">
        <v>216</v>
      </c>
      <c r="AU121" s="26" t="s">
        <v>85</v>
      </c>
    </row>
    <row r="122" spans="2:51" s="12" customFormat="1" ht="13.5">
      <c r="B122" s="251"/>
      <c r="C122" s="252"/>
      <c r="D122" s="248" t="s">
        <v>218</v>
      </c>
      <c r="E122" s="253" t="s">
        <v>22</v>
      </c>
      <c r="F122" s="254" t="s">
        <v>295</v>
      </c>
      <c r="G122" s="252"/>
      <c r="H122" s="255">
        <v>8.1</v>
      </c>
      <c r="I122" s="256"/>
      <c r="J122" s="252"/>
      <c r="K122" s="252"/>
      <c r="L122" s="257"/>
      <c r="M122" s="258"/>
      <c r="N122" s="259"/>
      <c r="O122" s="259"/>
      <c r="P122" s="259"/>
      <c r="Q122" s="259"/>
      <c r="R122" s="259"/>
      <c r="S122" s="259"/>
      <c r="T122" s="260"/>
      <c r="AT122" s="261" t="s">
        <v>218</v>
      </c>
      <c r="AU122" s="261" t="s">
        <v>85</v>
      </c>
      <c r="AV122" s="12" t="s">
        <v>85</v>
      </c>
      <c r="AW122" s="12" t="s">
        <v>39</v>
      </c>
      <c r="AX122" s="12" t="s">
        <v>18</v>
      </c>
      <c r="AY122" s="261" t="s">
        <v>208</v>
      </c>
    </row>
    <row r="123" spans="2:65" s="1" customFormat="1" ht="25.5" customHeight="1">
      <c r="B123" s="48"/>
      <c r="C123" s="236" t="s">
        <v>10</v>
      </c>
      <c r="D123" s="236" t="s">
        <v>210</v>
      </c>
      <c r="E123" s="237" t="s">
        <v>296</v>
      </c>
      <c r="F123" s="238" t="s">
        <v>297</v>
      </c>
      <c r="G123" s="239" t="s">
        <v>253</v>
      </c>
      <c r="H123" s="240">
        <v>0.27</v>
      </c>
      <c r="I123" s="241"/>
      <c r="J123" s="242">
        <f>ROUND(I123*H123,2)</f>
        <v>0</v>
      </c>
      <c r="K123" s="238" t="s">
        <v>214</v>
      </c>
      <c r="L123" s="74"/>
      <c r="M123" s="243" t="s">
        <v>22</v>
      </c>
      <c r="N123" s="244" t="s">
        <v>47</v>
      </c>
      <c r="O123" s="49"/>
      <c r="P123" s="245">
        <f>O123*H123</f>
        <v>0</v>
      </c>
      <c r="Q123" s="245">
        <v>0</v>
      </c>
      <c r="R123" s="245">
        <f>Q123*H123</f>
        <v>0</v>
      </c>
      <c r="S123" s="245">
        <v>2.2</v>
      </c>
      <c r="T123" s="246">
        <f>S123*H123</f>
        <v>0.5940000000000001</v>
      </c>
      <c r="AR123" s="26" t="s">
        <v>121</v>
      </c>
      <c r="AT123" s="26" t="s">
        <v>210</v>
      </c>
      <c r="AU123" s="26" t="s">
        <v>85</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121</v>
      </c>
      <c r="BM123" s="26" t="s">
        <v>298</v>
      </c>
    </row>
    <row r="124" spans="2:47" s="1" customFormat="1" ht="13.5">
      <c r="B124" s="48"/>
      <c r="C124" s="76"/>
      <c r="D124" s="248" t="s">
        <v>216</v>
      </c>
      <c r="E124" s="76"/>
      <c r="F124" s="249" t="s">
        <v>294</v>
      </c>
      <c r="G124" s="76"/>
      <c r="H124" s="76"/>
      <c r="I124" s="206"/>
      <c r="J124" s="76"/>
      <c r="K124" s="76"/>
      <c r="L124" s="74"/>
      <c r="M124" s="250"/>
      <c r="N124" s="49"/>
      <c r="O124" s="49"/>
      <c r="P124" s="49"/>
      <c r="Q124" s="49"/>
      <c r="R124" s="49"/>
      <c r="S124" s="49"/>
      <c r="T124" s="97"/>
      <c r="AT124" s="26" t="s">
        <v>216</v>
      </c>
      <c r="AU124" s="26" t="s">
        <v>85</v>
      </c>
    </row>
    <row r="125" spans="2:51" s="12" customFormat="1" ht="13.5">
      <c r="B125" s="251"/>
      <c r="C125" s="252"/>
      <c r="D125" s="248" t="s">
        <v>218</v>
      </c>
      <c r="E125" s="253" t="s">
        <v>22</v>
      </c>
      <c r="F125" s="254" t="s">
        <v>299</v>
      </c>
      <c r="G125" s="252"/>
      <c r="H125" s="255">
        <v>0.27</v>
      </c>
      <c r="I125" s="256"/>
      <c r="J125" s="252"/>
      <c r="K125" s="252"/>
      <c r="L125" s="257"/>
      <c r="M125" s="258"/>
      <c r="N125" s="259"/>
      <c r="O125" s="259"/>
      <c r="P125" s="259"/>
      <c r="Q125" s="259"/>
      <c r="R125" s="259"/>
      <c r="S125" s="259"/>
      <c r="T125" s="260"/>
      <c r="AT125" s="261" t="s">
        <v>218</v>
      </c>
      <c r="AU125" s="261" t="s">
        <v>85</v>
      </c>
      <c r="AV125" s="12" t="s">
        <v>85</v>
      </c>
      <c r="AW125" s="12" t="s">
        <v>39</v>
      </c>
      <c r="AX125" s="12" t="s">
        <v>18</v>
      </c>
      <c r="AY125" s="261" t="s">
        <v>208</v>
      </c>
    </row>
    <row r="126" spans="2:65" s="1" customFormat="1" ht="25.5" customHeight="1">
      <c r="B126" s="48"/>
      <c r="C126" s="236" t="s">
        <v>300</v>
      </c>
      <c r="D126" s="236" t="s">
        <v>210</v>
      </c>
      <c r="E126" s="237" t="s">
        <v>301</v>
      </c>
      <c r="F126" s="238" t="s">
        <v>302</v>
      </c>
      <c r="G126" s="239" t="s">
        <v>253</v>
      </c>
      <c r="H126" s="240">
        <v>5.4</v>
      </c>
      <c r="I126" s="241"/>
      <c r="J126" s="242">
        <f>ROUND(I126*H126,2)</f>
        <v>0</v>
      </c>
      <c r="K126" s="238" t="s">
        <v>214</v>
      </c>
      <c r="L126" s="74"/>
      <c r="M126" s="243" t="s">
        <v>22</v>
      </c>
      <c r="N126" s="244" t="s">
        <v>47</v>
      </c>
      <c r="O126" s="49"/>
      <c r="P126" s="245">
        <f>O126*H126</f>
        <v>0</v>
      </c>
      <c r="Q126" s="245">
        <v>0</v>
      </c>
      <c r="R126" s="245">
        <f>Q126*H126</f>
        <v>0</v>
      </c>
      <c r="S126" s="245">
        <v>2.4</v>
      </c>
      <c r="T126" s="246">
        <f>S126*H126</f>
        <v>12.96</v>
      </c>
      <c r="AR126" s="26" t="s">
        <v>121</v>
      </c>
      <c r="AT126" s="26" t="s">
        <v>210</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121</v>
      </c>
      <c r="BM126" s="26" t="s">
        <v>303</v>
      </c>
    </row>
    <row r="127" spans="2:47" s="1" customFormat="1" ht="13.5">
      <c r="B127" s="48"/>
      <c r="C127" s="76"/>
      <c r="D127" s="248" t="s">
        <v>216</v>
      </c>
      <c r="E127" s="76"/>
      <c r="F127" s="249" t="s">
        <v>304</v>
      </c>
      <c r="G127" s="76"/>
      <c r="H127" s="76"/>
      <c r="I127" s="206"/>
      <c r="J127" s="76"/>
      <c r="K127" s="76"/>
      <c r="L127" s="74"/>
      <c r="M127" s="250"/>
      <c r="N127" s="49"/>
      <c r="O127" s="49"/>
      <c r="P127" s="49"/>
      <c r="Q127" s="49"/>
      <c r="R127" s="49"/>
      <c r="S127" s="49"/>
      <c r="T127" s="97"/>
      <c r="AT127" s="26" t="s">
        <v>216</v>
      </c>
      <c r="AU127" s="26" t="s">
        <v>85</v>
      </c>
    </row>
    <row r="128" spans="2:51" s="12" customFormat="1" ht="13.5">
      <c r="B128" s="251"/>
      <c r="C128" s="252"/>
      <c r="D128" s="248" t="s">
        <v>218</v>
      </c>
      <c r="E128" s="253" t="s">
        <v>22</v>
      </c>
      <c r="F128" s="254" t="s">
        <v>305</v>
      </c>
      <c r="G128" s="252"/>
      <c r="H128" s="255">
        <v>5.4</v>
      </c>
      <c r="I128" s="256"/>
      <c r="J128" s="252"/>
      <c r="K128" s="252"/>
      <c r="L128" s="257"/>
      <c r="M128" s="258"/>
      <c r="N128" s="259"/>
      <c r="O128" s="259"/>
      <c r="P128" s="259"/>
      <c r="Q128" s="259"/>
      <c r="R128" s="259"/>
      <c r="S128" s="259"/>
      <c r="T128" s="260"/>
      <c r="AT128" s="261" t="s">
        <v>218</v>
      </c>
      <c r="AU128" s="261" t="s">
        <v>85</v>
      </c>
      <c r="AV128" s="12" t="s">
        <v>85</v>
      </c>
      <c r="AW128" s="12" t="s">
        <v>39</v>
      </c>
      <c r="AX128" s="12" t="s">
        <v>18</v>
      </c>
      <c r="AY128" s="261" t="s">
        <v>208</v>
      </c>
    </row>
    <row r="129" spans="2:65" s="1" customFormat="1" ht="25.5" customHeight="1">
      <c r="B129" s="48"/>
      <c r="C129" s="236" t="s">
        <v>306</v>
      </c>
      <c r="D129" s="236" t="s">
        <v>210</v>
      </c>
      <c r="E129" s="237" t="s">
        <v>307</v>
      </c>
      <c r="F129" s="238" t="s">
        <v>308</v>
      </c>
      <c r="G129" s="239" t="s">
        <v>269</v>
      </c>
      <c r="H129" s="240">
        <v>45</v>
      </c>
      <c r="I129" s="241"/>
      <c r="J129" s="242">
        <f>ROUND(I129*H129,2)</f>
        <v>0</v>
      </c>
      <c r="K129" s="238" t="s">
        <v>214</v>
      </c>
      <c r="L129" s="74"/>
      <c r="M129" s="243" t="s">
        <v>22</v>
      </c>
      <c r="N129" s="244" t="s">
        <v>47</v>
      </c>
      <c r="O129" s="49"/>
      <c r="P129" s="245">
        <f>O129*H129</f>
        <v>0</v>
      </c>
      <c r="Q129" s="245">
        <v>0</v>
      </c>
      <c r="R129" s="245">
        <f>Q129*H129</f>
        <v>0</v>
      </c>
      <c r="S129" s="245">
        <v>0.00925</v>
      </c>
      <c r="T129" s="246">
        <f>S129*H129</f>
        <v>0.41624999999999995</v>
      </c>
      <c r="AR129" s="26" t="s">
        <v>121</v>
      </c>
      <c r="AT129" s="26" t="s">
        <v>210</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121</v>
      </c>
      <c r="BM129" s="26" t="s">
        <v>309</v>
      </c>
    </row>
    <row r="130" spans="2:47" s="1" customFormat="1" ht="13.5">
      <c r="B130" s="48"/>
      <c r="C130" s="76"/>
      <c r="D130" s="248" t="s">
        <v>216</v>
      </c>
      <c r="E130" s="76"/>
      <c r="F130" s="249" t="s">
        <v>310</v>
      </c>
      <c r="G130" s="76"/>
      <c r="H130" s="76"/>
      <c r="I130" s="206"/>
      <c r="J130" s="76"/>
      <c r="K130" s="76"/>
      <c r="L130" s="74"/>
      <c r="M130" s="250"/>
      <c r="N130" s="49"/>
      <c r="O130" s="49"/>
      <c r="P130" s="49"/>
      <c r="Q130" s="49"/>
      <c r="R130" s="49"/>
      <c r="S130" s="49"/>
      <c r="T130" s="97"/>
      <c r="AT130" s="26" t="s">
        <v>216</v>
      </c>
      <c r="AU130" s="26" t="s">
        <v>85</v>
      </c>
    </row>
    <row r="131" spans="2:65" s="1" customFormat="1" ht="16.5" customHeight="1">
      <c r="B131" s="48"/>
      <c r="C131" s="236" t="s">
        <v>311</v>
      </c>
      <c r="D131" s="236" t="s">
        <v>210</v>
      </c>
      <c r="E131" s="237" t="s">
        <v>312</v>
      </c>
      <c r="F131" s="238" t="s">
        <v>313</v>
      </c>
      <c r="G131" s="239" t="s">
        <v>227</v>
      </c>
      <c r="H131" s="240">
        <v>1</v>
      </c>
      <c r="I131" s="241"/>
      <c r="J131" s="242">
        <f>ROUND(I131*H131,2)</f>
        <v>0</v>
      </c>
      <c r="K131" s="238" t="s">
        <v>214</v>
      </c>
      <c r="L131" s="74"/>
      <c r="M131" s="243" t="s">
        <v>22</v>
      </c>
      <c r="N131" s="244" t="s">
        <v>47</v>
      </c>
      <c r="O131" s="49"/>
      <c r="P131" s="245">
        <f>O131*H131</f>
        <v>0</v>
      </c>
      <c r="Q131" s="245">
        <v>0</v>
      </c>
      <c r="R131" s="245">
        <f>Q131*H131</f>
        <v>0</v>
      </c>
      <c r="S131" s="245">
        <v>0.192</v>
      </c>
      <c r="T131" s="246">
        <f>S131*H131</f>
        <v>0.192</v>
      </c>
      <c r="AR131" s="26" t="s">
        <v>121</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121</v>
      </c>
      <c r="BM131" s="26" t="s">
        <v>314</v>
      </c>
    </row>
    <row r="132" spans="2:65" s="1" customFormat="1" ht="16.5" customHeight="1">
      <c r="B132" s="48"/>
      <c r="C132" s="236" t="s">
        <v>315</v>
      </c>
      <c r="D132" s="236" t="s">
        <v>210</v>
      </c>
      <c r="E132" s="237" t="s">
        <v>316</v>
      </c>
      <c r="F132" s="238" t="s">
        <v>317</v>
      </c>
      <c r="G132" s="239" t="s">
        <v>318</v>
      </c>
      <c r="H132" s="240">
        <v>8</v>
      </c>
      <c r="I132" s="241"/>
      <c r="J132" s="242">
        <f>ROUND(I132*H132,2)</f>
        <v>0</v>
      </c>
      <c r="K132" s="238" t="s">
        <v>22</v>
      </c>
      <c r="L132" s="74"/>
      <c r="M132" s="243" t="s">
        <v>22</v>
      </c>
      <c r="N132" s="244" t="s">
        <v>47</v>
      </c>
      <c r="O132" s="49"/>
      <c r="P132" s="245">
        <f>O132*H132</f>
        <v>0</v>
      </c>
      <c r="Q132" s="245">
        <v>0</v>
      </c>
      <c r="R132" s="245">
        <f>Q132*H132</f>
        <v>0</v>
      </c>
      <c r="S132" s="245">
        <v>0</v>
      </c>
      <c r="T132" s="246">
        <f>S132*H132</f>
        <v>0</v>
      </c>
      <c r="AR132" s="26" t="s">
        <v>121</v>
      </c>
      <c r="AT132" s="26" t="s">
        <v>210</v>
      </c>
      <c r="AU132" s="26" t="s">
        <v>85</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121</v>
      </c>
      <c r="BM132" s="26" t="s">
        <v>319</v>
      </c>
    </row>
    <row r="133" spans="2:65" s="1" customFormat="1" ht="25.5" customHeight="1">
      <c r="B133" s="48"/>
      <c r="C133" s="236" t="s">
        <v>320</v>
      </c>
      <c r="D133" s="236" t="s">
        <v>210</v>
      </c>
      <c r="E133" s="237" t="s">
        <v>321</v>
      </c>
      <c r="F133" s="238" t="s">
        <v>322</v>
      </c>
      <c r="G133" s="239" t="s">
        <v>318</v>
      </c>
      <c r="H133" s="240">
        <v>1</v>
      </c>
      <c r="I133" s="241"/>
      <c r="J133" s="242">
        <f>ROUND(I133*H133,2)</f>
        <v>0</v>
      </c>
      <c r="K133" s="238" t="s">
        <v>22</v>
      </c>
      <c r="L133" s="74"/>
      <c r="M133" s="243" t="s">
        <v>22</v>
      </c>
      <c r="N133" s="244" t="s">
        <v>47</v>
      </c>
      <c r="O133" s="49"/>
      <c r="P133" s="245">
        <f>O133*H133</f>
        <v>0</v>
      </c>
      <c r="Q133" s="245">
        <v>0</v>
      </c>
      <c r="R133" s="245">
        <f>Q133*H133</f>
        <v>0</v>
      </c>
      <c r="S133" s="245">
        <v>0</v>
      </c>
      <c r="T133" s="246">
        <f>S133*H133</f>
        <v>0</v>
      </c>
      <c r="AR133" s="26" t="s">
        <v>121</v>
      </c>
      <c r="AT133" s="26" t="s">
        <v>210</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121</v>
      </c>
      <c r="BM133" s="26" t="s">
        <v>323</v>
      </c>
    </row>
    <row r="134" spans="2:65" s="1" customFormat="1" ht="25.5" customHeight="1">
      <c r="B134" s="48"/>
      <c r="C134" s="236" t="s">
        <v>9</v>
      </c>
      <c r="D134" s="236" t="s">
        <v>210</v>
      </c>
      <c r="E134" s="237" t="s">
        <v>324</v>
      </c>
      <c r="F134" s="238" t="s">
        <v>325</v>
      </c>
      <c r="G134" s="239" t="s">
        <v>263</v>
      </c>
      <c r="H134" s="240">
        <v>1</v>
      </c>
      <c r="I134" s="241"/>
      <c r="J134" s="242">
        <f>ROUND(I134*H134,2)</f>
        <v>0</v>
      </c>
      <c r="K134" s="238" t="s">
        <v>22</v>
      </c>
      <c r="L134" s="74"/>
      <c r="M134" s="243" t="s">
        <v>22</v>
      </c>
      <c r="N134" s="244" t="s">
        <v>47</v>
      </c>
      <c r="O134" s="49"/>
      <c r="P134" s="245">
        <f>O134*H134</f>
        <v>0</v>
      </c>
      <c r="Q134" s="245">
        <v>0</v>
      </c>
      <c r="R134" s="245">
        <f>Q134*H134</f>
        <v>0</v>
      </c>
      <c r="S134" s="245">
        <v>0</v>
      </c>
      <c r="T134" s="246">
        <f>S134*H134</f>
        <v>0</v>
      </c>
      <c r="AR134" s="26" t="s">
        <v>121</v>
      </c>
      <c r="AT134" s="26" t="s">
        <v>210</v>
      </c>
      <c r="AU134" s="26" t="s">
        <v>85</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121</v>
      </c>
      <c r="BM134" s="26" t="s">
        <v>326</v>
      </c>
    </row>
    <row r="135" spans="2:65" s="1" customFormat="1" ht="63.75" customHeight="1">
      <c r="B135" s="48"/>
      <c r="C135" s="236" t="s">
        <v>327</v>
      </c>
      <c r="D135" s="236" t="s">
        <v>210</v>
      </c>
      <c r="E135" s="237" t="s">
        <v>328</v>
      </c>
      <c r="F135" s="238" t="s">
        <v>329</v>
      </c>
      <c r="G135" s="239" t="s">
        <v>263</v>
      </c>
      <c r="H135" s="240">
        <v>1</v>
      </c>
      <c r="I135" s="241"/>
      <c r="J135" s="242">
        <f>ROUND(I135*H135,2)</f>
        <v>0</v>
      </c>
      <c r="K135" s="238" t="s">
        <v>22</v>
      </c>
      <c r="L135" s="74"/>
      <c r="M135" s="243" t="s">
        <v>22</v>
      </c>
      <c r="N135" s="244" t="s">
        <v>47</v>
      </c>
      <c r="O135" s="49"/>
      <c r="P135" s="245">
        <f>O135*H135</f>
        <v>0</v>
      </c>
      <c r="Q135" s="245">
        <v>0</v>
      </c>
      <c r="R135" s="245">
        <f>Q135*H135</f>
        <v>0</v>
      </c>
      <c r="S135" s="245">
        <v>0</v>
      </c>
      <c r="T135" s="246">
        <f>S135*H135</f>
        <v>0</v>
      </c>
      <c r="AR135" s="26" t="s">
        <v>121</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121</v>
      </c>
      <c r="BM135" s="26" t="s">
        <v>330</v>
      </c>
    </row>
    <row r="136" spans="2:65" s="1" customFormat="1" ht="16.5" customHeight="1">
      <c r="B136" s="48"/>
      <c r="C136" s="236" t="s">
        <v>331</v>
      </c>
      <c r="D136" s="236" t="s">
        <v>210</v>
      </c>
      <c r="E136" s="237" t="s">
        <v>332</v>
      </c>
      <c r="F136" s="238" t="s">
        <v>333</v>
      </c>
      <c r="G136" s="239" t="s">
        <v>263</v>
      </c>
      <c r="H136" s="240">
        <v>1</v>
      </c>
      <c r="I136" s="241"/>
      <c r="J136" s="242">
        <f>ROUND(I136*H136,2)</f>
        <v>0</v>
      </c>
      <c r="K136" s="238" t="s">
        <v>22</v>
      </c>
      <c r="L136" s="74"/>
      <c r="M136" s="243" t="s">
        <v>22</v>
      </c>
      <c r="N136" s="244" t="s">
        <v>47</v>
      </c>
      <c r="O136" s="49"/>
      <c r="P136" s="245">
        <f>O136*H136</f>
        <v>0</v>
      </c>
      <c r="Q136" s="245">
        <v>0</v>
      </c>
      <c r="R136" s="245">
        <f>Q136*H136</f>
        <v>0</v>
      </c>
      <c r="S136" s="245">
        <v>0</v>
      </c>
      <c r="T136" s="246">
        <f>S136*H136</f>
        <v>0</v>
      </c>
      <c r="AR136" s="26" t="s">
        <v>121</v>
      </c>
      <c r="AT136" s="26" t="s">
        <v>210</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121</v>
      </c>
      <c r="BM136" s="26" t="s">
        <v>334</v>
      </c>
    </row>
    <row r="137" spans="2:63" s="11" customFormat="1" ht="29.85" customHeight="1">
      <c r="B137" s="220"/>
      <c r="C137" s="221"/>
      <c r="D137" s="222" t="s">
        <v>75</v>
      </c>
      <c r="E137" s="234" t="s">
        <v>335</v>
      </c>
      <c r="F137" s="234" t="s">
        <v>336</v>
      </c>
      <c r="G137" s="221"/>
      <c r="H137" s="221"/>
      <c r="I137" s="224"/>
      <c r="J137" s="235">
        <f>BK137</f>
        <v>0</v>
      </c>
      <c r="K137" s="221"/>
      <c r="L137" s="226"/>
      <c r="M137" s="227"/>
      <c r="N137" s="228"/>
      <c r="O137" s="228"/>
      <c r="P137" s="229">
        <f>SUM(P138:P146)</f>
        <v>0</v>
      </c>
      <c r="Q137" s="228"/>
      <c r="R137" s="229">
        <f>SUM(R138:R146)</f>
        <v>0</v>
      </c>
      <c r="S137" s="228"/>
      <c r="T137" s="230">
        <f>SUM(T138:T146)</f>
        <v>0</v>
      </c>
      <c r="AR137" s="231" t="s">
        <v>18</v>
      </c>
      <c r="AT137" s="232" t="s">
        <v>75</v>
      </c>
      <c r="AU137" s="232" t="s">
        <v>18</v>
      </c>
      <c r="AY137" s="231" t="s">
        <v>208</v>
      </c>
      <c r="BK137" s="233">
        <f>SUM(BK138:BK146)</f>
        <v>0</v>
      </c>
    </row>
    <row r="138" spans="2:65" s="1" customFormat="1" ht="25.5" customHeight="1">
      <c r="B138" s="48"/>
      <c r="C138" s="236" t="s">
        <v>337</v>
      </c>
      <c r="D138" s="236" t="s">
        <v>210</v>
      </c>
      <c r="E138" s="237" t="s">
        <v>338</v>
      </c>
      <c r="F138" s="238" t="s">
        <v>339</v>
      </c>
      <c r="G138" s="239" t="s">
        <v>340</v>
      </c>
      <c r="H138" s="240">
        <v>336.264</v>
      </c>
      <c r="I138" s="241"/>
      <c r="J138" s="242">
        <f>ROUND(I138*H138,2)</f>
        <v>0</v>
      </c>
      <c r="K138" s="238" t="s">
        <v>214</v>
      </c>
      <c r="L138" s="74"/>
      <c r="M138" s="243" t="s">
        <v>22</v>
      </c>
      <c r="N138" s="244" t="s">
        <v>47</v>
      </c>
      <c r="O138" s="49"/>
      <c r="P138" s="245">
        <f>O138*H138</f>
        <v>0</v>
      </c>
      <c r="Q138" s="245">
        <v>0</v>
      </c>
      <c r="R138" s="245">
        <f>Q138*H138</f>
        <v>0</v>
      </c>
      <c r="S138" s="245">
        <v>0</v>
      </c>
      <c r="T138" s="246">
        <f>S138*H138</f>
        <v>0</v>
      </c>
      <c r="AR138" s="26" t="s">
        <v>121</v>
      </c>
      <c r="AT138" s="26" t="s">
        <v>210</v>
      </c>
      <c r="AU138" s="26" t="s">
        <v>85</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121</v>
      </c>
      <c r="BM138" s="26" t="s">
        <v>341</v>
      </c>
    </row>
    <row r="139" spans="2:47" s="1" customFormat="1" ht="13.5">
      <c r="B139" s="48"/>
      <c r="C139" s="76"/>
      <c r="D139" s="248" t="s">
        <v>216</v>
      </c>
      <c r="E139" s="76"/>
      <c r="F139" s="249" t="s">
        <v>342</v>
      </c>
      <c r="G139" s="76"/>
      <c r="H139" s="76"/>
      <c r="I139" s="206"/>
      <c r="J139" s="76"/>
      <c r="K139" s="76"/>
      <c r="L139" s="74"/>
      <c r="M139" s="250"/>
      <c r="N139" s="49"/>
      <c r="O139" s="49"/>
      <c r="P139" s="49"/>
      <c r="Q139" s="49"/>
      <c r="R139" s="49"/>
      <c r="S139" s="49"/>
      <c r="T139" s="97"/>
      <c r="AT139" s="26" t="s">
        <v>216</v>
      </c>
      <c r="AU139" s="26" t="s">
        <v>85</v>
      </c>
    </row>
    <row r="140" spans="2:65" s="1" customFormat="1" ht="38.25" customHeight="1">
      <c r="B140" s="48"/>
      <c r="C140" s="236" t="s">
        <v>343</v>
      </c>
      <c r="D140" s="236" t="s">
        <v>210</v>
      </c>
      <c r="E140" s="237" t="s">
        <v>344</v>
      </c>
      <c r="F140" s="238" t="s">
        <v>345</v>
      </c>
      <c r="G140" s="239" t="s">
        <v>340</v>
      </c>
      <c r="H140" s="240">
        <v>4707.696</v>
      </c>
      <c r="I140" s="241"/>
      <c r="J140" s="242">
        <f>ROUND(I140*H140,2)</f>
        <v>0</v>
      </c>
      <c r="K140" s="238" t="s">
        <v>214</v>
      </c>
      <c r="L140" s="74"/>
      <c r="M140" s="243" t="s">
        <v>22</v>
      </c>
      <c r="N140" s="244" t="s">
        <v>47</v>
      </c>
      <c r="O140" s="49"/>
      <c r="P140" s="245">
        <f>O140*H140</f>
        <v>0</v>
      </c>
      <c r="Q140" s="245">
        <v>0</v>
      </c>
      <c r="R140" s="245">
        <f>Q140*H140</f>
        <v>0</v>
      </c>
      <c r="S140" s="245">
        <v>0</v>
      </c>
      <c r="T140" s="246">
        <f>S140*H140</f>
        <v>0</v>
      </c>
      <c r="AR140" s="26" t="s">
        <v>121</v>
      </c>
      <c r="AT140" s="26" t="s">
        <v>210</v>
      </c>
      <c r="AU140" s="26" t="s">
        <v>85</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121</v>
      </c>
      <c r="BM140" s="26" t="s">
        <v>346</v>
      </c>
    </row>
    <row r="141" spans="2:47" s="1" customFormat="1" ht="13.5">
      <c r="B141" s="48"/>
      <c r="C141" s="76"/>
      <c r="D141" s="248" t="s">
        <v>216</v>
      </c>
      <c r="E141" s="76"/>
      <c r="F141" s="249" t="s">
        <v>342</v>
      </c>
      <c r="G141" s="76"/>
      <c r="H141" s="76"/>
      <c r="I141" s="206"/>
      <c r="J141" s="76"/>
      <c r="K141" s="76"/>
      <c r="L141" s="74"/>
      <c r="M141" s="250"/>
      <c r="N141" s="49"/>
      <c r="O141" s="49"/>
      <c r="P141" s="49"/>
      <c r="Q141" s="49"/>
      <c r="R141" s="49"/>
      <c r="S141" s="49"/>
      <c r="T141" s="97"/>
      <c r="AT141" s="26" t="s">
        <v>216</v>
      </c>
      <c r="AU141" s="26" t="s">
        <v>85</v>
      </c>
    </row>
    <row r="142" spans="2:51" s="12" customFormat="1" ht="13.5">
      <c r="B142" s="251"/>
      <c r="C142" s="252"/>
      <c r="D142" s="248" t="s">
        <v>218</v>
      </c>
      <c r="E142" s="252"/>
      <c r="F142" s="254" t="s">
        <v>347</v>
      </c>
      <c r="G142" s="252"/>
      <c r="H142" s="255">
        <v>4707.696</v>
      </c>
      <c r="I142" s="256"/>
      <c r="J142" s="252"/>
      <c r="K142" s="252"/>
      <c r="L142" s="257"/>
      <c r="M142" s="258"/>
      <c r="N142" s="259"/>
      <c r="O142" s="259"/>
      <c r="P142" s="259"/>
      <c r="Q142" s="259"/>
      <c r="R142" s="259"/>
      <c r="S142" s="259"/>
      <c r="T142" s="260"/>
      <c r="AT142" s="261" t="s">
        <v>218</v>
      </c>
      <c r="AU142" s="261" t="s">
        <v>85</v>
      </c>
      <c r="AV142" s="12" t="s">
        <v>85</v>
      </c>
      <c r="AW142" s="12" t="s">
        <v>6</v>
      </c>
      <c r="AX142" s="12" t="s">
        <v>18</v>
      </c>
      <c r="AY142" s="261" t="s">
        <v>208</v>
      </c>
    </row>
    <row r="143" spans="2:65" s="1" customFormat="1" ht="25.5" customHeight="1">
      <c r="B143" s="48"/>
      <c r="C143" s="236" t="s">
        <v>348</v>
      </c>
      <c r="D143" s="236" t="s">
        <v>210</v>
      </c>
      <c r="E143" s="237" t="s">
        <v>349</v>
      </c>
      <c r="F143" s="238" t="s">
        <v>350</v>
      </c>
      <c r="G143" s="239" t="s">
        <v>340</v>
      </c>
      <c r="H143" s="240">
        <v>336.264</v>
      </c>
      <c r="I143" s="241"/>
      <c r="J143" s="242">
        <f>ROUND(I143*H143,2)</f>
        <v>0</v>
      </c>
      <c r="K143" s="238" t="s">
        <v>214</v>
      </c>
      <c r="L143" s="74"/>
      <c r="M143" s="243" t="s">
        <v>22</v>
      </c>
      <c r="N143" s="244" t="s">
        <v>47</v>
      </c>
      <c r="O143" s="49"/>
      <c r="P143" s="245">
        <f>O143*H143</f>
        <v>0</v>
      </c>
      <c r="Q143" s="245">
        <v>0</v>
      </c>
      <c r="R143" s="245">
        <f>Q143*H143</f>
        <v>0</v>
      </c>
      <c r="S143" s="245">
        <v>0</v>
      </c>
      <c r="T143" s="246">
        <f>S143*H143</f>
        <v>0</v>
      </c>
      <c r="AR143" s="26" t="s">
        <v>121</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121</v>
      </c>
      <c r="BM143" s="26" t="s">
        <v>351</v>
      </c>
    </row>
    <row r="144" spans="2:47" s="1" customFormat="1" ht="13.5">
      <c r="B144" s="48"/>
      <c r="C144" s="76"/>
      <c r="D144" s="248" t="s">
        <v>216</v>
      </c>
      <c r="E144" s="76"/>
      <c r="F144" s="249" t="s">
        <v>352</v>
      </c>
      <c r="G144" s="76"/>
      <c r="H144" s="76"/>
      <c r="I144" s="206"/>
      <c r="J144" s="76"/>
      <c r="K144" s="76"/>
      <c r="L144" s="74"/>
      <c r="M144" s="250"/>
      <c r="N144" s="49"/>
      <c r="O144" s="49"/>
      <c r="P144" s="49"/>
      <c r="Q144" s="49"/>
      <c r="R144" s="49"/>
      <c r="S144" s="49"/>
      <c r="T144" s="97"/>
      <c r="AT144" s="26" t="s">
        <v>216</v>
      </c>
      <c r="AU144" s="26" t="s">
        <v>85</v>
      </c>
    </row>
    <row r="145" spans="2:65" s="1" customFormat="1" ht="16.5" customHeight="1">
      <c r="B145" s="48"/>
      <c r="C145" s="236" t="s">
        <v>353</v>
      </c>
      <c r="D145" s="236" t="s">
        <v>210</v>
      </c>
      <c r="E145" s="237" t="s">
        <v>354</v>
      </c>
      <c r="F145" s="238" t="s">
        <v>355</v>
      </c>
      <c r="G145" s="239" t="s">
        <v>340</v>
      </c>
      <c r="H145" s="240">
        <v>336.264</v>
      </c>
      <c r="I145" s="241"/>
      <c r="J145" s="242">
        <f>ROUND(I145*H145,2)</f>
        <v>0</v>
      </c>
      <c r="K145" s="238" t="s">
        <v>214</v>
      </c>
      <c r="L145" s="74"/>
      <c r="M145" s="243" t="s">
        <v>22</v>
      </c>
      <c r="N145" s="244" t="s">
        <v>47</v>
      </c>
      <c r="O145" s="49"/>
      <c r="P145" s="245">
        <f>O145*H145</f>
        <v>0</v>
      </c>
      <c r="Q145" s="245">
        <v>0</v>
      </c>
      <c r="R145" s="245">
        <f>Q145*H145</f>
        <v>0</v>
      </c>
      <c r="S145" s="245">
        <v>0</v>
      </c>
      <c r="T145" s="246">
        <f>S145*H145</f>
        <v>0</v>
      </c>
      <c r="AR145" s="26" t="s">
        <v>121</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121</v>
      </c>
      <c r="BM145" s="26" t="s">
        <v>356</v>
      </c>
    </row>
    <row r="146" spans="2:47" s="1" customFormat="1" ht="13.5">
      <c r="B146" s="48"/>
      <c r="C146" s="76"/>
      <c r="D146" s="248" t="s">
        <v>216</v>
      </c>
      <c r="E146" s="76"/>
      <c r="F146" s="249" t="s">
        <v>357</v>
      </c>
      <c r="G146" s="76"/>
      <c r="H146" s="76"/>
      <c r="I146" s="206"/>
      <c r="J146" s="76"/>
      <c r="K146" s="76"/>
      <c r="L146" s="74"/>
      <c r="M146" s="283"/>
      <c r="N146" s="284"/>
      <c r="O146" s="284"/>
      <c r="P146" s="284"/>
      <c r="Q146" s="284"/>
      <c r="R146" s="284"/>
      <c r="S146" s="284"/>
      <c r="T146" s="285"/>
      <c r="AT146" s="26" t="s">
        <v>216</v>
      </c>
      <c r="AU146" s="26" t="s">
        <v>85</v>
      </c>
    </row>
    <row r="147" spans="2:12" s="1" customFormat="1" ht="6.95" customHeight="1">
      <c r="B147" s="69"/>
      <c r="C147" s="70"/>
      <c r="D147" s="70"/>
      <c r="E147" s="70"/>
      <c r="F147" s="70"/>
      <c r="G147" s="70"/>
      <c r="H147" s="70"/>
      <c r="I147" s="181"/>
      <c r="J147" s="70"/>
      <c r="K147" s="70"/>
      <c r="L147" s="74"/>
    </row>
  </sheetData>
  <sheetProtection password="CC35" sheet="1" objects="1" scenarios="1" formatColumns="0" formatRows="0" autoFilter="0"/>
  <autoFilter ref="C79:K14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155</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6143</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ROUND(SUM(BE84:BE97),2)</f>
        <v>0</v>
      </c>
      <c r="G32" s="49"/>
      <c r="H32" s="49"/>
      <c r="I32" s="173">
        <v>0.21</v>
      </c>
      <c r="J32" s="172">
        <f>ROUND(ROUND((SUM(BE84:BE97)),2)*I32,2)</f>
        <v>0</v>
      </c>
      <c r="K32" s="53"/>
    </row>
    <row r="33" spans="2:11" s="1" customFormat="1" ht="14.4" customHeight="1">
      <c r="B33" s="48"/>
      <c r="C33" s="49"/>
      <c r="D33" s="49"/>
      <c r="E33" s="57" t="s">
        <v>48</v>
      </c>
      <c r="F33" s="172">
        <f>ROUND(SUM(BF84:BF97),2)</f>
        <v>0</v>
      </c>
      <c r="G33" s="49"/>
      <c r="H33" s="49"/>
      <c r="I33" s="173">
        <v>0.15</v>
      </c>
      <c r="J33" s="172">
        <f>ROUND(ROUND((SUM(BF84:BF97)),2)*I33,2)</f>
        <v>0</v>
      </c>
      <c r="K33" s="53"/>
    </row>
    <row r="34" spans="2:11" s="1" customFormat="1" ht="14.4" customHeight="1" hidden="1">
      <c r="B34" s="48"/>
      <c r="C34" s="49"/>
      <c r="D34" s="49"/>
      <c r="E34" s="57" t="s">
        <v>49</v>
      </c>
      <c r="F34" s="172">
        <f>ROUND(SUM(BG84:BG97),2)</f>
        <v>0</v>
      </c>
      <c r="G34" s="49"/>
      <c r="H34" s="49"/>
      <c r="I34" s="173">
        <v>0.21</v>
      </c>
      <c r="J34" s="172">
        <v>0</v>
      </c>
      <c r="K34" s="53"/>
    </row>
    <row r="35" spans="2:11" s="1" customFormat="1" ht="14.4" customHeight="1" hidden="1">
      <c r="B35" s="48"/>
      <c r="C35" s="49"/>
      <c r="D35" s="49"/>
      <c r="E35" s="57" t="s">
        <v>50</v>
      </c>
      <c r="F35" s="172">
        <f>ROUND(SUM(BH84:BH97),2)</f>
        <v>0</v>
      </c>
      <c r="G35" s="49"/>
      <c r="H35" s="49"/>
      <c r="I35" s="173">
        <v>0.15</v>
      </c>
      <c r="J35" s="172">
        <v>0</v>
      </c>
      <c r="K35" s="53"/>
    </row>
    <row r="36" spans="2:11" s="1" customFormat="1" ht="14.4" customHeight="1" hidden="1">
      <c r="B36" s="48"/>
      <c r="C36" s="49"/>
      <c r="D36" s="49"/>
      <c r="E36" s="57" t="s">
        <v>51</v>
      </c>
      <c r="F36" s="172">
        <f>ROUND(SUM(BI84:BI97),2)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O05.1 - O05.1. - Uvedení ploch do původního stavu</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J84</f>
        <v>0</v>
      </c>
      <c r="K60" s="53"/>
      <c r="AU60" s="26" t="s">
        <v>187</v>
      </c>
    </row>
    <row r="61" spans="2:11" s="8" customFormat="1" ht="24.95" customHeight="1">
      <c r="B61" s="192"/>
      <c r="C61" s="193"/>
      <c r="D61" s="194" t="s">
        <v>188</v>
      </c>
      <c r="E61" s="195"/>
      <c r="F61" s="195"/>
      <c r="G61" s="195"/>
      <c r="H61" s="195"/>
      <c r="I61" s="196"/>
      <c r="J61" s="197">
        <f>J85</f>
        <v>0</v>
      </c>
      <c r="K61" s="198"/>
    </row>
    <row r="62" spans="2:11" s="9" customFormat="1" ht="19.9" customHeight="1">
      <c r="B62" s="199"/>
      <c r="C62" s="200"/>
      <c r="D62" s="201" t="s">
        <v>189</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192</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180</v>
      </c>
      <c r="D73" s="313"/>
      <c r="E73" s="313"/>
      <c r="F73" s="313"/>
      <c r="G73" s="313"/>
      <c r="H73" s="313"/>
      <c r="I73" s="151"/>
      <c r="J73" s="313"/>
      <c r="K73" s="313"/>
      <c r="L73" s="314"/>
    </row>
    <row r="74" spans="2:12" s="1" customFormat="1" ht="16.5" customHeight="1">
      <c r="B74" s="48"/>
      <c r="C74" s="76"/>
      <c r="D74" s="76"/>
      <c r="E74" s="207" t="s">
        <v>6142</v>
      </c>
      <c r="F74" s="76"/>
      <c r="G74" s="76"/>
      <c r="H74" s="76"/>
      <c r="I74" s="206"/>
      <c r="J74" s="76"/>
      <c r="K74" s="76"/>
      <c r="L74" s="74"/>
    </row>
    <row r="75" spans="2:12" s="1" customFormat="1" ht="14.4" customHeight="1">
      <c r="B75" s="48"/>
      <c r="C75" s="78" t="s">
        <v>3645</v>
      </c>
      <c r="D75" s="76"/>
      <c r="E75" s="76"/>
      <c r="F75" s="76"/>
      <c r="G75" s="76"/>
      <c r="H75" s="76"/>
      <c r="I75" s="206"/>
      <c r="J75" s="76"/>
      <c r="K75" s="76"/>
      <c r="L75" s="74"/>
    </row>
    <row r="76" spans="2:12" s="1" customFormat="1" ht="17.25" customHeight="1">
      <c r="B76" s="48"/>
      <c r="C76" s="76"/>
      <c r="D76" s="76"/>
      <c r="E76" s="84" t="str">
        <f>E11</f>
        <v>O05.1 - O05.1. - Uvedení ploch do původního stavu</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23. 1. 2018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193</v>
      </c>
      <c r="D83" s="212" t="s">
        <v>61</v>
      </c>
      <c r="E83" s="212" t="s">
        <v>57</v>
      </c>
      <c r="F83" s="212" t="s">
        <v>194</v>
      </c>
      <c r="G83" s="212" t="s">
        <v>195</v>
      </c>
      <c r="H83" s="212" t="s">
        <v>196</v>
      </c>
      <c r="I83" s="213" t="s">
        <v>197</v>
      </c>
      <c r="J83" s="212" t="s">
        <v>185</v>
      </c>
      <c r="K83" s="214" t="s">
        <v>198</v>
      </c>
      <c r="L83" s="215"/>
      <c r="M83" s="104" t="s">
        <v>199</v>
      </c>
      <c r="N83" s="105" t="s">
        <v>46</v>
      </c>
      <c r="O83" s="105" t="s">
        <v>200</v>
      </c>
      <c r="P83" s="105" t="s">
        <v>201</v>
      </c>
      <c r="Q83" s="105" t="s">
        <v>202</v>
      </c>
      <c r="R83" s="105" t="s">
        <v>203</v>
      </c>
      <c r="S83" s="105" t="s">
        <v>204</v>
      </c>
      <c r="T83" s="106" t="s">
        <v>205</v>
      </c>
    </row>
    <row r="84" spans="2:63" s="1" customFormat="1" ht="29.25" customHeight="1">
      <c r="B84" s="48"/>
      <c r="C84" s="110" t="s">
        <v>186</v>
      </c>
      <c r="D84" s="76"/>
      <c r="E84" s="76"/>
      <c r="F84" s="76"/>
      <c r="G84" s="76"/>
      <c r="H84" s="76"/>
      <c r="I84" s="206"/>
      <c r="J84" s="216">
        <f>BK84</f>
        <v>0</v>
      </c>
      <c r="K84" s="76"/>
      <c r="L84" s="74"/>
      <c r="M84" s="107"/>
      <c r="N84" s="108"/>
      <c r="O84" s="108"/>
      <c r="P84" s="217">
        <f>P85</f>
        <v>0</v>
      </c>
      <c r="Q84" s="108"/>
      <c r="R84" s="217">
        <f>R85</f>
        <v>18.412349</v>
      </c>
      <c r="S84" s="108"/>
      <c r="T84" s="218">
        <f>T85</f>
        <v>0</v>
      </c>
      <c r="AT84" s="26" t="s">
        <v>75</v>
      </c>
      <c r="AU84" s="26" t="s">
        <v>187</v>
      </c>
      <c r="BK84" s="219">
        <f>BK85</f>
        <v>0</v>
      </c>
    </row>
    <row r="85" spans="2:63" s="11" customFormat="1" ht="37.4" customHeight="1">
      <c r="B85" s="220"/>
      <c r="C85" s="221"/>
      <c r="D85" s="222" t="s">
        <v>75</v>
      </c>
      <c r="E85" s="223" t="s">
        <v>206</v>
      </c>
      <c r="F85" s="223" t="s">
        <v>207</v>
      </c>
      <c r="G85" s="221"/>
      <c r="H85" s="221"/>
      <c r="I85" s="224"/>
      <c r="J85" s="225">
        <f>BK85</f>
        <v>0</v>
      </c>
      <c r="K85" s="221"/>
      <c r="L85" s="226"/>
      <c r="M85" s="227"/>
      <c r="N85" s="228"/>
      <c r="O85" s="228"/>
      <c r="P85" s="229">
        <f>P86</f>
        <v>0</v>
      </c>
      <c r="Q85" s="228"/>
      <c r="R85" s="229">
        <f>R86</f>
        <v>18.412349</v>
      </c>
      <c r="S85" s="228"/>
      <c r="T85" s="230">
        <f>T86</f>
        <v>0</v>
      </c>
      <c r="AR85" s="231" t="s">
        <v>18</v>
      </c>
      <c r="AT85" s="232" t="s">
        <v>75</v>
      </c>
      <c r="AU85" s="232" t="s">
        <v>76</v>
      </c>
      <c r="AY85" s="231" t="s">
        <v>208</v>
      </c>
      <c r="BK85" s="233">
        <f>BK86</f>
        <v>0</v>
      </c>
    </row>
    <row r="86" spans="2:63" s="11" customFormat="1" ht="19.9" customHeight="1">
      <c r="B86" s="220"/>
      <c r="C86" s="221"/>
      <c r="D86" s="222" t="s">
        <v>75</v>
      </c>
      <c r="E86" s="234" t="s">
        <v>18</v>
      </c>
      <c r="F86" s="234" t="s">
        <v>209</v>
      </c>
      <c r="G86" s="221"/>
      <c r="H86" s="221"/>
      <c r="I86" s="224"/>
      <c r="J86" s="235">
        <f>BK86</f>
        <v>0</v>
      </c>
      <c r="K86" s="221"/>
      <c r="L86" s="226"/>
      <c r="M86" s="227"/>
      <c r="N86" s="228"/>
      <c r="O86" s="228"/>
      <c r="P86" s="229">
        <f>SUM(P87:P97)</f>
        <v>0</v>
      </c>
      <c r="Q86" s="228"/>
      <c r="R86" s="229">
        <f>SUM(R87:R97)</f>
        <v>18.412349</v>
      </c>
      <c r="S86" s="228"/>
      <c r="T86" s="230">
        <f>SUM(T87:T97)</f>
        <v>0</v>
      </c>
      <c r="AR86" s="231" t="s">
        <v>18</v>
      </c>
      <c r="AT86" s="232" t="s">
        <v>75</v>
      </c>
      <c r="AU86" s="232" t="s">
        <v>18</v>
      </c>
      <c r="AY86" s="231" t="s">
        <v>208</v>
      </c>
      <c r="BK86" s="233">
        <f>SUM(BK87:BK97)</f>
        <v>0</v>
      </c>
    </row>
    <row r="87" spans="2:65" s="1" customFormat="1" ht="38.25" customHeight="1">
      <c r="B87" s="48"/>
      <c r="C87" s="236" t="s">
        <v>18</v>
      </c>
      <c r="D87" s="236" t="s">
        <v>210</v>
      </c>
      <c r="E87" s="237" t="s">
        <v>6144</v>
      </c>
      <c r="F87" s="238" t="s">
        <v>6145</v>
      </c>
      <c r="G87" s="239" t="s">
        <v>213</v>
      </c>
      <c r="H87" s="240">
        <v>834.8</v>
      </c>
      <c r="I87" s="241"/>
      <c r="J87" s="242">
        <f>ROUND(I87*H87,2)</f>
        <v>0</v>
      </c>
      <c r="K87" s="238" t="s">
        <v>214</v>
      </c>
      <c r="L87" s="74"/>
      <c r="M87" s="243" t="s">
        <v>22</v>
      </c>
      <c r="N87" s="244" t="s">
        <v>47</v>
      </c>
      <c r="O87" s="49"/>
      <c r="P87" s="245">
        <f>O87*H87</f>
        <v>0</v>
      </c>
      <c r="Q87" s="245">
        <v>0</v>
      </c>
      <c r="R87" s="245">
        <f>Q87*H87</f>
        <v>0</v>
      </c>
      <c r="S87" s="245">
        <v>0</v>
      </c>
      <c r="T87" s="246">
        <f>S87*H87</f>
        <v>0</v>
      </c>
      <c r="AR87" s="26" t="s">
        <v>121</v>
      </c>
      <c r="AT87" s="26" t="s">
        <v>210</v>
      </c>
      <c r="AU87" s="26" t="s">
        <v>85</v>
      </c>
      <c r="AY87" s="26" t="s">
        <v>208</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121</v>
      </c>
      <c r="BM87" s="26" t="s">
        <v>6146</v>
      </c>
    </row>
    <row r="88" spans="2:47" s="1" customFormat="1" ht="13.5">
      <c r="B88" s="48"/>
      <c r="C88" s="76"/>
      <c r="D88" s="248" t="s">
        <v>216</v>
      </c>
      <c r="E88" s="76"/>
      <c r="F88" s="249" t="s">
        <v>6147</v>
      </c>
      <c r="G88" s="76"/>
      <c r="H88" s="76"/>
      <c r="I88" s="206"/>
      <c r="J88" s="76"/>
      <c r="K88" s="76"/>
      <c r="L88" s="74"/>
      <c r="M88" s="250"/>
      <c r="N88" s="49"/>
      <c r="O88" s="49"/>
      <c r="P88" s="49"/>
      <c r="Q88" s="49"/>
      <c r="R88" s="49"/>
      <c r="S88" s="49"/>
      <c r="T88" s="97"/>
      <c r="AT88" s="26" t="s">
        <v>216</v>
      </c>
      <c r="AU88" s="26" t="s">
        <v>85</v>
      </c>
    </row>
    <row r="89" spans="2:51" s="12" customFormat="1" ht="13.5">
      <c r="B89" s="251"/>
      <c r="C89" s="252"/>
      <c r="D89" s="248" t="s">
        <v>218</v>
      </c>
      <c r="E89" s="253" t="s">
        <v>22</v>
      </c>
      <c r="F89" s="254" t="s">
        <v>6148</v>
      </c>
      <c r="G89" s="252"/>
      <c r="H89" s="255">
        <v>834.8</v>
      </c>
      <c r="I89" s="256"/>
      <c r="J89" s="252"/>
      <c r="K89" s="252"/>
      <c r="L89" s="257"/>
      <c r="M89" s="258"/>
      <c r="N89" s="259"/>
      <c r="O89" s="259"/>
      <c r="P89" s="259"/>
      <c r="Q89" s="259"/>
      <c r="R89" s="259"/>
      <c r="S89" s="259"/>
      <c r="T89" s="260"/>
      <c r="AT89" s="261" t="s">
        <v>218</v>
      </c>
      <c r="AU89" s="261" t="s">
        <v>85</v>
      </c>
      <c r="AV89" s="12" t="s">
        <v>85</v>
      </c>
      <c r="AW89" s="12" t="s">
        <v>39</v>
      </c>
      <c r="AX89" s="12" t="s">
        <v>18</v>
      </c>
      <c r="AY89" s="261" t="s">
        <v>208</v>
      </c>
    </row>
    <row r="90" spans="2:65" s="1" customFormat="1" ht="38.25" customHeight="1">
      <c r="B90" s="48"/>
      <c r="C90" s="236" t="s">
        <v>85</v>
      </c>
      <c r="D90" s="236" t="s">
        <v>210</v>
      </c>
      <c r="E90" s="237" t="s">
        <v>6149</v>
      </c>
      <c r="F90" s="238" t="s">
        <v>6150</v>
      </c>
      <c r="G90" s="239" t="s">
        <v>213</v>
      </c>
      <c r="H90" s="240">
        <v>834.8</v>
      </c>
      <c r="I90" s="241"/>
      <c r="J90" s="242">
        <f>ROUND(I90*H90,2)</f>
        <v>0</v>
      </c>
      <c r="K90" s="238" t="s">
        <v>214</v>
      </c>
      <c r="L90" s="74"/>
      <c r="M90" s="243" t="s">
        <v>22</v>
      </c>
      <c r="N90" s="244" t="s">
        <v>47</v>
      </c>
      <c r="O90" s="49"/>
      <c r="P90" s="245">
        <f>O90*H90</f>
        <v>0</v>
      </c>
      <c r="Q90" s="245">
        <v>0</v>
      </c>
      <c r="R90" s="245">
        <f>Q90*H90</f>
        <v>0</v>
      </c>
      <c r="S90" s="245">
        <v>0</v>
      </c>
      <c r="T90" s="246">
        <f>S90*H90</f>
        <v>0</v>
      </c>
      <c r="AR90" s="26" t="s">
        <v>121</v>
      </c>
      <c r="AT90" s="26" t="s">
        <v>210</v>
      </c>
      <c r="AU90" s="26" t="s">
        <v>85</v>
      </c>
      <c r="AY90" s="26" t="s">
        <v>208</v>
      </c>
      <c r="BE90" s="247">
        <f>IF(N90="základní",J90,0)</f>
        <v>0</v>
      </c>
      <c r="BF90" s="247">
        <f>IF(N90="snížená",J90,0)</f>
        <v>0</v>
      </c>
      <c r="BG90" s="247">
        <f>IF(N90="zákl. přenesená",J90,0)</f>
        <v>0</v>
      </c>
      <c r="BH90" s="247">
        <f>IF(N90="sníž. přenesená",J90,0)</f>
        <v>0</v>
      </c>
      <c r="BI90" s="247">
        <f>IF(N90="nulová",J90,0)</f>
        <v>0</v>
      </c>
      <c r="BJ90" s="26" t="s">
        <v>18</v>
      </c>
      <c r="BK90" s="247">
        <f>ROUND(I90*H90,2)</f>
        <v>0</v>
      </c>
      <c r="BL90" s="26" t="s">
        <v>121</v>
      </c>
      <c r="BM90" s="26" t="s">
        <v>6151</v>
      </c>
    </row>
    <row r="91" spans="2:47" s="1" customFormat="1" ht="13.5">
      <c r="B91" s="48"/>
      <c r="C91" s="76"/>
      <c r="D91" s="248" t="s">
        <v>216</v>
      </c>
      <c r="E91" s="76"/>
      <c r="F91" s="249" t="s">
        <v>6152</v>
      </c>
      <c r="G91" s="76"/>
      <c r="H91" s="76"/>
      <c r="I91" s="206"/>
      <c r="J91" s="76"/>
      <c r="K91" s="76"/>
      <c r="L91" s="74"/>
      <c r="M91" s="250"/>
      <c r="N91" s="49"/>
      <c r="O91" s="49"/>
      <c r="P91" s="49"/>
      <c r="Q91" s="49"/>
      <c r="R91" s="49"/>
      <c r="S91" s="49"/>
      <c r="T91" s="97"/>
      <c r="AT91" s="26" t="s">
        <v>216</v>
      </c>
      <c r="AU91" s="26" t="s">
        <v>85</v>
      </c>
    </row>
    <row r="92" spans="2:65" s="1" customFormat="1" ht="16.5" customHeight="1">
      <c r="B92" s="48"/>
      <c r="C92" s="286" t="s">
        <v>104</v>
      </c>
      <c r="D92" s="286" t="s">
        <v>468</v>
      </c>
      <c r="E92" s="287" t="s">
        <v>6153</v>
      </c>
      <c r="F92" s="288" t="s">
        <v>6154</v>
      </c>
      <c r="G92" s="289" t="s">
        <v>253</v>
      </c>
      <c r="H92" s="290">
        <v>83.48</v>
      </c>
      <c r="I92" s="291"/>
      <c r="J92" s="292">
        <f>ROUND(I92*H92,2)</f>
        <v>0</v>
      </c>
      <c r="K92" s="288" t="s">
        <v>214</v>
      </c>
      <c r="L92" s="293"/>
      <c r="M92" s="294" t="s">
        <v>22</v>
      </c>
      <c r="N92" s="295" t="s">
        <v>47</v>
      </c>
      <c r="O92" s="49"/>
      <c r="P92" s="245">
        <f>O92*H92</f>
        <v>0</v>
      </c>
      <c r="Q92" s="245">
        <v>0.22</v>
      </c>
      <c r="R92" s="245">
        <f>Q92*H92</f>
        <v>18.3656</v>
      </c>
      <c r="S92" s="245">
        <v>0</v>
      </c>
      <c r="T92" s="246">
        <f>S92*H92</f>
        <v>0</v>
      </c>
      <c r="AR92" s="26" t="s">
        <v>250</v>
      </c>
      <c r="AT92" s="26" t="s">
        <v>468</v>
      </c>
      <c r="AU92" s="26" t="s">
        <v>85</v>
      </c>
      <c r="AY92" s="26" t="s">
        <v>208</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121</v>
      </c>
      <c r="BM92" s="26" t="s">
        <v>6155</v>
      </c>
    </row>
    <row r="93" spans="2:51" s="12" customFormat="1" ht="13.5">
      <c r="B93" s="251"/>
      <c r="C93" s="252"/>
      <c r="D93" s="248" t="s">
        <v>218</v>
      </c>
      <c r="E93" s="253" t="s">
        <v>22</v>
      </c>
      <c r="F93" s="254" t="s">
        <v>6156</v>
      </c>
      <c r="G93" s="252"/>
      <c r="H93" s="255">
        <v>83.48</v>
      </c>
      <c r="I93" s="256"/>
      <c r="J93" s="252"/>
      <c r="K93" s="252"/>
      <c r="L93" s="257"/>
      <c r="M93" s="258"/>
      <c r="N93" s="259"/>
      <c r="O93" s="259"/>
      <c r="P93" s="259"/>
      <c r="Q93" s="259"/>
      <c r="R93" s="259"/>
      <c r="S93" s="259"/>
      <c r="T93" s="260"/>
      <c r="AT93" s="261" t="s">
        <v>218</v>
      </c>
      <c r="AU93" s="261" t="s">
        <v>85</v>
      </c>
      <c r="AV93" s="12" t="s">
        <v>85</v>
      </c>
      <c r="AW93" s="12" t="s">
        <v>39</v>
      </c>
      <c r="AX93" s="12" t="s">
        <v>18</v>
      </c>
      <c r="AY93" s="261" t="s">
        <v>208</v>
      </c>
    </row>
    <row r="94" spans="2:65" s="1" customFormat="1" ht="16.5" customHeight="1">
      <c r="B94" s="48"/>
      <c r="C94" s="236" t="s">
        <v>121</v>
      </c>
      <c r="D94" s="236" t="s">
        <v>210</v>
      </c>
      <c r="E94" s="237" t="s">
        <v>6157</v>
      </c>
      <c r="F94" s="238" t="s">
        <v>6158</v>
      </c>
      <c r="G94" s="239" t="s">
        <v>213</v>
      </c>
      <c r="H94" s="240">
        <v>834.8</v>
      </c>
      <c r="I94" s="241"/>
      <c r="J94" s="242">
        <f>ROUND(I94*H94,2)</f>
        <v>0</v>
      </c>
      <c r="K94" s="238" t="s">
        <v>214</v>
      </c>
      <c r="L94" s="74"/>
      <c r="M94" s="243" t="s">
        <v>22</v>
      </c>
      <c r="N94" s="244" t="s">
        <v>47</v>
      </c>
      <c r="O94" s="49"/>
      <c r="P94" s="245">
        <f>O94*H94</f>
        <v>0</v>
      </c>
      <c r="Q94" s="245">
        <v>0</v>
      </c>
      <c r="R94" s="245">
        <f>Q94*H94</f>
        <v>0</v>
      </c>
      <c r="S94" s="245">
        <v>0</v>
      </c>
      <c r="T94" s="246">
        <f>S94*H94</f>
        <v>0</v>
      </c>
      <c r="AR94" s="26" t="s">
        <v>121</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121</v>
      </c>
      <c r="BM94" s="26" t="s">
        <v>6159</v>
      </c>
    </row>
    <row r="95" spans="2:47" s="1" customFormat="1" ht="13.5">
      <c r="B95" s="48"/>
      <c r="C95" s="76"/>
      <c r="D95" s="248" t="s">
        <v>216</v>
      </c>
      <c r="E95" s="76"/>
      <c r="F95" s="249" t="s">
        <v>6160</v>
      </c>
      <c r="G95" s="76"/>
      <c r="H95" s="76"/>
      <c r="I95" s="206"/>
      <c r="J95" s="76"/>
      <c r="K95" s="76"/>
      <c r="L95" s="74"/>
      <c r="M95" s="250"/>
      <c r="N95" s="49"/>
      <c r="O95" s="49"/>
      <c r="P95" s="49"/>
      <c r="Q95" s="49"/>
      <c r="R95" s="49"/>
      <c r="S95" s="49"/>
      <c r="T95" s="97"/>
      <c r="AT95" s="26" t="s">
        <v>216</v>
      </c>
      <c r="AU95" s="26" t="s">
        <v>85</v>
      </c>
    </row>
    <row r="96" spans="2:65" s="1" customFormat="1" ht="16.5" customHeight="1">
      <c r="B96" s="48"/>
      <c r="C96" s="286" t="s">
        <v>233</v>
      </c>
      <c r="D96" s="286" t="s">
        <v>468</v>
      </c>
      <c r="E96" s="287" t="s">
        <v>6161</v>
      </c>
      <c r="F96" s="288" t="s">
        <v>6162</v>
      </c>
      <c r="G96" s="289" t="s">
        <v>2794</v>
      </c>
      <c r="H96" s="290">
        <v>46.749</v>
      </c>
      <c r="I96" s="291"/>
      <c r="J96" s="292">
        <f>ROUND(I96*H96,2)</f>
        <v>0</v>
      </c>
      <c r="K96" s="288" t="s">
        <v>214</v>
      </c>
      <c r="L96" s="293"/>
      <c r="M96" s="294" t="s">
        <v>22</v>
      </c>
      <c r="N96" s="295" t="s">
        <v>47</v>
      </c>
      <c r="O96" s="49"/>
      <c r="P96" s="245">
        <f>O96*H96</f>
        <v>0</v>
      </c>
      <c r="Q96" s="245">
        <v>0.001</v>
      </c>
      <c r="R96" s="245">
        <f>Q96*H96</f>
        <v>0.046749000000000006</v>
      </c>
      <c r="S96" s="245">
        <v>0</v>
      </c>
      <c r="T96" s="246">
        <f>S96*H96</f>
        <v>0</v>
      </c>
      <c r="AR96" s="26" t="s">
        <v>250</v>
      </c>
      <c r="AT96" s="26" t="s">
        <v>468</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121</v>
      </c>
      <c r="BM96" s="26" t="s">
        <v>6163</v>
      </c>
    </row>
    <row r="97" spans="2:51" s="12" customFormat="1" ht="13.5">
      <c r="B97" s="251"/>
      <c r="C97" s="252"/>
      <c r="D97" s="248" t="s">
        <v>218</v>
      </c>
      <c r="E97" s="252"/>
      <c r="F97" s="254" t="s">
        <v>6164</v>
      </c>
      <c r="G97" s="252"/>
      <c r="H97" s="255">
        <v>46.749</v>
      </c>
      <c r="I97" s="256"/>
      <c r="J97" s="252"/>
      <c r="K97" s="252"/>
      <c r="L97" s="257"/>
      <c r="M97" s="316"/>
      <c r="N97" s="317"/>
      <c r="O97" s="317"/>
      <c r="P97" s="317"/>
      <c r="Q97" s="317"/>
      <c r="R97" s="317"/>
      <c r="S97" s="317"/>
      <c r="T97" s="318"/>
      <c r="AT97" s="261" t="s">
        <v>218</v>
      </c>
      <c r="AU97" s="261" t="s">
        <v>85</v>
      </c>
      <c r="AV97" s="12" t="s">
        <v>85</v>
      </c>
      <c r="AW97" s="12" t="s">
        <v>6</v>
      </c>
      <c r="AX97" s="12" t="s">
        <v>18</v>
      </c>
      <c r="AY97" s="261" t="s">
        <v>208</v>
      </c>
    </row>
    <row r="98" spans="2:12" s="1" customFormat="1" ht="6.95" customHeight="1">
      <c r="B98" s="69"/>
      <c r="C98" s="70"/>
      <c r="D98" s="70"/>
      <c r="E98" s="70"/>
      <c r="F98" s="70"/>
      <c r="G98" s="70"/>
      <c r="H98" s="70"/>
      <c r="I98" s="181"/>
      <c r="J98" s="70"/>
      <c r="K98" s="70"/>
      <c r="L98" s="74"/>
    </row>
  </sheetData>
  <sheetProtection password="CC35" sheet="1" objects="1" scenarios="1" formatColumns="0" formatRows="0" autoFilter="0"/>
  <autoFilter ref="C83:K9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2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158</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6165</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ROUND(J93,2)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ROUND(SUM(BE93:BE240),2)</f>
        <v>0</v>
      </c>
      <c r="G32" s="49"/>
      <c r="H32" s="49"/>
      <c r="I32" s="173">
        <v>0.21</v>
      </c>
      <c r="J32" s="172">
        <f>ROUND(ROUND((SUM(BE93:BE240)),2)*I32,2)</f>
        <v>0</v>
      </c>
      <c r="K32" s="53"/>
    </row>
    <row r="33" spans="2:11" s="1" customFormat="1" ht="14.4" customHeight="1">
      <c r="B33" s="48"/>
      <c r="C33" s="49"/>
      <c r="D33" s="49"/>
      <c r="E33" s="57" t="s">
        <v>48</v>
      </c>
      <c r="F33" s="172">
        <f>ROUND(SUM(BF93:BF240),2)</f>
        <v>0</v>
      </c>
      <c r="G33" s="49"/>
      <c r="H33" s="49"/>
      <c r="I33" s="173">
        <v>0.15</v>
      </c>
      <c r="J33" s="172">
        <f>ROUND(ROUND((SUM(BF93:BF240)),2)*I33,2)</f>
        <v>0</v>
      </c>
      <c r="K33" s="53"/>
    </row>
    <row r="34" spans="2:11" s="1" customFormat="1" ht="14.4" customHeight="1" hidden="1">
      <c r="B34" s="48"/>
      <c r="C34" s="49"/>
      <c r="D34" s="49"/>
      <c r="E34" s="57" t="s">
        <v>49</v>
      </c>
      <c r="F34" s="172">
        <f>ROUND(SUM(BG93:BG240),2)</f>
        <v>0</v>
      </c>
      <c r="G34" s="49"/>
      <c r="H34" s="49"/>
      <c r="I34" s="173">
        <v>0.21</v>
      </c>
      <c r="J34" s="172">
        <v>0</v>
      </c>
      <c r="K34" s="53"/>
    </row>
    <row r="35" spans="2:11" s="1" customFormat="1" ht="14.4" customHeight="1" hidden="1">
      <c r="B35" s="48"/>
      <c r="C35" s="49"/>
      <c r="D35" s="49"/>
      <c r="E35" s="57" t="s">
        <v>50</v>
      </c>
      <c r="F35" s="172">
        <f>ROUND(SUM(BH93:BH240),2)</f>
        <v>0</v>
      </c>
      <c r="G35" s="49"/>
      <c r="H35" s="49"/>
      <c r="I35" s="173">
        <v>0.15</v>
      </c>
      <c r="J35" s="172">
        <v>0</v>
      </c>
      <c r="K35" s="53"/>
    </row>
    <row r="36" spans="2:11" s="1" customFormat="1" ht="14.4" customHeight="1" hidden="1">
      <c r="B36" s="48"/>
      <c r="C36" s="49"/>
      <c r="D36" s="49"/>
      <c r="E36" s="57" t="s">
        <v>51</v>
      </c>
      <c r="F36" s="172">
        <f>ROUND(SUM(BI93:BI240),2)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O05.2 - O05.2. - Opěrná stěna - Úhlová zeď</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J93</f>
        <v>0</v>
      </c>
      <c r="K60" s="53"/>
      <c r="AU60" s="26" t="s">
        <v>187</v>
      </c>
    </row>
    <row r="61" spans="2:11" s="8" customFormat="1" ht="24.95" customHeight="1">
      <c r="B61" s="192"/>
      <c r="C61" s="193"/>
      <c r="D61" s="194" t="s">
        <v>188</v>
      </c>
      <c r="E61" s="195"/>
      <c r="F61" s="195"/>
      <c r="G61" s="195"/>
      <c r="H61" s="195"/>
      <c r="I61" s="196"/>
      <c r="J61" s="197">
        <f>J94</f>
        <v>0</v>
      </c>
      <c r="K61" s="198"/>
    </row>
    <row r="62" spans="2:11" s="9" customFormat="1" ht="19.9" customHeight="1">
      <c r="B62" s="199"/>
      <c r="C62" s="200"/>
      <c r="D62" s="201" t="s">
        <v>189</v>
      </c>
      <c r="E62" s="202"/>
      <c r="F62" s="202"/>
      <c r="G62" s="202"/>
      <c r="H62" s="202"/>
      <c r="I62" s="203"/>
      <c r="J62" s="204">
        <f>J95</f>
        <v>0</v>
      </c>
      <c r="K62" s="205"/>
    </row>
    <row r="63" spans="2:11" s="9" customFormat="1" ht="19.9" customHeight="1">
      <c r="B63" s="199"/>
      <c r="C63" s="200"/>
      <c r="D63" s="201" t="s">
        <v>359</v>
      </c>
      <c r="E63" s="202"/>
      <c r="F63" s="202"/>
      <c r="G63" s="202"/>
      <c r="H63" s="202"/>
      <c r="I63" s="203"/>
      <c r="J63" s="204">
        <f>J116</f>
        <v>0</v>
      </c>
      <c r="K63" s="205"/>
    </row>
    <row r="64" spans="2:11" s="9" customFormat="1" ht="19.9" customHeight="1">
      <c r="B64" s="199"/>
      <c r="C64" s="200"/>
      <c r="D64" s="201" t="s">
        <v>360</v>
      </c>
      <c r="E64" s="202"/>
      <c r="F64" s="202"/>
      <c r="G64" s="202"/>
      <c r="H64" s="202"/>
      <c r="I64" s="203"/>
      <c r="J64" s="204">
        <f>J163</f>
        <v>0</v>
      </c>
      <c r="K64" s="205"/>
    </row>
    <row r="65" spans="2:11" s="9" customFormat="1" ht="19.9" customHeight="1">
      <c r="B65" s="199"/>
      <c r="C65" s="200"/>
      <c r="D65" s="201" t="s">
        <v>362</v>
      </c>
      <c r="E65" s="202"/>
      <c r="F65" s="202"/>
      <c r="G65" s="202"/>
      <c r="H65" s="202"/>
      <c r="I65" s="203"/>
      <c r="J65" s="204">
        <f>J165</f>
        <v>0</v>
      </c>
      <c r="K65" s="205"/>
    </row>
    <row r="66" spans="2:11" s="9" customFormat="1" ht="19.9" customHeight="1">
      <c r="B66" s="199"/>
      <c r="C66" s="200"/>
      <c r="D66" s="201" t="s">
        <v>190</v>
      </c>
      <c r="E66" s="202"/>
      <c r="F66" s="202"/>
      <c r="G66" s="202"/>
      <c r="H66" s="202"/>
      <c r="I66" s="203"/>
      <c r="J66" s="204">
        <f>J187</f>
        <v>0</v>
      </c>
      <c r="K66" s="205"/>
    </row>
    <row r="67" spans="2:11" s="9" customFormat="1" ht="19.9" customHeight="1">
      <c r="B67" s="199"/>
      <c r="C67" s="200"/>
      <c r="D67" s="201" t="s">
        <v>365</v>
      </c>
      <c r="E67" s="202"/>
      <c r="F67" s="202"/>
      <c r="G67" s="202"/>
      <c r="H67" s="202"/>
      <c r="I67" s="203"/>
      <c r="J67" s="204">
        <f>J189</f>
        <v>0</v>
      </c>
      <c r="K67" s="205"/>
    </row>
    <row r="68" spans="2:11" s="8" customFormat="1" ht="24.95" customHeight="1">
      <c r="B68" s="192"/>
      <c r="C68" s="193"/>
      <c r="D68" s="194" t="s">
        <v>366</v>
      </c>
      <c r="E68" s="195"/>
      <c r="F68" s="195"/>
      <c r="G68" s="195"/>
      <c r="H68" s="195"/>
      <c r="I68" s="196"/>
      <c r="J68" s="197">
        <f>J192</f>
        <v>0</v>
      </c>
      <c r="K68" s="198"/>
    </row>
    <row r="69" spans="2:11" s="9" customFormat="1" ht="19.9" customHeight="1">
      <c r="B69" s="199"/>
      <c r="C69" s="200"/>
      <c r="D69" s="201" t="s">
        <v>367</v>
      </c>
      <c r="E69" s="202"/>
      <c r="F69" s="202"/>
      <c r="G69" s="202"/>
      <c r="H69" s="202"/>
      <c r="I69" s="203"/>
      <c r="J69" s="204">
        <f>J193</f>
        <v>0</v>
      </c>
      <c r="K69" s="205"/>
    </row>
    <row r="70" spans="2:11" s="9" customFormat="1" ht="19.9" customHeight="1">
      <c r="B70" s="199"/>
      <c r="C70" s="200"/>
      <c r="D70" s="201" t="s">
        <v>376</v>
      </c>
      <c r="E70" s="202"/>
      <c r="F70" s="202"/>
      <c r="G70" s="202"/>
      <c r="H70" s="202"/>
      <c r="I70" s="203"/>
      <c r="J70" s="204">
        <f>J223</f>
        <v>0</v>
      </c>
      <c r="K70" s="205"/>
    </row>
    <row r="71" spans="2:11" s="9" customFormat="1" ht="19.9" customHeight="1">
      <c r="B71" s="199"/>
      <c r="C71" s="200"/>
      <c r="D71" s="201" t="s">
        <v>378</v>
      </c>
      <c r="E71" s="202"/>
      <c r="F71" s="202"/>
      <c r="G71" s="202"/>
      <c r="H71" s="202"/>
      <c r="I71" s="203"/>
      <c r="J71" s="204">
        <f>J233</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192</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180</v>
      </c>
      <c r="D82" s="313"/>
      <c r="E82" s="313"/>
      <c r="F82" s="313"/>
      <c r="G82" s="313"/>
      <c r="H82" s="313"/>
      <c r="I82" s="151"/>
      <c r="J82" s="313"/>
      <c r="K82" s="313"/>
      <c r="L82" s="314"/>
    </row>
    <row r="83" spans="2:12" s="1" customFormat="1" ht="16.5" customHeight="1">
      <c r="B83" s="48"/>
      <c r="C83" s="76"/>
      <c r="D83" s="76"/>
      <c r="E83" s="207" t="s">
        <v>6142</v>
      </c>
      <c r="F83" s="76"/>
      <c r="G83" s="76"/>
      <c r="H83" s="76"/>
      <c r="I83" s="206"/>
      <c r="J83" s="76"/>
      <c r="K83" s="76"/>
      <c r="L83" s="74"/>
    </row>
    <row r="84" spans="2:12" s="1" customFormat="1" ht="14.4" customHeight="1">
      <c r="B84" s="48"/>
      <c r="C84" s="78" t="s">
        <v>3645</v>
      </c>
      <c r="D84" s="76"/>
      <c r="E84" s="76"/>
      <c r="F84" s="76"/>
      <c r="G84" s="76"/>
      <c r="H84" s="76"/>
      <c r="I84" s="206"/>
      <c r="J84" s="76"/>
      <c r="K84" s="76"/>
      <c r="L84" s="74"/>
    </row>
    <row r="85" spans="2:12" s="1" customFormat="1" ht="17.25" customHeight="1">
      <c r="B85" s="48"/>
      <c r="C85" s="76"/>
      <c r="D85" s="76"/>
      <c r="E85" s="84" t="str">
        <f>E11</f>
        <v>O05.2 - O05.2. - Opěrná stěna - Úhlová zeď</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F14</f>
        <v>Beroun, Preislerova ul.</v>
      </c>
      <c r="G87" s="76"/>
      <c r="H87" s="76"/>
      <c r="I87" s="209" t="s">
        <v>26</v>
      </c>
      <c r="J87" s="87" t="str">
        <f>IF(J14="","",J14)</f>
        <v>23. 1. 2018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E17</f>
        <v>Město BEROUN, Husovo nám. 68, 26643</v>
      </c>
      <c r="G89" s="76"/>
      <c r="H89" s="76"/>
      <c r="I89" s="209" t="s">
        <v>35</v>
      </c>
      <c r="J89" s="208" t="str">
        <f>E23</f>
        <v>SPEKTRA s.r.o. Beroun,V Hlinkách 1548,26601</v>
      </c>
      <c r="K89" s="76"/>
      <c r="L89" s="74"/>
    </row>
    <row r="90" spans="2:12" s="1" customFormat="1" ht="14.4" customHeight="1">
      <c r="B90" s="48"/>
      <c r="C90" s="78" t="s">
        <v>33</v>
      </c>
      <c r="D90" s="76"/>
      <c r="E90" s="76"/>
      <c r="F90" s="208" t="str">
        <f>IF(E20="","",E20)</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193</v>
      </c>
      <c r="D92" s="212" t="s">
        <v>61</v>
      </c>
      <c r="E92" s="212" t="s">
        <v>57</v>
      </c>
      <c r="F92" s="212" t="s">
        <v>194</v>
      </c>
      <c r="G92" s="212" t="s">
        <v>195</v>
      </c>
      <c r="H92" s="212" t="s">
        <v>196</v>
      </c>
      <c r="I92" s="213" t="s">
        <v>197</v>
      </c>
      <c r="J92" s="212" t="s">
        <v>185</v>
      </c>
      <c r="K92" s="214" t="s">
        <v>198</v>
      </c>
      <c r="L92" s="215"/>
      <c r="M92" s="104" t="s">
        <v>199</v>
      </c>
      <c r="N92" s="105" t="s">
        <v>46</v>
      </c>
      <c r="O92" s="105" t="s">
        <v>200</v>
      </c>
      <c r="P92" s="105" t="s">
        <v>201</v>
      </c>
      <c r="Q92" s="105" t="s">
        <v>202</v>
      </c>
      <c r="R92" s="105" t="s">
        <v>203</v>
      </c>
      <c r="S92" s="105" t="s">
        <v>204</v>
      </c>
      <c r="T92" s="106" t="s">
        <v>205</v>
      </c>
    </row>
    <row r="93" spans="2:63" s="1" customFormat="1" ht="29.25" customHeight="1">
      <c r="B93" s="48"/>
      <c r="C93" s="110" t="s">
        <v>186</v>
      </c>
      <c r="D93" s="76"/>
      <c r="E93" s="76"/>
      <c r="F93" s="76"/>
      <c r="G93" s="76"/>
      <c r="H93" s="76"/>
      <c r="I93" s="206"/>
      <c r="J93" s="216">
        <f>BK93</f>
        <v>0</v>
      </c>
      <c r="K93" s="76"/>
      <c r="L93" s="74"/>
      <c r="M93" s="107"/>
      <c r="N93" s="108"/>
      <c r="O93" s="108"/>
      <c r="P93" s="217">
        <f>P94+P192</f>
        <v>0</v>
      </c>
      <c r="Q93" s="108"/>
      <c r="R93" s="217">
        <f>R94+R192</f>
        <v>108.63904951999999</v>
      </c>
      <c r="S93" s="108"/>
      <c r="T93" s="218">
        <f>T94+T192</f>
        <v>0</v>
      </c>
      <c r="AT93" s="26" t="s">
        <v>75</v>
      </c>
      <c r="AU93" s="26" t="s">
        <v>187</v>
      </c>
      <c r="BK93" s="219">
        <f>BK94+BK192</f>
        <v>0</v>
      </c>
    </row>
    <row r="94" spans="2:63" s="11" customFormat="1" ht="37.4" customHeight="1">
      <c r="B94" s="220"/>
      <c r="C94" s="221"/>
      <c r="D94" s="222" t="s">
        <v>75</v>
      </c>
      <c r="E94" s="223" t="s">
        <v>206</v>
      </c>
      <c r="F94" s="223" t="s">
        <v>207</v>
      </c>
      <c r="G94" s="221"/>
      <c r="H94" s="221"/>
      <c r="I94" s="224"/>
      <c r="J94" s="225">
        <f>BK94</f>
        <v>0</v>
      </c>
      <c r="K94" s="221"/>
      <c r="L94" s="226"/>
      <c r="M94" s="227"/>
      <c r="N94" s="228"/>
      <c r="O94" s="228"/>
      <c r="P94" s="229">
        <f>P95+P116+P163+P165+P187+P189</f>
        <v>0</v>
      </c>
      <c r="Q94" s="228"/>
      <c r="R94" s="229">
        <f>R95+R116+R163+R165+R187+R189</f>
        <v>107.41593516999998</v>
      </c>
      <c r="S94" s="228"/>
      <c r="T94" s="230">
        <f>T95+T116+T163+T165+T187+T189</f>
        <v>0</v>
      </c>
      <c r="AR94" s="231" t="s">
        <v>18</v>
      </c>
      <c r="AT94" s="232" t="s">
        <v>75</v>
      </c>
      <c r="AU94" s="232" t="s">
        <v>76</v>
      </c>
      <c r="AY94" s="231" t="s">
        <v>208</v>
      </c>
      <c r="BK94" s="233">
        <f>BK95+BK116+BK163+BK165+BK187+BK189</f>
        <v>0</v>
      </c>
    </row>
    <row r="95" spans="2:63" s="11" customFormat="1" ht="19.9" customHeight="1">
      <c r="B95" s="220"/>
      <c r="C95" s="221"/>
      <c r="D95" s="222" t="s">
        <v>75</v>
      </c>
      <c r="E95" s="234" t="s">
        <v>18</v>
      </c>
      <c r="F95" s="234" t="s">
        <v>209</v>
      </c>
      <c r="G95" s="221"/>
      <c r="H95" s="221"/>
      <c r="I95" s="224"/>
      <c r="J95" s="235">
        <f>BK95</f>
        <v>0</v>
      </c>
      <c r="K95" s="221"/>
      <c r="L95" s="226"/>
      <c r="M95" s="227"/>
      <c r="N95" s="228"/>
      <c r="O95" s="228"/>
      <c r="P95" s="229">
        <f>SUM(P96:P115)</f>
        <v>0</v>
      </c>
      <c r="Q95" s="228"/>
      <c r="R95" s="229">
        <f>SUM(R96:R115)</f>
        <v>0</v>
      </c>
      <c r="S95" s="228"/>
      <c r="T95" s="230">
        <f>SUM(T96:T115)</f>
        <v>0</v>
      </c>
      <c r="AR95" s="231" t="s">
        <v>18</v>
      </c>
      <c r="AT95" s="232" t="s">
        <v>75</v>
      </c>
      <c r="AU95" s="232" t="s">
        <v>18</v>
      </c>
      <c r="AY95" s="231" t="s">
        <v>208</v>
      </c>
      <c r="BK95" s="233">
        <f>SUM(BK96:BK115)</f>
        <v>0</v>
      </c>
    </row>
    <row r="96" spans="2:65" s="1" customFormat="1" ht="38.25" customHeight="1">
      <c r="B96" s="48"/>
      <c r="C96" s="236" t="s">
        <v>18</v>
      </c>
      <c r="D96" s="236" t="s">
        <v>210</v>
      </c>
      <c r="E96" s="237" t="s">
        <v>411</v>
      </c>
      <c r="F96" s="238" t="s">
        <v>412</v>
      </c>
      <c r="G96" s="239" t="s">
        <v>253</v>
      </c>
      <c r="H96" s="240">
        <v>4.035</v>
      </c>
      <c r="I96" s="241"/>
      <c r="J96" s="242">
        <f>ROUND(I96*H96,2)</f>
        <v>0</v>
      </c>
      <c r="K96" s="238" t="s">
        <v>242</v>
      </c>
      <c r="L96" s="74"/>
      <c r="M96" s="243" t="s">
        <v>22</v>
      </c>
      <c r="N96" s="244" t="s">
        <v>47</v>
      </c>
      <c r="O96" s="49"/>
      <c r="P96" s="245">
        <f>O96*H96</f>
        <v>0</v>
      </c>
      <c r="Q96" s="245">
        <v>0</v>
      </c>
      <c r="R96" s="245">
        <f>Q96*H96</f>
        <v>0</v>
      </c>
      <c r="S96" s="245">
        <v>0</v>
      </c>
      <c r="T96" s="246">
        <f>S96*H96</f>
        <v>0</v>
      </c>
      <c r="AR96" s="26" t="s">
        <v>121</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121</v>
      </c>
      <c r="BM96" s="26" t="s">
        <v>6166</v>
      </c>
    </row>
    <row r="97" spans="2:51" s="14" customFormat="1" ht="13.5">
      <c r="B97" s="273"/>
      <c r="C97" s="274"/>
      <c r="D97" s="248" t="s">
        <v>218</v>
      </c>
      <c r="E97" s="275" t="s">
        <v>22</v>
      </c>
      <c r="F97" s="276" t="s">
        <v>414</v>
      </c>
      <c r="G97" s="274"/>
      <c r="H97" s="275" t="s">
        <v>22</v>
      </c>
      <c r="I97" s="277"/>
      <c r="J97" s="274"/>
      <c r="K97" s="274"/>
      <c r="L97" s="278"/>
      <c r="M97" s="279"/>
      <c r="N97" s="280"/>
      <c r="O97" s="280"/>
      <c r="P97" s="280"/>
      <c r="Q97" s="280"/>
      <c r="R97" s="280"/>
      <c r="S97" s="280"/>
      <c r="T97" s="281"/>
      <c r="AT97" s="282" t="s">
        <v>218</v>
      </c>
      <c r="AU97" s="282" t="s">
        <v>85</v>
      </c>
      <c r="AV97" s="14" t="s">
        <v>18</v>
      </c>
      <c r="AW97" s="14" t="s">
        <v>39</v>
      </c>
      <c r="AX97" s="14" t="s">
        <v>76</v>
      </c>
      <c r="AY97" s="282" t="s">
        <v>208</v>
      </c>
    </row>
    <row r="98" spans="2:51" s="14" customFormat="1" ht="13.5">
      <c r="B98" s="273"/>
      <c r="C98" s="274"/>
      <c r="D98" s="248" t="s">
        <v>218</v>
      </c>
      <c r="E98" s="275" t="s">
        <v>22</v>
      </c>
      <c r="F98" s="276" t="s">
        <v>415</v>
      </c>
      <c r="G98" s="274"/>
      <c r="H98" s="275" t="s">
        <v>22</v>
      </c>
      <c r="I98" s="277"/>
      <c r="J98" s="274"/>
      <c r="K98" s="274"/>
      <c r="L98" s="278"/>
      <c r="M98" s="279"/>
      <c r="N98" s="280"/>
      <c r="O98" s="280"/>
      <c r="P98" s="280"/>
      <c r="Q98" s="280"/>
      <c r="R98" s="280"/>
      <c r="S98" s="280"/>
      <c r="T98" s="281"/>
      <c r="AT98" s="282" t="s">
        <v>218</v>
      </c>
      <c r="AU98" s="282" t="s">
        <v>85</v>
      </c>
      <c r="AV98" s="14" t="s">
        <v>18</v>
      </c>
      <c r="AW98" s="14" t="s">
        <v>39</v>
      </c>
      <c r="AX98" s="14" t="s">
        <v>76</v>
      </c>
      <c r="AY98" s="282" t="s">
        <v>208</v>
      </c>
    </row>
    <row r="99" spans="2:51" s="12" customFormat="1" ht="13.5">
      <c r="B99" s="251"/>
      <c r="C99" s="252"/>
      <c r="D99" s="248" t="s">
        <v>218</v>
      </c>
      <c r="E99" s="253" t="s">
        <v>22</v>
      </c>
      <c r="F99" s="254" t="s">
        <v>6167</v>
      </c>
      <c r="G99" s="252"/>
      <c r="H99" s="255">
        <v>4.035</v>
      </c>
      <c r="I99" s="256"/>
      <c r="J99" s="252"/>
      <c r="K99" s="252"/>
      <c r="L99" s="257"/>
      <c r="M99" s="258"/>
      <c r="N99" s="259"/>
      <c r="O99" s="259"/>
      <c r="P99" s="259"/>
      <c r="Q99" s="259"/>
      <c r="R99" s="259"/>
      <c r="S99" s="259"/>
      <c r="T99" s="260"/>
      <c r="AT99" s="261" t="s">
        <v>218</v>
      </c>
      <c r="AU99" s="261" t="s">
        <v>85</v>
      </c>
      <c r="AV99" s="12" t="s">
        <v>85</v>
      </c>
      <c r="AW99" s="12" t="s">
        <v>39</v>
      </c>
      <c r="AX99" s="12" t="s">
        <v>76</v>
      </c>
      <c r="AY99" s="261" t="s">
        <v>208</v>
      </c>
    </row>
    <row r="100" spans="2:51" s="13" customFormat="1" ht="13.5">
      <c r="B100" s="262"/>
      <c r="C100" s="263"/>
      <c r="D100" s="248" t="s">
        <v>218</v>
      </c>
      <c r="E100" s="264" t="s">
        <v>22</v>
      </c>
      <c r="F100" s="265" t="s">
        <v>259</v>
      </c>
      <c r="G100" s="263"/>
      <c r="H100" s="266">
        <v>4.035</v>
      </c>
      <c r="I100" s="267"/>
      <c r="J100" s="263"/>
      <c r="K100" s="263"/>
      <c r="L100" s="268"/>
      <c r="M100" s="269"/>
      <c r="N100" s="270"/>
      <c r="O100" s="270"/>
      <c r="P100" s="270"/>
      <c r="Q100" s="270"/>
      <c r="R100" s="270"/>
      <c r="S100" s="270"/>
      <c r="T100" s="271"/>
      <c r="AT100" s="272" t="s">
        <v>218</v>
      </c>
      <c r="AU100" s="272" t="s">
        <v>85</v>
      </c>
      <c r="AV100" s="13" t="s">
        <v>121</v>
      </c>
      <c r="AW100" s="13" t="s">
        <v>39</v>
      </c>
      <c r="AX100" s="13" t="s">
        <v>18</v>
      </c>
      <c r="AY100" s="272" t="s">
        <v>208</v>
      </c>
    </row>
    <row r="101" spans="2:65" s="1" customFormat="1" ht="38.25" customHeight="1">
      <c r="B101" s="48"/>
      <c r="C101" s="236" t="s">
        <v>85</v>
      </c>
      <c r="D101" s="236" t="s">
        <v>210</v>
      </c>
      <c r="E101" s="237" t="s">
        <v>418</v>
      </c>
      <c r="F101" s="238" t="s">
        <v>419</v>
      </c>
      <c r="G101" s="239" t="s">
        <v>253</v>
      </c>
      <c r="H101" s="240">
        <v>4.035</v>
      </c>
      <c r="I101" s="241"/>
      <c r="J101" s="242">
        <f>ROUND(I101*H101,2)</f>
        <v>0</v>
      </c>
      <c r="K101" s="238" t="s">
        <v>242</v>
      </c>
      <c r="L101" s="74"/>
      <c r="M101" s="243" t="s">
        <v>22</v>
      </c>
      <c r="N101" s="244" t="s">
        <v>47</v>
      </c>
      <c r="O101" s="49"/>
      <c r="P101" s="245">
        <f>O101*H101</f>
        <v>0</v>
      </c>
      <c r="Q101" s="245">
        <v>0</v>
      </c>
      <c r="R101" s="245">
        <f>Q101*H101</f>
        <v>0</v>
      </c>
      <c r="S101" s="245">
        <v>0</v>
      </c>
      <c r="T101" s="246">
        <f>S101*H101</f>
        <v>0</v>
      </c>
      <c r="AR101" s="26" t="s">
        <v>121</v>
      </c>
      <c r="AT101" s="26" t="s">
        <v>210</v>
      </c>
      <c r="AU101" s="26" t="s">
        <v>85</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121</v>
      </c>
      <c r="BM101" s="26" t="s">
        <v>6168</v>
      </c>
    </row>
    <row r="102" spans="2:65" s="1" customFormat="1" ht="38.25" customHeight="1">
      <c r="B102" s="48"/>
      <c r="C102" s="236" t="s">
        <v>104</v>
      </c>
      <c r="D102" s="236" t="s">
        <v>210</v>
      </c>
      <c r="E102" s="237" t="s">
        <v>421</v>
      </c>
      <c r="F102" s="238" t="s">
        <v>422</v>
      </c>
      <c r="G102" s="239" t="s">
        <v>253</v>
      </c>
      <c r="H102" s="240">
        <v>30.726</v>
      </c>
      <c r="I102" s="241"/>
      <c r="J102" s="242">
        <f>ROUND(I102*H102,2)</f>
        <v>0</v>
      </c>
      <c r="K102" s="238" t="s">
        <v>214</v>
      </c>
      <c r="L102" s="74"/>
      <c r="M102" s="243" t="s">
        <v>22</v>
      </c>
      <c r="N102" s="244" t="s">
        <v>47</v>
      </c>
      <c r="O102" s="49"/>
      <c r="P102" s="245">
        <f>O102*H102</f>
        <v>0</v>
      </c>
      <c r="Q102" s="245">
        <v>0</v>
      </c>
      <c r="R102" s="245">
        <f>Q102*H102</f>
        <v>0</v>
      </c>
      <c r="S102" s="245">
        <v>0</v>
      </c>
      <c r="T102" s="246">
        <f>S102*H102</f>
        <v>0</v>
      </c>
      <c r="AR102" s="26" t="s">
        <v>121</v>
      </c>
      <c r="AT102" s="26" t="s">
        <v>210</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121</v>
      </c>
      <c r="BM102" s="26" t="s">
        <v>6169</v>
      </c>
    </row>
    <row r="103" spans="2:51" s="14" customFormat="1" ht="13.5">
      <c r="B103" s="273"/>
      <c r="C103" s="274"/>
      <c r="D103" s="248" t="s">
        <v>218</v>
      </c>
      <c r="E103" s="275" t="s">
        <v>22</v>
      </c>
      <c r="F103" s="276" t="s">
        <v>414</v>
      </c>
      <c r="G103" s="274"/>
      <c r="H103" s="275" t="s">
        <v>22</v>
      </c>
      <c r="I103" s="277"/>
      <c r="J103" s="274"/>
      <c r="K103" s="274"/>
      <c r="L103" s="278"/>
      <c r="M103" s="279"/>
      <c r="N103" s="280"/>
      <c r="O103" s="280"/>
      <c r="P103" s="280"/>
      <c r="Q103" s="280"/>
      <c r="R103" s="280"/>
      <c r="S103" s="280"/>
      <c r="T103" s="281"/>
      <c r="AT103" s="282" t="s">
        <v>218</v>
      </c>
      <c r="AU103" s="282" t="s">
        <v>85</v>
      </c>
      <c r="AV103" s="14" t="s">
        <v>18</v>
      </c>
      <c r="AW103" s="14" t="s">
        <v>39</v>
      </c>
      <c r="AX103" s="14" t="s">
        <v>76</v>
      </c>
      <c r="AY103" s="282" t="s">
        <v>208</v>
      </c>
    </row>
    <row r="104" spans="2:51" s="12" customFormat="1" ht="13.5">
      <c r="B104" s="251"/>
      <c r="C104" s="252"/>
      <c r="D104" s="248" t="s">
        <v>218</v>
      </c>
      <c r="E104" s="253" t="s">
        <v>22</v>
      </c>
      <c r="F104" s="254" t="s">
        <v>6170</v>
      </c>
      <c r="G104" s="252"/>
      <c r="H104" s="255">
        <v>30.726</v>
      </c>
      <c r="I104" s="256"/>
      <c r="J104" s="252"/>
      <c r="K104" s="252"/>
      <c r="L104" s="257"/>
      <c r="M104" s="258"/>
      <c r="N104" s="259"/>
      <c r="O104" s="259"/>
      <c r="P104" s="259"/>
      <c r="Q104" s="259"/>
      <c r="R104" s="259"/>
      <c r="S104" s="259"/>
      <c r="T104" s="260"/>
      <c r="AT104" s="261" t="s">
        <v>218</v>
      </c>
      <c r="AU104" s="261" t="s">
        <v>85</v>
      </c>
      <c r="AV104" s="12" t="s">
        <v>85</v>
      </c>
      <c r="AW104" s="12" t="s">
        <v>39</v>
      </c>
      <c r="AX104" s="12" t="s">
        <v>76</v>
      </c>
      <c r="AY104" s="261" t="s">
        <v>208</v>
      </c>
    </row>
    <row r="105" spans="2:51" s="13" customFormat="1" ht="13.5">
      <c r="B105" s="262"/>
      <c r="C105" s="263"/>
      <c r="D105" s="248" t="s">
        <v>218</v>
      </c>
      <c r="E105" s="264" t="s">
        <v>22</v>
      </c>
      <c r="F105" s="265" t="s">
        <v>259</v>
      </c>
      <c r="G105" s="263"/>
      <c r="H105" s="266">
        <v>30.726</v>
      </c>
      <c r="I105" s="267"/>
      <c r="J105" s="263"/>
      <c r="K105" s="263"/>
      <c r="L105" s="268"/>
      <c r="M105" s="269"/>
      <c r="N105" s="270"/>
      <c r="O105" s="270"/>
      <c r="P105" s="270"/>
      <c r="Q105" s="270"/>
      <c r="R105" s="270"/>
      <c r="S105" s="270"/>
      <c r="T105" s="271"/>
      <c r="AT105" s="272" t="s">
        <v>218</v>
      </c>
      <c r="AU105" s="272" t="s">
        <v>85</v>
      </c>
      <c r="AV105" s="13" t="s">
        <v>121</v>
      </c>
      <c r="AW105" s="13" t="s">
        <v>39</v>
      </c>
      <c r="AX105" s="13" t="s">
        <v>18</v>
      </c>
      <c r="AY105" s="272" t="s">
        <v>208</v>
      </c>
    </row>
    <row r="106" spans="2:65" s="1" customFormat="1" ht="38.25" customHeight="1">
      <c r="B106" s="48"/>
      <c r="C106" s="236" t="s">
        <v>121</v>
      </c>
      <c r="D106" s="236" t="s">
        <v>210</v>
      </c>
      <c r="E106" s="237" t="s">
        <v>428</v>
      </c>
      <c r="F106" s="238" t="s">
        <v>429</v>
      </c>
      <c r="G106" s="239" t="s">
        <v>253</v>
      </c>
      <c r="H106" s="240">
        <v>30.726</v>
      </c>
      <c r="I106" s="241"/>
      <c r="J106" s="242">
        <f>ROUND(I106*H106,2)</f>
        <v>0</v>
      </c>
      <c r="K106" s="238" t="s">
        <v>214</v>
      </c>
      <c r="L106" s="74"/>
      <c r="M106" s="243" t="s">
        <v>22</v>
      </c>
      <c r="N106" s="244" t="s">
        <v>47</v>
      </c>
      <c r="O106" s="49"/>
      <c r="P106" s="245">
        <f>O106*H106</f>
        <v>0</v>
      </c>
      <c r="Q106" s="245">
        <v>0</v>
      </c>
      <c r="R106" s="245">
        <f>Q106*H106</f>
        <v>0</v>
      </c>
      <c r="S106" s="245">
        <v>0</v>
      </c>
      <c r="T106" s="246">
        <f>S106*H106</f>
        <v>0</v>
      </c>
      <c r="AR106" s="26" t="s">
        <v>121</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121</v>
      </c>
      <c r="BM106" s="26" t="s">
        <v>6171</v>
      </c>
    </row>
    <row r="107" spans="2:65" s="1" customFormat="1" ht="38.25" customHeight="1">
      <c r="B107" s="48"/>
      <c r="C107" s="236" t="s">
        <v>233</v>
      </c>
      <c r="D107" s="236" t="s">
        <v>210</v>
      </c>
      <c r="E107" s="237" t="s">
        <v>440</v>
      </c>
      <c r="F107" s="238" t="s">
        <v>441</v>
      </c>
      <c r="G107" s="239" t="s">
        <v>253</v>
      </c>
      <c r="H107" s="240">
        <v>34.761</v>
      </c>
      <c r="I107" s="241"/>
      <c r="J107" s="242">
        <f>ROUND(I107*H107,2)</f>
        <v>0</v>
      </c>
      <c r="K107" s="238" t="s">
        <v>214</v>
      </c>
      <c r="L107" s="74"/>
      <c r="M107" s="243" t="s">
        <v>22</v>
      </c>
      <c r="N107" s="244" t="s">
        <v>47</v>
      </c>
      <c r="O107" s="49"/>
      <c r="P107" s="245">
        <f>O107*H107</f>
        <v>0</v>
      </c>
      <c r="Q107" s="245">
        <v>0</v>
      </c>
      <c r="R107" s="245">
        <f>Q107*H107</f>
        <v>0</v>
      </c>
      <c r="S107" s="245">
        <v>0</v>
      </c>
      <c r="T107" s="246">
        <f>S107*H107</f>
        <v>0</v>
      </c>
      <c r="AR107" s="26" t="s">
        <v>121</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6172</v>
      </c>
    </row>
    <row r="108" spans="2:47" s="1" customFormat="1" ht="13.5">
      <c r="B108" s="48"/>
      <c r="C108" s="76"/>
      <c r="D108" s="248" t="s">
        <v>216</v>
      </c>
      <c r="E108" s="76"/>
      <c r="F108" s="249" t="s">
        <v>3270</v>
      </c>
      <c r="G108" s="76"/>
      <c r="H108" s="76"/>
      <c r="I108" s="206"/>
      <c r="J108" s="76"/>
      <c r="K108" s="76"/>
      <c r="L108" s="74"/>
      <c r="M108" s="250"/>
      <c r="N108" s="49"/>
      <c r="O108" s="49"/>
      <c r="P108" s="49"/>
      <c r="Q108" s="49"/>
      <c r="R108" s="49"/>
      <c r="S108" s="49"/>
      <c r="T108" s="97"/>
      <c r="AT108" s="26" t="s">
        <v>216</v>
      </c>
      <c r="AU108" s="26" t="s">
        <v>85</v>
      </c>
    </row>
    <row r="109" spans="2:51" s="12" customFormat="1" ht="13.5">
      <c r="B109" s="251"/>
      <c r="C109" s="252"/>
      <c r="D109" s="248" t="s">
        <v>218</v>
      </c>
      <c r="E109" s="253" t="s">
        <v>22</v>
      </c>
      <c r="F109" s="254" t="s">
        <v>6173</v>
      </c>
      <c r="G109" s="252"/>
      <c r="H109" s="255">
        <v>34.761</v>
      </c>
      <c r="I109" s="256"/>
      <c r="J109" s="252"/>
      <c r="K109" s="252"/>
      <c r="L109" s="257"/>
      <c r="M109" s="258"/>
      <c r="N109" s="259"/>
      <c r="O109" s="259"/>
      <c r="P109" s="259"/>
      <c r="Q109" s="259"/>
      <c r="R109" s="259"/>
      <c r="S109" s="259"/>
      <c r="T109" s="260"/>
      <c r="AT109" s="261" t="s">
        <v>218</v>
      </c>
      <c r="AU109" s="261" t="s">
        <v>85</v>
      </c>
      <c r="AV109" s="12" t="s">
        <v>85</v>
      </c>
      <c r="AW109" s="12" t="s">
        <v>39</v>
      </c>
      <c r="AX109" s="12" t="s">
        <v>18</v>
      </c>
      <c r="AY109" s="261" t="s">
        <v>208</v>
      </c>
    </row>
    <row r="110" spans="2:65" s="1" customFormat="1" ht="25.5" customHeight="1">
      <c r="B110" s="48"/>
      <c r="C110" s="236" t="s">
        <v>238</v>
      </c>
      <c r="D110" s="236" t="s">
        <v>210</v>
      </c>
      <c r="E110" s="237" t="s">
        <v>3272</v>
      </c>
      <c r="F110" s="238" t="s">
        <v>3273</v>
      </c>
      <c r="G110" s="239" t="s">
        <v>253</v>
      </c>
      <c r="H110" s="240">
        <v>34.761</v>
      </c>
      <c r="I110" s="241"/>
      <c r="J110" s="242">
        <f>ROUND(I110*H110,2)</f>
        <v>0</v>
      </c>
      <c r="K110" s="238" t="s">
        <v>214</v>
      </c>
      <c r="L110" s="74"/>
      <c r="M110" s="243" t="s">
        <v>22</v>
      </c>
      <c r="N110" s="244" t="s">
        <v>47</v>
      </c>
      <c r="O110" s="49"/>
      <c r="P110" s="245">
        <f>O110*H110</f>
        <v>0</v>
      </c>
      <c r="Q110" s="245">
        <v>0</v>
      </c>
      <c r="R110" s="245">
        <f>Q110*H110</f>
        <v>0</v>
      </c>
      <c r="S110" s="245">
        <v>0</v>
      </c>
      <c r="T110" s="246">
        <f>S110*H110</f>
        <v>0</v>
      </c>
      <c r="AR110" s="26" t="s">
        <v>121</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121</v>
      </c>
      <c r="BM110" s="26" t="s">
        <v>6174</v>
      </c>
    </row>
    <row r="111" spans="2:47" s="1" customFormat="1" ht="13.5">
      <c r="B111" s="48"/>
      <c r="C111" s="76"/>
      <c r="D111" s="248" t="s">
        <v>216</v>
      </c>
      <c r="E111" s="76"/>
      <c r="F111" s="249" t="s">
        <v>452</v>
      </c>
      <c r="G111" s="76"/>
      <c r="H111" s="76"/>
      <c r="I111" s="206"/>
      <c r="J111" s="76"/>
      <c r="K111" s="76"/>
      <c r="L111" s="74"/>
      <c r="M111" s="250"/>
      <c r="N111" s="49"/>
      <c r="O111" s="49"/>
      <c r="P111" s="49"/>
      <c r="Q111" s="49"/>
      <c r="R111" s="49"/>
      <c r="S111" s="49"/>
      <c r="T111" s="97"/>
      <c r="AT111" s="26" t="s">
        <v>216</v>
      </c>
      <c r="AU111" s="26" t="s">
        <v>85</v>
      </c>
    </row>
    <row r="112" spans="2:65" s="1" customFormat="1" ht="16.5" customHeight="1">
      <c r="B112" s="48"/>
      <c r="C112" s="236" t="s">
        <v>244</v>
      </c>
      <c r="D112" s="236" t="s">
        <v>210</v>
      </c>
      <c r="E112" s="237" t="s">
        <v>453</v>
      </c>
      <c r="F112" s="238" t="s">
        <v>454</v>
      </c>
      <c r="G112" s="239" t="s">
        <v>340</v>
      </c>
      <c r="H112" s="240">
        <v>62.507</v>
      </c>
      <c r="I112" s="241"/>
      <c r="J112" s="242">
        <f>ROUND(I112*H112,2)</f>
        <v>0</v>
      </c>
      <c r="K112" s="238" t="s">
        <v>214</v>
      </c>
      <c r="L112" s="74"/>
      <c r="M112" s="243" t="s">
        <v>22</v>
      </c>
      <c r="N112" s="244" t="s">
        <v>47</v>
      </c>
      <c r="O112" s="49"/>
      <c r="P112" s="245">
        <f>O112*H112</f>
        <v>0</v>
      </c>
      <c r="Q112" s="245">
        <v>0</v>
      </c>
      <c r="R112" s="245">
        <f>Q112*H112</f>
        <v>0</v>
      </c>
      <c r="S112" s="245">
        <v>0</v>
      </c>
      <c r="T112" s="246">
        <f>S112*H112</f>
        <v>0</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6175</v>
      </c>
    </row>
    <row r="113" spans="2:47" s="1" customFormat="1" ht="13.5">
      <c r="B113" s="48"/>
      <c r="C113" s="76"/>
      <c r="D113" s="248" t="s">
        <v>216</v>
      </c>
      <c r="E113" s="76"/>
      <c r="F113" s="249" t="s">
        <v>456</v>
      </c>
      <c r="G113" s="76"/>
      <c r="H113" s="76"/>
      <c r="I113" s="206"/>
      <c r="J113" s="76"/>
      <c r="K113" s="76"/>
      <c r="L113" s="74"/>
      <c r="M113" s="250"/>
      <c r="N113" s="49"/>
      <c r="O113" s="49"/>
      <c r="P113" s="49"/>
      <c r="Q113" s="49"/>
      <c r="R113" s="49"/>
      <c r="S113" s="49"/>
      <c r="T113" s="97"/>
      <c r="AT113" s="26" t="s">
        <v>216</v>
      </c>
      <c r="AU113" s="26" t="s">
        <v>85</v>
      </c>
    </row>
    <row r="114" spans="2:51" s="12" customFormat="1" ht="13.5">
      <c r="B114" s="251"/>
      <c r="C114" s="252"/>
      <c r="D114" s="248" t="s">
        <v>218</v>
      </c>
      <c r="E114" s="253" t="s">
        <v>22</v>
      </c>
      <c r="F114" s="254" t="s">
        <v>6176</v>
      </c>
      <c r="G114" s="252"/>
      <c r="H114" s="255">
        <v>62.507</v>
      </c>
      <c r="I114" s="256"/>
      <c r="J114" s="252"/>
      <c r="K114" s="252"/>
      <c r="L114" s="257"/>
      <c r="M114" s="258"/>
      <c r="N114" s="259"/>
      <c r="O114" s="259"/>
      <c r="P114" s="259"/>
      <c r="Q114" s="259"/>
      <c r="R114" s="259"/>
      <c r="S114" s="259"/>
      <c r="T114" s="260"/>
      <c r="AT114" s="261" t="s">
        <v>218</v>
      </c>
      <c r="AU114" s="261" t="s">
        <v>85</v>
      </c>
      <c r="AV114" s="12" t="s">
        <v>85</v>
      </c>
      <c r="AW114" s="12" t="s">
        <v>39</v>
      </c>
      <c r="AX114" s="12" t="s">
        <v>18</v>
      </c>
      <c r="AY114" s="261" t="s">
        <v>208</v>
      </c>
    </row>
    <row r="115" spans="2:65" s="1" customFormat="1" ht="51" customHeight="1">
      <c r="B115" s="48"/>
      <c r="C115" s="236" t="s">
        <v>250</v>
      </c>
      <c r="D115" s="236" t="s">
        <v>210</v>
      </c>
      <c r="E115" s="237" t="s">
        <v>458</v>
      </c>
      <c r="F115" s="238" t="s">
        <v>6177</v>
      </c>
      <c r="G115" s="239" t="s">
        <v>253</v>
      </c>
      <c r="H115" s="240">
        <v>0</v>
      </c>
      <c r="I115" s="241"/>
      <c r="J115" s="242">
        <f>ROUND(I115*H115,2)</f>
        <v>0</v>
      </c>
      <c r="K115" s="238" t="s">
        <v>242</v>
      </c>
      <c r="L115" s="74"/>
      <c r="M115" s="243" t="s">
        <v>22</v>
      </c>
      <c r="N115" s="244" t="s">
        <v>47</v>
      </c>
      <c r="O115" s="49"/>
      <c r="P115" s="245">
        <f>O115*H115</f>
        <v>0</v>
      </c>
      <c r="Q115" s="245">
        <v>0</v>
      </c>
      <c r="R115" s="245">
        <f>Q115*H115</f>
        <v>0</v>
      </c>
      <c r="S115" s="245">
        <v>0</v>
      </c>
      <c r="T115" s="246">
        <f>S115*H115</f>
        <v>0</v>
      </c>
      <c r="AR115" s="26" t="s">
        <v>121</v>
      </c>
      <c r="AT115" s="26" t="s">
        <v>210</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121</v>
      </c>
      <c r="BM115" s="26" t="s">
        <v>6178</v>
      </c>
    </row>
    <row r="116" spans="2:63" s="11" customFormat="1" ht="29.85" customHeight="1">
      <c r="B116" s="220"/>
      <c r="C116" s="221"/>
      <c r="D116" s="222" t="s">
        <v>75</v>
      </c>
      <c r="E116" s="234" t="s">
        <v>85</v>
      </c>
      <c r="F116" s="234" t="s">
        <v>494</v>
      </c>
      <c r="G116" s="221"/>
      <c r="H116" s="221"/>
      <c r="I116" s="224"/>
      <c r="J116" s="235">
        <f>BK116</f>
        <v>0</v>
      </c>
      <c r="K116" s="221"/>
      <c r="L116" s="226"/>
      <c r="M116" s="227"/>
      <c r="N116" s="228"/>
      <c r="O116" s="228"/>
      <c r="P116" s="229">
        <f>SUM(P117:P162)</f>
        <v>0</v>
      </c>
      <c r="Q116" s="228"/>
      <c r="R116" s="229">
        <f>SUM(R117:R162)</f>
        <v>106.87336314999999</v>
      </c>
      <c r="S116" s="228"/>
      <c r="T116" s="230">
        <f>SUM(T117:T162)</f>
        <v>0</v>
      </c>
      <c r="AR116" s="231" t="s">
        <v>18</v>
      </c>
      <c r="AT116" s="232" t="s">
        <v>75</v>
      </c>
      <c r="AU116" s="232" t="s">
        <v>18</v>
      </c>
      <c r="AY116" s="231" t="s">
        <v>208</v>
      </c>
      <c r="BK116" s="233">
        <f>SUM(BK117:BK162)</f>
        <v>0</v>
      </c>
    </row>
    <row r="117" spans="2:65" s="1" customFormat="1" ht="25.5" customHeight="1">
      <c r="B117" s="48"/>
      <c r="C117" s="236" t="s">
        <v>260</v>
      </c>
      <c r="D117" s="236" t="s">
        <v>210</v>
      </c>
      <c r="E117" s="237" t="s">
        <v>495</v>
      </c>
      <c r="F117" s="238" t="s">
        <v>496</v>
      </c>
      <c r="G117" s="239" t="s">
        <v>253</v>
      </c>
      <c r="H117" s="240">
        <v>6.936</v>
      </c>
      <c r="I117" s="241"/>
      <c r="J117" s="242">
        <f>ROUND(I117*H117,2)</f>
        <v>0</v>
      </c>
      <c r="K117" s="238" t="s">
        <v>214</v>
      </c>
      <c r="L117" s="74"/>
      <c r="M117" s="243" t="s">
        <v>22</v>
      </c>
      <c r="N117" s="244" t="s">
        <v>47</v>
      </c>
      <c r="O117" s="49"/>
      <c r="P117" s="245">
        <f>O117*H117</f>
        <v>0</v>
      </c>
      <c r="Q117" s="245">
        <v>1.63</v>
      </c>
      <c r="R117" s="245">
        <f>Q117*H117</f>
        <v>11.305679999999999</v>
      </c>
      <c r="S117" s="245">
        <v>0</v>
      </c>
      <c r="T117" s="246">
        <f>S117*H117</f>
        <v>0</v>
      </c>
      <c r="AR117" s="26" t="s">
        <v>121</v>
      </c>
      <c r="AT117" s="26" t="s">
        <v>210</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121</v>
      </c>
      <c r="BM117" s="26" t="s">
        <v>6179</v>
      </c>
    </row>
    <row r="118" spans="2:51" s="14" customFormat="1" ht="13.5">
      <c r="B118" s="273"/>
      <c r="C118" s="274"/>
      <c r="D118" s="248" t="s">
        <v>218</v>
      </c>
      <c r="E118" s="275" t="s">
        <v>22</v>
      </c>
      <c r="F118" s="276" t="s">
        <v>6180</v>
      </c>
      <c r="G118" s="274"/>
      <c r="H118" s="275" t="s">
        <v>22</v>
      </c>
      <c r="I118" s="277"/>
      <c r="J118" s="274"/>
      <c r="K118" s="274"/>
      <c r="L118" s="278"/>
      <c r="M118" s="279"/>
      <c r="N118" s="280"/>
      <c r="O118" s="280"/>
      <c r="P118" s="280"/>
      <c r="Q118" s="280"/>
      <c r="R118" s="280"/>
      <c r="S118" s="280"/>
      <c r="T118" s="281"/>
      <c r="AT118" s="282" t="s">
        <v>218</v>
      </c>
      <c r="AU118" s="282" t="s">
        <v>85</v>
      </c>
      <c r="AV118" s="14" t="s">
        <v>18</v>
      </c>
      <c r="AW118" s="14" t="s">
        <v>39</v>
      </c>
      <c r="AX118" s="14" t="s">
        <v>76</v>
      </c>
      <c r="AY118" s="282" t="s">
        <v>208</v>
      </c>
    </row>
    <row r="119" spans="2:51" s="12" customFormat="1" ht="13.5">
      <c r="B119" s="251"/>
      <c r="C119" s="252"/>
      <c r="D119" s="248" t="s">
        <v>218</v>
      </c>
      <c r="E119" s="253" t="s">
        <v>22</v>
      </c>
      <c r="F119" s="254" t="s">
        <v>6181</v>
      </c>
      <c r="G119" s="252"/>
      <c r="H119" s="255">
        <v>6.936</v>
      </c>
      <c r="I119" s="256"/>
      <c r="J119" s="252"/>
      <c r="K119" s="252"/>
      <c r="L119" s="257"/>
      <c r="M119" s="258"/>
      <c r="N119" s="259"/>
      <c r="O119" s="259"/>
      <c r="P119" s="259"/>
      <c r="Q119" s="259"/>
      <c r="R119" s="259"/>
      <c r="S119" s="259"/>
      <c r="T119" s="260"/>
      <c r="AT119" s="261" t="s">
        <v>218</v>
      </c>
      <c r="AU119" s="261" t="s">
        <v>85</v>
      </c>
      <c r="AV119" s="12" t="s">
        <v>85</v>
      </c>
      <c r="AW119" s="12" t="s">
        <v>39</v>
      </c>
      <c r="AX119" s="12" t="s">
        <v>18</v>
      </c>
      <c r="AY119" s="261" t="s">
        <v>208</v>
      </c>
    </row>
    <row r="120" spans="2:65" s="1" customFormat="1" ht="16.5" customHeight="1">
      <c r="B120" s="48"/>
      <c r="C120" s="236" t="s">
        <v>266</v>
      </c>
      <c r="D120" s="236" t="s">
        <v>210</v>
      </c>
      <c r="E120" s="237" t="s">
        <v>499</v>
      </c>
      <c r="F120" s="238" t="s">
        <v>500</v>
      </c>
      <c r="G120" s="239" t="s">
        <v>253</v>
      </c>
      <c r="H120" s="240">
        <v>1.541</v>
      </c>
      <c r="I120" s="241"/>
      <c r="J120" s="242">
        <f>ROUND(I120*H120,2)</f>
        <v>0</v>
      </c>
      <c r="K120" s="238" t="s">
        <v>214</v>
      </c>
      <c r="L120" s="74"/>
      <c r="M120" s="243" t="s">
        <v>22</v>
      </c>
      <c r="N120" s="244" t="s">
        <v>47</v>
      </c>
      <c r="O120" s="49"/>
      <c r="P120" s="245">
        <f>O120*H120</f>
        <v>0</v>
      </c>
      <c r="Q120" s="245">
        <v>1.63</v>
      </c>
      <c r="R120" s="245">
        <f>Q120*H120</f>
        <v>2.51183</v>
      </c>
      <c r="S120" s="245">
        <v>0</v>
      </c>
      <c r="T120" s="246">
        <f>S120*H120</f>
        <v>0</v>
      </c>
      <c r="AR120" s="26" t="s">
        <v>121</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121</v>
      </c>
      <c r="BM120" s="26" t="s">
        <v>6182</v>
      </c>
    </row>
    <row r="121" spans="2:47" s="1" customFormat="1" ht="13.5">
      <c r="B121" s="48"/>
      <c r="C121" s="76"/>
      <c r="D121" s="248" t="s">
        <v>216</v>
      </c>
      <c r="E121" s="76"/>
      <c r="F121" s="249" t="s">
        <v>6183</v>
      </c>
      <c r="G121" s="76"/>
      <c r="H121" s="76"/>
      <c r="I121" s="206"/>
      <c r="J121" s="76"/>
      <c r="K121" s="76"/>
      <c r="L121" s="74"/>
      <c r="M121" s="250"/>
      <c r="N121" s="49"/>
      <c r="O121" s="49"/>
      <c r="P121" s="49"/>
      <c r="Q121" s="49"/>
      <c r="R121" s="49"/>
      <c r="S121" s="49"/>
      <c r="T121" s="97"/>
      <c r="AT121" s="26" t="s">
        <v>216</v>
      </c>
      <c r="AU121" s="26" t="s">
        <v>85</v>
      </c>
    </row>
    <row r="122" spans="2:51" s="14" customFormat="1" ht="13.5">
      <c r="B122" s="273"/>
      <c r="C122" s="274"/>
      <c r="D122" s="248" t="s">
        <v>218</v>
      </c>
      <c r="E122" s="275" t="s">
        <v>22</v>
      </c>
      <c r="F122" s="276" t="s">
        <v>6180</v>
      </c>
      <c r="G122" s="274"/>
      <c r="H122" s="275" t="s">
        <v>22</v>
      </c>
      <c r="I122" s="277"/>
      <c r="J122" s="274"/>
      <c r="K122" s="274"/>
      <c r="L122" s="278"/>
      <c r="M122" s="279"/>
      <c r="N122" s="280"/>
      <c r="O122" s="280"/>
      <c r="P122" s="280"/>
      <c r="Q122" s="280"/>
      <c r="R122" s="280"/>
      <c r="S122" s="280"/>
      <c r="T122" s="281"/>
      <c r="AT122" s="282" t="s">
        <v>218</v>
      </c>
      <c r="AU122" s="282" t="s">
        <v>85</v>
      </c>
      <c r="AV122" s="14" t="s">
        <v>18</v>
      </c>
      <c r="AW122" s="14" t="s">
        <v>39</v>
      </c>
      <c r="AX122" s="14" t="s">
        <v>76</v>
      </c>
      <c r="AY122" s="282" t="s">
        <v>208</v>
      </c>
    </row>
    <row r="123" spans="2:51" s="12" customFormat="1" ht="13.5">
      <c r="B123" s="251"/>
      <c r="C123" s="252"/>
      <c r="D123" s="248" t="s">
        <v>218</v>
      </c>
      <c r="E123" s="253" t="s">
        <v>22</v>
      </c>
      <c r="F123" s="254" t="s">
        <v>6184</v>
      </c>
      <c r="G123" s="252"/>
      <c r="H123" s="255">
        <v>1.541</v>
      </c>
      <c r="I123" s="256"/>
      <c r="J123" s="252"/>
      <c r="K123" s="252"/>
      <c r="L123" s="257"/>
      <c r="M123" s="258"/>
      <c r="N123" s="259"/>
      <c r="O123" s="259"/>
      <c r="P123" s="259"/>
      <c r="Q123" s="259"/>
      <c r="R123" s="259"/>
      <c r="S123" s="259"/>
      <c r="T123" s="260"/>
      <c r="AT123" s="261" t="s">
        <v>218</v>
      </c>
      <c r="AU123" s="261" t="s">
        <v>85</v>
      </c>
      <c r="AV123" s="12" t="s">
        <v>85</v>
      </c>
      <c r="AW123" s="12" t="s">
        <v>39</v>
      </c>
      <c r="AX123" s="12" t="s">
        <v>18</v>
      </c>
      <c r="AY123" s="261" t="s">
        <v>208</v>
      </c>
    </row>
    <row r="124" spans="2:65" s="1" customFormat="1" ht="38.25" customHeight="1">
      <c r="B124" s="48"/>
      <c r="C124" s="236" t="s">
        <v>272</v>
      </c>
      <c r="D124" s="236" t="s">
        <v>210</v>
      </c>
      <c r="E124" s="237" t="s">
        <v>503</v>
      </c>
      <c r="F124" s="238" t="s">
        <v>504</v>
      </c>
      <c r="G124" s="239" t="s">
        <v>269</v>
      </c>
      <c r="H124" s="240">
        <v>31.8</v>
      </c>
      <c r="I124" s="241"/>
      <c r="J124" s="242">
        <f>ROUND(I124*H124,2)</f>
        <v>0</v>
      </c>
      <c r="K124" s="238" t="s">
        <v>214</v>
      </c>
      <c r="L124" s="74"/>
      <c r="M124" s="243" t="s">
        <v>22</v>
      </c>
      <c r="N124" s="244" t="s">
        <v>47</v>
      </c>
      <c r="O124" s="49"/>
      <c r="P124" s="245">
        <f>O124*H124</f>
        <v>0</v>
      </c>
      <c r="Q124" s="245">
        <v>0.22657</v>
      </c>
      <c r="R124" s="245">
        <f>Q124*H124</f>
        <v>7.204926</v>
      </c>
      <c r="S124" s="245">
        <v>0</v>
      </c>
      <c r="T124" s="246">
        <f>S124*H124</f>
        <v>0</v>
      </c>
      <c r="AR124" s="26" t="s">
        <v>121</v>
      </c>
      <c r="AT124" s="26" t="s">
        <v>210</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121</v>
      </c>
      <c r="BM124" s="26" t="s">
        <v>6185</v>
      </c>
    </row>
    <row r="125" spans="2:51" s="12" customFormat="1" ht="13.5">
      <c r="B125" s="251"/>
      <c r="C125" s="252"/>
      <c r="D125" s="248" t="s">
        <v>218</v>
      </c>
      <c r="E125" s="253" t="s">
        <v>22</v>
      </c>
      <c r="F125" s="254" t="s">
        <v>6186</v>
      </c>
      <c r="G125" s="252"/>
      <c r="H125" s="255">
        <v>31.8</v>
      </c>
      <c r="I125" s="256"/>
      <c r="J125" s="252"/>
      <c r="K125" s="252"/>
      <c r="L125" s="257"/>
      <c r="M125" s="258"/>
      <c r="N125" s="259"/>
      <c r="O125" s="259"/>
      <c r="P125" s="259"/>
      <c r="Q125" s="259"/>
      <c r="R125" s="259"/>
      <c r="S125" s="259"/>
      <c r="T125" s="260"/>
      <c r="AT125" s="261" t="s">
        <v>218</v>
      </c>
      <c r="AU125" s="261" t="s">
        <v>85</v>
      </c>
      <c r="AV125" s="12" t="s">
        <v>85</v>
      </c>
      <c r="AW125" s="12" t="s">
        <v>39</v>
      </c>
      <c r="AX125" s="12" t="s">
        <v>18</v>
      </c>
      <c r="AY125" s="261" t="s">
        <v>208</v>
      </c>
    </row>
    <row r="126" spans="2:65" s="1" customFormat="1" ht="38.25" customHeight="1">
      <c r="B126" s="48"/>
      <c r="C126" s="236" t="s">
        <v>277</v>
      </c>
      <c r="D126" s="236" t="s">
        <v>210</v>
      </c>
      <c r="E126" s="237" t="s">
        <v>3284</v>
      </c>
      <c r="F126" s="238" t="s">
        <v>6187</v>
      </c>
      <c r="G126" s="239" t="s">
        <v>253</v>
      </c>
      <c r="H126" s="240">
        <v>4.494</v>
      </c>
      <c r="I126" s="241"/>
      <c r="J126" s="242">
        <f>ROUND(I126*H126,2)</f>
        <v>0</v>
      </c>
      <c r="K126" s="238" t="s">
        <v>214</v>
      </c>
      <c r="L126" s="74"/>
      <c r="M126" s="243" t="s">
        <v>22</v>
      </c>
      <c r="N126" s="244" t="s">
        <v>47</v>
      </c>
      <c r="O126" s="49"/>
      <c r="P126" s="245">
        <f>O126*H126</f>
        <v>0</v>
      </c>
      <c r="Q126" s="245">
        <v>2.25634</v>
      </c>
      <c r="R126" s="245">
        <f>Q126*H126</f>
        <v>10.139991959999998</v>
      </c>
      <c r="S126" s="245">
        <v>0</v>
      </c>
      <c r="T126" s="246">
        <f>S126*H126</f>
        <v>0</v>
      </c>
      <c r="AR126" s="26" t="s">
        <v>121</v>
      </c>
      <c r="AT126" s="26" t="s">
        <v>210</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121</v>
      </c>
      <c r="BM126" s="26" t="s">
        <v>6188</v>
      </c>
    </row>
    <row r="127" spans="2:51" s="14" customFormat="1" ht="13.5">
      <c r="B127" s="273"/>
      <c r="C127" s="274"/>
      <c r="D127" s="248" t="s">
        <v>218</v>
      </c>
      <c r="E127" s="275" t="s">
        <v>22</v>
      </c>
      <c r="F127" s="276" t="s">
        <v>6189</v>
      </c>
      <c r="G127" s="274"/>
      <c r="H127" s="275" t="s">
        <v>22</v>
      </c>
      <c r="I127" s="277"/>
      <c r="J127" s="274"/>
      <c r="K127" s="274"/>
      <c r="L127" s="278"/>
      <c r="M127" s="279"/>
      <c r="N127" s="280"/>
      <c r="O127" s="280"/>
      <c r="P127" s="280"/>
      <c r="Q127" s="280"/>
      <c r="R127" s="280"/>
      <c r="S127" s="280"/>
      <c r="T127" s="281"/>
      <c r="AT127" s="282" t="s">
        <v>218</v>
      </c>
      <c r="AU127" s="282" t="s">
        <v>85</v>
      </c>
      <c r="AV127" s="14" t="s">
        <v>18</v>
      </c>
      <c r="AW127" s="14" t="s">
        <v>39</v>
      </c>
      <c r="AX127" s="14" t="s">
        <v>76</v>
      </c>
      <c r="AY127" s="282" t="s">
        <v>208</v>
      </c>
    </row>
    <row r="128" spans="2:51" s="12" customFormat="1" ht="13.5">
      <c r="B128" s="251"/>
      <c r="C128" s="252"/>
      <c r="D128" s="248" t="s">
        <v>218</v>
      </c>
      <c r="E128" s="253" t="s">
        <v>22</v>
      </c>
      <c r="F128" s="254" t="s">
        <v>6190</v>
      </c>
      <c r="G128" s="252"/>
      <c r="H128" s="255">
        <v>2.549</v>
      </c>
      <c r="I128" s="256"/>
      <c r="J128" s="252"/>
      <c r="K128" s="252"/>
      <c r="L128" s="257"/>
      <c r="M128" s="258"/>
      <c r="N128" s="259"/>
      <c r="O128" s="259"/>
      <c r="P128" s="259"/>
      <c r="Q128" s="259"/>
      <c r="R128" s="259"/>
      <c r="S128" s="259"/>
      <c r="T128" s="260"/>
      <c r="AT128" s="261" t="s">
        <v>218</v>
      </c>
      <c r="AU128" s="261" t="s">
        <v>85</v>
      </c>
      <c r="AV128" s="12" t="s">
        <v>85</v>
      </c>
      <c r="AW128" s="12" t="s">
        <v>39</v>
      </c>
      <c r="AX128" s="12" t="s">
        <v>76</v>
      </c>
      <c r="AY128" s="261" t="s">
        <v>208</v>
      </c>
    </row>
    <row r="129" spans="2:51" s="12" customFormat="1" ht="13.5">
      <c r="B129" s="251"/>
      <c r="C129" s="252"/>
      <c r="D129" s="248" t="s">
        <v>218</v>
      </c>
      <c r="E129" s="253" t="s">
        <v>22</v>
      </c>
      <c r="F129" s="254" t="s">
        <v>6191</v>
      </c>
      <c r="G129" s="252"/>
      <c r="H129" s="255">
        <v>1.173</v>
      </c>
      <c r="I129" s="256"/>
      <c r="J129" s="252"/>
      <c r="K129" s="252"/>
      <c r="L129" s="257"/>
      <c r="M129" s="258"/>
      <c r="N129" s="259"/>
      <c r="O129" s="259"/>
      <c r="P129" s="259"/>
      <c r="Q129" s="259"/>
      <c r="R129" s="259"/>
      <c r="S129" s="259"/>
      <c r="T129" s="260"/>
      <c r="AT129" s="261" t="s">
        <v>218</v>
      </c>
      <c r="AU129" s="261" t="s">
        <v>85</v>
      </c>
      <c r="AV129" s="12" t="s">
        <v>85</v>
      </c>
      <c r="AW129" s="12" t="s">
        <v>39</v>
      </c>
      <c r="AX129" s="12" t="s">
        <v>76</v>
      </c>
      <c r="AY129" s="261" t="s">
        <v>208</v>
      </c>
    </row>
    <row r="130" spans="2:51" s="12" customFormat="1" ht="13.5">
      <c r="B130" s="251"/>
      <c r="C130" s="252"/>
      <c r="D130" s="248" t="s">
        <v>218</v>
      </c>
      <c r="E130" s="253" t="s">
        <v>22</v>
      </c>
      <c r="F130" s="254" t="s">
        <v>6192</v>
      </c>
      <c r="G130" s="252"/>
      <c r="H130" s="255">
        <v>0.363</v>
      </c>
      <c r="I130" s="256"/>
      <c r="J130" s="252"/>
      <c r="K130" s="252"/>
      <c r="L130" s="257"/>
      <c r="M130" s="258"/>
      <c r="N130" s="259"/>
      <c r="O130" s="259"/>
      <c r="P130" s="259"/>
      <c r="Q130" s="259"/>
      <c r="R130" s="259"/>
      <c r="S130" s="259"/>
      <c r="T130" s="260"/>
      <c r="AT130" s="261" t="s">
        <v>218</v>
      </c>
      <c r="AU130" s="261" t="s">
        <v>85</v>
      </c>
      <c r="AV130" s="12" t="s">
        <v>85</v>
      </c>
      <c r="AW130" s="12" t="s">
        <v>39</v>
      </c>
      <c r="AX130" s="12" t="s">
        <v>76</v>
      </c>
      <c r="AY130" s="261" t="s">
        <v>208</v>
      </c>
    </row>
    <row r="131" spans="2:51" s="13" customFormat="1" ht="13.5">
      <c r="B131" s="262"/>
      <c r="C131" s="263"/>
      <c r="D131" s="248" t="s">
        <v>218</v>
      </c>
      <c r="E131" s="264" t="s">
        <v>22</v>
      </c>
      <c r="F131" s="265" t="s">
        <v>259</v>
      </c>
      <c r="G131" s="263"/>
      <c r="H131" s="266">
        <v>4.085</v>
      </c>
      <c r="I131" s="267"/>
      <c r="J131" s="263"/>
      <c r="K131" s="263"/>
      <c r="L131" s="268"/>
      <c r="M131" s="269"/>
      <c r="N131" s="270"/>
      <c r="O131" s="270"/>
      <c r="P131" s="270"/>
      <c r="Q131" s="270"/>
      <c r="R131" s="270"/>
      <c r="S131" s="270"/>
      <c r="T131" s="271"/>
      <c r="AT131" s="272" t="s">
        <v>218</v>
      </c>
      <c r="AU131" s="272" t="s">
        <v>85</v>
      </c>
      <c r="AV131" s="13" t="s">
        <v>121</v>
      </c>
      <c r="AW131" s="13" t="s">
        <v>39</v>
      </c>
      <c r="AX131" s="13" t="s">
        <v>76</v>
      </c>
      <c r="AY131" s="272" t="s">
        <v>208</v>
      </c>
    </row>
    <row r="132" spans="2:51" s="12" customFormat="1" ht="13.5">
      <c r="B132" s="251"/>
      <c r="C132" s="252"/>
      <c r="D132" s="248" t="s">
        <v>218</v>
      </c>
      <c r="E132" s="253" t="s">
        <v>22</v>
      </c>
      <c r="F132" s="254" t="s">
        <v>6193</v>
      </c>
      <c r="G132" s="252"/>
      <c r="H132" s="255">
        <v>4.494</v>
      </c>
      <c r="I132" s="256"/>
      <c r="J132" s="252"/>
      <c r="K132" s="252"/>
      <c r="L132" s="257"/>
      <c r="M132" s="258"/>
      <c r="N132" s="259"/>
      <c r="O132" s="259"/>
      <c r="P132" s="259"/>
      <c r="Q132" s="259"/>
      <c r="R132" s="259"/>
      <c r="S132" s="259"/>
      <c r="T132" s="260"/>
      <c r="AT132" s="261" t="s">
        <v>218</v>
      </c>
      <c r="AU132" s="261" t="s">
        <v>85</v>
      </c>
      <c r="AV132" s="12" t="s">
        <v>85</v>
      </c>
      <c r="AW132" s="12" t="s">
        <v>39</v>
      </c>
      <c r="AX132" s="12" t="s">
        <v>18</v>
      </c>
      <c r="AY132" s="261" t="s">
        <v>208</v>
      </c>
    </row>
    <row r="133" spans="2:65" s="1" customFormat="1" ht="25.5" customHeight="1">
      <c r="B133" s="48"/>
      <c r="C133" s="236" t="s">
        <v>284</v>
      </c>
      <c r="D133" s="236" t="s">
        <v>210</v>
      </c>
      <c r="E133" s="237" t="s">
        <v>575</v>
      </c>
      <c r="F133" s="238" t="s">
        <v>6194</v>
      </c>
      <c r="G133" s="239" t="s">
        <v>253</v>
      </c>
      <c r="H133" s="240">
        <v>12.259</v>
      </c>
      <c r="I133" s="241"/>
      <c r="J133" s="242">
        <f>ROUND(I133*H133,2)</f>
        <v>0</v>
      </c>
      <c r="K133" s="238" t="s">
        <v>214</v>
      </c>
      <c r="L133" s="74"/>
      <c r="M133" s="243" t="s">
        <v>22</v>
      </c>
      <c r="N133" s="244" t="s">
        <v>47</v>
      </c>
      <c r="O133" s="49"/>
      <c r="P133" s="245">
        <f>O133*H133</f>
        <v>0</v>
      </c>
      <c r="Q133" s="245">
        <v>2.45329</v>
      </c>
      <c r="R133" s="245">
        <f>Q133*H133</f>
        <v>30.07488211</v>
      </c>
      <c r="S133" s="245">
        <v>0</v>
      </c>
      <c r="T133" s="246">
        <f>S133*H133</f>
        <v>0</v>
      </c>
      <c r="AR133" s="26" t="s">
        <v>121</v>
      </c>
      <c r="AT133" s="26" t="s">
        <v>210</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121</v>
      </c>
      <c r="BM133" s="26" t="s">
        <v>6195</v>
      </c>
    </row>
    <row r="134" spans="2:51" s="14" customFormat="1" ht="13.5">
      <c r="B134" s="273"/>
      <c r="C134" s="274"/>
      <c r="D134" s="248" t="s">
        <v>218</v>
      </c>
      <c r="E134" s="275" t="s">
        <v>22</v>
      </c>
      <c r="F134" s="276" t="s">
        <v>6189</v>
      </c>
      <c r="G134" s="274"/>
      <c r="H134" s="275" t="s">
        <v>22</v>
      </c>
      <c r="I134" s="277"/>
      <c r="J134" s="274"/>
      <c r="K134" s="274"/>
      <c r="L134" s="278"/>
      <c r="M134" s="279"/>
      <c r="N134" s="280"/>
      <c r="O134" s="280"/>
      <c r="P134" s="280"/>
      <c r="Q134" s="280"/>
      <c r="R134" s="280"/>
      <c r="S134" s="280"/>
      <c r="T134" s="281"/>
      <c r="AT134" s="282" t="s">
        <v>218</v>
      </c>
      <c r="AU134" s="282" t="s">
        <v>85</v>
      </c>
      <c r="AV134" s="14" t="s">
        <v>18</v>
      </c>
      <c r="AW134" s="14" t="s">
        <v>39</v>
      </c>
      <c r="AX134" s="14" t="s">
        <v>76</v>
      </c>
      <c r="AY134" s="282" t="s">
        <v>208</v>
      </c>
    </row>
    <row r="135" spans="2:51" s="12" customFormat="1" ht="13.5">
      <c r="B135" s="251"/>
      <c r="C135" s="252"/>
      <c r="D135" s="248" t="s">
        <v>218</v>
      </c>
      <c r="E135" s="253" t="s">
        <v>22</v>
      </c>
      <c r="F135" s="254" t="s">
        <v>6196</v>
      </c>
      <c r="G135" s="252"/>
      <c r="H135" s="255">
        <v>7.648</v>
      </c>
      <c r="I135" s="256"/>
      <c r="J135" s="252"/>
      <c r="K135" s="252"/>
      <c r="L135" s="257"/>
      <c r="M135" s="258"/>
      <c r="N135" s="259"/>
      <c r="O135" s="259"/>
      <c r="P135" s="259"/>
      <c r="Q135" s="259"/>
      <c r="R135" s="259"/>
      <c r="S135" s="259"/>
      <c r="T135" s="260"/>
      <c r="AT135" s="261" t="s">
        <v>218</v>
      </c>
      <c r="AU135" s="261" t="s">
        <v>85</v>
      </c>
      <c r="AV135" s="12" t="s">
        <v>85</v>
      </c>
      <c r="AW135" s="12" t="s">
        <v>39</v>
      </c>
      <c r="AX135" s="12" t="s">
        <v>76</v>
      </c>
      <c r="AY135" s="261" t="s">
        <v>208</v>
      </c>
    </row>
    <row r="136" spans="2:51" s="12" customFormat="1" ht="13.5">
      <c r="B136" s="251"/>
      <c r="C136" s="252"/>
      <c r="D136" s="248" t="s">
        <v>218</v>
      </c>
      <c r="E136" s="253" t="s">
        <v>22</v>
      </c>
      <c r="F136" s="254" t="s">
        <v>6197</v>
      </c>
      <c r="G136" s="252"/>
      <c r="H136" s="255">
        <v>3.518</v>
      </c>
      <c r="I136" s="256"/>
      <c r="J136" s="252"/>
      <c r="K136" s="252"/>
      <c r="L136" s="257"/>
      <c r="M136" s="258"/>
      <c r="N136" s="259"/>
      <c r="O136" s="259"/>
      <c r="P136" s="259"/>
      <c r="Q136" s="259"/>
      <c r="R136" s="259"/>
      <c r="S136" s="259"/>
      <c r="T136" s="260"/>
      <c r="AT136" s="261" t="s">
        <v>218</v>
      </c>
      <c r="AU136" s="261" t="s">
        <v>85</v>
      </c>
      <c r="AV136" s="12" t="s">
        <v>85</v>
      </c>
      <c r="AW136" s="12" t="s">
        <v>39</v>
      </c>
      <c r="AX136" s="12" t="s">
        <v>76</v>
      </c>
      <c r="AY136" s="261" t="s">
        <v>208</v>
      </c>
    </row>
    <row r="137" spans="2:51" s="12" customFormat="1" ht="13.5">
      <c r="B137" s="251"/>
      <c r="C137" s="252"/>
      <c r="D137" s="248" t="s">
        <v>218</v>
      </c>
      <c r="E137" s="253" t="s">
        <v>22</v>
      </c>
      <c r="F137" s="254" t="s">
        <v>6198</v>
      </c>
      <c r="G137" s="252"/>
      <c r="H137" s="255">
        <v>1.093</v>
      </c>
      <c r="I137" s="256"/>
      <c r="J137" s="252"/>
      <c r="K137" s="252"/>
      <c r="L137" s="257"/>
      <c r="M137" s="258"/>
      <c r="N137" s="259"/>
      <c r="O137" s="259"/>
      <c r="P137" s="259"/>
      <c r="Q137" s="259"/>
      <c r="R137" s="259"/>
      <c r="S137" s="259"/>
      <c r="T137" s="260"/>
      <c r="AT137" s="261" t="s">
        <v>218</v>
      </c>
      <c r="AU137" s="261" t="s">
        <v>85</v>
      </c>
      <c r="AV137" s="12" t="s">
        <v>85</v>
      </c>
      <c r="AW137" s="12" t="s">
        <v>39</v>
      </c>
      <c r="AX137" s="12" t="s">
        <v>76</v>
      </c>
      <c r="AY137" s="261" t="s">
        <v>208</v>
      </c>
    </row>
    <row r="138" spans="2:51" s="13" customFormat="1" ht="13.5">
      <c r="B138" s="262"/>
      <c r="C138" s="263"/>
      <c r="D138" s="248" t="s">
        <v>218</v>
      </c>
      <c r="E138" s="264" t="s">
        <v>22</v>
      </c>
      <c r="F138" s="265" t="s">
        <v>259</v>
      </c>
      <c r="G138" s="263"/>
      <c r="H138" s="266">
        <v>12.259</v>
      </c>
      <c r="I138" s="267"/>
      <c r="J138" s="263"/>
      <c r="K138" s="263"/>
      <c r="L138" s="268"/>
      <c r="M138" s="269"/>
      <c r="N138" s="270"/>
      <c r="O138" s="270"/>
      <c r="P138" s="270"/>
      <c r="Q138" s="270"/>
      <c r="R138" s="270"/>
      <c r="S138" s="270"/>
      <c r="T138" s="271"/>
      <c r="AT138" s="272" t="s">
        <v>218</v>
      </c>
      <c r="AU138" s="272" t="s">
        <v>85</v>
      </c>
      <c r="AV138" s="13" t="s">
        <v>121</v>
      </c>
      <c r="AW138" s="13" t="s">
        <v>39</v>
      </c>
      <c r="AX138" s="13" t="s">
        <v>18</v>
      </c>
      <c r="AY138" s="272" t="s">
        <v>208</v>
      </c>
    </row>
    <row r="139" spans="2:65" s="1" customFormat="1" ht="51" customHeight="1">
      <c r="B139" s="48"/>
      <c r="C139" s="236" t="s">
        <v>290</v>
      </c>
      <c r="D139" s="236" t="s">
        <v>210</v>
      </c>
      <c r="E139" s="237" t="s">
        <v>588</v>
      </c>
      <c r="F139" s="238" t="s">
        <v>6199</v>
      </c>
      <c r="G139" s="239" t="s">
        <v>213</v>
      </c>
      <c r="H139" s="240">
        <v>25.218</v>
      </c>
      <c r="I139" s="241"/>
      <c r="J139" s="242">
        <f>ROUND(I139*H139,2)</f>
        <v>0</v>
      </c>
      <c r="K139" s="238" t="s">
        <v>214</v>
      </c>
      <c r="L139" s="74"/>
      <c r="M139" s="243" t="s">
        <v>22</v>
      </c>
      <c r="N139" s="244" t="s">
        <v>47</v>
      </c>
      <c r="O139" s="49"/>
      <c r="P139" s="245">
        <f>O139*H139</f>
        <v>0</v>
      </c>
      <c r="Q139" s="245">
        <v>0.00103</v>
      </c>
      <c r="R139" s="245">
        <f>Q139*H139</f>
        <v>0.02597454</v>
      </c>
      <c r="S139" s="245">
        <v>0</v>
      </c>
      <c r="T139" s="246">
        <f>S139*H139</f>
        <v>0</v>
      </c>
      <c r="AR139" s="26" t="s">
        <v>121</v>
      </c>
      <c r="AT139" s="26" t="s">
        <v>210</v>
      </c>
      <c r="AU139" s="26" t="s">
        <v>85</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121</v>
      </c>
      <c r="BM139" s="26" t="s">
        <v>6200</v>
      </c>
    </row>
    <row r="140" spans="2:51" s="14" customFormat="1" ht="13.5">
      <c r="B140" s="273"/>
      <c r="C140" s="274"/>
      <c r="D140" s="248" t="s">
        <v>218</v>
      </c>
      <c r="E140" s="275" t="s">
        <v>22</v>
      </c>
      <c r="F140" s="276" t="s">
        <v>6189</v>
      </c>
      <c r="G140" s="274"/>
      <c r="H140" s="275" t="s">
        <v>22</v>
      </c>
      <c r="I140" s="277"/>
      <c r="J140" s="274"/>
      <c r="K140" s="274"/>
      <c r="L140" s="278"/>
      <c r="M140" s="279"/>
      <c r="N140" s="280"/>
      <c r="O140" s="280"/>
      <c r="P140" s="280"/>
      <c r="Q140" s="280"/>
      <c r="R140" s="280"/>
      <c r="S140" s="280"/>
      <c r="T140" s="281"/>
      <c r="AT140" s="282" t="s">
        <v>218</v>
      </c>
      <c r="AU140" s="282" t="s">
        <v>85</v>
      </c>
      <c r="AV140" s="14" t="s">
        <v>18</v>
      </c>
      <c r="AW140" s="14" t="s">
        <v>39</v>
      </c>
      <c r="AX140" s="14" t="s">
        <v>76</v>
      </c>
      <c r="AY140" s="282" t="s">
        <v>208</v>
      </c>
    </row>
    <row r="141" spans="2:51" s="12" customFormat="1" ht="13.5">
      <c r="B141" s="251"/>
      <c r="C141" s="252"/>
      <c r="D141" s="248" t="s">
        <v>218</v>
      </c>
      <c r="E141" s="253" t="s">
        <v>22</v>
      </c>
      <c r="F141" s="254" t="s">
        <v>6201</v>
      </c>
      <c r="G141" s="252"/>
      <c r="H141" s="255">
        <v>15.198</v>
      </c>
      <c r="I141" s="256"/>
      <c r="J141" s="252"/>
      <c r="K141" s="252"/>
      <c r="L141" s="257"/>
      <c r="M141" s="258"/>
      <c r="N141" s="259"/>
      <c r="O141" s="259"/>
      <c r="P141" s="259"/>
      <c r="Q141" s="259"/>
      <c r="R141" s="259"/>
      <c r="S141" s="259"/>
      <c r="T141" s="260"/>
      <c r="AT141" s="261" t="s">
        <v>218</v>
      </c>
      <c r="AU141" s="261" t="s">
        <v>85</v>
      </c>
      <c r="AV141" s="12" t="s">
        <v>85</v>
      </c>
      <c r="AW141" s="12" t="s">
        <v>39</v>
      </c>
      <c r="AX141" s="12" t="s">
        <v>76</v>
      </c>
      <c r="AY141" s="261" t="s">
        <v>208</v>
      </c>
    </row>
    <row r="142" spans="2:51" s="12" customFormat="1" ht="13.5">
      <c r="B142" s="251"/>
      <c r="C142" s="252"/>
      <c r="D142" s="248" t="s">
        <v>218</v>
      </c>
      <c r="E142" s="253" t="s">
        <v>22</v>
      </c>
      <c r="F142" s="254" t="s">
        <v>6202</v>
      </c>
      <c r="G142" s="252"/>
      <c r="H142" s="255">
        <v>8.04</v>
      </c>
      <c r="I142" s="256"/>
      <c r="J142" s="252"/>
      <c r="K142" s="252"/>
      <c r="L142" s="257"/>
      <c r="M142" s="258"/>
      <c r="N142" s="259"/>
      <c r="O142" s="259"/>
      <c r="P142" s="259"/>
      <c r="Q142" s="259"/>
      <c r="R142" s="259"/>
      <c r="S142" s="259"/>
      <c r="T142" s="260"/>
      <c r="AT142" s="261" t="s">
        <v>218</v>
      </c>
      <c r="AU142" s="261" t="s">
        <v>85</v>
      </c>
      <c r="AV142" s="12" t="s">
        <v>85</v>
      </c>
      <c r="AW142" s="12" t="s">
        <v>39</v>
      </c>
      <c r="AX142" s="12" t="s">
        <v>76</v>
      </c>
      <c r="AY142" s="261" t="s">
        <v>208</v>
      </c>
    </row>
    <row r="143" spans="2:51" s="12" customFormat="1" ht="13.5">
      <c r="B143" s="251"/>
      <c r="C143" s="252"/>
      <c r="D143" s="248" t="s">
        <v>218</v>
      </c>
      <c r="E143" s="253" t="s">
        <v>22</v>
      </c>
      <c r="F143" s="254" t="s">
        <v>6203</v>
      </c>
      <c r="G143" s="252"/>
      <c r="H143" s="255">
        <v>1.98</v>
      </c>
      <c r="I143" s="256"/>
      <c r="J143" s="252"/>
      <c r="K143" s="252"/>
      <c r="L143" s="257"/>
      <c r="M143" s="258"/>
      <c r="N143" s="259"/>
      <c r="O143" s="259"/>
      <c r="P143" s="259"/>
      <c r="Q143" s="259"/>
      <c r="R143" s="259"/>
      <c r="S143" s="259"/>
      <c r="T143" s="260"/>
      <c r="AT143" s="261" t="s">
        <v>218</v>
      </c>
      <c r="AU143" s="261" t="s">
        <v>85</v>
      </c>
      <c r="AV143" s="12" t="s">
        <v>85</v>
      </c>
      <c r="AW143" s="12" t="s">
        <v>39</v>
      </c>
      <c r="AX143" s="12" t="s">
        <v>76</v>
      </c>
      <c r="AY143" s="261" t="s">
        <v>208</v>
      </c>
    </row>
    <row r="144" spans="2:51" s="13" customFormat="1" ht="13.5">
      <c r="B144" s="262"/>
      <c r="C144" s="263"/>
      <c r="D144" s="248" t="s">
        <v>218</v>
      </c>
      <c r="E144" s="264" t="s">
        <v>22</v>
      </c>
      <c r="F144" s="265" t="s">
        <v>259</v>
      </c>
      <c r="G144" s="263"/>
      <c r="H144" s="266">
        <v>25.218</v>
      </c>
      <c r="I144" s="267"/>
      <c r="J144" s="263"/>
      <c r="K144" s="263"/>
      <c r="L144" s="268"/>
      <c r="M144" s="269"/>
      <c r="N144" s="270"/>
      <c r="O144" s="270"/>
      <c r="P144" s="270"/>
      <c r="Q144" s="270"/>
      <c r="R144" s="270"/>
      <c r="S144" s="270"/>
      <c r="T144" s="271"/>
      <c r="AT144" s="272" t="s">
        <v>218</v>
      </c>
      <c r="AU144" s="272" t="s">
        <v>85</v>
      </c>
      <c r="AV144" s="13" t="s">
        <v>121</v>
      </c>
      <c r="AW144" s="13" t="s">
        <v>39</v>
      </c>
      <c r="AX144" s="13" t="s">
        <v>18</v>
      </c>
      <c r="AY144" s="272" t="s">
        <v>208</v>
      </c>
    </row>
    <row r="145" spans="2:65" s="1" customFormat="1" ht="38.25" customHeight="1">
      <c r="B145" s="48"/>
      <c r="C145" s="236" t="s">
        <v>10</v>
      </c>
      <c r="D145" s="236" t="s">
        <v>210</v>
      </c>
      <c r="E145" s="237" t="s">
        <v>602</v>
      </c>
      <c r="F145" s="238" t="s">
        <v>603</v>
      </c>
      <c r="G145" s="239" t="s">
        <v>213</v>
      </c>
      <c r="H145" s="240">
        <v>25.218</v>
      </c>
      <c r="I145" s="241"/>
      <c r="J145" s="242">
        <f>ROUND(I145*H145,2)</f>
        <v>0</v>
      </c>
      <c r="K145" s="238" t="s">
        <v>214</v>
      </c>
      <c r="L145" s="74"/>
      <c r="M145" s="243" t="s">
        <v>22</v>
      </c>
      <c r="N145" s="244" t="s">
        <v>47</v>
      </c>
      <c r="O145" s="49"/>
      <c r="P145" s="245">
        <f>O145*H145</f>
        <v>0</v>
      </c>
      <c r="Q145" s="245">
        <v>0</v>
      </c>
      <c r="R145" s="245">
        <f>Q145*H145</f>
        <v>0</v>
      </c>
      <c r="S145" s="245">
        <v>0</v>
      </c>
      <c r="T145" s="246">
        <f>S145*H145</f>
        <v>0</v>
      </c>
      <c r="AR145" s="26" t="s">
        <v>121</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121</v>
      </c>
      <c r="BM145" s="26" t="s">
        <v>6204</v>
      </c>
    </row>
    <row r="146" spans="2:65" s="1" customFormat="1" ht="38.25" customHeight="1">
      <c r="B146" s="48"/>
      <c r="C146" s="236" t="s">
        <v>300</v>
      </c>
      <c r="D146" s="236" t="s">
        <v>210</v>
      </c>
      <c r="E146" s="237" t="s">
        <v>632</v>
      </c>
      <c r="F146" s="238" t="s">
        <v>6205</v>
      </c>
      <c r="G146" s="239" t="s">
        <v>253</v>
      </c>
      <c r="H146" s="240">
        <v>17.323</v>
      </c>
      <c r="I146" s="241"/>
      <c r="J146" s="242">
        <f>ROUND(I146*H146,2)</f>
        <v>0</v>
      </c>
      <c r="K146" s="238" t="s">
        <v>214</v>
      </c>
      <c r="L146" s="74"/>
      <c r="M146" s="243" t="s">
        <v>22</v>
      </c>
      <c r="N146" s="244" t="s">
        <v>47</v>
      </c>
      <c r="O146" s="49"/>
      <c r="P146" s="245">
        <f>O146*H146</f>
        <v>0</v>
      </c>
      <c r="Q146" s="245">
        <v>2.45329</v>
      </c>
      <c r="R146" s="245">
        <f>Q146*H146</f>
        <v>42.49834267</v>
      </c>
      <c r="S146" s="245">
        <v>0</v>
      </c>
      <c r="T146" s="246">
        <f>S146*H146</f>
        <v>0</v>
      </c>
      <c r="AR146" s="26" t="s">
        <v>121</v>
      </c>
      <c r="AT146" s="26" t="s">
        <v>210</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121</v>
      </c>
      <c r="BM146" s="26" t="s">
        <v>6206</v>
      </c>
    </row>
    <row r="147" spans="2:47" s="1" customFormat="1" ht="13.5">
      <c r="B147" s="48"/>
      <c r="C147" s="76"/>
      <c r="D147" s="248" t="s">
        <v>216</v>
      </c>
      <c r="E147" s="76"/>
      <c r="F147" s="249" t="s">
        <v>6207</v>
      </c>
      <c r="G147" s="76"/>
      <c r="H147" s="76"/>
      <c r="I147" s="206"/>
      <c r="J147" s="76"/>
      <c r="K147" s="76"/>
      <c r="L147" s="74"/>
      <c r="M147" s="250"/>
      <c r="N147" s="49"/>
      <c r="O147" s="49"/>
      <c r="P147" s="49"/>
      <c r="Q147" s="49"/>
      <c r="R147" s="49"/>
      <c r="S147" s="49"/>
      <c r="T147" s="97"/>
      <c r="AT147" s="26" t="s">
        <v>216</v>
      </c>
      <c r="AU147" s="26" t="s">
        <v>85</v>
      </c>
    </row>
    <row r="148" spans="2:51" s="14" customFormat="1" ht="13.5">
      <c r="B148" s="273"/>
      <c r="C148" s="274"/>
      <c r="D148" s="248" t="s">
        <v>218</v>
      </c>
      <c r="E148" s="275" t="s">
        <v>22</v>
      </c>
      <c r="F148" s="276" t="s">
        <v>6208</v>
      </c>
      <c r="G148" s="274"/>
      <c r="H148" s="275" t="s">
        <v>22</v>
      </c>
      <c r="I148" s="277"/>
      <c r="J148" s="274"/>
      <c r="K148" s="274"/>
      <c r="L148" s="278"/>
      <c r="M148" s="279"/>
      <c r="N148" s="280"/>
      <c r="O148" s="280"/>
      <c r="P148" s="280"/>
      <c r="Q148" s="280"/>
      <c r="R148" s="280"/>
      <c r="S148" s="280"/>
      <c r="T148" s="281"/>
      <c r="AT148" s="282" t="s">
        <v>218</v>
      </c>
      <c r="AU148" s="282" t="s">
        <v>85</v>
      </c>
      <c r="AV148" s="14" t="s">
        <v>18</v>
      </c>
      <c r="AW148" s="14" t="s">
        <v>39</v>
      </c>
      <c r="AX148" s="14" t="s">
        <v>76</v>
      </c>
      <c r="AY148" s="282" t="s">
        <v>208</v>
      </c>
    </row>
    <row r="149" spans="2:51" s="12" customFormat="1" ht="13.5">
      <c r="B149" s="251"/>
      <c r="C149" s="252"/>
      <c r="D149" s="248" t="s">
        <v>218</v>
      </c>
      <c r="E149" s="253" t="s">
        <v>22</v>
      </c>
      <c r="F149" s="254" t="s">
        <v>6209</v>
      </c>
      <c r="G149" s="252"/>
      <c r="H149" s="255">
        <v>11.286</v>
      </c>
      <c r="I149" s="256"/>
      <c r="J149" s="252"/>
      <c r="K149" s="252"/>
      <c r="L149" s="257"/>
      <c r="M149" s="258"/>
      <c r="N149" s="259"/>
      <c r="O149" s="259"/>
      <c r="P149" s="259"/>
      <c r="Q149" s="259"/>
      <c r="R149" s="259"/>
      <c r="S149" s="259"/>
      <c r="T149" s="260"/>
      <c r="AT149" s="261" t="s">
        <v>218</v>
      </c>
      <c r="AU149" s="261" t="s">
        <v>85</v>
      </c>
      <c r="AV149" s="12" t="s">
        <v>85</v>
      </c>
      <c r="AW149" s="12" t="s">
        <v>39</v>
      </c>
      <c r="AX149" s="12" t="s">
        <v>76</v>
      </c>
      <c r="AY149" s="261" t="s">
        <v>208</v>
      </c>
    </row>
    <row r="150" spans="2:51" s="12" customFormat="1" ht="13.5">
      <c r="B150" s="251"/>
      <c r="C150" s="252"/>
      <c r="D150" s="248" t="s">
        <v>218</v>
      </c>
      <c r="E150" s="253" t="s">
        <v>22</v>
      </c>
      <c r="F150" s="254" t="s">
        <v>6210</v>
      </c>
      <c r="G150" s="252"/>
      <c r="H150" s="255">
        <v>4.406</v>
      </c>
      <c r="I150" s="256"/>
      <c r="J150" s="252"/>
      <c r="K150" s="252"/>
      <c r="L150" s="257"/>
      <c r="M150" s="258"/>
      <c r="N150" s="259"/>
      <c r="O150" s="259"/>
      <c r="P150" s="259"/>
      <c r="Q150" s="259"/>
      <c r="R150" s="259"/>
      <c r="S150" s="259"/>
      <c r="T150" s="260"/>
      <c r="AT150" s="261" t="s">
        <v>218</v>
      </c>
      <c r="AU150" s="261" t="s">
        <v>85</v>
      </c>
      <c r="AV150" s="12" t="s">
        <v>85</v>
      </c>
      <c r="AW150" s="12" t="s">
        <v>39</v>
      </c>
      <c r="AX150" s="12" t="s">
        <v>76</v>
      </c>
      <c r="AY150" s="261" t="s">
        <v>208</v>
      </c>
    </row>
    <row r="151" spans="2:51" s="12" customFormat="1" ht="13.5">
      <c r="B151" s="251"/>
      <c r="C151" s="252"/>
      <c r="D151" s="248" t="s">
        <v>218</v>
      </c>
      <c r="E151" s="253" t="s">
        <v>22</v>
      </c>
      <c r="F151" s="254" t="s">
        <v>6211</v>
      </c>
      <c r="G151" s="252"/>
      <c r="H151" s="255">
        <v>1.631</v>
      </c>
      <c r="I151" s="256"/>
      <c r="J151" s="252"/>
      <c r="K151" s="252"/>
      <c r="L151" s="257"/>
      <c r="M151" s="258"/>
      <c r="N151" s="259"/>
      <c r="O151" s="259"/>
      <c r="P151" s="259"/>
      <c r="Q151" s="259"/>
      <c r="R151" s="259"/>
      <c r="S151" s="259"/>
      <c r="T151" s="260"/>
      <c r="AT151" s="261" t="s">
        <v>218</v>
      </c>
      <c r="AU151" s="261" t="s">
        <v>85</v>
      </c>
      <c r="AV151" s="12" t="s">
        <v>85</v>
      </c>
      <c r="AW151" s="12" t="s">
        <v>39</v>
      </c>
      <c r="AX151" s="12" t="s">
        <v>76</v>
      </c>
      <c r="AY151" s="261" t="s">
        <v>208</v>
      </c>
    </row>
    <row r="152" spans="2:51" s="13" customFormat="1" ht="13.5">
      <c r="B152" s="262"/>
      <c r="C152" s="263"/>
      <c r="D152" s="248" t="s">
        <v>218</v>
      </c>
      <c r="E152" s="264" t="s">
        <v>22</v>
      </c>
      <c r="F152" s="265" t="s">
        <v>259</v>
      </c>
      <c r="G152" s="263"/>
      <c r="H152" s="266">
        <v>17.323</v>
      </c>
      <c r="I152" s="267"/>
      <c r="J152" s="263"/>
      <c r="K152" s="263"/>
      <c r="L152" s="268"/>
      <c r="M152" s="269"/>
      <c r="N152" s="270"/>
      <c r="O152" s="270"/>
      <c r="P152" s="270"/>
      <c r="Q152" s="270"/>
      <c r="R152" s="270"/>
      <c r="S152" s="270"/>
      <c r="T152" s="271"/>
      <c r="AT152" s="272" t="s">
        <v>218</v>
      </c>
      <c r="AU152" s="272" t="s">
        <v>85</v>
      </c>
      <c r="AV152" s="13" t="s">
        <v>121</v>
      </c>
      <c r="AW152" s="13" t="s">
        <v>39</v>
      </c>
      <c r="AX152" s="13" t="s">
        <v>18</v>
      </c>
      <c r="AY152" s="272" t="s">
        <v>208</v>
      </c>
    </row>
    <row r="153" spans="2:65" s="1" customFormat="1" ht="38.25" customHeight="1">
      <c r="B153" s="48"/>
      <c r="C153" s="236" t="s">
        <v>306</v>
      </c>
      <c r="D153" s="236" t="s">
        <v>210</v>
      </c>
      <c r="E153" s="237" t="s">
        <v>638</v>
      </c>
      <c r="F153" s="238" t="s">
        <v>639</v>
      </c>
      <c r="G153" s="239" t="s">
        <v>213</v>
      </c>
      <c r="H153" s="240">
        <v>140.038</v>
      </c>
      <c r="I153" s="241"/>
      <c r="J153" s="242">
        <f>ROUND(I153*H153,2)</f>
        <v>0</v>
      </c>
      <c r="K153" s="238" t="s">
        <v>214</v>
      </c>
      <c r="L153" s="74"/>
      <c r="M153" s="243" t="s">
        <v>22</v>
      </c>
      <c r="N153" s="244" t="s">
        <v>47</v>
      </c>
      <c r="O153" s="49"/>
      <c r="P153" s="245">
        <f>O153*H153</f>
        <v>0</v>
      </c>
      <c r="Q153" s="245">
        <v>0.00109</v>
      </c>
      <c r="R153" s="245">
        <f>Q153*H153</f>
        <v>0.15264142000000003</v>
      </c>
      <c r="S153" s="245">
        <v>0</v>
      </c>
      <c r="T153" s="246">
        <f>S153*H153</f>
        <v>0</v>
      </c>
      <c r="AR153" s="26" t="s">
        <v>121</v>
      </c>
      <c r="AT153" s="26" t="s">
        <v>210</v>
      </c>
      <c r="AU153" s="26" t="s">
        <v>85</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121</v>
      </c>
      <c r="BM153" s="26" t="s">
        <v>6212</v>
      </c>
    </row>
    <row r="154" spans="2:51" s="14" customFormat="1" ht="13.5">
      <c r="B154" s="273"/>
      <c r="C154" s="274"/>
      <c r="D154" s="248" t="s">
        <v>218</v>
      </c>
      <c r="E154" s="275" t="s">
        <v>22</v>
      </c>
      <c r="F154" s="276" t="s">
        <v>6208</v>
      </c>
      <c r="G154" s="274"/>
      <c r="H154" s="275" t="s">
        <v>22</v>
      </c>
      <c r="I154" s="277"/>
      <c r="J154" s="274"/>
      <c r="K154" s="274"/>
      <c r="L154" s="278"/>
      <c r="M154" s="279"/>
      <c r="N154" s="280"/>
      <c r="O154" s="280"/>
      <c r="P154" s="280"/>
      <c r="Q154" s="280"/>
      <c r="R154" s="280"/>
      <c r="S154" s="280"/>
      <c r="T154" s="281"/>
      <c r="AT154" s="282" t="s">
        <v>218</v>
      </c>
      <c r="AU154" s="282" t="s">
        <v>85</v>
      </c>
      <c r="AV154" s="14" t="s">
        <v>18</v>
      </c>
      <c r="AW154" s="14" t="s">
        <v>39</v>
      </c>
      <c r="AX154" s="14" t="s">
        <v>76</v>
      </c>
      <c r="AY154" s="282" t="s">
        <v>208</v>
      </c>
    </row>
    <row r="155" spans="2:51" s="12" customFormat="1" ht="13.5">
      <c r="B155" s="251"/>
      <c r="C155" s="252"/>
      <c r="D155" s="248" t="s">
        <v>218</v>
      </c>
      <c r="E155" s="253" t="s">
        <v>22</v>
      </c>
      <c r="F155" s="254" t="s">
        <v>6213</v>
      </c>
      <c r="G155" s="252"/>
      <c r="H155" s="255">
        <v>90.288</v>
      </c>
      <c r="I155" s="256"/>
      <c r="J155" s="252"/>
      <c r="K155" s="252"/>
      <c r="L155" s="257"/>
      <c r="M155" s="258"/>
      <c r="N155" s="259"/>
      <c r="O155" s="259"/>
      <c r="P155" s="259"/>
      <c r="Q155" s="259"/>
      <c r="R155" s="259"/>
      <c r="S155" s="259"/>
      <c r="T155" s="260"/>
      <c r="AT155" s="261" t="s">
        <v>218</v>
      </c>
      <c r="AU155" s="261" t="s">
        <v>85</v>
      </c>
      <c r="AV155" s="12" t="s">
        <v>85</v>
      </c>
      <c r="AW155" s="12" t="s">
        <v>39</v>
      </c>
      <c r="AX155" s="12" t="s">
        <v>76</v>
      </c>
      <c r="AY155" s="261" t="s">
        <v>208</v>
      </c>
    </row>
    <row r="156" spans="2:51" s="12" customFormat="1" ht="13.5">
      <c r="B156" s="251"/>
      <c r="C156" s="252"/>
      <c r="D156" s="248" t="s">
        <v>218</v>
      </c>
      <c r="E156" s="253" t="s">
        <v>22</v>
      </c>
      <c r="F156" s="254" t="s">
        <v>6214</v>
      </c>
      <c r="G156" s="252"/>
      <c r="H156" s="255">
        <v>35.25</v>
      </c>
      <c r="I156" s="256"/>
      <c r="J156" s="252"/>
      <c r="K156" s="252"/>
      <c r="L156" s="257"/>
      <c r="M156" s="258"/>
      <c r="N156" s="259"/>
      <c r="O156" s="259"/>
      <c r="P156" s="259"/>
      <c r="Q156" s="259"/>
      <c r="R156" s="259"/>
      <c r="S156" s="259"/>
      <c r="T156" s="260"/>
      <c r="AT156" s="261" t="s">
        <v>218</v>
      </c>
      <c r="AU156" s="261" t="s">
        <v>85</v>
      </c>
      <c r="AV156" s="12" t="s">
        <v>85</v>
      </c>
      <c r="AW156" s="12" t="s">
        <v>39</v>
      </c>
      <c r="AX156" s="12" t="s">
        <v>76</v>
      </c>
      <c r="AY156" s="261" t="s">
        <v>208</v>
      </c>
    </row>
    <row r="157" spans="2:51" s="12" customFormat="1" ht="13.5">
      <c r="B157" s="251"/>
      <c r="C157" s="252"/>
      <c r="D157" s="248" t="s">
        <v>218</v>
      </c>
      <c r="E157" s="253" t="s">
        <v>22</v>
      </c>
      <c r="F157" s="254" t="s">
        <v>6215</v>
      </c>
      <c r="G157" s="252"/>
      <c r="H157" s="255">
        <v>14.5</v>
      </c>
      <c r="I157" s="256"/>
      <c r="J157" s="252"/>
      <c r="K157" s="252"/>
      <c r="L157" s="257"/>
      <c r="M157" s="258"/>
      <c r="N157" s="259"/>
      <c r="O157" s="259"/>
      <c r="P157" s="259"/>
      <c r="Q157" s="259"/>
      <c r="R157" s="259"/>
      <c r="S157" s="259"/>
      <c r="T157" s="260"/>
      <c r="AT157" s="261" t="s">
        <v>218</v>
      </c>
      <c r="AU157" s="261" t="s">
        <v>85</v>
      </c>
      <c r="AV157" s="12" t="s">
        <v>85</v>
      </c>
      <c r="AW157" s="12" t="s">
        <v>39</v>
      </c>
      <c r="AX157" s="12" t="s">
        <v>76</v>
      </c>
      <c r="AY157" s="261" t="s">
        <v>208</v>
      </c>
    </row>
    <row r="158" spans="2:51" s="13" customFormat="1" ht="13.5">
      <c r="B158" s="262"/>
      <c r="C158" s="263"/>
      <c r="D158" s="248" t="s">
        <v>218</v>
      </c>
      <c r="E158" s="264" t="s">
        <v>22</v>
      </c>
      <c r="F158" s="265" t="s">
        <v>259</v>
      </c>
      <c r="G158" s="263"/>
      <c r="H158" s="266">
        <v>140.038</v>
      </c>
      <c r="I158" s="267"/>
      <c r="J158" s="263"/>
      <c r="K158" s="263"/>
      <c r="L158" s="268"/>
      <c r="M158" s="269"/>
      <c r="N158" s="270"/>
      <c r="O158" s="270"/>
      <c r="P158" s="270"/>
      <c r="Q158" s="270"/>
      <c r="R158" s="270"/>
      <c r="S158" s="270"/>
      <c r="T158" s="271"/>
      <c r="AT158" s="272" t="s">
        <v>218</v>
      </c>
      <c r="AU158" s="272" t="s">
        <v>85</v>
      </c>
      <c r="AV158" s="13" t="s">
        <v>121</v>
      </c>
      <c r="AW158" s="13" t="s">
        <v>39</v>
      </c>
      <c r="AX158" s="13" t="s">
        <v>18</v>
      </c>
      <c r="AY158" s="272" t="s">
        <v>208</v>
      </c>
    </row>
    <row r="159" spans="2:65" s="1" customFormat="1" ht="38.25" customHeight="1">
      <c r="B159" s="48"/>
      <c r="C159" s="236" t="s">
        <v>311</v>
      </c>
      <c r="D159" s="236" t="s">
        <v>210</v>
      </c>
      <c r="E159" s="237" t="s">
        <v>644</v>
      </c>
      <c r="F159" s="238" t="s">
        <v>645</v>
      </c>
      <c r="G159" s="239" t="s">
        <v>213</v>
      </c>
      <c r="H159" s="240">
        <v>140.038</v>
      </c>
      <c r="I159" s="241"/>
      <c r="J159" s="242">
        <f>ROUND(I159*H159,2)</f>
        <v>0</v>
      </c>
      <c r="K159" s="238" t="s">
        <v>214</v>
      </c>
      <c r="L159" s="74"/>
      <c r="M159" s="243" t="s">
        <v>22</v>
      </c>
      <c r="N159" s="244" t="s">
        <v>47</v>
      </c>
      <c r="O159" s="49"/>
      <c r="P159" s="245">
        <f>O159*H159</f>
        <v>0</v>
      </c>
      <c r="Q159" s="245">
        <v>0</v>
      </c>
      <c r="R159" s="245">
        <f>Q159*H159</f>
        <v>0</v>
      </c>
      <c r="S159" s="245">
        <v>0</v>
      </c>
      <c r="T159" s="246">
        <f>S159*H159</f>
        <v>0</v>
      </c>
      <c r="AR159" s="26" t="s">
        <v>121</v>
      </c>
      <c r="AT159" s="26" t="s">
        <v>210</v>
      </c>
      <c r="AU159" s="26" t="s">
        <v>85</v>
      </c>
      <c r="AY159" s="26" t="s">
        <v>208</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121</v>
      </c>
      <c r="BM159" s="26" t="s">
        <v>6216</v>
      </c>
    </row>
    <row r="160" spans="2:65" s="1" customFormat="1" ht="38.25" customHeight="1">
      <c r="B160" s="48"/>
      <c r="C160" s="236" t="s">
        <v>315</v>
      </c>
      <c r="D160" s="236" t="s">
        <v>210</v>
      </c>
      <c r="E160" s="237" t="s">
        <v>648</v>
      </c>
      <c r="F160" s="238" t="s">
        <v>649</v>
      </c>
      <c r="G160" s="239" t="s">
        <v>340</v>
      </c>
      <c r="H160" s="240">
        <v>2.795</v>
      </c>
      <c r="I160" s="241"/>
      <c r="J160" s="242">
        <f>ROUND(I160*H160,2)</f>
        <v>0</v>
      </c>
      <c r="K160" s="238" t="s">
        <v>242</v>
      </c>
      <c r="L160" s="74"/>
      <c r="M160" s="243" t="s">
        <v>22</v>
      </c>
      <c r="N160" s="244" t="s">
        <v>47</v>
      </c>
      <c r="O160" s="49"/>
      <c r="P160" s="245">
        <f>O160*H160</f>
        <v>0</v>
      </c>
      <c r="Q160" s="245">
        <v>1.05871</v>
      </c>
      <c r="R160" s="245">
        <f>Q160*H160</f>
        <v>2.95909445</v>
      </c>
      <c r="S160" s="245">
        <v>0</v>
      </c>
      <c r="T160" s="246">
        <f>S160*H160</f>
        <v>0</v>
      </c>
      <c r="AR160" s="26" t="s">
        <v>121</v>
      </c>
      <c r="AT160" s="26" t="s">
        <v>210</v>
      </c>
      <c r="AU160" s="26" t="s">
        <v>85</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121</v>
      </c>
      <c r="BM160" s="26" t="s">
        <v>6217</v>
      </c>
    </row>
    <row r="161" spans="2:51" s="12" customFormat="1" ht="13.5">
      <c r="B161" s="251"/>
      <c r="C161" s="252"/>
      <c r="D161" s="248" t="s">
        <v>218</v>
      </c>
      <c r="E161" s="253" t="s">
        <v>22</v>
      </c>
      <c r="F161" s="254" t="s">
        <v>6218</v>
      </c>
      <c r="G161" s="252"/>
      <c r="H161" s="255">
        <v>2.662</v>
      </c>
      <c r="I161" s="256"/>
      <c r="J161" s="252"/>
      <c r="K161" s="252"/>
      <c r="L161" s="257"/>
      <c r="M161" s="258"/>
      <c r="N161" s="259"/>
      <c r="O161" s="259"/>
      <c r="P161" s="259"/>
      <c r="Q161" s="259"/>
      <c r="R161" s="259"/>
      <c r="S161" s="259"/>
      <c r="T161" s="260"/>
      <c r="AT161" s="261" t="s">
        <v>218</v>
      </c>
      <c r="AU161" s="261" t="s">
        <v>85</v>
      </c>
      <c r="AV161" s="12" t="s">
        <v>85</v>
      </c>
      <c r="AW161" s="12" t="s">
        <v>39</v>
      </c>
      <c r="AX161" s="12" t="s">
        <v>18</v>
      </c>
      <c r="AY161" s="261" t="s">
        <v>208</v>
      </c>
    </row>
    <row r="162" spans="2:51" s="12" customFormat="1" ht="13.5">
      <c r="B162" s="251"/>
      <c r="C162" s="252"/>
      <c r="D162" s="248" t="s">
        <v>218</v>
      </c>
      <c r="E162" s="252"/>
      <c r="F162" s="254" t="s">
        <v>6219</v>
      </c>
      <c r="G162" s="252"/>
      <c r="H162" s="255">
        <v>2.795</v>
      </c>
      <c r="I162" s="256"/>
      <c r="J162" s="252"/>
      <c r="K162" s="252"/>
      <c r="L162" s="257"/>
      <c r="M162" s="258"/>
      <c r="N162" s="259"/>
      <c r="O162" s="259"/>
      <c r="P162" s="259"/>
      <c r="Q162" s="259"/>
      <c r="R162" s="259"/>
      <c r="S162" s="259"/>
      <c r="T162" s="260"/>
      <c r="AT162" s="261" t="s">
        <v>218</v>
      </c>
      <c r="AU162" s="261" t="s">
        <v>85</v>
      </c>
      <c r="AV162" s="12" t="s">
        <v>85</v>
      </c>
      <c r="AW162" s="12" t="s">
        <v>6</v>
      </c>
      <c r="AX162" s="12" t="s">
        <v>18</v>
      </c>
      <c r="AY162" s="261" t="s">
        <v>208</v>
      </c>
    </row>
    <row r="163" spans="2:63" s="11" customFormat="1" ht="29.85" customHeight="1">
      <c r="B163" s="220"/>
      <c r="C163" s="221"/>
      <c r="D163" s="222" t="s">
        <v>75</v>
      </c>
      <c r="E163" s="234" t="s">
        <v>104</v>
      </c>
      <c r="F163" s="234" t="s">
        <v>653</v>
      </c>
      <c r="G163" s="221"/>
      <c r="H163" s="221"/>
      <c r="I163" s="224"/>
      <c r="J163" s="235">
        <f>BK163</f>
        <v>0</v>
      </c>
      <c r="K163" s="221"/>
      <c r="L163" s="226"/>
      <c r="M163" s="227"/>
      <c r="N163" s="228"/>
      <c r="O163" s="228"/>
      <c r="P163" s="229">
        <f>P164</f>
        <v>0</v>
      </c>
      <c r="Q163" s="228"/>
      <c r="R163" s="229">
        <f>R164</f>
        <v>0</v>
      </c>
      <c r="S163" s="228"/>
      <c r="T163" s="230">
        <f>T164</f>
        <v>0</v>
      </c>
      <c r="AR163" s="231" t="s">
        <v>18</v>
      </c>
      <c r="AT163" s="232" t="s">
        <v>75</v>
      </c>
      <c r="AU163" s="232" t="s">
        <v>18</v>
      </c>
      <c r="AY163" s="231" t="s">
        <v>208</v>
      </c>
      <c r="BK163" s="233">
        <f>BK164</f>
        <v>0</v>
      </c>
    </row>
    <row r="164" spans="2:65" s="1" customFormat="1" ht="25.5" customHeight="1">
      <c r="B164" s="48"/>
      <c r="C164" s="236" t="s">
        <v>320</v>
      </c>
      <c r="D164" s="236" t="s">
        <v>210</v>
      </c>
      <c r="E164" s="237" t="s">
        <v>6220</v>
      </c>
      <c r="F164" s="238" t="s">
        <v>6221</v>
      </c>
      <c r="G164" s="239" t="s">
        <v>269</v>
      </c>
      <c r="H164" s="240">
        <v>5</v>
      </c>
      <c r="I164" s="241"/>
      <c r="J164" s="242">
        <f>ROUND(I164*H164,2)</f>
        <v>0</v>
      </c>
      <c r="K164" s="238" t="s">
        <v>22</v>
      </c>
      <c r="L164" s="74"/>
      <c r="M164" s="243" t="s">
        <v>22</v>
      </c>
      <c r="N164" s="244" t="s">
        <v>47</v>
      </c>
      <c r="O164" s="49"/>
      <c r="P164" s="245">
        <f>O164*H164</f>
        <v>0</v>
      </c>
      <c r="Q164" s="245">
        <v>0</v>
      </c>
      <c r="R164" s="245">
        <f>Q164*H164</f>
        <v>0</v>
      </c>
      <c r="S164" s="245">
        <v>0</v>
      </c>
      <c r="T164" s="246">
        <f>S164*H164</f>
        <v>0</v>
      </c>
      <c r="AR164" s="26" t="s">
        <v>121</v>
      </c>
      <c r="AT164" s="26" t="s">
        <v>210</v>
      </c>
      <c r="AU164" s="26" t="s">
        <v>85</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121</v>
      </c>
      <c r="BM164" s="26" t="s">
        <v>6222</v>
      </c>
    </row>
    <row r="165" spans="2:63" s="11" customFormat="1" ht="29.85" customHeight="1">
      <c r="B165" s="220"/>
      <c r="C165" s="221"/>
      <c r="D165" s="222" t="s">
        <v>75</v>
      </c>
      <c r="E165" s="234" t="s">
        <v>238</v>
      </c>
      <c r="F165" s="234" t="s">
        <v>1116</v>
      </c>
      <c r="G165" s="221"/>
      <c r="H165" s="221"/>
      <c r="I165" s="224"/>
      <c r="J165" s="235">
        <f>BK165</f>
        <v>0</v>
      </c>
      <c r="K165" s="221"/>
      <c r="L165" s="226"/>
      <c r="M165" s="227"/>
      <c r="N165" s="228"/>
      <c r="O165" s="228"/>
      <c r="P165" s="229">
        <f>SUM(P166:P186)</f>
        <v>0</v>
      </c>
      <c r="Q165" s="228"/>
      <c r="R165" s="229">
        <f>SUM(R166:R186)</f>
        <v>0.54257202</v>
      </c>
      <c r="S165" s="228"/>
      <c r="T165" s="230">
        <f>SUM(T166:T186)</f>
        <v>0</v>
      </c>
      <c r="AR165" s="231" t="s">
        <v>18</v>
      </c>
      <c r="AT165" s="232" t="s">
        <v>75</v>
      </c>
      <c r="AU165" s="232" t="s">
        <v>18</v>
      </c>
      <c r="AY165" s="231" t="s">
        <v>208</v>
      </c>
      <c r="BK165" s="233">
        <f>SUM(BK166:BK186)</f>
        <v>0</v>
      </c>
    </row>
    <row r="166" spans="2:65" s="1" customFormat="1" ht="25.5" customHeight="1">
      <c r="B166" s="48"/>
      <c r="C166" s="236" t="s">
        <v>9</v>
      </c>
      <c r="D166" s="236" t="s">
        <v>210</v>
      </c>
      <c r="E166" s="237" t="s">
        <v>6223</v>
      </c>
      <c r="F166" s="238" t="s">
        <v>6224</v>
      </c>
      <c r="G166" s="239" t="s">
        <v>213</v>
      </c>
      <c r="H166" s="240">
        <v>69.294</v>
      </c>
      <c r="I166" s="241"/>
      <c r="J166" s="242">
        <f>ROUND(I166*H166,2)</f>
        <v>0</v>
      </c>
      <c r="K166" s="238" t="s">
        <v>214</v>
      </c>
      <c r="L166" s="74"/>
      <c r="M166" s="243" t="s">
        <v>22</v>
      </c>
      <c r="N166" s="244" t="s">
        <v>47</v>
      </c>
      <c r="O166" s="49"/>
      <c r="P166" s="245">
        <f>O166*H166</f>
        <v>0</v>
      </c>
      <c r="Q166" s="245">
        <v>0.00026</v>
      </c>
      <c r="R166" s="245">
        <f>Q166*H166</f>
        <v>0.018016439999999998</v>
      </c>
      <c r="S166" s="245">
        <v>0</v>
      </c>
      <c r="T166" s="246">
        <f>S166*H166</f>
        <v>0</v>
      </c>
      <c r="AR166" s="26" t="s">
        <v>121</v>
      </c>
      <c r="AT166" s="26" t="s">
        <v>210</v>
      </c>
      <c r="AU166" s="26" t="s">
        <v>85</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121</v>
      </c>
      <c r="BM166" s="26" t="s">
        <v>6225</v>
      </c>
    </row>
    <row r="167" spans="2:51" s="14" customFormat="1" ht="13.5">
      <c r="B167" s="273"/>
      <c r="C167" s="274"/>
      <c r="D167" s="248" t="s">
        <v>218</v>
      </c>
      <c r="E167" s="275" t="s">
        <v>22</v>
      </c>
      <c r="F167" s="276" t="s">
        <v>6208</v>
      </c>
      <c r="G167" s="274"/>
      <c r="H167" s="275" t="s">
        <v>22</v>
      </c>
      <c r="I167" s="277"/>
      <c r="J167" s="274"/>
      <c r="K167" s="274"/>
      <c r="L167" s="278"/>
      <c r="M167" s="279"/>
      <c r="N167" s="280"/>
      <c r="O167" s="280"/>
      <c r="P167" s="280"/>
      <c r="Q167" s="280"/>
      <c r="R167" s="280"/>
      <c r="S167" s="280"/>
      <c r="T167" s="281"/>
      <c r="AT167" s="282" t="s">
        <v>218</v>
      </c>
      <c r="AU167" s="282" t="s">
        <v>85</v>
      </c>
      <c r="AV167" s="14" t="s">
        <v>18</v>
      </c>
      <c r="AW167" s="14" t="s">
        <v>39</v>
      </c>
      <c r="AX167" s="14" t="s">
        <v>76</v>
      </c>
      <c r="AY167" s="282" t="s">
        <v>208</v>
      </c>
    </row>
    <row r="168" spans="2:51" s="14" customFormat="1" ht="13.5">
      <c r="B168" s="273"/>
      <c r="C168" s="274"/>
      <c r="D168" s="248" t="s">
        <v>218</v>
      </c>
      <c r="E168" s="275" t="s">
        <v>22</v>
      </c>
      <c r="F168" s="276" t="s">
        <v>6226</v>
      </c>
      <c r="G168" s="274"/>
      <c r="H168" s="275" t="s">
        <v>22</v>
      </c>
      <c r="I168" s="277"/>
      <c r="J168" s="274"/>
      <c r="K168" s="274"/>
      <c r="L168" s="278"/>
      <c r="M168" s="279"/>
      <c r="N168" s="280"/>
      <c r="O168" s="280"/>
      <c r="P168" s="280"/>
      <c r="Q168" s="280"/>
      <c r="R168" s="280"/>
      <c r="S168" s="280"/>
      <c r="T168" s="281"/>
      <c r="AT168" s="282" t="s">
        <v>218</v>
      </c>
      <c r="AU168" s="282" t="s">
        <v>85</v>
      </c>
      <c r="AV168" s="14" t="s">
        <v>18</v>
      </c>
      <c r="AW168" s="14" t="s">
        <v>39</v>
      </c>
      <c r="AX168" s="14" t="s">
        <v>76</v>
      </c>
      <c r="AY168" s="282" t="s">
        <v>208</v>
      </c>
    </row>
    <row r="169" spans="2:51" s="12" customFormat="1" ht="13.5">
      <c r="B169" s="251"/>
      <c r="C169" s="252"/>
      <c r="D169" s="248" t="s">
        <v>218</v>
      </c>
      <c r="E169" s="253" t="s">
        <v>22</v>
      </c>
      <c r="F169" s="254" t="s">
        <v>6227</v>
      </c>
      <c r="G169" s="252"/>
      <c r="H169" s="255">
        <v>45.144</v>
      </c>
      <c r="I169" s="256"/>
      <c r="J169" s="252"/>
      <c r="K169" s="252"/>
      <c r="L169" s="257"/>
      <c r="M169" s="258"/>
      <c r="N169" s="259"/>
      <c r="O169" s="259"/>
      <c r="P169" s="259"/>
      <c r="Q169" s="259"/>
      <c r="R169" s="259"/>
      <c r="S169" s="259"/>
      <c r="T169" s="260"/>
      <c r="AT169" s="261" t="s">
        <v>218</v>
      </c>
      <c r="AU169" s="261" t="s">
        <v>85</v>
      </c>
      <c r="AV169" s="12" t="s">
        <v>85</v>
      </c>
      <c r="AW169" s="12" t="s">
        <v>39</v>
      </c>
      <c r="AX169" s="12" t="s">
        <v>76</v>
      </c>
      <c r="AY169" s="261" t="s">
        <v>208</v>
      </c>
    </row>
    <row r="170" spans="2:51" s="12" customFormat="1" ht="13.5">
      <c r="B170" s="251"/>
      <c r="C170" s="252"/>
      <c r="D170" s="248" t="s">
        <v>218</v>
      </c>
      <c r="E170" s="253" t="s">
        <v>22</v>
      </c>
      <c r="F170" s="254" t="s">
        <v>6228</v>
      </c>
      <c r="G170" s="252"/>
      <c r="H170" s="255">
        <v>17.625</v>
      </c>
      <c r="I170" s="256"/>
      <c r="J170" s="252"/>
      <c r="K170" s="252"/>
      <c r="L170" s="257"/>
      <c r="M170" s="258"/>
      <c r="N170" s="259"/>
      <c r="O170" s="259"/>
      <c r="P170" s="259"/>
      <c r="Q170" s="259"/>
      <c r="R170" s="259"/>
      <c r="S170" s="259"/>
      <c r="T170" s="260"/>
      <c r="AT170" s="261" t="s">
        <v>218</v>
      </c>
      <c r="AU170" s="261" t="s">
        <v>85</v>
      </c>
      <c r="AV170" s="12" t="s">
        <v>85</v>
      </c>
      <c r="AW170" s="12" t="s">
        <v>39</v>
      </c>
      <c r="AX170" s="12" t="s">
        <v>76</v>
      </c>
      <c r="AY170" s="261" t="s">
        <v>208</v>
      </c>
    </row>
    <row r="171" spans="2:51" s="12" customFormat="1" ht="13.5">
      <c r="B171" s="251"/>
      <c r="C171" s="252"/>
      <c r="D171" s="248" t="s">
        <v>218</v>
      </c>
      <c r="E171" s="253" t="s">
        <v>22</v>
      </c>
      <c r="F171" s="254" t="s">
        <v>6229</v>
      </c>
      <c r="G171" s="252"/>
      <c r="H171" s="255">
        <v>6.525</v>
      </c>
      <c r="I171" s="256"/>
      <c r="J171" s="252"/>
      <c r="K171" s="252"/>
      <c r="L171" s="257"/>
      <c r="M171" s="258"/>
      <c r="N171" s="259"/>
      <c r="O171" s="259"/>
      <c r="P171" s="259"/>
      <c r="Q171" s="259"/>
      <c r="R171" s="259"/>
      <c r="S171" s="259"/>
      <c r="T171" s="260"/>
      <c r="AT171" s="261" t="s">
        <v>218</v>
      </c>
      <c r="AU171" s="261" t="s">
        <v>85</v>
      </c>
      <c r="AV171" s="12" t="s">
        <v>85</v>
      </c>
      <c r="AW171" s="12" t="s">
        <v>39</v>
      </c>
      <c r="AX171" s="12" t="s">
        <v>76</v>
      </c>
      <c r="AY171" s="261" t="s">
        <v>208</v>
      </c>
    </row>
    <row r="172" spans="2:51" s="13" customFormat="1" ht="13.5">
      <c r="B172" s="262"/>
      <c r="C172" s="263"/>
      <c r="D172" s="248" t="s">
        <v>218</v>
      </c>
      <c r="E172" s="264" t="s">
        <v>22</v>
      </c>
      <c r="F172" s="265" t="s">
        <v>259</v>
      </c>
      <c r="G172" s="263"/>
      <c r="H172" s="266">
        <v>69.294</v>
      </c>
      <c r="I172" s="267"/>
      <c r="J172" s="263"/>
      <c r="K172" s="263"/>
      <c r="L172" s="268"/>
      <c r="M172" s="269"/>
      <c r="N172" s="270"/>
      <c r="O172" s="270"/>
      <c r="P172" s="270"/>
      <c r="Q172" s="270"/>
      <c r="R172" s="270"/>
      <c r="S172" s="270"/>
      <c r="T172" s="271"/>
      <c r="AT172" s="272" t="s">
        <v>218</v>
      </c>
      <c r="AU172" s="272" t="s">
        <v>85</v>
      </c>
      <c r="AV172" s="13" t="s">
        <v>121</v>
      </c>
      <c r="AW172" s="13" t="s">
        <v>39</v>
      </c>
      <c r="AX172" s="13" t="s">
        <v>18</v>
      </c>
      <c r="AY172" s="272" t="s">
        <v>208</v>
      </c>
    </row>
    <row r="173" spans="2:65" s="1" customFormat="1" ht="25.5" customHeight="1">
      <c r="B173" s="48"/>
      <c r="C173" s="236" t="s">
        <v>327</v>
      </c>
      <c r="D173" s="236" t="s">
        <v>210</v>
      </c>
      <c r="E173" s="237" t="s">
        <v>6230</v>
      </c>
      <c r="F173" s="238" t="s">
        <v>6231</v>
      </c>
      <c r="G173" s="239" t="s">
        <v>213</v>
      </c>
      <c r="H173" s="240">
        <v>69.294</v>
      </c>
      <c r="I173" s="241"/>
      <c r="J173" s="242">
        <f>ROUND(I173*H173,2)</f>
        <v>0</v>
      </c>
      <c r="K173" s="238" t="s">
        <v>214</v>
      </c>
      <c r="L173" s="74"/>
      <c r="M173" s="243" t="s">
        <v>22</v>
      </c>
      <c r="N173" s="244" t="s">
        <v>47</v>
      </c>
      <c r="O173" s="49"/>
      <c r="P173" s="245">
        <f>O173*H173</f>
        <v>0</v>
      </c>
      <c r="Q173" s="245">
        <v>0.00489</v>
      </c>
      <c r="R173" s="245">
        <f>Q173*H173</f>
        <v>0.33884766</v>
      </c>
      <c r="S173" s="245">
        <v>0</v>
      </c>
      <c r="T173" s="246">
        <f>S173*H173</f>
        <v>0</v>
      </c>
      <c r="AR173" s="26" t="s">
        <v>121</v>
      </c>
      <c r="AT173" s="26" t="s">
        <v>210</v>
      </c>
      <c r="AU173" s="26" t="s">
        <v>85</v>
      </c>
      <c r="AY173" s="26" t="s">
        <v>208</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121</v>
      </c>
      <c r="BM173" s="26" t="s">
        <v>6232</v>
      </c>
    </row>
    <row r="174" spans="2:51" s="14" customFormat="1" ht="13.5">
      <c r="B174" s="273"/>
      <c r="C174" s="274"/>
      <c r="D174" s="248" t="s">
        <v>218</v>
      </c>
      <c r="E174" s="275" t="s">
        <v>22</v>
      </c>
      <c r="F174" s="276" t="s">
        <v>6208</v>
      </c>
      <c r="G174" s="274"/>
      <c r="H174" s="275" t="s">
        <v>22</v>
      </c>
      <c r="I174" s="277"/>
      <c r="J174" s="274"/>
      <c r="K174" s="274"/>
      <c r="L174" s="278"/>
      <c r="M174" s="279"/>
      <c r="N174" s="280"/>
      <c r="O174" s="280"/>
      <c r="P174" s="280"/>
      <c r="Q174" s="280"/>
      <c r="R174" s="280"/>
      <c r="S174" s="280"/>
      <c r="T174" s="281"/>
      <c r="AT174" s="282" t="s">
        <v>218</v>
      </c>
      <c r="AU174" s="282" t="s">
        <v>85</v>
      </c>
      <c r="AV174" s="14" t="s">
        <v>18</v>
      </c>
      <c r="AW174" s="14" t="s">
        <v>39</v>
      </c>
      <c r="AX174" s="14" t="s">
        <v>76</v>
      </c>
      <c r="AY174" s="282" t="s">
        <v>208</v>
      </c>
    </row>
    <row r="175" spans="2:51" s="14" customFormat="1" ht="13.5">
      <c r="B175" s="273"/>
      <c r="C175" s="274"/>
      <c r="D175" s="248" t="s">
        <v>218</v>
      </c>
      <c r="E175" s="275" t="s">
        <v>22</v>
      </c>
      <c r="F175" s="276" t="s">
        <v>6226</v>
      </c>
      <c r="G175" s="274"/>
      <c r="H175" s="275" t="s">
        <v>22</v>
      </c>
      <c r="I175" s="277"/>
      <c r="J175" s="274"/>
      <c r="K175" s="274"/>
      <c r="L175" s="278"/>
      <c r="M175" s="279"/>
      <c r="N175" s="280"/>
      <c r="O175" s="280"/>
      <c r="P175" s="280"/>
      <c r="Q175" s="280"/>
      <c r="R175" s="280"/>
      <c r="S175" s="280"/>
      <c r="T175" s="281"/>
      <c r="AT175" s="282" t="s">
        <v>218</v>
      </c>
      <c r="AU175" s="282" t="s">
        <v>85</v>
      </c>
      <c r="AV175" s="14" t="s">
        <v>18</v>
      </c>
      <c r="AW175" s="14" t="s">
        <v>39</v>
      </c>
      <c r="AX175" s="14" t="s">
        <v>76</v>
      </c>
      <c r="AY175" s="282" t="s">
        <v>208</v>
      </c>
    </row>
    <row r="176" spans="2:51" s="12" customFormat="1" ht="13.5">
      <c r="B176" s="251"/>
      <c r="C176" s="252"/>
      <c r="D176" s="248" t="s">
        <v>218</v>
      </c>
      <c r="E176" s="253" t="s">
        <v>22</v>
      </c>
      <c r="F176" s="254" t="s">
        <v>6227</v>
      </c>
      <c r="G176" s="252"/>
      <c r="H176" s="255">
        <v>45.144</v>
      </c>
      <c r="I176" s="256"/>
      <c r="J176" s="252"/>
      <c r="K176" s="252"/>
      <c r="L176" s="257"/>
      <c r="M176" s="258"/>
      <c r="N176" s="259"/>
      <c r="O176" s="259"/>
      <c r="P176" s="259"/>
      <c r="Q176" s="259"/>
      <c r="R176" s="259"/>
      <c r="S176" s="259"/>
      <c r="T176" s="260"/>
      <c r="AT176" s="261" t="s">
        <v>218</v>
      </c>
      <c r="AU176" s="261" t="s">
        <v>85</v>
      </c>
      <c r="AV176" s="12" t="s">
        <v>85</v>
      </c>
      <c r="AW176" s="12" t="s">
        <v>39</v>
      </c>
      <c r="AX176" s="12" t="s">
        <v>76</v>
      </c>
      <c r="AY176" s="261" t="s">
        <v>208</v>
      </c>
    </row>
    <row r="177" spans="2:51" s="12" customFormat="1" ht="13.5">
      <c r="B177" s="251"/>
      <c r="C177" s="252"/>
      <c r="D177" s="248" t="s">
        <v>218</v>
      </c>
      <c r="E177" s="253" t="s">
        <v>22</v>
      </c>
      <c r="F177" s="254" t="s">
        <v>6228</v>
      </c>
      <c r="G177" s="252"/>
      <c r="H177" s="255">
        <v>17.625</v>
      </c>
      <c r="I177" s="256"/>
      <c r="J177" s="252"/>
      <c r="K177" s="252"/>
      <c r="L177" s="257"/>
      <c r="M177" s="258"/>
      <c r="N177" s="259"/>
      <c r="O177" s="259"/>
      <c r="P177" s="259"/>
      <c r="Q177" s="259"/>
      <c r="R177" s="259"/>
      <c r="S177" s="259"/>
      <c r="T177" s="260"/>
      <c r="AT177" s="261" t="s">
        <v>218</v>
      </c>
      <c r="AU177" s="261" t="s">
        <v>85</v>
      </c>
      <c r="AV177" s="12" t="s">
        <v>85</v>
      </c>
      <c r="AW177" s="12" t="s">
        <v>39</v>
      </c>
      <c r="AX177" s="12" t="s">
        <v>76</v>
      </c>
      <c r="AY177" s="261" t="s">
        <v>208</v>
      </c>
    </row>
    <row r="178" spans="2:51" s="12" customFormat="1" ht="13.5">
      <c r="B178" s="251"/>
      <c r="C178" s="252"/>
      <c r="D178" s="248" t="s">
        <v>218</v>
      </c>
      <c r="E178" s="253" t="s">
        <v>22</v>
      </c>
      <c r="F178" s="254" t="s">
        <v>6229</v>
      </c>
      <c r="G178" s="252"/>
      <c r="H178" s="255">
        <v>6.525</v>
      </c>
      <c r="I178" s="256"/>
      <c r="J178" s="252"/>
      <c r="K178" s="252"/>
      <c r="L178" s="257"/>
      <c r="M178" s="258"/>
      <c r="N178" s="259"/>
      <c r="O178" s="259"/>
      <c r="P178" s="259"/>
      <c r="Q178" s="259"/>
      <c r="R178" s="259"/>
      <c r="S178" s="259"/>
      <c r="T178" s="260"/>
      <c r="AT178" s="261" t="s">
        <v>218</v>
      </c>
      <c r="AU178" s="261" t="s">
        <v>85</v>
      </c>
      <c r="AV178" s="12" t="s">
        <v>85</v>
      </c>
      <c r="AW178" s="12" t="s">
        <v>39</v>
      </c>
      <c r="AX178" s="12" t="s">
        <v>76</v>
      </c>
      <c r="AY178" s="261" t="s">
        <v>208</v>
      </c>
    </row>
    <row r="179" spans="2:51" s="13" customFormat="1" ht="13.5">
      <c r="B179" s="262"/>
      <c r="C179" s="263"/>
      <c r="D179" s="248" t="s">
        <v>218</v>
      </c>
      <c r="E179" s="264" t="s">
        <v>22</v>
      </c>
      <c r="F179" s="265" t="s">
        <v>259</v>
      </c>
      <c r="G179" s="263"/>
      <c r="H179" s="266">
        <v>69.294</v>
      </c>
      <c r="I179" s="267"/>
      <c r="J179" s="263"/>
      <c r="K179" s="263"/>
      <c r="L179" s="268"/>
      <c r="M179" s="269"/>
      <c r="N179" s="270"/>
      <c r="O179" s="270"/>
      <c r="P179" s="270"/>
      <c r="Q179" s="270"/>
      <c r="R179" s="270"/>
      <c r="S179" s="270"/>
      <c r="T179" s="271"/>
      <c r="AT179" s="272" t="s">
        <v>218</v>
      </c>
      <c r="AU179" s="272" t="s">
        <v>85</v>
      </c>
      <c r="AV179" s="13" t="s">
        <v>121</v>
      </c>
      <c r="AW179" s="13" t="s">
        <v>39</v>
      </c>
      <c r="AX179" s="13" t="s">
        <v>18</v>
      </c>
      <c r="AY179" s="272" t="s">
        <v>208</v>
      </c>
    </row>
    <row r="180" spans="2:65" s="1" customFormat="1" ht="25.5" customHeight="1">
      <c r="B180" s="48"/>
      <c r="C180" s="236" t="s">
        <v>331</v>
      </c>
      <c r="D180" s="236" t="s">
        <v>210</v>
      </c>
      <c r="E180" s="237" t="s">
        <v>1446</v>
      </c>
      <c r="F180" s="238" t="s">
        <v>1447</v>
      </c>
      <c r="G180" s="239" t="s">
        <v>213</v>
      </c>
      <c r="H180" s="240">
        <v>69.294</v>
      </c>
      <c r="I180" s="241"/>
      <c r="J180" s="242">
        <f>ROUND(I180*H180,2)</f>
        <v>0</v>
      </c>
      <c r="K180" s="238" t="s">
        <v>22</v>
      </c>
      <c r="L180" s="74"/>
      <c r="M180" s="243" t="s">
        <v>22</v>
      </c>
      <c r="N180" s="244" t="s">
        <v>47</v>
      </c>
      <c r="O180" s="49"/>
      <c r="P180" s="245">
        <f>O180*H180</f>
        <v>0</v>
      </c>
      <c r="Q180" s="245">
        <v>0.00268</v>
      </c>
      <c r="R180" s="245">
        <f>Q180*H180</f>
        <v>0.18570792</v>
      </c>
      <c r="S180" s="245">
        <v>0</v>
      </c>
      <c r="T180" s="246">
        <f>S180*H180</f>
        <v>0</v>
      </c>
      <c r="AR180" s="26" t="s">
        <v>121</v>
      </c>
      <c r="AT180" s="26" t="s">
        <v>210</v>
      </c>
      <c r="AU180" s="26" t="s">
        <v>85</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121</v>
      </c>
      <c r="BM180" s="26" t="s">
        <v>6233</v>
      </c>
    </row>
    <row r="181" spans="2:51" s="14" customFormat="1" ht="13.5">
      <c r="B181" s="273"/>
      <c r="C181" s="274"/>
      <c r="D181" s="248" t="s">
        <v>218</v>
      </c>
      <c r="E181" s="275" t="s">
        <v>22</v>
      </c>
      <c r="F181" s="276" t="s">
        <v>6208</v>
      </c>
      <c r="G181" s="274"/>
      <c r="H181" s="275" t="s">
        <v>22</v>
      </c>
      <c r="I181" s="277"/>
      <c r="J181" s="274"/>
      <c r="K181" s="274"/>
      <c r="L181" s="278"/>
      <c r="M181" s="279"/>
      <c r="N181" s="280"/>
      <c r="O181" s="280"/>
      <c r="P181" s="280"/>
      <c r="Q181" s="280"/>
      <c r="R181" s="280"/>
      <c r="S181" s="280"/>
      <c r="T181" s="281"/>
      <c r="AT181" s="282" t="s">
        <v>218</v>
      </c>
      <c r="AU181" s="282" t="s">
        <v>85</v>
      </c>
      <c r="AV181" s="14" t="s">
        <v>18</v>
      </c>
      <c r="AW181" s="14" t="s">
        <v>39</v>
      </c>
      <c r="AX181" s="14" t="s">
        <v>76</v>
      </c>
      <c r="AY181" s="282" t="s">
        <v>208</v>
      </c>
    </row>
    <row r="182" spans="2:51" s="14" customFormat="1" ht="13.5">
      <c r="B182" s="273"/>
      <c r="C182" s="274"/>
      <c r="D182" s="248" t="s">
        <v>218</v>
      </c>
      <c r="E182" s="275" t="s">
        <v>22</v>
      </c>
      <c r="F182" s="276" t="s">
        <v>6226</v>
      </c>
      <c r="G182" s="274"/>
      <c r="H182" s="275" t="s">
        <v>22</v>
      </c>
      <c r="I182" s="277"/>
      <c r="J182" s="274"/>
      <c r="K182" s="274"/>
      <c r="L182" s="278"/>
      <c r="M182" s="279"/>
      <c r="N182" s="280"/>
      <c r="O182" s="280"/>
      <c r="P182" s="280"/>
      <c r="Q182" s="280"/>
      <c r="R182" s="280"/>
      <c r="S182" s="280"/>
      <c r="T182" s="281"/>
      <c r="AT182" s="282" t="s">
        <v>218</v>
      </c>
      <c r="AU182" s="282" t="s">
        <v>85</v>
      </c>
      <c r="AV182" s="14" t="s">
        <v>18</v>
      </c>
      <c r="AW182" s="14" t="s">
        <v>39</v>
      </c>
      <c r="AX182" s="14" t="s">
        <v>76</v>
      </c>
      <c r="AY182" s="282" t="s">
        <v>208</v>
      </c>
    </row>
    <row r="183" spans="2:51" s="12" customFormat="1" ht="13.5">
      <c r="B183" s="251"/>
      <c r="C183" s="252"/>
      <c r="D183" s="248" t="s">
        <v>218</v>
      </c>
      <c r="E183" s="253" t="s">
        <v>22</v>
      </c>
      <c r="F183" s="254" t="s">
        <v>6227</v>
      </c>
      <c r="G183" s="252"/>
      <c r="H183" s="255">
        <v>45.144</v>
      </c>
      <c r="I183" s="256"/>
      <c r="J183" s="252"/>
      <c r="K183" s="252"/>
      <c r="L183" s="257"/>
      <c r="M183" s="258"/>
      <c r="N183" s="259"/>
      <c r="O183" s="259"/>
      <c r="P183" s="259"/>
      <c r="Q183" s="259"/>
      <c r="R183" s="259"/>
      <c r="S183" s="259"/>
      <c r="T183" s="260"/>
      <c r="AT183" s="261" t="s">
        <v>218</v>
      </c>
      <c r="AU183" s="261" t="s">
        <v>85</v>
      </c>
      <c r="AV183" s="12" t="s">
        <v>85</v>
      </c>
      <c r="AW183" s="12" t="s">
        <v>39</v>
      </c>
      <c r="AX183" s="12" t="s">
        <v>76</v>
      </c>
      <c r="AY183" s="261" t="s">
        <v>208</v>
      </c>
    </row>
    <row r="184" spans="2:51" s="12" customFormat="1" ht="13.5">
      <c r="B184" s="251"/>
      <c r="C184" s="252"/>
      <c r="D184" s="248" t="s">
        <v>218</v>
      </c>
      <c r="E184" s="253" t="s">
        <v>22</v>
      </c>
      <c r="F184" s="254" t="s">
        <v>6228</v>
      </c>
      <c r="G184" s="252"/>
      <c r="H184" s="255">
        <v>17.625</v>
      </c>
      <c r="I184" s="256"/>
      <c r="J184" s="252"/>
      <c r="K184" s="252"/>
      <c r="L184" s="257"/>
      <c r="M184" s="258"/>
      <c r="N184" s="259"/>
      <c r="O184" s="259"/>
      <c r="P184" s="259"/>
      <c r="Q184" s="259"/>
      <c r="R184" s="259"/>
      <c r="S184" s="259"/>
      <c r="T184" s="260"/>
      <c r="AT184" s="261" t="s">
        <v>218</v>
      </c>
      <c r="AU184" s="261" t="s">
        <v>85</v>
      </c>
      <c r="AV184" s="12" t="s">
        <v>85</v>
      </c>
      <c r="AW184" s="12" t="s">
        <v>39</v>
      </c>
      <c r="AX184" s="12" t="s">
        <v>76</v>
      </c>
      <c r="AY184" s="261" t="s">
        <v>208</v>
      </c>
    </row>
    <row r="185" spans="2:51" s="12" customFormat="1" ht="13.5">
      <c r="B185" s="251"/>
      <c r="C185" s="252"/>
      <c r="D185" s="248" t="s">
        <v>218</v>
      </c>
      <c r="E185" s="253" t="s">
        <v>22</v>
      </c>
      <c r="F185" s="254" t="s">
        <v>6229</v>
      </c>
      <c r="G185" s="252"/>
      <c r="H185" s="255">
        <v>6.525</v>
      </c>
      <c r="I185" s="256"/>
      <c r="J185" s="252"/>
      <c r="K185" s="252"/>
      <c r="L185" s="257"/>
      <c r="M185" s="258"/>
      <c r="N185" s="259"/>
      <c r="O185" s="259"/>
      <c r="P185" s="259"/>
      <c r="Q185" s="259"/>
      <c r="R185" s="259"/>
      <c r="S185" s="259"/>
      <c r="T185" s="260"/>
      <c r="AT185" s="261" t="s">
        <v>218</v>
      </c>
      <c r="AU185" s="261" t="s">
        <v>85</v>
      </c>
      <c r="AV185" s="12" t="s">
        <v>85</v>
      </c>
      <c r="AW185" s="12" t="s">
        <v>39</v>
      </c>
      <c r="AX185" s="12" t="s">
        <v>76</v>
      </c>
      <c r="AY185" s="261" t="s">
        <v>208</v>
      </c>
    </row>
    <row r="186" spans="2:51" s="13" customFormat="1" ht="13.5">
      <c r="B186" s="262"/>
      <c r="C186" s="263"/>
      <c r="D186" s="248" t="s">
        <v>218</v>
      </c>
      <c r="E186" s="264" t="s">
        <v>22</v>
      </c>
      <c r="F186" s="265" t="s">
        <v>259</v>
      </c>
      <c r="G186" s="263"/>
      <c r="H186" s="266">
        <v>69.294</v>
      </c>
      <c r="I186" s="267"/>
      <c r="J186" s="263"/>
      <c r="K186" s="263"/>
      <c r="L186" s="268"/>
      <c r="M186" s="269"/>
      <c r="N186" s="270"/>
      <c r="O186" s="270"/>
      <c r="P186" s="270"/>
      <c r="Q186" s="270"/>
      <c r="R186" s="270"/>
      <c r="S186" s="270"/>
      <c r="T186" s="271"/>
      <c r="AT186" s="272" t="s">
        <v>218</v>
      </c>
      <c r="AU186" s="272" t="s">
        <v>85</v>
      </c>
      <c r="AV186" s="13" t="s">
        <v>121</v>
      </c>
      <c r="AW186" s="13" t="s">
        <v>39</v>
      </c>
      <c r="AX186" s="13" t="s">
        <v>18</v>
      </c>
      <c r="AY186" s="272" t="s">
        <v>208</v>
      </c>
    </row>
    <row r="187" spans="2:63" s="11" customFormat="1" ht="29.85" customHeight="1">
      <c r="B187" s="220"/>
      <c r="C187" s="221"/>
      <c r="D187" s="222" t="s">
        <v>75</v>
      </c>
      <c r="E187" s="234" t="s">
        <v>260</v>
      </c>
      <c r="F187" s="234" t="s">
        <v>265</v>
      </c>
      <c r="G187" s="221"/>
      <c r="H187" s="221"/>
      <c r="I187" s="224"/>
      <c r="J187" s="235">
        <f>BK187</f>
        <v>0</v>
      </c>
      <c r="K187" s="221"/>
      <c r="L187" s="226"/>
      <c r="M187" s="227"/>
      <c r="N187" s="228"/>
      <c r="O187" s="228"/>
      <c r="P187" s="229">
        <f>P188</f>
        <v>0</v>
      </c>
      <c r="Q187" s="228"/>
      <c r="R187" s="229">
        <f>R188</f>
        <v>0</v>
      </c>
      <c r="S187" s="228"/>
      <c r="T187" s="230">
        <f>T188</f>
        <v>0</v>
      </c>
      <c r="AR187" s="231" t="s">
        <v>18</v>
      </c>
      <c r="AT187" s="232" t="s">
        <v>75</v>
      </c>
      <c r="AU187" s="232" t="s">
        <v>18</v>
      </c>
      <c r="AY187" s="231" t="s">
        <v>208</v>
      </c>
      <c r="BK187" s="233">
        <f>BK188</f>
        <v>0</v>
      </c>
    </row>
    <row r="188" spans="2:65" s="1" customFormat="1" ht="25.5" customHeight="1">
      <c r="B188" s="48"/>
      <c r="C188" s="236" t="s">
        <v>337</v>
      </c>
      <c r="D188" s="236" t="s">
        <v>210</v>
      </c>
      <c r="E188" s="237" t="s">
        <v>6234</v>
      </c>
      <c r="F188" s="238" t="s">
        <v>6235</v>
      </c>
      <c r="G188" s="239" t="s">
        <v>269</v>
      </c>
      <c r="H188" s="240">
        <v>5</v>
      </c>
      <c r="I188" s="241"/>
      <c r="J188" s="242">
        <f>ROUND(I188*H188,2)</f>
        <v>0</v>
      </c>
      <c r="K188" s="238" t="s">
        <v>22</v>
      </c>
      <c r="L188" s="74"/>
      <c r="M188" s="243" t="s">
        <v>22</v>
      </c>
      <c r="N188" s="244" t="s">
        <v>47</v>
      </c>
      <c r="O188" s="49"/>
      <c r="P188" s="245">
        <f>O188*H188</f>
        <v>0</v>
      </c>
      <c r="Q188" s="245">
        <v>0</v>
      </c>
      <c r="R188" s="245">
        <f>Q188*H188</f>
        <v>0</v>
      </c>
      <c r="S188" s="245">
        <v>0</v>
      </c>
      <c r="T188" s="246">
        <f>S188*H188</f>
        <v>0</v>
      </c>
      <c r="AR188" s="26" t="s">
        <v>121</v>
      </c>
      <c r="AT188" s="26" t="s">
        <v>210</v>
      </c>
      <c r="AU188" s="26" t="s">
        <v>85</v>
      </c>
      <c r="AY188" s="26" t="s">
        <v>208</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121</v>
      </c>
      <c r="BM188" s="26" t="s">
        <v>6236</v>
      </c>
    </row>
    <row r="189" spans="2:63" s="11" customFormat="1" ht="29.85" customHeight="1">
      <c r="B189" s="220"/>
      <c r="C189" s="221"/>
      <c r="D189" s="222" t="s">
        <v>75</v>
      </c>
      <c r="E189" s="234" t="s">
        <v>1968</v>
      </c>
      <c r="F189" s="234" t="s">
        <v>1963</v>
      </c>
      <c r="G189" s="221"/>
      <c r="H189" s="221"/>
      <c r="I189" s="224"/>
      <c r="J189" s="235">
        <f>BK189</f>
        <v>0</v>
      </c>
      <c r="K189" s="221"/>
      <c r="L189" s="226"/>
      <c r="M189" s="227"/>
      <c r="N189" s="228"/>
      <c r="O189" s="228"/>
      <c r="P189" s="229">
        <f>SUM(P190:P191)</f>
        <v>0</v>
      </c>
      <c r="Q189" s="228"/>
      <c r="R189" s="229">
        <f>SUM(R190:R191)</f>
        <v>0</v>
      </c>
      <c r="S189" s="228"/>
      <c r="T189" s="230">
        <f>SUM(T190:T191)</f>
        <v>0</v>
      </c>
      <c r="AR189" s="231" t="s">
        <v>18</v>
      </c>
      <c r="AT189" s="232" t="s">
        <v>75</v>
      </c>
      <c r="AU189" s="232" t="s">
        <v>18</v>
      </c>
      <c r="AY189" s="231" t="s">
        <v>208</v>
      </c>
      <c r="BK189" s="233">
        <f>SUM(BK190:BK191)</f>
        <v>0</v>
      </c>
    </row>
    <row r="190" spans="2:65" s="1" customFormat="1" ht="51" customHeight="1">
      <c r="B190" s="48"/>
      <c r="C190" s="236" t="s">
        <v>343</v>
      </c>
      <c r="D190" s="236" t="s">
        <v>210</v>
      </c>
      <c r="E190" s="237" t="s">
        <v>6237</v>
      </c>
      <c r="F190" s="238" t="s">
        <v>6238</v>
      </c>
      <c r="G190" s="239" t="s">
        <v>340</v>
      </c>
      <c r="H190" s="240">
        <v>107.416</v>
      </c>
      <c r="I190" s="241"/>
      <c r="J190" s="242">
        <f>ROUND(I190*H190,2)</f>
        <v>0</v>
      </c>
      <c r="K190" s="238" t="s">
        <v>214</v>
      </c>
      <c r="L190" s="74"/>
      <c r="M190" s="243" t="s">
        <v>22</v>
      </c>
      <c r="N190" s="244" t="s">
        <v>47</v>
      </c>
      <c r="O190" s="49"/>
      <c r="P190" s="245">
        <f>O190*H190</f>
        <v>0</v>
      </c>
      <c r="Q190" s="245">
        <v>0</v>
      </c>
      <c r="R190" s="245">
        <f>Q190*H190</f>
        <v>0</v>
      </c>
      <c r="S190" s="245">
        <v>0</v>
      </c>
      <c r="T190" s="246">
        <f>S190*H190</f>
        <v>0</v>
      </c>
      <c r="AR190" s="26" t="s">
        <v>121</v>
      </c>
      <c r="AT190" s="26" t="s">
        <v>210</v>
      </c>
      <c r="AU190" s="26" t="s">
        <v>85</v>
      </c>
      <c r="AY190" s="26" t="s">
        <v>208</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121</v>
      </c>
      <c r="BM190" s="26" t="s">
        <v>6239</v>
      </c>
    </row>
    <row r="191" spans="2:47" s="1" customFormat="1" ht="13.5">
      <c r="B191" s="48"/>
      <c r="C191" s="76"/>
      <c r="D191" s="248" t="s">
        <v>216</v>
      </c>
      <c r="E191" s="76"/>
      <c r="F191" s="249" t="s">
        <v>1973</v>
      </c>
      <c r="G191" s="76"/>
      <c r="H191" s="76"/>
      <c r="I191" s="206"/>
      <c r="J191" s="76"/>
      <c r="K191" s="76"/>
      <c r="L191" s="74"/>
      <c r="M191" s="250"/>
      <c r="N191" s="49"/>
      <c r="O191" s="49"/>
      <c r="P191" s="49"/>
      <c r="Q191" s="49"/>
      <c r="R191" s="49"/>
      <c r="S191" s="49"/>
      <c r="T191" s="97"/>
      <c r="AT191" s="26" t="s">
        <v>216</v>
      </c>
      <c r="AU191" s="26" t="s">
        <v>85</v>
      </c>
    </row>
    <row r="192" spans="2:63" s="11" customFormat="1" ht="37.4" customHeight="1">
      <c r="B192" s="220"/>
      <c r="C192" s="221"/>
      <c r="D192" s="222" t="s">
        <v>75</v>
      </c>
      <c r="E192" s="223" t="s">
        <v>1974</v>
      </c>
      <c r="F192" s="223" t="s">
        <v>1975</v>
      </c>
      <c r="G192" s="221"/>
      <c r="H192" s="221"/>
      <c r="I192" s="224"/>
      <c r="J192" s="225">
        <f>BK192</f>
        <v>0</v>
      </c>
      <c r="K192" s="221"/>
      <c r="L192" s="226"/>
      <c r="M192" s="227"/>
      <c r="N192" s="228"/>
      <c r="O192" s="228"/>
      <c r="P192" s="229">
        <f>P193+P223+P233</f>
        <v>0</v>
      </c>
      <c r="Q192" s="228"/>
      <c r="R192" s="229">
        <f>R193+R223+R233</f>
        <v>1.22311435</v>
      </c>
      <c r="S192" s="228"/>
      <c r="T192" s="230">
        <f>T193+T223+T233</f>
        <v>0</v>
      </c>
      <c r="AR192" s="231" t="s">
        <v>85</v>
      </c>
      <c r="AT192" s="232" t="s">
        <v>75</v>
      </c>
      <c r="AU192" s="232" t="s">
        <v>76</v>
      </c>
      <c r="AY192" s="231" t="s">
        <v>208</v>
      </c>
      <c r="BK192" s="233">
        <f>BK193+BK223+BK233</f>
        <v>0</v>
      </c>
    </row>
    <row r="193" spans="2:63" s="11" customFormat="1" ht="19.9" customHeight="1">
      <c r="B193" s="220"/>
      <c r="C193" s="221"/>
      <c r="D193" s="222" t="s">
        <v>75</v>
      </c>
      <c r="E193" s="234" t="s">
        <v>1976</v>
      </c>
      <c r="F193" s="234" t="s">
        <v>1977</v>
      </c>
      <c r="G193" s="221"/>
      <c r="H193" s="221"/>
      <c r="I193" s="224"/>
      <c r="J193" s="235">
        <f>BK193</f>
        <v>0</v>
      </c>
      <c r="K193" s="221"/>
      <c r="L193" s="226"/>
      <c r="M193" s="227"/>
      <c r="N193" s="228"/>
      <c r="O193" s="228"/>
      <c r="P193" s="229">
        <f>SUM(P194:P222)</f>
        <v>0</v>
      </c>
      <c r="Q193" s="228"/>
      <c r="R193" s="229">
        <f>SUM(R194:R222)</f>
        <v>0.5517582999999999</v>
      </c>
      <c r="S193" s="228"/>
      <c r="T193" s="230">
        <f>SUM(T194:T222)</f>
        <v>0</v>
      </c>
      <c r="AR193" s="231" t="s">
        <v>85</v>
      </c>
      <c r="AT193" s="232" t="s">
        <v>75</v>
      </c>
      <c r="AU193" s="232" t="s">
        <v>18</v>
      </c>
      <c r="AY193" s="231" t="s">
        <v>208</v>
      </c>
      <c r="BK193" s="233">
        <f>SUM(BK194:BK222)</f>
        <v>0</v>
      </c>
    </row>
    <row r="194" spans="2:65" s="1" customFormat="1" ht="25.5" customHeight="1">
      <c r="B194" s="48"/>
      <c r="C194" s="236" t="s">
        <v>348</v>
      </c>
      <c r="D194" s="236" t="s">
        <v>210</v>
      </c>
      <c r="E194" s="237" t="s">
        <v>1984</v>
      </c>
      <c r="F194" s="238" t="s">
        <v>1985</v>
      </c>
      <c r="G194" s="239" t="s">
        <v>213</v>
      </c>
      <c r="H194" s="240">
        <v>90.632</v>
      </c>
      <c r="I194" s="241"/>
      <c r="J194" s="242">
        <f>ROUND(I194*H194,2)</f>
        <v>0</v>
      </c>
      <c r="K194" s="238" t="s">
        <v>214</v>
      </c>
      <c r="L194" s="74"/>
      <c r="M194" s="243" t="s">
        <v>22</v>
      </c>
      <c r="N194" s="244" t="s">
        <v>47</v>
      </c>
      <c r="O194" s="49"/>
      <c r="P194" s="245">
        <f>O194*H194</f>
        <v>0</v>
      </c>
      <c r="Q194" s="245">
        <v>0</v>
      </c>
      <c r="R194" s="245">
        <f>Q194*H194</f>
        <v>0</v>
      </c>
      <c r="S194" s="245">
        <v>0</v>
      </c>
      <c r="T194" s="246">
        <f>S194*H194</f>
        <v>0</v>
      </c>
      <c r="AR194" s="26" t="s">
        <v>300</v>
      </c>
      <c r="AT194" s="26" t="s">
        <v>210</v>
      </c>
      <c r="AU194" s="26" t="s">
        <v>85</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300</v>
      </c>
      <c r="BM194" s="26" t="s">
        <v>6240</v>
      </c>
    </row>
    <row r="195" spans="2:47" s="1" customFormat="1" ht="13.5">
      <c r="B195" s="48"/>
      <c r="C195" s="76"/>
      <c r="D195" s="248" t="s">
        <v>216</v>
      </c>
      <c r="E195" s="76"/>
      <c r="F195" s="249" t="s">
        <v>1982</v>
      </c>
      <c r="G195" s="76"/>
      <c r="H195" s="76"/>
      <c r="I195" s="206"/>
      <c r="J195" s="76"/>
      <c r="K195" s="76"/>
      <c r="L195" s="74"/>
      <c r="M195" s="250"/>
      <c r="N195" s="49"/>
      <c r="O195" s="49"/>
      <c r="P195" s="49"/>
      <c r="Q195" s="49"/>
      <c r="R195" s="49"/>
      <c r="S195" s="49"/>
      <c r="T195" s="97"/>
      <c r="AT195" s="26" t="s">
        <v>216</v>
      </c>
      <c r="AU195" s="26" t="s">
        <v>85</v>
      </c>
    </row>
    <row r="196" spans="2:51" s="14" customFormat="1" ht="13.5">
      <c r="B196" s="273"/>
      <c r="C196" s="274"/>
      <c r="D196" s="248" t="s">
        <v>218</v>
      </c>
      <c r="E196" s="275" t="s">
        <v>22</v>
      </c>
      <c r="F196" s="276" t="s">
        <v>6189</v>
      </c>
      <c r="G196" s="274"/>
      <c r="H196" s="275" t="s">
        <v>22</v>
      </c>
      <c r="I196" s="277"/>
      <c r="J196" s="274"/>
      <c r="K196" s="274"/>
      <c r="L196" s="278"/>
      <c r="M196" s="279"/>
      <c r="N196" s="280"/>
      <c r="O196" s="280"/>
      <c r="P196" s="280"/>
      <c r="Q196" s="280"/>
      <c r="R196" s="280"/>
      <c r="S196" s="280"/>
      <c r="T196" s="281"/>
      <c r="AT196" s="282" t="s">
        <v>218</v>
      </c>
      <c r="AU196" s="282" t="s">
        <v>85</v>
      </c>
      <c r="AV196" s="14" t="s">
        <v>18</v>
      </c>
      <c r="AW196" s="14" t="s">
        <v>39</v>
      </c>
      <c r="AX196" s="14" t="s">
        <v>76</v>
      </c>
      <c r="AY196" s="282" t="s">
        <v>208</v>
      </c>
    </row>
    <row r="197" spans="2:51" s="12" customFormat="1" ht="13.5">
      <c r="B197" s="251"/>
      <c r="C197" s="252"/>
      <c r="D197" s="248" t="s">
        <v>218</v>
      </c>
      <c r="E197" s="253" t="s">
        <v>22</v>
      </c>
      <c r="F197" s="254" t="s">
        <v>6241</v>
      </c>
      <c r="G197" s="252"/>
      <c r="H197" s="255">
        <v>31.564</v>
      </c>
      <c r="I197" s="256"/>
      <c r="J197" s="252"/>
      <c r="K197" s="252"/>
      <c r="L197" s="257"/>
      <c r="M197" s="258"/>
      <c r="N197" s="259"/>
      <c r="O197" s="259"/>
      <c r="P197" s="259"/>
      <c r="Q197" s="259"/>
      <c r="R197" s="259"/>
      <c r="S197" s="259"/>
      <c r="T197" s="260"/>
      <c r="AT197" s="261" t="s">
        <v>218</v>
      </c>
      <c r="AU197" s="261" t="s">
        <v>85</v>
      </c>
      <c r="AV197" s="12" t="s">
        <v>85</v>
      </c>
      <c r="AW197" s="12" t="s">
        <v>39</v>
      </c>
      <c r="AX197" s="12" t="s">
        <v>76</v>
      </c>
      <c r="AY197" s="261" t="s">
        <v>208</v>
      </c>
    </row>
    <row r="198" spans="2:51" s="12" customFormat="1" ht="13.5">
      <c r="B198" s="251"/>
      <c r="C198" s="252"/>
      <c r="D198" s="248" t="s">
        <v>218</v>
      </c>
      <c r="E198" s="253" t="s">
        <v>22</v>
      </c>
      <c r="F198" s="254" t="s">
        <v>6242</v>
      </c>
      <c r="G198" s="252"/>
      <c r="H198" s="255">
        <v>10.72</v>
      </c>
      <c r="I198" s="256"/>
      <c r="J198" s="252"/>
      <c r="K198" s="252"/>
      <c r="L198" s="257"/>
      <c r="M198" s="258"/>
      <c r="N198" s="259"/>
      <c r="O198" s="259"/>
      <c r="P198" s="259"/>
      <c r="Q198" s="259"/>
      <c r="R198" s="259"/>
      <c r="S198" s="259"/>
      <c r="T198" s="260"/>
      <c r="AT198" s="261" t="s">
        <v>218</v>
      </c>
      <c r="AU198" s="261" t="s">
        <v>85</v>
      </c>
      <c r="AV198" s="12" t="s">
        <v>85</v>
      </c>
      <c r="AW198" s="12" t="s">
        <v>39</v>
      </c>
      <c r="AX198" s="12" t="s">
        <v>76</v>
      </c>
      <c r="AY198" s="261" t="s">
        <v>208</v>
      </c>
    </row>
    <row r="199" spans="2:51" s="12" customFormat="1" ht="13.5">
      <c r="B199" s="251"/>
      <c r="C199" s="252"/>
      <c r="D199" s="248" t="s">
        <v>218</v>
      </c>
      <c r="E199" s="253" t="s">
        <v>22</v>
      </c>
      <c r="F199" s="254" t="s">
        <v>6243</v>
      </c>
      <c r="G199" s="252"/>
      <c r="H199" s="255">
        <v>4.48</v>
      </c>
      <c r="I199" s="256"/>
      <c r="J199" s="252"/>
      <c r="K199" s="252"/>
      <c r="L199" s="257"/>
      <c r="M199" s="258"/>
      <c r="N199" s="259"/>
      <c r="O199" s="259"/>
      <c r="P199" s="259"/>
      <c r="Q199" s="259"/>
      <c r="R199" s="259"/>
      <c r="S199" s="259"/>
      <c r="T199" s="260"/>
      <c r="AT199" s="261" t="s">
        <v>218</v>
      </c>
      <c r="AU199" s="261" t="s">
        <v>85</v>
      </c>
      <c r="AV199" s="12" t="s">
        <v>85</v>
      </c>
      <c r="AW199" s="12" t="s">
        <v>39</v>
      </c>
      <c r="AX199" s="12" t="s">
        <v>76</v>
      </c>
      <c r="AY199" s="261" t="s">
        <v>208</v>
      </c>
    </row>
    <row r="200" spans="2:51" s="12" customFormat="1" ht="13.5">
      <c r="B200" s="251"/>
      <c r="C200" s="252"/>
      <c r="D200" s="248" t="s">
        <v>218</v>
      </c>
      <c r="E200" s="253" t="s">
        <v>22</v>
      </c>
      <c r="F200" s="254" t="s">
        <v>22</v>
      </c>
      <c r="G200" s="252"/>
      <c r="H200" s="255">
        <v>0</v>
      </c>
      <c r="I200" s="256"/>
      <c r="J200" s="252"/>
      <c r="K200" s="252"/>
      <c r="L200" s="257"/>
      <c r="M200" s="258"/>
      <c r="N200" s="259"/>
      <c r="O200" s="259"/>
      <c r="P200" s="259"/>
      <c r="Q200" s="259"/>
      <c r="R200" s="259"/>
      <c r="S200" s="259"/>
      <c r="T200" s="260"/>
      <c r="AT200" s="261" t="s">
        <v>218</v>
      </c>
      <c r="AU200" s="261" t="s">
        <v>85</v>
      </c>
      <c r="AV200" s="12" t="s">
        <v>85</v>
      </c>
      <c r="AW200" s="12" t="s">
        <v>39</v>
      </c>
      <c r="AX200" s="12" t="s">
        <v>76</v>
      </c>
      <c r="AY200" s="261" t="s">
        <v>208</v>
      </c>
    </row>
    <row r="201" spans="2:51" s="12" customFormat="1" ht="13.5">
      <c r="B201" s="251"/>
      <c r="C201" s="252"/>
      <c r="D201" s="248" t="s">
        <v>218</v>
      </c>
      <c r="E201" s="253" t="s">
        <v>22</v>
      </c>
      <c r="F201" s="254" t="s">
        <v>6244</v>
      </c>
      <c r="G201" s="252"/>
      <c r="H201" s="255">
        <v>25.08</v>
      </c>
      <c r="I201" s="256"/>
      <c r="J201" s="252"/>
      <c r="K201" s="252"/>
      <c r="L201" s="257"/>
      <c r="M201" s="258"/>
      <c r="N201" s="259"/>
      <c r="O201" s="259"/>
      <c r="P201" s="259"/>
      <c r="Q201" s="259"/>
      <c r="R201" s="259"/>
      <c r="S201" s="259"/>
      <c r="T201" s="260"/>
      <c r="AT201" s="261" t="s">
        <v>218</v>
      </c>
      <c r="AU201" s="261" t="s">
        <v>85</v>
      </c>
      <c r="AV201" s="12" t="s">
        <v>85</v>
      </c>
      <c r="AW201" s="12" t="s">
        <v>39</v>
      </c>
      <c r="AX201" s="12" t="s">
        <v>76</v>
      </c>
      <c r="AY201" s="261" t="s">
        <v>208</v>
      </c>
    </row>
    <row r="202" spans="2:51" s="12" customFormat="1" ht="13.5">
      <c r="B202" s="251"/>
      <c r="C202" s="252"/>
      <c r="D202" s="248" t="s">
        <v>218</v>
      </c>
      <c r="E202" s="253" t="s">
        <v>22</v>
      </c>
      <c r="F202" s="254" t="s">
        <v>6245</v>
      </c>
      <c r="G202" s="252"/>
      <c r="H202" s="255">
        <v>13.5</v>
      </c>
      <c r="I202" s="256"/>
      <c r="J202" s="252"/>
      <c r="K202" s="252"/>
      <c r="L202" s="257"/>
      <c r="M202" s="258"/>
      <c r="N202" s="259"/>
      <c r="O202" s="259"/>
      <c r="P202" s="259"/>
      <c r="Q202" s="259"/>
      <c r="R202" s="259"/>
      <c r="S202" s="259"/>
      <c r="T202" s="260"/>
      <c r="AT202" s="261" t="s">
        <v>218</v>
      </c>
      <c r="AU202" s="261" t="s">
        <v>85</v>
      </c>
      <c r="AV202" s="12" t="s">
        <v>85</v>
      </c>
      <c r="AW202" s="12" t="s">
        <v>39</v>
      </c>
      <c r="AX202" s="12" t="s">
        <v>76</v>
      </c>
      <c r="AY202" s="261" t="s">
        <v>208</v>
      </c>
    </row>
    <row r="203" spans="2:51" s="12" customFormat="1" ht="13.5">
      <c r="B203" s="251"/>
      <c r="C203" s="252"/>
      <c r="D203" s="248" t="s">
        <v>218</v>
      </c>
      <c r="E203" s="253" t="s">
        <v>22</v>
      </c>
      <c r="F203" s="254" t="s">
        <v>6246</v>
      </c>
      <c r="G203" s="252"/>
      <c r="H203" s="255">
        <v>5.288</v>
      </c>
      <c r="I203" s="256"/>
      <c r="J203" s="252"/>
      <c r="K203" s="252"/>
      <c r="L203" s="257"/>
      <c r="M203" s="258"/>
      <c r="N203" s="259"/>
      <c r="O203" s="259"/>
      <c r="P203" s="259"/>
      <c r="Q203" s="259"/>
      <c r="R203" s="259"/>
      <c r="S203" s="259"/>
      <c r="T203" s="260"/>
      <c r="AT203" s="261" t="s">
        <v>218</v>
      </c>
      <c r="AU203" s="261" t="s">
        <v>85</v>
      </c>
      <c r="AV203" s="12" t="s">
        <v>85</v>
      </c>
      <c r="AW203" s="12" t="s">
        <v>39</v>
      </c>
      <c r="AX203" s="12" t="s">
        <v>76</v>
      </c>
      <c r="AY203" s="261" t="s">
        <v>208</v>
      </c>
    </row>
    <row r="204" spans="2:51" s="13" customFormat="1" ht="13.5">
      <c r="B204" s="262"/>
      <c r="C204" s="263"/>
      <c r="D204" s="248" t="s">
        <v>218</v>
      </c>
      <c r="E204" s="264" t="s">
        <v>22</v>
      </c>
      <c r="F204" s="265" t="s">
        <v>259</v>
      </c>
      <c r="G204" s="263"/>
      <c r="H204" s="266">
        <v>90.632</v>
      </c>
      <c r="I204" s="267"/>
      <c r="J204" s="263"/>
      <c r="K204" s="263"/>
      <c r="L204" s="268"/>
      <c r="M204" s="269"/>
      <c r="N204" s="270"/>
      <c r="O204" s="270"/>
      <c r="P204" s="270"/>
      <c r="Q204" s="270"/>
      <c r="R204" s="270"/>
      <c r="S204" s="270"/>
      <c r="T204" s="271"/>
      <c r="AT204" s="272" t="s">
        <v>218</v>
      </c>
      <c r="AU204" s="272" t="s">
        <v>85</v>
      </c>
      <c r="AV204" s="13" t="s">
        <v>121</v>
      </c>
      <c r="AW204" s="13" t="s">
        <v>39</v>
      </c>
      <c r="AX204" s="13" t="s">
        <v>18</v>
      </c>
      <c r="AY204" s="272" t="s">
        <v>208</v>
      </c>
    </row>
    <row r="205" spans="2:65" s="1" customFormat="1" ht="16.5" customHeight="1">
      <c r="B205" s="48"/>
      <c r="C205" s="286" t="s">
        <v>353</v>
      </c>
      <c r="D205" s="286" t="s">
        <v>468</v>
      </c>
      <c r="E205" s="287" t="s">
        <v>6247</v>
      </c>
      <c r="F205" s="288" t="s">
        <v>6248</v>
      </c>
      <c r="G205" s="289" t="s">
        <v>340</v>
      </c>
      <c r="H205" s="290">
        <v>0.027</v>
      </c>
      <c r="I205" s="291"/>
      <c r="J205" s="292">
        <f>ROUND(I205*H205,2)</f>
        <v>0</v>
      </c>
      <c r="K205" s="288" t="s">
        <v>214</v>
      </c>
      <c r="L205" s="293"/>
      <c r="M205" s="294" t="s">
        <v>22</v>
      </c>
      <c r="N205" s="295" t="s">
        <v>47</v>
      </c>
      <c r="O205" s="49"/>
      <c r="P205" s="245">
        <f>O205*H205</f>
        <v>0</v>
      </c>
      <c r="Q205" s="245">
        <v>1</v>
      </c>
      <c r="R205" s="245">
        <f>Q205*H205</f>
        <v>0.027</v>
      </c>
      <c r="S205" s="245">
        <v>0</v>
      </c>
      <c r="T205" s="246">
        <f>S205*H205</f>
        <v>0</v>
      </c>
      <c r="AR205" s="26" t="s">
        <v>559</v>
      </c>
      <c r="AT205" s="26" t="s">
        <v>468</v>
      </c>
      <c r="AU205" s="26" t="s">
        <v>85</v>
      </c>
      <c r="AY205" s="26" t="s">
        <v>208</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300</v>
      </c>
      <c r="BM205" s="26" t="s">
        <v>6249</v>
      </c>
    </row>
    <row r="206" spans="2:47" s="1" customFormat="1" ht="13.5">
      <c r="B206" s="48"/>
      <c r="C206" s="76"/>
      <c r="D206" s="248" t="s">
        <v>391</v>
      </c>
      <c r="E206" s="76"/>
      <c r="F206" s="249" t="s">
        <v>1995</v>
      </c>
      <c r="G206" s="76"/>
      <c r="H206" s="76"/>
      <c r="I206" s="206"/>
      <c r="J206" s="76"/>
      <c r="K206" s="76"/>
      <c r="L206" s="74"/>
      <c r="M206" s="250"/>
      <c r="N206" s="49"/>
      <c r="O206" s="49"/>
      <c r="P206" s="49"/>
      <c r="Q206" s="49"/>
      <c r="R206" s="49"/>
      <c r="S206" s="49"/>
      <c r="T206" s="97"/>
      <c r="AT206" s="26" t="s">
        <v>391</v>
      </c>
      <c r="AU206" s="26" t="s">
        <v>85</v>
      </c>
    </row>
    <row r="207" spans="2:51" s="12" customFormat="1" ht="13.5">
      <c r="B207" s="251"/>
      <c r="C207" s="252"/>
      <c r="D207" s="248" t="s">
        <v>218</v>
      </c>
      <c r="E207" s="252"/>
      <c r="F207" s="254" t="s">
        <v>6250</v>
      </c>
      <c r="G207" s="252"/>
      <c r="H207" s="255">
        <v>0.027</v>
      </c>
      <c r="I207" s="256"/>
      <c r="J207" s="252"/>
      <c r="K207" s="252"/>
      <c r="L207" s="257"/>
      <c r="M207" s="258"/>
      <c r="N207" s="259"/>
      <c r="O207" s="259"/>
      <c r="P207" s="259"/>
      <c r="Q207" s="259"/>
      <c r="R207" s="259"/>
      <c r="S207" s="259"/>
      <c r="T207" s="260"/>
      <c r="AT207" s="261" t="s">
        <v>218</v>
      </c>
      <c r="AU207" s="261" t="s">
        <v>85</v>
      </c>
      <c r="AV207" s="12" t="s">
        <v>85</v>
      </c>
      <c r="AW207" s="12" t="s">
        <v>6</v>
      </c>
      <c r="AX207" s="12" t="s">
        <v>18</v>
      </c>
      <c r="AY207" s="261" t="s">
        <v>208</v>
      </c>
    </row>
    <row r="208" spans="2:65" s="1" customFormat="1" ht="25.5" customHeight="1">
      <c r="B208" s="48"/>
      <c r="C208" s="236" t="s">
        <v>533</v>
      </c>
      <c r="D208" s="236" t="s">
        <v>210</v>
      </c>
      <c r="E208" s="237" t="s">
        <v>2006</v>
      </c>
      <c r="F208" s="238" t="s">
        <v>6251</v>
      </c>
      <c r="G208" s="239" t="s">
        <v>213</v>
      </c>
      <c r="H208" s="240">
        <v>90.632</v>
      </c>
      <c r="I208" s="241"/>
      <c r="J208" s="242">
        <f>ROUND(I208*H208,2)</f>
        <v>0</v>
      </c>
      <c r="K208" s="238" t="s">
        <v>214</v>
      </c>
      <c r="L208" s="74"/>
      <c r="M208" s="243" t="s">
        <v>22</v>
      </c>
      <c r="N208" s="244" t="s">
        <v>47</v>
      </c>
      <c r="O208" s="49"/>
      <c r="P208" s="245">
        <f>O208*H208</f>
        <v>0</v>
      </c>
      <c r="Q208" s="245">
        <v>0.0004</v>
      </c>
      <c r="R208" s="245">
        <f>Q208*H208</f>
        <v>0.0362528</v>
      </c>
      <c r="S208" s="245">
        <v>0</v>
      </c>
      <c r="T208" s="246">
        <f>S208*H208</f>
        <v>0</v>
      </c>
      <c r="AR208" s="26" t="s">
        <v>300</v>
      </c>
      <c r="AT208" s="26" t="s">
        <v>210</v>
      </c>
      <c r="AU208" s="26" t="s">
        <v>85</v>
      </c>
      <c r="AY208" s="26" t="s">
        <v>208</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300</v>
      </c>
      <c r="BM208" s="26" t="s">
        <v>6252</v>
      </c>
    </row>
    <row r="209" spans="2:47" s="1" customFormat="1" ht="13.5">
      <c r="B209" s="48"/>
      <c r="C209" s="76"/>
      <c r="D209" s="248" t="s">
        <v>216</v>
      </c>
      <c r="E209" s="76"/>
      <c r="F209" s="249" t="s">
        <v>2003</v>
      </c>
      <c r="G209" s="76"/>
      <c r="H209" s="76"/>
      <c r="I209" s="206"/>
      <c r="J209" s="76"/>
      <c r="K209" s="76"/>
      <c r="L209" s="74"/>
      <c r="M209" s="250"/>
      <c r="N209" s="49"/>
      <c r="O209" s="49"/>
      <c r="P209" s="49"/>
      <c r="Q209" s="49"/>
      <c r="R209" s="49"/>
      <c r="S209" s="49"/>
      <c r="T209" s="97"/>
      <c r="AT209" s="26" t="s">
        <v>216</v>
      </c>
      <c r="AU209" s="26" t="s">
        <v>85</v>
      </c>
    </row>
    <row r="210" spans="2:51" s="14" customFormat="1" ht="13.5">
      <c r="B210" s="273"/>
      <c r="C210" s="274"/>
      <c r="D210" s="248" t="s">
        <v>218</v>
      </c>
      <c r="E210" s="275" t="s">
        <v>22</v>
      </c>
      <c r="F210" s="276" t="s">
        <v>6189</v>
      </c>
      <c r="G210" s="274"/>
      <c r="H210" s="275" t="s">
        <v>22</v>
      </c>
      <c r="I210" s="277"/>
      <c r="J210" s="274"/>
      <c r="K210" s="274"/>
      <c r="L210" s="278"/>
      <c r="M210" s="279"/>
      <c r="N210" s="280"/>
      <c r="O210" s="280"/>
      <c r="P210" s="280"/>
      <c r="Q210" s="280"/>
      <c r="R210" s="280"/>
      <c r="S210" s="280"/>
      <c r="T210" s="281"/>
      <c r="AT210" s="282" t="s">
        <v>218</v>
      </c>
      <c r="AU210" s="282" t="s">
        <v>85</v>
      </c>
      <c r="AV210" s="14" t="s">
        <v>18</v>
      </c>
      <c r="AW210" s="14" t="s">
        <v>39</v>
      </c>
      <c r="AX210" s="14" t="s">
        <v>76</v>
      </c>
      <c r="AY210" s="282" t="s">
        <v>208</v>
      </c>
    </row>
    <row r="211" spans="2:51" s="12" customFormat="1" ht="13.5">
      <c r="B211" s="251"/>
      <c r="C211" s="252"/>
      <c r="D211" s="248" t="s">
        <v>218</v>
      </c>
      <c r="E211" s="253" t="s">
        <v>22</v>
      </c>
      <c r="F211" s="254" t="s">
        <v>6241</v>
      </c>
      <c r="G211" s="252"/>
      <c r="H211" s="255">
        <v>31.564</v>
      </c>
      <c r="I211" s="256"/>
      <c r="J211" s="252"/>
      <c r="K211" s="252"/>
      <c r="L211" s="257"/>
      <c r="M211" s="258"/>
      <c r="N211" s="259"/>
      <c r="O211" s="259"/>
      <c r="P211" s="259"/>
      <c r="Q211" s="259"/>
      <c r="R211" s="259"/>
      <c r="S211" s="259"/>
      <c r="T211" s="260"/>
      <c r="AT211" s="261" t="s">
        <v>218</v>
      </c>
      <c r="AU211" s="261" t="s">
        <v>85</v>
      </c>
      <c r="AV211" s="12" t="s">
        <v>85</v>
      </c>
      <c r="AW211" s="12" t="s">
        <v>39</v>
      </c>
      <c r="AX211" s="12" t="s">
        <v>76</v>
      </c>
      <c r="AY211" s="261" t="s">
        <v>208</v>
      </c>
    </row>
    <row r="212" spans="2:51" s="12" customFormat="1" ht="13.5">
      <c r="B212" s="251"/>
      <c r="C212" s="252"/>
      <c r="D212" s="248" t="s">
        <v>218</v>
      </c>
      <c r="E212" s="253" t="s">
        <v>22</v>
      </c>
      <c r="F212" s="254" t="s">
        <v>6242</v>
      </c>
      <c r="G212" s="252"/>
      <c r="H212" s="255">
        <v>10.72</v>
      </c>
      <c r="I212" s="256"/>
      <c r="J212" s="252"/>
      <c r="K212" s="252"/>
      <c r="L212" s="257"/>
      <c r="M212" s="258"/>
      <c r="N212" s="259"/>
      <c r="O212" s="259"/>
      <c r="P212" s="259"/>
      <c r="Q212" s="259"/>
      <c r="R212" s="259"/>
      <c r="S212" s="259"/>
      <c r="T212" s="260"/>
      <c r="AT212" s="261" t="s">
        <v>218</v>
      </c>
      <c r="AU212" s="261" t="s">
        <v>85</v>
      </c>
      <c r="AV212" s="12" t="s">
        <v>85</v>
      </c>
      <c r="AW212" s="12" t="s">
        <v>39</v>
      </c>
      <c r="AX212" s="12" t="s">
        <v>76</v>
      </c>
      <c r="AY212" s="261" t="s">
        <v>208</v>
      </c>
    </row>
    <row r="213" spans="2:51" s="12" customFormat="1" ht="13.5">
      <c r="B213" s="251"/>
      <c r="C213" s="252"/>
      <c r="D213" s="248" t="s">
        <v>218</v>
      </c>
      <c r="E213" s="253" t="s">
        <v>22</v>
      </c>
      <c r="F213" s="254" t="s">
        <v>6243</v>
      </c>
      <c r="G213" s="252"/>
      <c r="H213" s="255">
        <v>4.48</v>
      </c>
      <c r="I213" s="256"/>
      <c r="J213" s="252"/>
      <c r="K213" s="252"/>
      <c r="L213" s="257"/>
      <c r="M213" s="258"/>
      <c r="N213" s="259"/>
      <c r="O213" s="259"/>
      <c r="P213" s="259"/>
      <c r="Q213" s="259"/>
      <c r="R213" s="259"/>
      <c r="S213" s="259"/>
      <c r="T213" s="260"/>
      <c r="AT213" s="261" t="s">
        <v>218</v>
      </c>
      <c r="AU213" s="261" t="s">
        <v>85</v>
      </c>
      <c r="AV213" s="12" t="s">
        <v>85</v>
      </c>
      <c r="AW213" s="12" t="s">
        <v>39</v>
      </c>
      <c r="AX213" s="12" t="s">
        <v>76</v>
      </c>
      <c r="AY213" s="261" t="s">
        <v>208</v>
      </c>
    </row>
    <row r="214" spans="2:51" s="12" customFormat="1" ht="13.5">
      <c r="B214" s="251"/>
      <c r="C214" s="252"/>
      <c r="D214" s="248" t="s">
        <v>218</v>
      </c>
      <c r="E214" s="253" t="s">
        <v>22</v>
      </c>
      <c r="F214" s="254" t="s">
        <v>22</v>
      </c>
      <c r="G214" s="252"/>
      <c r="H214" s="255">
        <v>0</v>
      </c>
      <c r="I214" s="256"/>
      <c r="J214" s="252"/>
      <c r="K214" s="252"/>
      <c r="L214" s="257"/>
      <c r="M214" s="258"/>
      <c r="N214" s="259"/>
      <c r="O214" s="259"/>
      <c r="P214" s="259"/>
      <c r="Q214" s="259"/>
      <c r="R214" s="259"/>
      <c r="S214" s="259"/>
      <c r="T214" s="260"/>
      <c r="AT214" s="261" t="s">
        <v>218</v>
      </c>
      <c r="AU214" s="261" t="s">
        <v>85</v>
      </c>
      <c r="AV214" s="12" t="s">
        <v>85</v>
      </c>
      <c r="AW214" s="12" t="s">
        <v>39</v>
      </c>
      <c r="AX214" s="12" t="s">
        <v>76</v>
      </c>
      <c r="AY214" s="261" t="s">
        <v>208</v>
      </c>
    </row>
    <row r="215" spans="2:51" s="12" customFormat="1" ht="13.5">
      <c r="B215" s="251"/>
      <c r="C215" s="252"/>
      <c r="D215" s="248" t="s">
        <v>218</v>
      </c>
      <c r="E215" s="253" t="s">
        <v>22</v>
      </c>
      <c r="F215" s="254" t="s">
        <v>6244</v>
      </c>
      <c r="G215" s="252"/>
      <c r="H215" s="255">
        <v>25.08</v>
      </c>
      <c r="I215" s="256"/>
      <c r="J215" s="252"/>
      <c r="K215" s="252"/>
      <c r="L215" s="257"/>
      <c r="M215" s="258"/>
      <c r="N215" s="259"/>
      <c r="O215" s="259"/>
      <c r="P215" s="259"/>
      <c r="Q215" s="259"/>
      <c r="R215" s="259"/>
      <c r="S215" s="259"/>
      <c r="T215" s="260"/>
      <c r="AT215" s="261" t="s">
        <v>218</v>
      </c>
      <c r="AU215" s="261" t="s">
        <v>85</v>
      </c>
      <c r="AV215" s="12" t="s">
        <v>85</v>
      </c>
      <c r="AW215" s="12" t="s">
        <v>39</v>
      </c>
      <c r="AX215" s="12" t="s">
        <v>76</v>
      </c>
      <c r="AY215" s="261" t="s">
        <v>208</v>
      </c>
    </row>
    <row r="216" spans="2:51" s="12" customFormat="1" ht="13.5">
      <c r="B216" s="251"/>
      <c r="C216" s="252"/>
      <c r="D216" s="248" t="s">
        <v>218</v>
      </c>
      <c r="E216" s="253" t="s">
        <v>22</v>
      </c>
      <c r="F216" s="254" t="s">
        <v>6245</v>
      </c>
      <c r="G216" s="252"/>
      <c r="H216" s="255">
        <v>13.5</v>
      </c>
      <c r="I216" s="256"/>
      <c r="J216" s="252"/>
      <c r="K216" s="252"/>
      <c r="L216" s="257"/>
      <c r="M216" s="258"/>
      <c r="N216" s="259"/>
      <c r="O216" s="259"/>
      <c r="P216" s="259"/>
      <c r="Q216" s="259"/>
      <c r="R216" s="259"/>
      <c r="S216" s="259"/>
      <c r="T216" s="260"/>
      <c r="AT216" s="261" t="s">
        <v>218</v>
      </c>
      <c r="AU216" s="261" t="s">
        <v>85</v>
      </c>
      <c r="AV216" s="12" t="s">
        <v>85</v>
      </c>
      <c r="AW216" s="12" t="s">
        <v>39</v>
      </c>
      <c r="AX216" s="12" t="s">
        <v>76</v>
      </c>
      <c r="AY216" s="261" t="s">
        <v>208</v>
      </c>
    </row>
    <row r="217" spans="2:51" s="12" customFormat="1" ht="13.5">
      <c r="B217" s="251"/>
      <c r="C217" s="252"/>
      <c r="D217" s="248" t="s">
        <v>218</v>
      </c>
      <c r="E217" s="253" t="s">
        <v>22</v>
      </c>
      <c r="F217" s="254" t="s">
        <v>6246</v>
      </c>
      <c r="G217" s="252"/>
      <c r="H217" s="255">
        <v>5.288</v>
      </c>
      <c r="I217" s="256"/>
      <c r="J217" s="252"/>
      <c r="K217" s="252"/>
      <c r="L217" s="257"/>
      <c r="M217" s="258"/>
      <c r="N217" s="259"/>
      <c r="O217" s="259"/>
      <c r="P217" s="259"/>
      <c r="Q217" s="259"/>
      <c r="R217" s="259"/>
      <c r="S217" s="259"/>
      <c r="T217" s="260"/>
      <c r="AT217" s="261" t="s">
        <v>218</v>
      </c>
      <c r="AU217" s="261" t="s">
        <v>85</v>
      </c>
      <c r="AV217" s="12" t="s">
        <v>85</v>
      </c>
      <c r="AW217" s="12" t="s">
        <v>39</v>
      </c>
      <c r="AX217" s="12" t="s">
        <v>76</v>
      </c>
      <c r="AY217" s="261" t="s">
        <v>208</v>
      </c>
    </row>
    <row r="218" spans="2:51" s="13" customFormat="1" ht="13.5">
      <c r="B218" s="262"/>
      <c r="C218" s="263"/>
      <c r="D218" s="248" t="s">
        <v>218</v>
      </c>
      <c r="E218" s="264" t="s">
        <v>22</v>
      </c>
      <c r="F218" s="265" t="s">
        <v>259</v>
      </c>
      <c r="G218" s="263"/>
      <c r="H218" s="266">
        <v>90.632</v>
      </c>
      <c r="I218" s="267"/>
      <c r="J218" s="263"/>
      <c r="K218" s="263"/>
      <c r="L218" s="268"/>
      <c r="M218" s="269"/>
      <c r="N218" s="270"/>
      <c r="O218" s="270"/>
      <c r="P218" s="270"/>
      <c r="Q218" s="270"/>
      <c r="R218" s="270"/>
      <c r="S218" s="270"/>
      <c r="T218" s="271"/>
      <c r="AT218" s="272" t="s">
        <v>218</v>
      </c>
      <c r="AU218" s="272" t="s">
        <v>85</v>
      </c>
      <c r="AV218" s="13" t="s">
        <v>121</v>
      </c>
      <c r="AW218" s="13" t="s">
        <v>39</v>
      </c>
      <c r="AX218" s="13" t="s">
        <v>18</v>
      </c>
      <c r="AY218" s="272" t="s">
        <v>208</v>
      </c>
    </row>
    <row r="219" spans="2:65" s="1" customFormat="1" ht="25.5" customHeight="1">
      <c r="B219" s="48"/>
      <c r="C219" s="286" t="s">
        <v>543</v>
      </c>
      <c r="D219" s="286" t="s">
        <v>468</v>
      </c>
      <c r="E219" s="287" t="s">
        <v>2011</v>
      </c>
      <c r="F219" s="288" t="s">
        <v>6253</v>
      </c>
      <c r="G219" s="289" t="s">
        <v>213</v>
      </c>
      <c r="H219" s="290">
        <v>99.695</v>
      </c>
      <c r="I219" s="291"/>
      <c r="J219" s="292">
        <f>ROUND(I219*H219,2)</f>
        <v>0</v>
      </c>
      <c r="K219" s="288" t="s">
        <v>214</v>
      </c>
      <c r="L219" s="293"/>
      <c r="M219" s="294" t="s">
        <v>22</v>
      </c>
      <c r="N219" s="295" t="s">
        <v>47</v>
      </c>
      <c r="O219" s="49"/>
      <c r="P219" s="245">
        <f>O219*H219</f>
        <v>0</v>
      </c>
      <c r="Q219" s="245">
        <v>0.0049</v>
      </c>
      <c r="R219" s="245">
        <f>Q219*H219</f>
        <v>0.4885054999999999</v>
      </c>
      <c r="S219" s="245">
        <v>0</v>
      </c>
      <c r="T219" s="246">
        <f>S219*H219</f>
        <v>0</v>
      </c>
      <c r="AR219" s="26" t="s">
        <v>559</v>
      </c>
      <c r="AT219" s="26" t="s">
        <v>468</v>
      </c>
      <c r="AU219" s="26" t="s">
        <v>85</v>
      </c>
      <c r="AY219" s="26" t="s">
        <v>208</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300</v>
      </c>
      <c r="BM219" s="26" t="s">
        <v>6254</v>
      </c>
    </row>
    <row r="220" spans="2:51" s="12" customFormat="1" ht="13.5">
      <c r="B220" s="251"/>
      <c r="C220" s="252"/>
      <c r="D220" s="248" t="s">
        <v>218</v>
      </c>
      <c r="E220" s="252"/>
      <c r="F220" s="254" t="s">
        <v>6255</v>
      </c>
      <c r="G220" s="252"/>
      <c r="H220" s="255">
        <v>99.695</v>
      </c>
      <c r="I220" s="256"/>
      <c r="J220" s="252"/>
      <c r="K220" s="252"/>
      <c r="L220" s="257"/>
      <c r="M220" s="258"/>
      <c r="N220" s="259"/>
      <c r="O220" s="259"/>
      <c r="P220" s="259"/>
      <c r="Q220" s="259"/>
      <c r="R220" s="259"/>
      <c r="S220" s="259"/>
      <c r="T220" s="260"/>
      <c r="AT220" s="261" t="s">
        <v>218</v>
      </c>
      <c r="AU220" s="261" t="s">
        <v>85</v>
      </c>
      <c r="AV220" s="12" t="s">
        <v>85</v>
      </c>
      <c r="AW220" s="12" t="s">
        <v>6</v>
      </c>
      <c r="AX220" s="12" t="s">
        <v>18</v>
      </c>
      <c r="AY220" s="261" t="s">
        <v>208</v>
      </c>
    </row>
    <row r="221" spans="2:65" s="1" customFormat="1" ht="38.25" customHeight="1">
      <c r="B221" s="48"/>
      <c r="C221" s="236" t="s">
        <v>547</v>
      </c>
      <c r="D221" s="236" t="s">
        <v>210</v>
      </c>
      <c r="E221" s="237" t="s">
        <v>6256</v>
      </c>
      <c r="F221" s="238" t="s">
        <v>6257</v>
      </c>
      <c r="G221" s="239" t="s">
        <v>2043</v>
      </c>
      <c r="H221" s="307"/>
      <c r="I221" s="241"/>
      <c r="J221" s="242">
        <f>ROUND(I221*H221,2)</f>
        <v>0</v>
      </c>
      <c r="K221" s="238" t="s">
        <v>214</v>
      </c>
      <c r="L221" s="74"/>
      <c r="M221" s="243" t="s">
        <v>22</v>
      </c>
      <c r="N221" s="244" t="s">
        <v>47</v>
      </c>
      <c r="O221" s="49"/>
      <c r="P221" s="245">
        <f>O221*H221</f>
        <v>0</v>
      </c>
      <c r="Q221" s="245">
        <v>0</v>
      </c>
      <c r="R221" s="245">
        <f>Q221*H221</f>
        <v>0</v>
      </c>
      <c r="S221" s="245">
        <v>0</v>
      </c>
      <c r="T221" s="246">
        <f>S221*H221</f>
        <v>0</v>
      </c>
      <c r="AR221" s="26" t="s">
        <v>300</v>
      </c>
      <c r="AT221" s="26" t="s">
        <v>210</v>
      </c>
      <c r="AU221" s="26" t="s">
        <v>85</v>
      </c>
      <c r="AY221" s="26" t="s">
        <v>208</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300</v>
      </c>
      <c r="BM221" s="26" t="s">
        <v>6258</v>
      </c>
    </row>
    <row r="222" spans="2:47" s="1" customFormat="1" ht="13.5">
      <c r="B222" s="48"/>
      <c r="C222" s="76"/>
      <c r="D222" s="248" t="s">
        <v>216</v>
      </c>
      <c r="E222" s="76"/>
      <c r="F222" s="249" t="s">
        <v>2045</v>
      </c>
      <c r="G222" s="76"/>
      <c r="H222" s="76"/>
      <c r="I222" s="206"/>
      <c r="J222" s="76"/>
      <c r="K222" s="76"/>
      <c r="L222" s="74"/>
      <c r="M222" s="250"/>
      <c r="N222" s="49"/>
      <c r="O222" s="49"/>
      <c r="P222" s="49"/>
      <c r="Q222" s="49"/>
      <c r="R222" s="49"/>
      <c r="S222" s="49"/>
      <c r="T222" s="97"/>
      <c r="AT222" s="26" t="s">
        <v>216</v>
      </c>
      <c r="AU222" s="26" t="s">
        <v>85</v>
      </c>
    </row>
    <row r="223" spans="2:63" s="11" customFormat="1" ht="29.85" customHeight="1">
      <c r="B223" s="220"/>
      <c r="C223" s="221"/>
      <c r="D223" s="222" t="s">
        <v>75</v>
      </c>
      <c r="E223" s="234" t="s">
        <v>2462</v>
      </c>
      <c r="F223" s="234" t="s">
        <v>2463</v>
      </c>
      <c r="G223" s="221"/>
      <c r="H223" s="221"/>
      <c r="I223" s="224"/>
      <c r="J223" s="235">
        <f>BK223</f>
        <v>0</v>
      </c>
      <c r="K223" s="221"/>
      <c r="L223" s="226"/>
      <c r="M223" s="227"/>
      <c r="N223" s="228"/>
      <c r="O223" s="228"/>
      <c r="P223" s="229">
        <f>SUM(P224:P232)</f>
        <v>0</v>
      </c>
      <c r="Q223" s="228"/>
      <c r="R223" s="229">
        <f>SUM(R224:R232)</f>
        <v>0.1013553</v>
      </c>
      <c r="S223" s="228"/>
      <c r="T223" s="230">
        <f>SUM(T224:T232)</f>
        <v>0</v>
      </c>
      <c r="AR223" s="231" t="s">
        <v>85</v>
      </c>
      <c r="AT223" s="232" t="s">
        <v>75</v>
      </c>
      <c r="AU223" s="232" t="s">
        <v>18</v>
      </c>
      <c r="AY223" s="231" t="s">
        <v>208</v>
      </c>
      <c r="BK223" s="233">
        <f>SUM(BK224:BK232)</f>
        <v>0</v>
      </c>
    </row>
    <row r="224" spans="2:65" s="1" customFormat="1" ht="25.5" customHeight="1">
      <c r="B224" s="48"/>
      <c r="C224" s="236" t="s">
        <v>553</v>
      </c>
      <c r="D224" s="236" t="s">
        <v>210</v>
      </c>
      <c r="E224" s="237" t="s">
        <v>6259</v>
      </c>
      <c r="F224" s="238" t="s">
        <v>6260</v>
      </c>
      <c r="G224" s="239" t="s">
        <v>269</v>
      </c>
      <c r="H224" s="240">
        <v>34.83</v>
      </c>
      <c r="I224" s="241"/>
      <c r="J224" s="242">
        <f>ROUND(I224*H224,2)</f>
        <v>0</v>
      </c>
      <c r="K224" s="238" t="s">
        <v>214</v>
      </c>
      <c r="L224" s="74"/>
      <c r="M224" s="243" t="s">
        <v>22</v>
      </c>
      <c r="N224" s="244" t="s">
        <v>47</v>
      </c>
      <c r="O224" s="49"/>
      <c r="P224" s="245">
        <f>O224*H224</f>
        <v>0</v>
      </c>
      <c r="Q224" s="245">
        <v>0.00291</v>
      </c>
      <c r="R224" s="245">
        <f>Q224*H224</f>
        <v>0.1013553</v>
      </c>
      <c r="S224" s="245">
        <v>0</v>
      </c>
      <c r="T224" s="246">
        <f>S224*H224</f>
        <v>0</v>
      </c>
      <c r="AR224" s="26" t="s">
        <v>300</v>
      </c>
      <c r="AT224" s="26" t="s">
        <v>210</v>
      </c>
      <c r="AU224" s="26" t="s">
        <v>85</v>
      </c>
      <c r="AY224" s="26" t="s">
        <v>208</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300</v>
      </c>
      <c r="BM224" s="26" t="s">
        <v>6261</v>
      </c>
    </row>
    <row r="225" spans="2:51" s="14" customFormat="1" ht="13.5">
      <c r="B225" s="273"/>
      <c r="C225" s="274"/>
      <c r="D225" s="248" t="s">
        <v>218</v>
      </c>
      <c r="E225" s="275" t="s">
        <v>22</v>
      </c>
      <c r="F225" s="276" t="s">
        <v>6208</v>
      </c>
      <c r="G225" s="274"/>
      <c r="H225" s="275" t="s">
        <v>22</v>
      </c>
      <c r="I225" s="277"/>
      <c r="J225" s="274"/>
      <c r="K225" s="274"/>
      <c r="L225" s="278"/>
      <c r="M225" s="279"/>
      <c r="N225" s="280"/>
      <c r="O225" s="280"/>
      <c r="P225" s="280"/>
      <c r="Q225" s="280"/>
      <c r="R225" s="280"/>
      <c r="S225" s="280"/>
      <c r="T225" s="281"/>
      <c r="AT225" s="282" t="s">
        <v>218</v>
      </c>
      <c r="AU225" s="282" t="s">
        <v>85</v>
      </c>
      <c r="AV225" s="14" t="s">
        <v>18</v>
      </c>
      <c r="AW225" s="14" t="s">
        <v>39</v>
      </c>
      <c r="AX225" s="14" t="s">
        <v>76</v>
      </c>
      <c r="AY225" s="282" t="s">
        <v>208</v>
      </c>
    </row>
    <row r="226" spans="2:51" s="12" customFormat="1" ht="13.5">
      <c r="B226" s="251"/>
      <c r="C226" s="252"/>
      <c r="D226" s="248" t="s">
        <v>218</v>
      </c>
      <c r="E226" s="253" t="s">
        <v>22</v>
      </c>
      <c r="F226" s="254" t="s">
        <v>6262</v>
      </c>
      <c r="G226" s="252"/>
      <c r="H226" s="255">
        <v>25.08</v>
      </c>
      <c r="I226" s="256"/>
      <c r="J226" s="252"/>
      <c r="K226" s="252"/>
      <c r="L226" s="257"/>
      <c r="M226" s="258"/>
      <c r="N226" s="259"/>
      <c r="O226" s="259"/>
      <c r="P226" s="259"/>
      <c r="Q226" s="259"/>
      <c r="R226" s="259"/>
      <c r="S226" s="259"/>
      <c r="T226" s="260"/>
      <c r="AT226" s="261" t="s">
        <v>218</v>
      </c>
      <c r="AU226" s="261" t="s">
        <v>85</v>
      </c>
      <c r="AV226" s="12" t="s">
        <v>85</v>
      </c>
      <c r="AW226" s="12" t="s">
        <v>39</v>
      </c>
      <c r="AX226" s="12" t="s">
        <v>76</v>
      </c>
      <c r="AY226" s="261" t="s">
        <v>208</v>
      </c>
    </row>
    <row r="227" spans="2:51" s="12" customFormat="1" ht="13.5">
      <c r="B227" s="251"/>
      <c r="C227" s="252"/>
      <c r="D227" s="248" t="s">
        <v>218</v>
      </c>
      <c r="E227" s="253" t="s">
        <v>22</v>
      </c>
      <c r="F227" s="254" t="s">
        <v>6263</v>
      </c>
      <c r="G227" s="252"/>
      <c r="H227" s="255">
        <v>7.5</v>
      </c>
      <c r="I227" s="256"/>
      <c r="J227" s="252"/>
      <c r="K227" s="252"/>
      <c r="L227" s="257"/>
      <c r="M227" s="258"/>
      <c r="N227" s="259"/>
      <c r="O227" s="259"/>
      <c r="P227" s="259"/>
      <c r="Q227" s="259"/>
      <c r="R227" s="259"/>
      <c r="S227" s="259"/>
      <c r="T227" s="260"/>
      <c r="AT227" s="261" t="s">
        <v>218</v>
      </c>
      <c r="AU227" s="261" t="s">
        <v>85</v>
      </c>
      <c r="AV227" s="12" t="s">
        <v>85</v>
      </c>
      <c r="AW227" s="12" t="s">
        <v>39</v>
      </c>
      <c r="AX227" s="12" t="s">
        <v>76</v>
      </c>
      <c r="AY227" s="261" t="s">
        <v>208</v>
      </c>
    </row>
    <row r="228" spans="2:51" s="12" customFormat="1" ht="13.5">
      <c r="B228" s="251"/>
      <c r="C228" s="252"/>
      <c r="D228" s="248" t="s">
        <v>218</v>
      </c>
      <c r="E228" s="253" t="s">
        <v>22</v>
      </c>
      <c r="F228" s="254" t="s">
        <v>6264</v>
      </c>
      <c r="G228" s="252"/>
      <c r="H228" s="255">
        <v>2.25</v>
      </c>
      <c r="I228" s="256"/>
      <c r="J228" s="252"/>
      <c r="K228" s="252"/>
      <c r="L228" s="257"/>
      <c r="M228" s="258"/>
      <c r="N228" s="259"/>
      <c r="O228" s="259"/>
      <c r="P228" s="259"/>
      <c r="Q228" s="259"/>
      <c r="R228" s="259"/>
      <c r="S228" s="259"/>
      <c r="T228" s="260"/>
      <c r="AT228" s="261" t="s">
        <v>218</v>
      </c>
      <c r="AU228" s="261" t="s">
        <v>85</v>
      </c>
      <c r="AV228" s="12" t="s">
        <v>85</v>
      </c>
      <c r="AW228" s="12" t="s">
        <v>39</v>
      </c>
      <c r="AX228" s="12" t="s">
        <v>76</v>
      </c>
      <c r="AY228" s="261" t="s">
        <v>208</v>
      </c>
    </row>
    <row r="229" spans="2:51" s="13" customFormat="1" ht="13.5">
      <c r="B229" s="262"/>
      <c r="C229" s="263"/>
      <c r="D229" s="248" t="s">
        <v>218</v>
      </c>
      <c r="E229" s="264" t="s">
        <v>22</v>
      </c>
      <c r="F229" s="265" t="s">
        <v>259</v>
      </c>
      <c r="G229" s="263"/>
      <c r="H229" s="266">
        <v>34.83</v>
      </c>
      <c r="I229" s="267"/>
      <c r="J229" s="263"/>
      <c r="K229" s="263"/>
      <c r="L229" s="268"/>
      <c r="M229" s="269"/>
      <c r="N229" s="270"/>
      <c r="O229" s="270"/>
      <c r="P229" s="270"/>
      <c r="Q229" s="270"/>
      <c r="R229" s="270"/>
      <c r="S229" s="270"/>
      <c r="T229" s="271"/>
      <c r="AT229" s="272" t="s">
        <v>218</v>
      </c>
      <c r="AU229" s="272" t="s">
        <v>85</v>
      </c>
      <c r="AV229" s="13" t="s">
        <v>121</v>
      </c>
      <c r="AW229" s="13" t="s">
        <v>39</v>
      </c>
      <c r="AX229" s="13" t="s">
        <v>18</v>
      </c>
      <c r="AY229" s="272" t="s">
        <v>208</v>
      </c>
    </row>
    <row r="230" spans="2:65" s="1" customFormat="1" ht="38.25" customHeight="1">
      <c r="B230" s="48"/>
      <c r="C230" s="236" t="s">
        <v>559</v>
      </c>
      <c r="D230" s="236" t="s">
        <v>210</v>
      </c>
      <c r="E230" s="237" t="s">
        <v>6265</v>
      </c>
      <c r="F230" s="238" t="s">
        <v>6266</v>
      </c>
      <c r="G230" s="239" t="s">
        <v>227</v>
      </c>
      <c r="H230" s="240">
        <v>5</v>
      </c>
      <c r="I230" s="241"/>
      <c r="J230" s="242">
        <f>ROUND(I230*H230,2)</f>
        <v>0</v>
      </c>
      <c r="K230" s="238" t="s">
        <v>214</v>
      </c>
      <c r="L230" s="74"/>
      <c r="M230" s="243" t="s">
        <v>22</v>
      </c>
      <c r="N230" s="244" t="s">
        <v>47</v>
      </c>
      <c r="O230" s="49"/>
      <c r="P230" s="245">
        <f>O230*H230</f>
        <v>0</v>
      </c>
      <c r="Q230" s="245">
        <v>0</v>
      </c>
      <c r="R230" s="245">
        <f>Q230*H230</f>
        <v>0</v>
      </c>
      <c r="S230" s="245">
        <v>0</v>
      </c>
      <c r="T230" s="246">
        <f>S230*H230</f>
        <v>0</v>
      </c>
      <c r="AR230" s="26" t="s">
        <v>300</v>
      </c>
      <c r="AT230" s="26" t="s">
        <v>210</v>
      </c>
      <c r="AU230" s="26" t="s">
        <v>85</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300</v>
      </c>
      <c r="BM230" s="26" t="s">
        <v>6267</v>
      </c>
    </row>
    <row r="231" spans="2:65" s="1" customFormat="1" ht="25.5" customHeight="1">
      <c r="B231" s="48"/>
      <c r="C231" s="236" t="s">
        <v>568</v>
      </c>
      <c r="D231" s="236" t="s">
        <v>210</v>
      </c>
      <c r="E231" s="237" t="s">
        <v>6268</v>
      </c>
      <c r="F231" s="238" t="s">
        <v>6269</v>
      </c>
      <c r="G231" s="239" t="s">
        <v>2043</v>
      </c>
      <c r="H231" s="307"/>
      <c r="I231" s="241"/>
      <c r="J231" s="242">
        <f>ROUND(I231*H231,2)</f>
        <v>0</v>
      </c>
      <c r="K231" s="238" t="s">
        <v>214</v>
      </c>
      <c r="L231" s="74"/>
      <c r="M231" s="243" t="s">
        <v>22</v>
      </c>
      <c r="N231" s="244" t="s">
        <v>47</v>
      </c>
      <c r="O231" s="49"/>
      <c r="P231" s="245">
        <f>O231*H231</f>
        <v>0</v>
      </c>
      <c r="Q231" s="245">
        <v>0</v>
      </c>
      <c r="R231" s="245">
        <f>Q231*H231</f>
        <v>0</v>
      </c>
      <c r="S231" s="245">
        <v>0</v>
      </c>
      <c r="T231" s="246">
        <f>S231*H231</f>
        <v>0</v>
      </c>
      <c r="AR231" s="26" t="s">
        <v>300</v>
      </c>
      <c r="AT231" s="26" t="s">
        <v>210</v>
      </c>
      <c r="AU231" s="26" t="s">
        <v>85</v>
      </c>
      <c r="AY231" s="26" t="s">
        <v>208</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300</v>
      </c>
      <c r="BM231" s="26" t="s">
        <v>6270</v>
      </c>
    </row>
    <row r="232" spans="2:47" s="1" customFormat="1" ht="13.5">
      <c r="B232" s="48"/>
      <c r="C232" s="76"/>
      <c r="D232" s="248" t="s">
        <v>216</v>
      </c>
      <c r="E232" s="76"/>
      <c r="F232" s="249" t="s">
        <v>2270</v>
      </c>
      <c r="G232" s="76"/>
      <c r="H232" s="76"/>
      <c r="I232" s="206"/>
      <c r="J232" s="76"/>
      <c r="K232" s="76"/>
      <c r="L232" s="74"/>
      <c r="M232" s="250"/>
      <c r="N232" s="49"/>
      <c r="O232" s="49"/>
      <c r="P232" s="49"/>
      <c r="Q232" s="49"/>
      <c r="R232" s="49"/>
      <c r="S232" s="49"/>
      <c r="T232" s="97"/>
      <c r="AT232" s="26" t="s">
        <v>216</v>
      </c>
      <c r="AU232" s="26" t="s">
        <v>85</v>
      </c>
    </row>
    <row r="233" spans="2:63" s="11" customFormat="1" ht="29.85" customHeight="1">
      <c r="B233" s="220"/>
      <c r="C233" s="221"/>
      <c r="D233" s="222" t="s">
        <v>75</v>
      </c>
      <c r="E233" s="234" t="s">
        <v>2675</v>
      </c>
      <c r="F233" s="234" t="s">
        <v>2676</v>
      </c>
      <c r="G233" s="221"/>
      <c r="H233" s="221"/>
      <c r="I233" s="224"/>
      <c r="J233" s="235">
        <f>BK233</f>
        <v>0</v>
      </c>
      <c r="K233" s="221"/>
      <c r="L233" s="226"/>
      <c r="M233" s="227"/>
      <c r="N233" s="228"/>
      <c r="O233" s="228"/>
      <c r="P233" s="229">
        <f>SUM(P234:P240)</f>
        <v>0</v>
      </c>
      <c r="Q233" s="228"/>
      <c r="R233" s="229">
        <f>SUM(R234:R240)</f>
        <v>0.5700007500000001</v>
      </c>
      <c r="S233" s="228"/>
      <c r="T233" s="230">
        <f>SUM(T234:T240)</f>
        <v>0</v>
      </c>
      <c r="AR233" s="231" t="s">
        <v>85</v>
      </c>
      <c r="AT233" s="232" t="s">
        <v>75</v>
      </c>
      <c r="AU233" s="232" t="s">
        <v>18</v>
      </c>
      <c r="AY233" s="231" t="s">
        <v>208</v>
      </c>
      <c r="BK233" s="233">
        <f>SUM(BK234:BK240)</f>
        <v>0</v>
      </c>
    </row>
    <row r="234" spans="2:65" s="1" customFormat="1" ht="51" customHeight="1">
      <c r="B234" s="48"/>
      <c r="C234" s="236" t="s">
        <v>574</v>
      </c>
      <c r="D234" s="236" t="s">
        <v>210</v>
      </c>
      <c r="E234" s="237" t="s">
        <v>6271</v>
      </c>
      <c r="F234" s="238" t="s">
        <v>6272</v>
      </c>
      <c r="G234" s="239" t="s">
        <v>269</v>
      </c>
      <c r="H234" s="240">
        <v>31.405</v>
      </c>
      <c r="I234" s="241"/>
      <c r="J234" s="242">
        <f>ROUND(I234*H234,2)</f>
        <v>0</v>
      </c>
      <c r="K234" s="238" t="s">
        <v>22</v>
      </c>
      <c r="L234" s="74"/>
      <c r="M234" s="243" t="s">
        <v>22</v>
      </c>
      <c r="N234" s="244" t="s">
        <v>47</v>
      </c>
      <c r="O234" s="49"/>
      <c r="P234" s="245">
        <f>O234*H234</f>
        <v>0</v>
      </c>
      <c r="Q234" s="245">
        <v>0.01815</v>
      </c>
      <c r="R234" s="245">
        <f>Q234*H234</f>
        <v>0.5700007500000001</v>
      </c>
      <c r="S234" s="245">
        <v>0</v>
      </c>
      <c r="T234" s="246">
        <f>S234*H234</f>
        <v>0</v>
      </c>
      <c r="AR234" s="26" t="s">
        <v>300</v>
      </c>
      <c r="AT234" s="26" t="s">
        <v>210</v>
      </c>
      <c r="AU234" s="26" t="s">
        <v>85</v>
      </c>
      <c r="AY234" s="26" t="s">
        <v>208</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300</v>
      </c>
      <c r="BM234" s="26" t="s">
        <v>6273</v>
      </c>
    </row>
    <row r="235" spans="2:51" s="14" customFormat="1" ht="13.5">
      <c r="B235" s="273"/>
      <c r="C235" s="274"/>
      <c r="D235" s="248" t="s">
        <v>218</v>
      </c>
      <c r="E235" s="275" t="s">
        <v>22</v>
      </c>
      <c r="F235" s="276" t="s">
        <v>2682</v>
      </c>
      <c r="G235" s="274"/>
      <c r="H235" s="275" t="s">
        <v>22</v>
      </c>
      <c r="I235" s="277"/>
      <c r="J235" s="274"/>
      <c r="K235" s="274"/>
      <c r="L235" s="278"/>
      <c r="M235" s="279"/>
      <c r="N235" s="280"/>
      <c r="O235" s="280"/>
      <c r="P235" s="280"/>
      <c r="Q235" s="280"/>
      <c r="R235" s="280"/>
      <c r="S235" s="280"/>
      <c r="T235" s="281"/>
      <c r="AT235" s="282" t="s">
        <v>218</v>
      </c>
      <c r="AU235" s="282" t="s">
        <v>85</v>
      </c>
      <c r="AV235" s="14" t="s">
        <v>18</v>
      </c>
      <c r="AW235" s="14" t="s">
        <v>39</v>
      </c>
      <c r="AX235" s="14" t="s">
        <v>76</v>
      </c>
      <c r="AY235" s="282" t="s">
        <v>208</v>
      </c>
    </row>
    <row r="236" spans="2:51" s="12" customFormat="1" ht="13.5">
      <c r="B236" s="251"/>
      <c r="C236" s="252"/>
      <c r="D236" s="248" t="s">
        <v>218</v>
      </c>
      <c r="E236" s="253" t="s">
        <v>22</v>
      </c>
      <c r="F236" s="254" t="s">
        <v>6274</v>
      </c>
      <c r="G236" s="252"/>
      <c r="H236" s="255">
        <v>17.63</v>
      </c>
      <c r="I236" s="256"/>
      <c r="J236" s="252"/>
      <c r="K236" s="252"/>
      <c r="L236" s="257"/>
      <c r="M236" s="258"/>
      <c r="N236" s="259"/>
      <c r="O236" s="259"/>
      <c r="P236" s="259"/>
      <c r="Q236" s="259"/>
      <c r="R236" s="259"/>
      <c r="S236" s="259"/>
      <c r="T236" s="260"/>
      <c r="AT236" s="261" t="s">
        <v>218</v>
      </c>
      <c r="AU236" s="261" t="s">
        <v>85</v>
      </c>
      <c r="AV236" s="12" t="s">
        <v>85</v>
      </c>
      <c r="AW236" s="12" t="s">
        <v>39</v>
      </c>
      <c r="AX236" s="12" t="s">
        <v>76</v>
      </c>
      <c r="AY236" s="261" t="s">
        <v>208</v>
      </c>
    </row>
    <row r="237" spans="2:51" s="12" customFormat="1" ht="13.5">
      <c r="B237" s="251"/>
      <c r="C237" s="252"/>
      <c r="D237" s="248" t="s">
        <v>218</v>
      </c>
      <c r="E237" s="253" t="s">
        <v>22</v>
      </c>
      <c r="F237" s="254" t="s">
        <v>6275</v>
      </c>
      <c r="G237" s="252"/>
      <c r="H237" s="255">
        <v>13.775</v>
      </c>
      <c r="I237" s="256"/>
      <c r="J237" s="252"/>
      <c r="K237" s="252"/>
      <c r="L237" s="257"/>
      <c r="M237" s="258"/>
      <c r="N237" s="259"/>
      <c r="O237" s="259"/>
      <c r="P237" s="259"/>
      <c r="Q237" s="259"/>
      <c r="R237" s="259"/>
      <c r="S237" s="259"/>
      <c r="T237" s="260"/>
      <c r="AT237" s="261" t="s">
        <v>218</v>
      </c>
      <c r="AU237" s="261" t="s">
        <v>85</v>
      </c>
      <c r="AV237" s="12" t="s">
        <v>85</v>
      </c>
      <c r="AW237" s="12" t="s">
        <v>39</v>
      </c>
      <c r="AX237" s="12" t="s">
        <v>76</v>
      </c>
      <c r="AY237" s="261" t="s">
        <v>208</v>
      </c>
    </row>
    <row r="238" spans="2:51" s="13" customFormat="1" ht="13.5">
      <c r="B238" s="262"/>
      <c r="C238" s="263"/>
      <c r="D238" s="248" t="s">
        <v>218</v>
      </c>
      <c r="E238" s="264" t="s">
        <v>22</v>
      </c>
      <c r="F238" s="265" t="s">
        <v>259</v>
      </c>
      <c r="G238" s="263"/>
      <c r="H238" s="266">
        <v>31.405</v>
      </c>
      <c r="I238" s="267"/>
      <c r="J238" s="263"/>
      <c r="K238" s="263"/>
      <c r="L238" s="268"/>
      <c r="M238" s="269"/>
      <c r="N238" s="270"/>
      <c r="O238" s="270"/>
      <c r="P238" s="270"/>
      <c r="Q238" s="270"/>
      <c r="R238" s="270"/>
      <c r="S238" s="270"/>
      <c r="T238" s="271"/>
      <c r="AT238" s="272" t="s">
        <v>218</v>
      </c>
      <c r="AU238" s="272" t="s">
        <v>85</v>
      </c>
      <c r="AV238" s="13" t="s">
        <v>121</v>
      </c>
      <c r="AW238" s="13" t="s">
        <v>39</v>
      </c>
      <c r="AX238" s="13" t="s">
        <v>18</v>
      </c>
      <c r="AY238" s="272" t="s">
        <v>208</v>
      </c>
    </row>
    <row r="239" spans="2:65" s="1" customFormat="1" ht="38.25" customHeight="1">
      <c r="B239" s="48"/>
      <c r="C239" s="236" t="s">
        <v>581</v>
      </c>
      <c r="D239" s="236" t="s">
        <v>210</v>
      </c>
      <c r="E239" s="237" t="s">
        <v>2801</v>
      </c>
      <c r="F239" s="238" t="s">
        <v>2802</v>
      </c>
      <c r="G239" s="239" t="s">
        <v>2043</v>
      </c>
      <c r="H239" s="307"/>
      <c r="I239" s="241"/>
      <c r="J239" s="242">
        <f>ROUND(I239*H239,2)</f>
        <v>0</v>
      </c>
      <c r="K239" s="238" t="s">
        <v>214</v>
      </c>
      <c r="L239" s="74"/>
      <c r="M239" s="243" t="s">
        <v>22</v>
      </c>
      <c r="N239" s="244" t="s">
        <v>47</v>
      </c>
      <c r="O239" s="49"/>
      <c r="P239" s="245">
        <f>O239*H239</f>
        <v>0</v>
      </c>
      <c r="Q239" s="245">
        <v>0</v>
      </c>
      <c r="R239" s="245">
        <f>Q239*H239</f>
        <v>0</v>
      </c>
      <c r="S239" s="245">
        <v>0</v>
      </c>
      <c r="T239" s="246">
        <f>S239*H239</f>
        <v>0</v>
      </c>
      <c r="AR239" s="26" t="s">
        <v>300</v>
      </c>
      <c r="AT239" s="26" t="s">
        <v>210</v>
      </c>
      <c r="AU239" s="26" t="s">
        <v>85</v>
      </c>
      <c r="AY239" s="26" t="s">
        <v>208</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300</v>
      </c>
      <c r="BM239" s="26" t="s">
        <v>6276</v>
      </c>
    </row>
    <row r="240" spans="2:47" s="1" customFormat="1" ht="13.5">
      <c r="B240" s="48"/>
      <c r="C240" s="76"/>
      <c r="D240" s="248" t="s">
        <v>216</v>
      </c>
      <c r="E240" s="76"/>
      <c r="F240" s="249" t="s">
        <v>2804</v>
      </c>
      <c r="G240" s="76"/>
      <c r="H240" s="76"/>
      <c r="I240" s="206"/>
      <c r="J240" s="76"/>
      <c r="K240" s="76"/>
      <c r="L240" s="74"/>
      <c r="M240" s="283"/>
      <c r="N240" s="284"/>
      <c r="O240" s="284"/>
      <c r="P240" s="284"/>
      <c r="Q240" s="284"/>
      <c r="R240" s="284"/>
      <c r="S240" s="284"/>
      <c r="T240" s="285"/>
      <c r="AT240" s="26" t="s">
        <v>216</v>
      </c>
      <c r="AU240" s="26" t="s">
        <v>85</v>
      </c>
    </row>
    <row r="241" spans="2:12" s="1" customFormat="1" ht="6.95" customHeight="1">
      <c r="B241" s="69"/>
      <c r="C241" s="70"/>
      <c r="D241" s="70"/>
      <c r="E241" s="70"/>
      <c r="F241" s="70"/>
      <c r="G241" s="70"/>
      <c r="H241" s="70"/>
      <c r="I241" s="181"/>
      <c r="J241" s="70"/>
      <c r="K241" s="70"/>
      <c r="L241" s="74"/>
    </row>
  </sheetData>
  <sheetProtection password="CC35" sheet="1" objects="1" scenarios="1" formatColumns="0" formatRows="0" autoFilter="0"/>
  <autoFilter ref="C92:K240"/>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161</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6277</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ROUND(J91,2)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ROUND(SUM(BE91:BE169),2)</f>
        <v>0</v>
      </c>
      <c r="G32" s="49"/>
      <c r="H32" s="49"/>
      <c r="I32" s="173">
        <v>0.21</v>
      </c>
      <c r="J32" s="172">
        <f>ROUND(ROUND((SUM(BE91:BE169)),2)*I32,2)</f>
        <v>0</v>
      </c>
      <c r="K32" s="53"/>
    </row>
    <row r="33" spans="2:11" s="1" customFormat="1" ht="14.4" customHeight="1">
      <c r="B33" s="48"/>
      <c r="C33" s="49"/>
      <c r="D33" s="49"/>
      <c r="E33" s="57" t="s">
        <v>48</v>
      </c>
      <c r="F33" s="172">
        <f>ROUND(SUM(BF91:BF169),2)</f>
        <v>0</v>
      </c>
      <c r="G33" s="49"/>
      <c r="H33" s="49"/>
      <c r="I33" s="173">
        <v>0.15</v>
      </c>
      <c r="J33" s="172">
        <f>ROUND(ROUND((SUM(BF91:BF169)),2)*I33,2)</f>
        <v>0</v>
      </c>
      <c r="K33" s="53"/>
    </row>
    <row r="34" spans="2:11" s="1" customFormat="1" ht="14.4" customHeight="1" hidden="1">
      <c r="B34" s="48"/>
      <c r="C34" s="49"/>
      <c r="D34" s="49"/>
      <c r="E34" s="57" t="s">
        <v>49</v>
      </c>
      <c r="F34" s="172">
        <f>ROUND(SUM(BG91:BG169),2)</f>
        <v>0</v>
      </c>
      <c r="G34" s="49"/>
      <c r="H34" s="49"/>
      <c r="I34" s="173">
        <v>0.21</v>
      </c>
      <c r="J34" s="172">
        <v>0</v>
      </c>
      <c r="K34" s="53"/>
    </row>
    <row r="35" spans="2:11" s="1" customFormat="1" ht="14.4" customHeight="1" hidden="1">
      <c r="B35" s="48"/>
      <c r="C35" s="49"/>
      <c r="D35" s="49"/>
      <c r="E35" s="57" t="s">
        <v>50</v>
      </c>
      <c r="F35" s="172">
        <f>ROUND(SUM(BH91:BH169),2)</f>
        <v>0</v>
      </c>
      <c r="G35" s="49"/>
      <c r="H35" s="49"/>
      <c r="I35" s="173">
        <v>0.15</v>
      </c>
      <c r="J35" s="172">
        <v>0</v>
      </c>
      <c r="K35" s="53"/>
    </row>
    <row r="36" spans="2:11" s="1" customFormat="1" ht="14.4" customHeight="1" hidden="1">
      <c r="B36" s="48"/>
      <c r="C36" s="49"/>
      <c r="D36" s="49"/>
      <c r="E36" s="57" t="s">
        <v>51</v>
      </c>
      <c r="F36" s="172">
        <f>ROUND(SUM(BI91:BI169),2)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O05.3 - O05.3. - Zpevněné plochy, venkovní vstupní schody a rampy</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J91</f>
        <v>0</v>
      </c>
      <c r="K60" s="53"/>
      <c r="AU60" s="26" t="s">
        <v>187</v>
      </c>
    </row>
    <row r="61" spans="2:11" s="8" customFormat="1" ht="24.95" customHeight="1">
      <c r="B61" s="192"/>
      <c r="C61" s="193"/>
      <c r="D61" s="194" t="s">
        <v>188</v>
      </c>
      <c r="E61" s="195"/>
      <c r="F61" s="195"/>
      <c r="G61" s="195"/>
      <c r="H61" s="195"/>
      <c r="I61" s="196"/>
      <c r="J61" s="197">
        <f>J92</f>
        <v>0</v>
      </c>
      <c r="K61" s="198"/>
    </row>
    <row r="62" spans="2:11" s="9" customFormat="1" ht="19.9" customHeight="1">
      <c r="B62" s="199"/>
      <c r="C62" s="200"/>
      <c r="D62" s="201" t="s">
        <v>360</v>
      </c>
      <c r="E62" s="202"/>
      <c r="F62" s="202"/>
      <c r="G62" s="202"/>
      <c r="H62" s="202"/>
      <c r="I62" s="203"/>
      <c r="J62" s="204">
        <f>J93</f>
        <v>0</v>
      </c>
      <c r="K62" s="205"/>
    </row>
    <row r="63" spans="2:11" s="9" customFormat="1" ht="19.9" customHeight="1">
      <c r="B63" s="199"/>
      <c r="C63" s="200"/>
      <c r="D63" s="201" t="s">
        <v>361</v>
      </c>
      <c r="E63" s="202"/>
      <c r="F63" s="202"/>
      <c r="G63" s="202"/>
      <c r="H63" s="202"/>
      <c r="I63" s="203"/>
      <c r="J63" s="204">
        <f>J101</f>
        <v>0</v>
      </c>
      <c r="K63" s="205"/>
    </row>
    <row r="64" spans="2:11" s="9" customFormat="1" ht="19.9" customHeight="1">
      <c r="B64" s="199"/>
      <c r="C64" s="200"/>
      <c r="D64" s="201" t="s">
        <v>6278</v>
      </c>
      <c r="E64" s="202"/>
      <c r="F64" s="202"/>
      <c r="G64" s="202"/>
      <c r="H64" s="202"/>
      <c r="I64" s="203"/>
      <c r="J64" s="204">
        <f>J127</f>
        <v>0</v>
      </c>
      <c r="K64" s="205"/>
    </row>
    <row r="65" spans="2:11" s="9" customFormat="1" ht="19.9" customHeight="1">
      <c r="B65" s="199"/>
      <c r="C65" s="200"/>
      <c r="D65" s="201" t="s">
        <v>6279</v>
      </c>
      <c r="E65" s="202"/>
      <c r="F65" s="202"/>
      <c r="G65" s="202"/>
      <c r="H65" s="202"/>
      <c r="I65" s="203"/>
      <c r="J65" s="204">
        <f>J152</f>
        <v>0</v>
      </c>
      <c r="K65" s="205"/>
    </row>
    <row r="66" spans="2:11" s="9" customFormat="1" ht="14.85" customHeight="1">
      <c r="B66" s="199"/>
      <c r="C66" s="200"/>
      <c r="D66" s="201" t="s">
        <v>364</v>
      </c>
      <c r="E66" s="202"/>
      <c r="F66" s="202"/>
      <c r="G66" s="202"/>
      <c r="H66" s="202"/>
      <c r="I66" s="203"/>
      <c r="J66" s="204">
        <f>J162</f>
        <v>0</v>
      </c>
      <c r="K66" s="205"/>
    </row>
    <row r="67" spans="2:11" s="9" customFormat="1" ht="19.9" customHeight="1">
      <c r="B67" s="199"/>
      <c r="C67" s="200"/>
      <c r="D67" s="201" t="s">
        <v>365</v>
      </c>
      <c r="E67" s="202"/>
      <c r="F67" s="202"/>
      <c r="G67" s="202"/>
      <c r="H67" s="202"/>
      <c r="I67" s="203"/>
      <c r="J67" s="204">
        <f>J163</f>
        <v>0</v>
      </c>
      <c r="K67" s="205"/>
    </row>
    <row r="68" spans="2:11" s="8" customFormat="1" ht="24.95" customHeight="1">
      <c r="B68" s="192"/>
      <c r="C68" s="193"/>
      <c r="D68" s="194" t="s">
        <v>366</v>
      </c>
      <c r="E68" s="195"/>
      <c r="F68" s="195"/>
      <c r="G68" s="195"/>
      <c r="H68" s="195"/>
      <c r="I68" s="196"/>
      <c r="J68" s="197">
        <f>J166</f>
        <v>0</v>
      </c>
      <c r="K68" s="198"/>
    </row>
    <row r="69" spans="2:11" s="9" customFormat="1" ht="19.9" customHeight="1">
      <c r="B69" s="199"/>
      <c r="C69" s="200"/>
      <c r="D69" s="201" t="s">
        <v>378</v>
      </c>
      <c r="E69" s="202"/>
      <c r="F69" s="202"/>
      <c r="G69" s="202"/>
      <c r="H69" s="202"/>
      <c r="I69" s="203"/>
      <c r="J69" s="204">
        <f>J167</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192</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180</v>
      </c>
      <c r="D80" s="313"/>
      <c r="E80" s="313"/>
      <c r="F80" s="313"/>
      <c r="G80" s="313"/>
      <c r="H80" s="313"/>
      <c r="I80" s="151"/>
      <c r="J80" s="313"/>
      <c r="K80" s="313"/>
      <c r="L80" s="314"/>
    </row>
    <row r="81" spans="2:12" s="1" customFormat="1" ht="16.5" customHeight="1">
      <c r="B81" s="48"/>
      <c r="C81" s="76"/>
      <c r="D81" s="76"/>
      <c r="E81" s="207" t="s">
        <v>6142</v>
      </c>
      <c r="F81" s="76"/>
      <c r="G81" s="76"/>
      <c r="H81" s="76"/>
      <c r="I81" s="206"/>
      <c r="J81" s="76"/>
      <c r="K81" s="76"/>
      <c r="L81" s="74"/>
    </row>
    <row r="82" spans="2:12" s="1" customFormat="1" ht="14.4" customHeight="1">
      <c r="B82" s="48"/>
      <c r="C82" s="78" t="s">
        <v>3645</v>
      </c>
      <c r="D82" s="76"/>
      <c r="E82" s="76"/>
      <c r="F82" s="76"/>
      <c r="G82" s="76"/>
      <c r="H82" s="76"/>
      <c r="I82" s="206"/>
      <c r="J82" s="76"/>
      <c r="K82" s="76"/>
      <c r="L82" s="74"/>
    </row>
    <row r="83" spans="2:12" s="1" customFormat="1" ht="17.25" customHeight="1">
      <c r="B83" s="48"/>
      <c r="C83" s="76"/>
      <c r="D83" s="76"/>
      <c r="E83" s="84" t="str">
        <f>E11</f>
        <v>O05.3 - O05.3. - Zpevněné plochy, venkovní vstupní schody a rampy</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F14</f>
        <v>Beroun, Preislerova ul.</v>
      </c>
      <c r="G85" s="76"/>
      <c r="H85" s="76"/>
      <c r="I85" s="209" t="s">
        <v>26</v>
      </c>
      <c r="J85" s="87" t="str">
        <f>IF(J14="","",J14)</f>
        <v>23. 1. 2018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E17</f>
        <v>Město BEROUN, Husovo nám. 68, 26643</v>
      </c>
      <c r="G87" s="76"/>
      <c r="H87" s="76"/>
      <c r="I87" s="209" t="s">
        <v>35</v>
      </c>
      <c r="J87" s="208" t="str">
        <f>E23</f>
        <v>SPEKTRA s.r.o. Beroun,V Hlinkách 1548,26601</v>
      </c>
      <c r="K87" s="76"/>
      <c r="L87" s="74"/>
    </row>
    <row r="88" spans="2:12" s="1" customFormat="1" ht="14.4" customHeight="1">
      <c r="B88" s="48"/>
      <c r="C88" s="78" t="s">
        <v>33</v>
      </c>
      <c r="D88" s="76"/>
      <c r="E88" s="76"/>
      <c r="F88" s="208" t="str">
        <f>IF(E20="","",E20)</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193</v>
      </c>
      <c r="D90" s="212" t="s">
        <v>61</v>
      </c>
      <c r="E90" s="212" t="s">
        <v>57</v>
      </c>
      <c r="F90" s="212" t="s">
        <v>194</v>
      </c>
      <c r="G90" s="212" t="s">
        <v>195</v>
      </c>
      <c r="H90" s="212" t="s">
        <v>196</v>
      </c>
      <c r="I90" s="213" t="s">
        <v>197</v>
      </c>
      <c r="J90" s="212" t="s">
        <v>185</v>
      </c>
      <c r="K90" s="214" t="s">
        <v>198</v>
      </c>
      <c r="L90" s="215"/>
      <c r="M90" s="104" t="s">
        <v>199</v>
      </c>
      <c r="N90" s="105" t="s">
        <v>46</v>
      </c>
      <c r="O90" s="105" t="s">
        <v>200</v>
      </c>
      <c r="P90" s="105" t="s">
        <v>201</v>
      </c>
      <c r="Q90" s="105" t="s">
        <v>202</v>
      </c>
      <c r="R90" s="105" t="s">
        <v>203</v>
      </c>
      <c r="S90" s="105" t="s">
        <v>204</v>
      </c>
      <c r="T90" s="106" t="s">
        <v>205</v>
      </c>
    </row>
    <row r="91" spans="2:63" s="1" customFormat="1" ht="29.25" customHeight="1">
      <c r="B91" s="48"/>
      <c r="C91" s="110" t="s">
        <v>186</v>
      </c>
      <c r="D91" s="76"/>
      <c r="E91" s="76"/>
      <c r="F91" s="76"/>
      <c r="G91" s="76"/>
      <c r="H91" s="76"/>
      <c r="I91" s="206"/>
      <c r="J91" s="216">
        <f>BK91</f>
        <v>0</v>
      </c>
      <c r="K91" s="76"/>
      <c r="L91" s="74"/>
      <c r="M91" s="107"/>
      <c r="N91" s="108"/>
      <c r="O91" s="108"/>
      <c r="P91" s="217">
        <f>P92+P166</f>
        <v>0</v>
      </c>
      <c r="Q91" s="108"/>
      <c r="R91" s="217">
        <f>R92+R166</f>
        <v>136.27685751</v>
      </c>
      <c r="S91" s="108"/>
      <c r="T91" s="218">
        <f>T92+T166</f>
        <v>0</v>
      </c>
      <c r="AT91" s="26" t="s">
        <v>75</v>
      </c>
      <c r="AU91" s="26" t="s">
        <v>187</v>
      </c>
      <c r="BK91" s="219">
        <f>BK92+BK166</f>
        <v>0</v>
      </c>
    </row>
    <row r="92" spans="2:63" s="11" customFormat="1" ht="37.4" customHeight="1">
      <c r="B92" s="220"/>
      <c r="C92" s="221"/>
      <c r="D92" s="222" t="s">
        <v>75</v>
      </c>
      <c r="E92" s="223" t="s">
        <v>206</v>
      </c>
      <c r="F92" s="223" t="s">
        <v>207</v>
      </c>
      <c r="G92" s="221"/>
      <c r="H92" s="221"/>
      <c r="I92" s="224"/>
      <c r="J92" s="225">
        <f>BK92</f>
        <v>0</v>
      </c>
      <c r="K92" s="221"/>
      <c r="L92" s="226"/>
      <c r="M92" s="227"/>
      <c r="N92" s="228"/>
      <c r="O92" s="228"/>
      <c r="P92" s="229">
        <f>P93+P101+P127+P152+P163</f>
        <v>0</v>
      </c>
      <c r="Q92" s="228"/>
      <c r="R92" s="229">
        <f>R93+R101+R127+R152+R163</f>
        <v>136.21483671000001</v>
      </c>
      <c r="S92" s="228"/>
      <c r="T92" s="230">
        <f>T93+T101+T127+T152+T163</f>
        <v>0</v>
      </c>
      <c r="AR92" s="231" t="s">
        <v>18</v>
      </c>
      <c r="AT92" s="232" t="s">
        <v>75</v>
      </c>
      <c r="AU92" s="232" t="s">
        <v>76</v>
      </c>
      <c r="AY92" s="231" t="s">
        <v>208</v>
      </c>
      <c r="BK92" s="233">
        <f>BK93+BK101+BK127+BK152+BK163</f>
        <v>0</v>
      </c>
    </row>
    <row r="93" spans="2:63" s="11" customFormat="1" ht="19.9" customHeight="1">
      <c r="B93" s="220"/>
      <c r="C93" s="221"/>
      <c r="D93" s="222" t="s">
        <v>75</v>
      </c>
      <c r="E93" s="234" t="s">
        <v>104</v>
      </c>
      <c r="F93" s="234" t="s">
        <v>653</v>
      </c>
      <c r="G93" s="221"/>
      <c r="H93" s="221"/>
      <c r="I93" s="224"/>
      <c r="J93" s="235">
        <f>BK93</f>
        <v>0</v>
      </c>
      <c r="K93" s="221"/>
      <c r="L93" s="226"/>
      <c r="M93" s="227"/>
      <c r="N93" s="228"/>
      <c r="O93" s="228"/>
      <c r="P93" s="229">
        <f>SUM(P94:P100)</f>
        <v>0</v>
      </c>
      <c r="Q93" s="228"/>
      <c r="R93" s="229">
        <f>SUM(R94:R100)</f>
        <v>3.9046069999999995</v>
      </c>
      <c r="S93" s="228"/>
      <c r="T93" s="230">
        <f>SUM(T94:T100)</f>
        <v>0</v>
      </c>
      <c r="AR93" s="231" t="s">
        <v>18</v>
      </c>
      <c r="AT93" s="232" t="s">
        <v>75</v>
      </c>
      <c r="AU93" s="232" t="s">
        <v>18</v>
      </c>
      <c r="AY93" s="231" t="s">
        <v>208</v>
      </c>
      <c r="BK93" s="233">
        <f>SUM(BK94:BK100)</f>
        <v>0</v>
      </c>
    </row>
    <row r="94" spans="2:65" s="1" customFormat="1" ht="25.5" customHeight="1">
      <c r="B94" s="48"/>
      <c r="C94" s="236" t="s">
        <v>18</v>
      </c>
      <c r="D94" s="236" t="s">
        <v>210</v>
      </c>
      <c r="E94" s="237" t="s">
        <v>6280</v>
      </c>
      <c r="F94" s="238" t="s">
        <v>6281</v>
      </c>
      <c r="G94" s="239" t="s">
        <v>269</v>
      </c>
      <c r="H94" s="240">
        <v>5.1</v>
      </c>
      <c r="I94" s="241"/>
      <c r="J94" s="242">
        <f>ROUND(I94*H94,2)</f>
        <v>0</v>
      </c>
      <c r="K94" s="238" t="s">
        <v>214</v>
      </c>
      <c r="L94" s="74"/>
      <c r="M94" s="243" t="s">
        <v>22</v>
      </c>
      <c r="N94" s="244" t="s">
        <v>47</v>
      </c>
      <c r="O94" s="49"/>
      <c r="P94" s="245">
        <f>O94*H94</f>
        <v>0</v>
      </c>
      <c r="Q94" s="245">
        <v>0.29757</v>
      </c>
      <c r="R94" s="245">
        <f>Q94*H94</f>
        <v>1.517607</v>
      </c>
      <c r="S94" s="245">
        <v>0</v>
      </c>
      <c r="T94" s="246">
        <f>S94*H94</f>
        <v>0</v>
      </c>
      <c r="AR94" s="26" t="s">
        <v>121</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121</v>
      </c>
      <c r="BM94" s="26" t="s">
        <v>6282</v>
      </c>
    </row>
    <row r="95" spans="2:47" s="1" customFormat="1" ht="13.5">
      <c r="B95" s="48"/>
      <c r="C95" s="76"/>
      <c r="D95" s="248" t="s">
        <v>216</v>
      </c>
      <c r="E95" s="76"/>
      <c r="F95" s="249" t="s">
        <v>6283</v>
      </c>
      <c r="G95" s="76"/>
      <c r="H95" s="76"/>
      <c r="I95" s="206"/>
      <c r="J95" s="76"/>
      <c r="K95" s="76"/>
      <c r="L95" s="74"/>
      <c r="M95" s="250"/>
      <c r="N95" s="49"/>
      <c r="O95" s="49"/>
      <c r="P95" s="49"/>
      <c r="Q95" s="49"/>
      <c r="R95" s="49"/>
      <c r="S95" s="49"/>
      <c r="T95" s="97"/>
      <c r="AT95" s="26" t="s">
        <v>216</v>
      </c>
      <c r="AU95" s="26" t="s">
        <v>85</v>
      </c>
    </row>
    <row r="96" spans="2:51" s="14" customFormat="1" ht="13.5">
      <c r="B96" s="273"/>
      <c r="C96" s="274"/>
      <c r="D96" s="248" t="s">
        <v>218</v>
      </c>
      <c r="E96" s="275" t="s">
        <v>22</v>
      </c>
      <c r="F96" s="276" t="s">
        <v>6284</v>
      </c>
      <c r="G96" s="274"/>
      <c r="H96" s="275" t="s">
        <v>22</v>
      </c>
      <c r="I96" s="277"/>
      <c r="J96" s="274"/>
      <c r="K96" s="274"/>
      <c r="L96" s="278"/>
      <c r="M96" s="279"/>
      <c r="N96" s="280"/>
      <c r="O96" s="280"/>
      <c r="P96" s="280"/>
      <c r="Q96" s="280"/>
      <c r="R96" s="280"/>
      <c r="S96" s="280"/>
      <c r="T96" s="281"/>
      <c r="AT96" s="282" t="s">
        <v>218</v>
      </c>
      <c r="AU96" s="282" t="s">
        <v>85</v>
      </c>
      <c r="AV96" s="14" t="s">
        <v>18</v>
      </c>
      <c r="AW96" s="14" t="s">
        <v>39</v>
      </c>
      <c r="AX96" s="14" t="s">
        <v>76</v>
      </c>
      <c r="AY96" s="282" t="s">
        <v>208</v>
      </c>
    </row>
    <row r="97" spans="2:51" s="12" customFormat="1" ht="13.5">
      <c r="B97" s="251"/>
      <c r="C97" s="252"/>
      <c r="D97" s="248" t="s">
        <v>218</v>
      </c>
      <c r="E97" s="253" t="s">
        <v>22</v>
      </c>
      <c r="F97" s="254" t="s">
        <v>6285</v>
      </c>
      <c r="G97" s="252"/>
      <c r="H97" s="255">
        <v>5.1</v>
      </c>
      <c r="I97" s="256"/>
      <c r="J97" s="252"/>
      <c r="K97" s="252"/>
      <c r="L97" s="257"/>
      <c r="M97" s="258"/>
      <c r="N97" s="259"/>
      <c r="O97" s="259"/>
      <c r="P97" s="259"/>
      <c r="Q97" s="259"/>
      <c r="R97" s="259"/>
      <c r="S97" s="259"/>
      <c r="T97" s="260"/>
      <c r="AT97" s="261" t="s">
        <v>218</v>
      </c>
      <c r="AU97" s="261" t="s">
        <v>85</v>
      </c>
      <c r="AV97" s="12" t="s">
        <v>85</v>
      </c>
      <c r="AW97" s="12" t="s">
        <v>39</v>
      </c>
      <c r="AX97" s="12" t="s">
        <v>18</v>
      </c>
      <c r="AY97" s="261" t="s">
        <v>208</v>
      </c>
    </row>
    <row r="98" spans="2:65" s="1" customFormat="1" ht="38.25" customHeight="1">
      <c r="B98" s="48"/>
      <c r="C98" s="286" t="s">
        <v>85</v>
      </c>
      <c r="D98" s="286" t="s">
        <v>468</v>
      </c>
      <c r="E98" s="287" t="s">
        <v>6286</v>
      </c>
      <c r="F98" s="288" t="s">
        <v>6287</v>
      </c>
      <c r="G98" s="289" t="s">
        <v>227</v>
      </c>
      <c r="H98" s="290">
        <v>22</v>
      </c>
      <c r="I98" s="291"/>
      <c r="J98" s="292">
        <f>ROUND(I98*H98,2)</f>
        <v>0</v>
      </c>
      <c r="K98" s="288" t="s">
        <v>22</v>
      </c>
      <c r="L98" s="293"/>
      <c r="M98" s="294" t="s">
        <v>22</v>
      </c>
      <c r="N98" s="295" t="s">
        <v>47</v>
      </c>
      <c r="O98" s="49"/>
      <c r="P98" s="245">
        <f>O98*H98</f>
        <v>0</v>
      </c>
      <c r="Q98" s="245">
        <v>0.0365</v>
      </c>
      <c r="R98" s="245">
        <f>Q98*H98</f>
        <v>0.8029999999999999</v>
      </c>
      <c r="S98" s="245">
        <v>0</v>
      </c>
      <c r="T98" s="246">
        <f>S98*H98</f>
        <v>0</v>
      </c>
      <c r="AR98" s="26" t="s">
        <v>250</v>
      </c>
      <c r="AT98" s="26" t="s">
        <v>468</v>
      </c>
      <c r="AU98" s="26" t="s">
        <v>85</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121</v>
      </c>
      <c r="BM98" s="26" t="s">
        <v>6288</v>
      </c>
    </row>
    <row r="99" spans="2:51" s="12" customFormat="1" ht="13.5">
      <c r="B99" s="251"/>
      <c r="C99" s="252"/>
      <c r="D99" s="248" t="s">
        <v>218</v>
      </c>
      <c r="E99" s="252"/>
      <c r="F99" s="254" t="s">
        <v>6289</v>
      </c>
      <c r="G99" s="252"/>
      <c r="H99" s="255">
        <v>22</v>
      </c>
      <c r="I99" s="256"/>
      <c r="J99" s="252"/>
      <c r="K99" s="252"/>
      <c r="L99" s="257"/>
      <c r="M99" s="258"/>
      <c r="N99" s="259"/>
      <c r="O99" s="259"/>
      <c r="P99" s="259"/>
      <c r="Q99" s="259"/>
      <c r="R99" s="259"/>
      <c r="S99" s="259"/>
      <c r="T99" s="260"/>
      <c r="AT99" s="261" t="s">
        <v>218</v>
      </c>
      <c r="AU99" s="261" t="s">
        <v>85</v>
      </c>
      <c r="AV99" s="12" t="s">
        <v>85</v>
      </c>
      <c r="AW99" s="12" t="s">
        <v>6</v>
      </c>
      <c r="AX99" s="12" t="s">
        <v>18</v>
      </c>
      <c r="AY99" s="261" t="s">
        <v>208</v>
      </c>
    </row>
    <row r="100" spans="2:65" s="1" customFormat="1" ht="38.25" customHeight="1">
      <c r="B100" s="48"/>
      <c r="C100" s="286" t="s">
        <v>104</v>
      </c>
      <c r="D100" s="286" t="s">
        <v>468</v>
      </c>
      <c r="E100" s="287" t="s">
        <v>6290</v>
      </c>
      <c r="F100" s="288" t="s">
        <v>6291</v>
      </c>
      <c r="G100" s="289" t="s">
        <v>227</v>
      </c>
      <c r="H100" s="290">
        <v>22</v>
      </c>
      <c r="I100" s="291"/>
      <c r="J100" s="292">
        <f>ROUND(I100*H100,2)</f>
        <v>0</v>
      </c>
      <c r="K100" s="288" t="s">
        <v>22</v>
      </c>
      <c r="L100" s="293"/>
      <c r="M100" s="294" t="s">
        <v>22</v>
      </c>
      <c r="N100" s="295" t="s">
        <v>47</v>
      </c>
      <c r="O100" s="49"/>
      <c r="P100" s="245">
        <f>O100*H100</f>
        <v>0</v>
      </c>
      <c r="Q100" s="245">
        <v>0.072</v>
      </c>
      <c r="R100" s="245">
        <f>Q100*H100</f>
        <v>1.5839999999999999</v>
      </c>
      <c r="S100" s="245">
        <v>0</v>
      </c>
      <c r="T100" s="246">
        <f>S100*H100</f>
        <v>0</v>
      </c>
      <c r="AR100" s="26" t="s">
        <v>250</v>
      </c>
      <c r="AT100" s="26" t="s">
        <v>468</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121</v>
      </c>
      <c r="BM100" s="26" t="s">
        <v>6292</v>
      </c>
    </row>
    <row r="101" spans="2:63" s="11" customFormat="1" ht="29.85" customHeight="1">
      <c r="B101" s="220"/>
      <c r="C101" s="221"/>
      <c r="D101" s="222" t="s">
        <v>75</v>
      </c>
      <c r="E101" s="234" t="s">
        <v>121</v>
      </c>
      <c r="F101" s="234" t="s">
        <v>908</v>
      </c>
      <c r="G101" s="221"/>
      <c r="H101" s="221"/>
      <c r="I101" s="224"/>
      <c r="J101" s="235">
        <f>BK101</f>
        <v>0</v>
      </c>
      <c r="K101" s="221"/>
      <c r="L101" s="226"/>
      <c r="M101" s="227"/>
      <c r="N101" s="228"/>
      <c r="O101" s="228"/>
      <c r="P101" s="229">
        <f>SUM(P102:P126)</f>
        <v>0</v>
      </c>
      <c r="Q101" s="228"/>
      <c r="R101" s="229">
        <f>SUM(R102:R126)</f>
        <v>21.620221129999997</v>
      </c>
      <c r="S101" s="228"/>
      <c r="T101" s="230">
        <f>SUM(T102:T126)</f>
        <v>0</v>
      </c>
      <c r="AR101" s="231" t="s">
        <v>18</v>
      </c>
      <c r="AT101" s="232" t="s">
        <v>75</v>
      </c>
      <c r="AU101" s="232" t="s">
        <v>18</v>
      </c>
      <c r="AY101" s="231" t="s">
        <v>208</v>
      </c>
      <c r="BK101" s="233">
        <f>SUM(BK102:BK126)</f>
        <v>0</v>
      </c>
    </row>
    <row r="102" spans="2:65" s="1" customFormat="1" ht="25.5" customHeight="1">
      <c r="B102" s="48"/>
      <c r="C102" s="236" t="s">
        <v>121</v>
      </c>
      <c r="D102" s="236" t="s">
        <v>210</v>
      </c>
      <c r="E102" s="237" t="s">
        <v>1075</v>
      </c>
      <c r="F102" s="238" t="s">
        <v>6293</v>
      </c>
      <c r="G102" s="239" t="s">
        <v>253</v>
      </c>
      <c r="H102" s="240">
        <v>5.555</v>
      </c>
      <c r="I102" s="241"/>
      <c r="J102" s="242">
        <f>ROUND(I102*H102,2)</f>
        <v>0</v>
      </c>
      <c r="K102" s="238" t="s">
        <v>242</v>
      </c>
      <c r="L102" s="74"/>
      <c r="M102" s="243" t="s">
        <v>22</v>
      </c>
      <c r="N102" s="244" t="s">
        <v>47</v>
      </c>
      <c r="O102" s="49"/>
      <c r="P102" s="245">
        <f>O102*H102</f>
        <v>0</v>
      </c>
      <c r="Q102" s="245">
        <v>2.45337</v>
      </c>
      <c r="R102" s="245">
        <f>Q102*H102</f>
        <v>13.628470349999999</v>
      </c>
      <c r="S102" s="245">
        <v>0</v>
      </c>
      <c r="T102" s="246">
        <f>S102*H102</f>
        <v>0</v>
      </c>
      <c r="AR102" s="26" t="s">
        <v>300</v>
      </c>
      <c r="AT102" s="26" t="s">
        <v>210</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300</v>
      </c>
      <c r="BM102" s="26" t="s">
        <v>6294</v>
      </c>
    </row>
    <row r="103" spans="2:51" s="14" customFormat="1" ht="13.5">
      <c r="B103" s="273"/>
      <c r="C103" s="274"/>
      <c r="D103" s="248" t="s">
        <v>218</v>
      </c>
      <c r="E103" s="275" t="s">
        <v>22</v>
      </c>
      <c r="F103" s="276" t="s">
        <v>6295</v>
      </c>
      <c r="G103" s="274"/>
      <c r="H103" s="275" t="s">
        <v>22</v>
      </c>
      <c r="I103" s="277"/>
      <c r="J103" s="274"/>
      <c r="K103" s="274"/>
      <c r="L103" s="278"/>
      <c r="M103" s="279"/>
      <c r="N103" s="280"/>
      <c r="O103" s="280"/>
      <c r="P103" s="280"/>
      <c r="Q103" s="280"/>
      <c r="R103" s="280"/>
      <c r="S103" s="280"/>
      <c r="T103" s="281"/>
      <c r="AT103" s="282" t="s">
        <v>218</v>
      </c>
      <c r="AU103" s="282" t="s">
        <v>85</v>
      </c>
      <c r="AV103" s="14" t="s">
        <v>18</v>
      </c>
      <c r="AW103" s="14" t="s">
        <v>39</v>
      </c>
      <c r="AX103" s="14" t="s">
        <v>76</v>
      </c>
      <c r="AY103" s="282" t="s">
        <v>208</v>
      </c>
    </row>
    <row r="104" spans="2:51" s="12" customFormat="1" ht="13.5">
      <c r="B104" s="251"/>
      <c r="C104" s="252"/>
      <c r="D104" s="248" t="s">
        <v>218</v>
      </c>
      <c r="E104" s="253" t="s">
        <v>22</v>
      </c>
      <c r="F104" s="254" t="s">
        <v>6296</v>
      </c>
      <c r="G104" s="252"/>
      <c r="H104" s="255">
        <v>2.558</v>
      </c>
      <c r="I104" s="256"/>
      <c r="J104" s="252"/>
      <c r="K104" s="252"/>
      <c r="L104" s="257"/>
      <c r="M104" s="258"/>
      <c r="N104" s="259"/>
      <c r="O104" s="259"/>
      <c r="P104" s="259"/>
      <c r="Q104" s="259"/>
      <c r="R104" s="259"/>
      <c r="S104" s="259"/>
      <c r="T104" s="260"/>
      <c r="AT104" s="261" t="s">
        <v>218</v>
      </c>
      <c r="AU104" s="261" t="s">
        <v>85</v>
      </c>
      <c r="AV104" s="12" t="s">
        <v>85</v>
      </c>
      <c r="AW104" s="12" t="s">
        <v>39</v>
      </c>
      <c r="AX104" s="12" t="s">
        <v>76</v>
      </c>
      <c r="AY104" s="261" t="s">
        <v>208</v>
      </c>
    </row>
    <row r="105" spans="2:51" s="12" customFormat="1" ht="13.5">
      <c r="B105" s="251"/>
      <c r="C105" s="252"/>
      <c r="D105" s="248" t="s">
        <v>218</v>
      </c>
      <c r="E105" s="253" t="s">
        <v>22</v>
      </c>
      <c r="F105" s="254" t="s">
        <v>6297</v>
      </c>
      <c r="G105" s="252"/>
      <c r="H105" s="255">
        <v>1.811</v>
      </c>
      <c r="I105" s="256"/>
      <c r="J105" s="252"/>
      <c r="K105" s="252"/>
      <c r="L105" s="257"/>
      <c r="M105" s="258"/>
      <c r="N105" s="259"/>
      <c r="O105" s="259"/>
      <c r="P105" s="259"/>
      <c r="Q105" s="259"/>
      <c r="R105" s="259"/>
      <c r="S105" s="259"/>
      <c r="T105" s="260"/>
      <c r="AT105" s="261" t="s">
        <v>218</v>
      </c>
      <c r="AU105" s="261" t="s">
        <v>85</v>
      </c>
      <c r="AV105" s="12" t="s">
        <v>85</v>
      </c>
      <c r="AW105" s="12" t="s">
        <v>39</v>
      </c>
      <c r="AX105" s="12" t="s">
        <v>76</v>
      </c>
      <c r="AY105" s="261" t="s">
        <v>208</v>
      </c>
    </row>
    <row r="106" spans="2:51" s="14" customFormat="1" ht="13.5">
      <c r="B106" s="273"/>
      <c r="C106" s="274"/>
      <c r="D106" s="248" t="s">
        <v>218</v>
      </c>
      <c r="E106" s="275" t="s">
        <v>22</v>
      </c>
      <c r="F106" s="276" t="s">
        <v>6298</v>
      </c>
      <c r="G106" s="274"/>
      <c r="H106" s="275" t="s">
        <v>22</v>
      </c>
      <c r="I106" s="277"/>
      <c r="J106" s="274"/>
      <c r="K106" s="274"/>
      <c r="L106" s="278"/>
      <c r="M106" s="279"/>
      <c r="N106" s="280"/>
      <c r="O106" s="280"/>
      <c r="P106" s="280"/>
      <c r="Q106" s="280"/>
      <c r="R106" s="280"/>
      <c r="S106" s="280"/>
      <c r="T106" s="281"/>
      <c r="AT106" s="282" t="s">
        <v>218</v>
      </c>
      <c r="AU106" s="282" t="s">
        <v>85</v>
      </c>
      <c r="AV106" s="14" t="s">
        <v>18</v>
      </c>
      <c r="AW106" s="14" t="s">
        <v>39</v>
      </c>
      <c r="AX106" s="14" t="s">
        <v>76</v>
      </c>
      <c r="AY106" s="282" t="s">
        <v>208</v>
      </c>
    </row>
    <row r="107" spans="2:51" s="12" customFormat="1" ht="13.5">
      <c r="B107" s="251"/>
      <c r="C107" s="252"/>
      <c r="D107" s="248" t="s">
        <v>218</v>
      </c>
      <c r="E107" s="253" t="s">
        <v>22</v>
      </c>
      <c r="F107" s="254" t="s">
        <v>6299</v>
      </c>
      <c r="G107" s="252"/>
      <c r="H107" s="255">
        <v>1.186</v>
      </c>
      <c r="I107" s="256"/>
      <c r="J107" s="252"/>
      <c r="K107" s="252"/>
      <c r="L107" s="257"/>
      <c r="M107" s="258"/>
      <c r="N107" s="259"/>
      <c r="O107" s="259"/>
      <c r="P107" s="259"/>
      <c r="Q107" s="259"/>
      <c r="R107" s="259"/>
      <c r="S107" s="259"/>
      <c r="T107" s="260"/>
      <c r="AT107" s="261" t="s">
        <v>218</v>
      </c>
      <c r="AU107" s="261" t="s">
        <v>85</v>
      </c>
      <c r="AV107" s="12" t="s">
        <v>85</v>
      </c>
      <c r="AW107" s="12" t="s">
        <v>39</v>
      </c>
      <c r="AX107" s="12" t="s">
        <v>76</v>
      </c>
      <c r="AY107" s="261" t="s">
        <v>208</v>
      </c>
    </row>
    <row r="108" spans="2:51" s="13" customFormat="1" ht="13.5">
      <c r="B108" s="262"/>
      <c r="C108" s="263"/>
      <c r="D108" s="248" t="s">
        <v>218</v>
      </c>
      <c r="E108" s="264" t="s">
        <v>22</v>
      </c>
      <c r="F108" s="265" t="s">
        <v>259</v>
      </c>
      <c r="G108" s="263"/>
      <c r="H108" s="266">
        <v>5.555</v>
      </c>
      <c r="I108" s="267"/>
      <c r="J108" s="263"/>
      <c r="K108" s="263"/>
      <c r="L108" s="268"/>
      <c r="M108" s="269"/>
      <c r="N108" s="270"/>
      <c r="O108" s="270"/>
      <c r="P108" s="270"/>
      <c r="Q108" s="270"/>
      <c r="R108" s="270"/>
      <c r="S108" s="270"/>
      <c r="T108" s="271"/>
      <c r="AT108" s="272" t="s">
        <v>218</v>
      </c>
      <c r="AU108" s="272" t="s">
        <v>85</v>
      </c>
      <c r="AV108" s="13" t="s">
        <v>121</v>
      </c>
      <c r="AW108" s="13" t="s">
        <v>39</v>
      </c>
      <c r="AX108" s="13" t="s">
        <v>18</v>
      </c>
      <c r="AY108" s="272" t="s">
        <v>208</v>
      </c>
    </row>
    <row r="109" spans="2:65" s="1" customFormat="1" ht="25.5" customHeight="1">
      <c r="B109" s="48"/>
      <c r="C109" s="236" t="s">
        <v>233</v>
      </c>
      <c r="D109" s="236" t="s">
        <v>210</v>
      </c>
      <c r="E109" s="237" t="s">
        <v>1083</v>
      </c>
      <c r="F109" s="238" t="s">
        <v>1084</v>
      </c>
      <c r="G109" s="239" t="s">
        <v>340</v>
      </c>
      <c r="H109" s="240">
        <v>0.48</v>
      </c>
      <c r="I109" s="241"/>
      <c r="J109" s="242">
        <f>ROUND(I109*H109,2)</f>
        <v>0</v>
      </c>
      <c r="K109" s="238" t="s">
        <v>214</v>
      </c>
      <c r="L109" s="74"/>
      <c r="M109" s="243" t="s">
        <v>22</v>
      </c>
      <c r="N109" s="244" t="s">
        <v>47</v>
      </c>
      <c r="O109" s="49"/>
      <c r="P109" s="245">
        <f>O109*H109</f>
        <v>0</v>
      </c>
      <c r="Q109" s="245">
        <v>1.04887</v>
      </c>
      <c r="R109" s="245">
        <f>Q109*H109</f>
        <v>0.5034576</v>
      </c>
      <c r="S109" s="245">
        <v>0</v>
      </c>
      <c r="T109" s="246">
        <f>S109*H109</f>
        <v>0</v>
      </c>
      <c r="AR109" s="26" t="s">
        <v>121</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121</v>
      </c>
      <c r="BM109" s="26" t="s">
        <v>6300</v>
      </c>
    </row>
    <row r="110" spans="2:51" s="12" customFormat="1" ht="13.5">
      <c r="B110" s="251"/>
      <c r="C110" s="252"/>
      <c r="D110" s="248" t="s">
        <v>218</v>
      </c>
      <c r="E110" s="253" t="s">
        <v>22</v>
      </c>
      <c r="F110" s="254" t="s">
        <v>6301</v>
      </c>
      <c r="G110" s="252"/>
      <c r="H110" s="255">
        <v>0.444</v>
      </c>
      <c r="I110" s="256"/>
      <c r="J110" s="252"/>
      <c r="K110" s="252"/>
      <c r="L110" s="257"/>
      <c r="M110" s="258"/>
      <c r="N110" s="259"/>
      <c r="O110" s="259"/>
      <c r="P110" s="259"/>
      <c r="Q110" s="259"/>
      <c r="R110" s="259"/>
      <c r="S110" s="259"/>
      <c r="T110" s="260"/>
      <c r="AT110" s="261" t="s">
        <v>218</v>
      </c>
      <c r="AU110" s="261" t="s">
        <v>85</v>
      </c>
      <c r="AV110" s="12" t="s">
        <v>85</v>
      </c>
      <c r="AW110" s="12" t="s">
        <v>39</v>
      </c>
      <c r="AX110" s="12" t="s">
        <v>18</v>
      </c>
      <c r="AY110" s="261" t="s">
        <v>208</v>
      </c>
    </row>
    <row r="111" spans="2:51" s="12" customFormat="1" ht="13.5">
      <c r="B111" s="251"/>
      <c r="C111" s="252"/>
      <c r="D111" s="248" t="s">
        <v>218</v>
      </c>
      <c r="E111" s="252"/>
      <c r="F111" s="254" t="s">
        <v>6302</v>
      </c>
      <c r="G111" s="252"/>
      <c r="H111" s="255">
        <v>0.48</v>
      </c>
      <c r="I111" s="256"/>
      <c r="J111" s="252"/>
      <c r="K111" s="252"/>
      <c r="L111" s="257"/>
      <c r="M111" s="258"/>
      <c r="N111" s="259"/>
      <c r="O111" s="259"/>
      <c r="P111" s="259"/>
      <c r="Q111" s="259"/>
      <c r="R111" s="259"/>
      <c r="S111" s="259"/>
      <c r="T111" s="260"/>
      <c r="AT111" s="261" t="s">
        <v>218</v>
      </c>
      <c r="AU111" s="261" t="s">
        <v>85</v>
      </c>
      <c r="AV111" s="12" t="s">
        <v>85</v>
      </c>
      <c r="AW111" s="12" t="s">
        <v>6</v>
      </c>
      <c r="AX111" s="12" t="s">
        <v>18</v>
      </c>
      <c r="AY111" s="261" t="s">
        <v>208</v>
      </c>
    </row>
    <row r="112" spans="2:65" s="1" customFormat="1" ht="16.5" customHeight="1">
      <c r="B112" s="48"/>
      <c r="C112" s="236" t="s">
        <v>238</v>
      </c>
      <c r="D112" s="236" t="s">
        <v>210</v>
      </c>
      <c r="E112" s="237" t="s">
        <v>1088</v>
      </c>
      <c r="F112" s="238" t="s">
        <v>6303</v>
      </c>
      <c r="G112" s="239" t="s">
        <v>213</v>
      </c>
      <c r="H112" s="240">
        <v>9.924</v>
      </c>
      <c r="I112" s="241"/>
      <c r="J112" s="242">
        <f>ROUND(I112*H112,2)</f>
        <v>0</v>
      </c>
      <c r="K112" s="238" t="s">
        <v>242</v>
      </c>
      <c r="L112" s="74"/>
      <c r="M112" s="243" t="s">
        <v>22</v>
      </c>
      <c r="N112" s="244" t="s">
        <v>47</v>
      </c>
      <c r="O112" s="49"/>
      <c r="P112" s="245">
        <f>O112*H112</f>
        <v>0</v>
      </c>
      <c r="Q112" s="245">
        <v>0.01282</v>
      </c>
      <c r="R112" s="245">
        <f>Q112*H112</f>
        <v>0.12722567999999998</v>
      </c>
      <c r="S112" s="245">
        <v>0</v>
      </c>
      <c r="T112" s="246">
        <f>S112*H112</f>
        <v>0</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6304</v>
      </c>
    </row>
    <row r="113" spans="2:51" s="14" customFormat="1" ht="13.5">
      <c r="B113" s="273"/>
      <c r="C113" s="274"/>
      <c r="D113" s="248" t="s">
        <v>218</v>
      </c>
      <c r="E113" s="275" t="s">
        <v>22</v>
      </c>
      <c r="F113" s="276" t="s">
        <v>6295</v>
      </c>
      <c r="G113" s="274"/>
      <c r="H113" s="275" t="s">
        <v>22</v>
      </c>
      <c r="I113" s="277"/>
      <c r="J113" s="274"/>
      <c r="K113" s="274"/>
      <c r="L113" s="278"/>
      <c r="M113" s="279"/>
      <c r="N113" s="280"/>
      <c r="O113" s="280"/>
      <c r="P113" s="280"/>
      <c r="Q113" s="280"/>
      <c r="R113" s="280"/>
      <c r="S113" s="280"/>
      <c r="T113" s="281"/>
      <c r="AT113" s="282" t="s">
        <v>218</v>
      </c>
      <c r="AU113" s="282" t="s">
        <v>85</v>
      </c>
      <c r="AV113" s="14" t="s">
        <v>18</v>
      </c>
      <c r="AW113" s="14" t="s">
        <v>39</v>
      </c>
      <c r="AX113" s="14" t="s">
        <v>76</v>
      </c>
      <c r="AY113" s="282" t="s">
        <v>208</v>
      </c>
    </row>
    <row r="114" spans="2:51" s="12" customFormat="1" ht="13.5">
      <c r="B114" s="251"/>
      <c r="C114" s="252"/>
      <c r="D114" s="248" t="s">
        <v>218</v>
      </c>
      <c r="E114" s="253" t="s">
        <v>22</v>
      </c>
      <c r="F114" s="254" t="s">
        <v>6305</v>
      </c>
      <c r="G114" s="252"/>
      <c r="H114" s="255">
        <v>3.2</v>
      </c>
      <c r="I114" s="256"/>
      <c r="J114" s="252"/>
      <c r="K114" s="252"/>
      <c r="L114" s="257"/>
      <c r="M114" s="258"/>
      <c r="N114" s="259"/>
      <c r="O114" s="259"/>
      <c r="P114" s="259"/>
      <c r="Q114" s="259"/>
      <c r="R114" s="259"/>
      <c r="S114" s="259"/>
      <c r="T114" s="260"/>
      <c r="AT114" s="261" t="s">
        <v>218</v>
      </c>
      <c r="AU114" s="261" t="s">
        <v>85</v>
      </c>
      <c r="AV114" s="12" t="s">
        <v>85</v>
      </c>
      <c r="AW114" s="12" t="s">
        <v>39</v>
      </c>
      <c r="AX114" s="12" t="s">
        <v>76</v>
      </c>
      <c r="AY114" s="261" t="s">
        <v>208</v>
      </c>
    </row>
    <row r="115" spans="2:51" s="12" customFormat="1" ht="13.5">
      <c r="B115" s="251"/>
      <c r="C115" s="252"/>
      <c r="D115" s="248" t="s">
        <v>218</v>
      </c>
      <c r="E115" s="253" t="s">
        <v>22</v>
      </c>
      <c r="F115" s="254" t="s">
        <v>6306</v>
      </c>
      <c r="G115" s="252"/>
      <c r="H115" s="255">
        <v>5.94</v>
      </c>
      <c r="I115" s="256"/>
      <c r="J115" s="252"/>
      <c r="K115" s="252"/>
      <c r="L115" s="257"/>
      <c r="M115" s="258"/>
      <c r="N115" s="259"/>
      <c r="O115" s="259"/>
      <c r="P115" s="259"/>
      <c r="Q115" s="259"/>
      <c r="R115" s="259"/>
      <c r="S115" s="259"/>
      <c r="T115" s="260"/>
      <c r="AT115" s="261" t="s">
        <v>218</v>
      </c>
      <c r="AU115" s="261" t="s">
        <v>85</v>
      </c>
      <c r="AV115" s="12" t="s">
        <v>85</v>
      </c>
      <c r="AW115" s="12" t="s">
        <v>39</v>
      </c>
      <c r="AX115" s="12" t="s">
        <v>76</v>
      </c>
      <c r="AY115" s="261" t="s">
        <v>208</v>
      </c>
    </row>
    <row r="116" spans="2:51" s="14" customFormat="1" ht="13.5">
      <c r="B116" s="273"/>
      <c r="C116" s="274"/>
      <c r="D116" s="248" t="s">
        <v>218</v>
      </c>
      <c r="E116" s="275" t="s">
        <v>22</v>
      </c>
      <c r="F116" s="276" t="s">
        <v>6298</v>
      </c>
      <c r="G116" s="274"/>
      <c r="H116" s="275" t="s">
        <v>22</v>
      </c>
      <c r="I116" s="277"/>
      <c r="J116" s="274"/>
      <c r="K116" s="274"/>
      <c r="L116" s="278"/>
      <c r="M116" s="279"/>
      <c r="N116" s="280"/>
      <c r="O116" s="280"/>
      <c r="P116" s="280"/>
      <c r="Q116" s="280"/>
      <c r="R116" s="280"/>
      <c r="S116" s="280"/>
      <c r="T116" s="281"/>
      <c r="AT116" s="282" t="s">
        <v>218</v>
      </c>
      <c r="AU116" s="282" t="s">
        <v>85</v>
      </c>
      <c r="AV116" s="14" t="s">
        <v>18</v>
      </c>
      <c r="AW116" s="14" t="s">
        <v>39</v>
      </c>
      <c r="AX116" s="14" t="s">
        <v>76</v>
      </c>
      <c r="AY116" s="282" t="s">
        <v>208</v>
      </c>
    </row>
    <row r="117" spans="2:51" s="12" customFormat="1" ht="13.5">
      <c r="B117" s="251"/>
      <c r="C117" s="252"/>
      <c r="D117" s="248" t="s">
        <v>218</v>
      </c>
      <c r="E117" s="253" t="s">
        <v>22</v>
      </c>
      <c r="F117" s="254" t="s">
        <v>6307</v>
      </c>
      <c r="G117" s="252"/>
      <c r="H117" s="255">
        <v>0.784</v>
      </c>
      <c r="I117" s="256"/>
      <c r="J117" s="252"/>
      <c r="K117" s="252"/>
      <c r="L117" s="257"/>
      <c r="M117" s="258"/>
      <c r="N117" s="259"/>
      <c r="O117" s="259"/>
      <c r="P117" s="259"/>
      <c r="Q117" s="259"/>
      <c r="R117" s="259"/>
      <c r="S117" s="259"/>
      <c r="T117" s="260"/>
      <c r="AT117" s="261" t="s">
        <v>218</v>
      </c>
      <c r="AU117" s="261" t="s">
        <v>85</v>
      </c>
      <c r="AV117" s="12" t="s">
        <v>85</v>
      </c>
      <c r="AW117" s="12" t="s">
        <v>39</v>
      </c>
      <c r="AX117" s="12" t="s">
        <v>76</v>
      </c>
      <c r="AY117" s="261" t="s">
        <v>208</v>
      </c>
    </row>
    <row r="118" spans="2:51" s="13" customFormat="1" ht="13.5">
      <c r="B118" s="262"/>
      <c r="C118" s="263"/>
      <c r="D118" s="248" t="s">
        <v>218</v>
      </c>
      <c r="E118" s="264" t="s">
        <v>22</v>
      </c>
      <c r="F118" s="265" t="s">
        <v>259</v>
      </c>
      <c r="G118" s="263"/>
      <c r="H118" s="266">
        <v>9.924</v>
      </c>
      <c r="I118" s="267"/>
      <c r="J118" s="263"/>
      <c r="K118" s="263"/>
      <c r="L118" s="268"/>
      <c r="M118" s="269"/>
      <c r="N118" s="270"/>
      <c r="O118" s="270"/>
      <c r="P118" s="270"/>
      <c r="Q118" s="270"/>
      <c r="R118" s="270"/>
      <c r="S118" s="270"/>
      <c r="T118" s="271"/>
      <c r="AT118" s="272" t="s">
        <v>218</v>
      </c>
      <c r="AU118" s="272" t="s">
        <v>85</v>
      </c>
      <c r="AV118" s="13" t="s">
        <v>121</v>
      </c>
      <c r="AW118" s="13" t="s">
        <v>39</v>
      </c>
      <c r="AX118" s="13" t="s">
        <v>18</v>
      </c>
      <c r="AY118" s="272" t="s">
        <v>208</v>
      </c>
    </row>
    <row r="119" spans="2:65" s="1" customFormat="1" ht="16.5" customHeight="1">
      <c r="B119" s="48"/>
      <c r="C119" s="236" t="s">
        <v>244</v>
      </c>
      <c r="D119" s="236" t="s">
        <v>210</v>
      </c>
      <c r="E119" s="237" t="s">
        <v>1093</v>
      </c>
      <c r="F119" s="238" t="s">
        <v>6308</v>
      </c>
      <c r="G119" s="239" t="s">
        <v>213</v>
      </c>
      <c r="H119" s="240">
        <v>9.924</v>
      </c>
      <c r="I119" s="241"/>
      <c r="J119" s="242">
        <f>ROUND(I119*H119,2)</f>
        <v>0</v>
      </c>
      <c r="K119" s="238" t="s">
        <v>242</v>
      </c>
      <c r="L119" s="74"/>
      <c r="M119" s="243" t="s">
        <v>22</v>
      </c>
      <c r="N119" s="244" t="s">
        <v>47</v>
      </c>
      <c r="O119" s="49"/>
      <c r="P119" s="245">
        <f>O119*H119</f>
        <v>0</v>
      </c>
      <c r="Q119" s="245">
        <v>0</v>
      </c>
      <c r="R119" s="245">
        <f>Q119*H119</f>
        <v>0</v>
      </c>
      <c r="S119" s="245">
        <v>0</v>
      </c>
      <c r="T119" s="246">
        <f>S119*H119</f>
        <v>0</v>
      </c>
      <c r="AR119" s="26" t="s">
        <v>121</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121</v>
      </c>
      <c r="BM119" s="26" t="s">
        <v>6309</v>
      </c>
    </row>
    <row r="120" spans="2:65" s="1" customFormat="1" ht="25.5" customHeight="1">
      <c r="B120" s="48"/>
      <c r="C120" s="236" t="s">
        <v>250</v>
      </c>
      <c r="D120" s="236" t="s">
        <v>210</v>
      </c>
      <c r="E120" s="237" t="s">
        <v>6310</v>
      </c>
      <c r="F120" s="238" t="s">
        <v>6311</v>
      </c>
      <c r="G120" s="239" t="s">
        <v>269</v>
      </c>
      <c r="H120" s="240">
        <v>31.95</v>
      </c>
      <c r="I120" s="241"/>
      <c r="J120" s="242">
        <f>ROUND(I120*H120,2)</f>
        <v>0</v>
      </c>
      <c r="K120" s="238" t="s">
        <v>22</v>
      </c>
      <c r="L120" s="74"/>
      <c r="M120" s="243" t="s">
        <v>22</v>
      </c>
      <c r="N120" s="244" t="s">
        <v>47</v>
      </c>
      <c r="O120" s="49"/>
      <c r="P120" s="245">
        <f>O120*H120</f>
        <v>0</v>
      </c>
      <c r="Q120" s="245">
        <v>0.03465</v>
      </c>
      <c r="R120" s="245">
        <f>Q120*H120</f>
        <v>1.1070675</v>
      </c>
      <c r="S120" s="245">
        <v>0</v>
      </c>
      <c r="T120" s="246">
        <f>S120*H120</f>
        <v>0</v>
      </c>
      <c r="AR120" s="26" t="s">
        <v>121</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121</v>
      </c>
      <c r="BM120" s="26" t="s">
        <v>6312</v>
      </c>
    </row>
    <row r="121" spans="2:51" s="14" customFormat="1" ht="13.5">
      <c r="B121" s="273"/>
      <c r="C121" s="274"/>
      <c r="D121" s="248" t="s">
        <v>218</v>
      </c>
      <c r="E121" s="275" t="s">
        <v>22</v>
      </c>
      <c r="F121" s="276" t="s">
        <v>6284</v>
      </c>
      <c r="G121" s="274"/>
      <c r="H121" s="275" t="s">
        <v>22</v>
      </c>
      <c r="I121" s="277"/>
      <c r="J121" s="274"/>
      <c r="K121" s="274"/>
      <c r="L121" s="278"/>
      <c r="M121" s="279"/>
      <c r="N121" s="280"/>
      <c r="O121" s="280"/>
      <c r="P121" s="280"/>
      <c r="Q121" s="280"/>
      <c r="R121" s="280"/>
      <c r="S121" s="280"/>
      <c r="T121" s="281"/>
      <c r="AT121" s="282" t="s">
        <v>218</v>
      </c>
      <c r="AU121" s="282" t="s">
        <v>85</v>
      </c>
      <c r="AV121" s="14" t="s">
        <v>18</v>
      </c>
      <c r="AW121" s="14" t="s">
        <v>39</v>
      </c>
      <c r="AX121" s="14" t="s">
        <v>76</v>
      </c>
      <c r="AY121" s="282" t="s">
        <v>208</v>
      </c>
    </row>
    <row r="122" spans="2:51" s="12" customFormat="1" ht="13.5">
      <c r="B122" s="251"/>
      <c r="C122" s="252"/>
      <c r="D122" s="248" t="s">
        <v>218</v>
      </c>
      <c r="E122" s="253" t="s">
        <v>22</v>
      </c>
      <c r="F122" s="254" t="s">
        <v>6313</v>
      </c>
      <c r="G122" s="252"/>
      <c r="H122" s="255">
        <v>14.45</v>
      </c>
      <c r="I122" s="256"/>
      <c r="J122" s="252"/>
      <c r="K122" s="252"/>
      <c r="L122" s="257"/>
      <c r="M122" s="258"/>
      <c r="N122" s="259"/>
      <c r="O122" s="259"/>
      <c r="P122" s="259"/>
      <c r="Q122" s="259"/>
      <c r="R122" s="259"/>
      <c r="S122" s="259"/>
      <c r="T122" s="260"/>
      <c r="AT122" s="261" t="s">
        <v>218</v>
      </c>
      <c r="AU122" s="261" t="s">
        <v>85</v>
      </c>
      <c r="AV122" s="12" t="s">
        <v>85</v>
      </c>
      <c r="AW122" s="12" t="s">
        <v>39</v>
      </c>
      <c r="AX122" s="12" t="s">
        <v>76</v>
      </c>
      <c r="AY122" s="261" t="s">
        <v>208</v>
      </c>
    </row>
    <row r="123" spans="2:51" s="12" customFormat="1" ht="13.5">
      <c r="B123" s="251"/>
      <c r="C123" s="252"/>
      <c r="D123" s="248" t="s">
        <v>218</v>
      </c>
      <c r="E123" s="253" t="s">
        <v>22</v>
      </c>
      <c r="F123" s="254" t="s">
        <v>6314</v>
      </c>
      <c r="G123" s="252"/>
      <c r="H123" s="255">
        <v>17.5</v>
      </c>
      <c r="I123" s="256"/>
      <c r="J123" s="252"/>
      <c r="K123" s="252"/>
      <c r="L123" s="257"/>
      <c r="M123" s="258"/>
      <c r="N123" s="259"/>
      <c r="O123" s="259"/>
      <c r="P123" s="259"/>
      <c r="Q123" s="259"/>
      <c r="R123" s="259"/>
      <c r="S123" s="259"/>
      <c r="T123" s="260"/>
      <c r="AT123" s="261" t="s">
        <v>218</v>
      </c>
      <c r="AU123" s="261" t="s">
        <v>85</v>
      </c>
      <c r="AV123" s="12" t="s">
        <v>85</v>
      </c>
      <c r="AW123" s="12" t="s">
        <v>39</v>
      </c>
      <c r="AX123" s="12" t="s">
        <v>76</v>
      </c>
      <c r="AY123" s="261" t="s">
        <v>208</v>
      </c>
    </row>
    <row r="124" spans="2:51" s="13" customFormat="1" ht="13.5">
      <c r="B124" s="262"/>
      <c r="C124" s="263"/>
      <c r="D124" s="248" t="s">
        <v>218</v>
      </c>
      <c r="E124" s="264" t="s">
        <v>22</v>
      </c>
      <c r="F124" s="265" t="s">
        <v>259</v>
      </c>
      <c r="G124" s="263"/>
      <c r="H124" s="266">
        <v>31.95</v>
      </c>
      <c r="I124" s="267"/>
      <c r="J124" s="263"/>
      <c r="K124" s="263"/>
      <c r="L124" s="268"/>
      <c r="M124" s="269"/>
      <c r="N124" s="270"/>
      <c r="O124" s="270"/>
      <c r="P124" s="270"/>
      <c r="Q124" s="270"/>
      <c r="R124" s="270"/>
      <c r="S124" s="270"/>
      <c r="T124" s="271"/>
      <c r="AT124" s="272" t="s">
        <v>218</v>
      </c>
      <c r="AU124" s="272" t="s">
        <v>85</v>
      </c>
      <c r="AV124" s="13" t="s">
        <v>121</v>
      </c>
      <c r="AW124" s="13" t="s">
        <v>39</v>
      </c>
      <c r="AX124" s="13" t="s">
        <v>18</v>
      </c>
      <c r="AY124" s="272" t="s">
        <v>208</v>
      </c>
    </row>
    <row r="125" spans="2:65" s="1" customFormat="1" ht="38.25" customHeight="1">
      <c r="B125" s="48"/>
      <c r="C125" s="286" t="s">
        <v>260</v>
      </c>
      <c r="D125" s="286" t="s">
        <v>468</v>
      </c>
      <c r="E125" s="287" t="s">
        <v>6315</v>
      </c>
      <c r="F125" s="288" t="s">
        <v>6316</v>
      </c>
      <c r="G125" s="289" t="s">
        <v>227</v>
      </c>
      <c r="H125" s="290">
        <v>118</v>
      </c>
      <c r="I125" s="291"/>
      <c r="J125" s="292">
        <f>ROUND(I125*H125,2)</f>
        <v>0</v>
      </c>
      <c r="K125" s="288" t="s">
        <v>22</v>
      </c>
      <c r="L125" s="293"/>
      <c r="M125" s="294" t="s">
        <v>22</v>
      </c>
      <c r="N125" s="295" t="s">
        <v>47</v>
      </c>
      <c r="O125" s="49"/>
      <c r="P125" s="245">
        <f>O125*H125</f>
        <v>0</v>
      </c>
      <c r="Q125" s="245">
        <v>0.053</v>
      </c>
      <c r="R125" s="245">
        <f>Q125*H125</f>
        <v>6.254</v>
      </c>
      <c r="S125" s="245">
        <v>0</v>
      </c>
      <c r="T125" s="246">
        <f>S125*H125</f>
        <v>0</v>
      </c>
      <c r="AR125" s="26" t="s">
        <v>250</v>
      </c>
      <c r="AT125" s="26" t="s">
        <v>468</v>
      </c>
      <c r="AU125" s="26" t="s">
        <v>85</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121</v>
      </c>
      <c r="BM125" s="26" t="s">
        <v>6317</v>
      </c>
    </row>
    <row r="126" spans="2:51" s="12" customFormat="1" ht="13.5">
      <c r="B126" s="251"/>
      <c r="C126" s="252"/>
      <c r="D126" s="248" t="s">
        <v>218</v>
      </c>
      <c r="E126" s="252"/>
      <c r="F126" s="254" t="s">
        <v>6318</v>
      </c>
      <c r="G126" s="252"/>
      <c r="H126" s="255">
        <v>118</v>
      </c>
      <c r="I126" s="256"/>
      <c r="J126" s="252"/>
      <c r="K126" s="252"/>
      <c r="L126" s="257"/>
      <c r="M126" s="258"/>
      <c r="N126" s="259"/>
      <c r="O126" s="259"/>
      <c r="P126" s="259"/>
      <c r="Q126" s="259"/>
      <c r="R126" s="259"/>
      <c r="S126" s="259"/>
      <c r="T126" s="260"/>
      <c r="AT126" s="261" t="s">
        <v>218</v>
      </c>
      <c r="AU126" s="261" t="s">
        <v>85</v>
      </c>
      <c r="AV126" s="12" t="s">
        <v>85</v>
      </c>
      <c r="AW126" s="12" t="s">
        <v>6</v>
      </c>
      <c r="AX126" s="12" t="s">
        <v>18</v>
      </c>
      <c r="AY126" s="261" t="s">
        <v>208</v>
      </c>
    </row>
    <row r="127" spans="2:63" s="11" customFormat="1" ht="29.85" customHeight="1">
      <c r="B127" s="220"/>
      <c r="C127" s="221"/>
      <c r="D127" s="222" t="s">
        <v>75</v>
      </c>
      <c r="E127" s="234" t="s">
        <v>233</v>
      </c>
      <c r="F127" s="234" t="s">
        <v>6319</v>
      </c>
      <c r="G127" s="221"/>
      <c r="H127" s="221"/>
      <c r="I127" s="224"/>
      <c r="J127" s="235">
        <f>BK127</f>
        <v>0</v>
      </c>
      <c r="K127" s="221"/>
      <c r="L127" s="226"/>
      <c r="M127" s="227"/>
      <c r="N127" s="228"/>
      <c r="O127" s="228"/>
      <c r="P127" s="229">
        <f>SUM(P128:P151)</f>
        <v>0</v>
      </c>
      <c r="Q127" s="228"/>
      <c r="R127" s="229">
        <f>SUM(R128:R151)</f>
        <v>108.96888358000001</v>
      </c>
      <c r="S127" s="228"/>
      <c r="T127" s="230">
        <f>SUM(T128:T151)</f>
        <v>0</v>
      </c>
      <c r="AR127" s="231" t="s">
        <v>18</v>
      </c>
      <c r="AT127" s="232" t="s">
        <v>75</v>
      </c>
      <c r="AU127" s="232" t="s">
        <v>18</v>
      </c>
      <c r="AY127" s="231" t="s">
        <v>208</v>
      </c>
      <c r="BK127" s="233">
        <f>SUM(BK128:BK151)</f>
        <v>0</v>
      </c>
    </row>
    <row r="128" spans="2:65" s="1" customFormat="1" ht="25.5" customHeight="1">
      <c r="B128" s="48"/>
      <c r="C128" s="236" t="s">
        <v>266</v>
      </c>
      <c r="D128" s="236" t="s">
        <v>210</v>
      </c>
      <c r="E128" s="237" t="s">
        <v>6320</v>
      </c>
      <c r="F128" s="238" t="s">
        <v>6321</v>
      </c>
      <c r="G128" s="239" t="s">
        <v>213</v>
      </c>
      <c r="H128" s="240">
        <v>217.182</v>
      </c>
      <c r="I128" s="241"/>
      <c r="J128" s="242">
        <f>ROUND(I128*H128,2)</f>
        <v>0</v>
      </c>
      <c r="K128" s="238" t="s">
        <v>242</v>
      </c>
      <c r="L128" s="74"/>
      <c r="M128" s="243" t="s">
        <v>22</v>
      </c>
      <c r="N128" s="244" t="s">
        <v>47</v>
      </c>
      <c r="O128" s="49"/>
      <c r="P128" s="245">
        <f>O128*H128</f>
        <v>0</v>
      </c>
      <c r="Q128" s="245">
        <v>0.27994</v>
      </c>
      <c r="R128" s="245">
        <f>Q128*H128</f>
        <v>60.79792908</v>
      </c>
      <c r="S128" s="245">
        <v>0</v>
      </c>
      <c r="T128" s="246">
        <f>S128*H128</f>
        <v>0</v>
      </c>
      <c r="AR128" s="26" t="s">
        <v>121</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121</v>
      </c>
      <c r="BM128" s="26" t="s">
        <v>6322</v>
      </c>
    </row>
    <row r="129" spans="2:65" s="1" customFormat="1" ht="51" customHeight="1">
      <c r="B129" s="48"/>
      <c r="C129" s="236" t="s">
        <v>272</v>
      </c>
      <c r="D129" s="236" t="s">
        <v>210</v>
      </c>
      <c r="E129" s="237" t="s">
        <v>6323</v>
      </c>
      <c r="F129" s="238" t="s">
        <v>6324</v>
      </c>
      <c r="G129" s="239" t="s">
        <v>213</v>
      </c>
      <c r="H129" s="240">
        <v>217.182</v>
      </c>
      <c r="I129" s="241"/>
      <c r="J129" s="242">
        <f>ROUND(I129*H129,2)</f>
        <v>0</v>
      </c>
      <c r="K129" s="238" t="s">
        <v>214</v>
      </c>
      <c r="L129" s="74"/>
      <c r="M129" s="243" t="s">
        <v>22</v>
      </c>
      <c r="N129" s="244" t="s">
        <v>47</v>
      </c>
      <c r="O129" s="49"/>
      <c r="P129" s="245">
        <f>O129*H129</f>
        <v>0</v>
      </c>
      <c r="Q129" s="245">
        <v>0.08425</v>
      </c>
      <c r="R129" s="245">
        <f>Q129*H129</f>
        <v>18.297583500000002</v>
      </c>
      <c r="S129" s="245">
        <v>0</v>
      </c>
      <c r="T129" s="246">
        <f>S129*H129</f>
        <v>0</v>
      </c>
      <c r="AR129" s="26" t="s">
        <v>121</v>
      </c>
      <c r="AT129" s="26" t="s">
        <v>210</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121</v>
      </c>
      <c r="BM129" s="26" t="s">
        <v>6325</v>
      </c>
    </row>
    <row r="130" spans="2:47" s="1" customFormat="1" ht="13.5">
      <c r="B130" s="48"/>
      <c r="C130" s="76"/>
      <c r="D130" s="248" t="s">
        <v>216</v>
      </c>
      <c r="E130" s="76"/>
      <c r="F130" s="249" t="s">
        <v>6326</v>
      </c>
      <c r="G130" s="76"/>
      <c r="H130" s="76"/>
      <c r="I130" s="206"/>
      <c r="J130" s="76"/>
      <c r="K130" s="76"/>
      <c r="L130" s="74"/>
      <c r="M130" s="250"/>
      <c r="N130" s="49"/>
      <c r="O130" s="49"/>
      <c r="P130" s="49"/>
      <c r="Q130" s="49"/>
      <c r="R130" s="49"/>
      <c r="S130" s="49"/>
      <c r="T130" s="97"/>
      <c r="AT130" s="26" t="s">
        <v>216</v>
      </c>
      <c r="AU130" s="26" t="s">
        <v>85</v>
      </c>
    </row>
    <row r="131" spans="2:51" s="14" customFormat="1" ht="13.5">
      <c r="B131" s="273"/>
      <c r="C131" s="274"/>
      <c r="D131" s="248" t="s">
        <v>218</v>
      </c>
      <c r="E131" s="275" t="s">
        <v>22</v>
      </c>
      <c r="F131" s="276" t="s">
        <v>6327</v>
      </c>
      <c r="G131" s="274"/>
      <c r="H131" s="275" t="s">
        <v>22</v>
      </c>
      <c r="I131" s="277"/>
      <c r="J131" s="274"/>
      <c r="K131" s="274"/>
      <c r="L131" s="278"/>
      <c r="M131" s="279"/>
      <c r="N131" s="280"/>
      <c r="O131" s="280"/>
      <c r="P131" s="280"/>
      <c r="Q131" s="280"/>
      <c r="R131" s="280"/>
      <c r="S131" s="280"/>
      <c r="T131" s="281"/>
      <c r="AT131" s="282" t="s">
        <v>218</v>
      </c>
      <c r="AU131" s="282" t="s">
        <v>85</v>
      </c>
      <c r="AV131" s="14" t="s">
        <v>18</v>
      </c>
      <c r="AW131" s="14" t="s">
        <v>39</v>
      </c>
      <c r="AX131" s="14" t="s">
        <v>76</v>
      </c>
      <c r="AY131" s="282" t="s">
        <v>208</v>
      </c>
    </row>
    <row r="132" spans="2:51" s="14" customFormat="1" ht="13.5">
      <c r="B132" s="273"/>
      <c r="C132" s="274"/>
      <c r="D132" s="248" t="s">
        <v>218</v>
      </c>
      <c r="E132" s="275" t="s">
        <v>22</v>
      </c>
      <c r="F132" s="276" t="s">
        <v>6328</v>
      </c>
      <c r="G132" s="274"/>
      <c r="H132" s="275" t="s">
        <v>22</v>
      </c>
      <c r="I132" s="277"/>
      <c r="J132" s="274"/>
      <c r="K132" s="274"/>
      <c r="L132" s="278"/>
      <c r="M132" s="279"/>
      <c r="N132" s="280"/>
      <c r="O132" s="280"/>
      <c r="P132" s="280"/>
      <c r="Q132" s="280"/>
      <c r="R132" s="280"/>
      <c r="S132" s="280"/>
      <c r="T132" s="281"/>
      <c r="AT132" s="282" t="s">
        <v>218</v>
      </c>
      <c r="AU132" s="282" t="s">
        <v>85</v>
      </c>
      <c r="AV132" s="14" t="s">
        <v>18</v>
      </c>
      <c r="AW132" s="14" t="s">
        <v>39</v>
      </c>
      <c r="AX132" s="14" t="s">
        <v>76</v>
      </c>
      <c r="AY132" s="282" t="s">
        <v>208</v>
      </c>
    </row>
    <row r="133" spans="2:51" s="14" customFormat="1" ht="13.5">
      <c r="B133" s="273"/>
      <c r="C133" s="274"/>
      <c r="D133" s="248" t="s">
        <v>218</v>
      </c>
      <c r="E133" s="275" t="s">
        <v>22</v>
      </c>
      <c r="F133" s="276" t="s">
        <v>6329</v>
      </c>
      <c r="G133" s="274"/>
      <c r="H133" s="275" t="s">
        <v>22</v>
      </c>
      <c r="I133" s="277"/>
      <c r="J133" s="274"/>
      <c r="K133" s="274"/>
      <c r="L133" s="278"/>
      <c r="M133" s="279"/>
      <c r="N133" s="280"/>
      <c r="O133" s="280"/>
      <c r="P133" s="280"/>
      <c r="Q133" s="280"/>
      <c r="R133" s="280"/>
      <c r="S133" s="280"/>
      <c r="T133" s="281"/>
      <c r="AT133" s="282" t="s">
        <v>218</v>
      </c>
      <c r="AU133" s="282" t="s">
        <v>85</v>
      </c>
      <c r="AV133" s="14" t="s">
        <v>18</v>
      </c>
      <c r="AW133" s="14" t="s">
        <v>39</v>
      </c>
      <c r="AX133" s="14" t="s">
        <v>76</v>
      </c>
      <c r="AY133" s="282" t="s">
        <v>208</v>
      </c>
    </row>
    <row r="134" spans="2:51" s="14" customFormat="1" ht="13.5">
      <c r="B134" s="273"/>
      <c r="C134" s="274"/>
      <c r="D134" s="248" t="s">
        <v>218</v>
      </c>
      <c r="E134" s="275" t="s">
        <v>22</v>
      </c>
      <c r="F134" s="276" t="s">
        <v>6330</v>
      </c>
      <c r="G134" s="274"/>
      <c r="H134" s="275" t="s">
        <v>22</v>
      </c>
      <c r="I134" s="277"/>
      <c r="J134" s="274"/>
      <c r="K134" s="274"/>
      <c r="L134" s="278"/>
      <c r="M134" s="279"/>
      <c r="N134" s="280"/>
      <c r="O134" s="280"/>
      <c r="P134" s="280"/>
      <c r="Q134" s="280"/>
      <c r="R134" s="280"/>
      <c r="S134" s="280"/>
      <c r="T134" s="281"/>
      <c r="AT134" s="282" t="s">
        <v>218</v>
      </c>
      <c r="AU134" s="282" t="s">
        <v>85</v>
      </c>
      <c r="AV134" s="14" t="s">
        <v>18</v>
      </c>
      <c r="AW134" s="14" t="s">
        <v>39</v>
      </c>
      <c r="AX134" s="14" t="s">
        <v>76</v>
      </c>
      <c r="AY134" s="282" t="s">
        <v>208</v>
      </c>
    </row>
    <row r="135" spans="2:51" s="12" customFormat="1" ht="13.5">
      <c r="B135" s="251"/>
      <c r="C135" s="252"/>
      <c r="D135" s="248" t="s">
        <v>218</v>
      </c>
      <c r="E135" s="253" t="s">
        <v>22</v>
      </c>
      <c r="F135" s="254" t="s">
        <v>6331</v>
      </c>
      <c r="G135" s="252"/>
      <c r="H135" s="255">
        <v>126.49</v>
      </c>
      <c r="I135" s="256"/>
      <c r="J135" s="252"/>
      <c r="K135" s="252"/>
      <c r="L135" s="257"/>
      <c r="M135" s="258"/>
      <c r="N135" s="259"/>
      <c r="O135" s="259"/>
      <c r="P135" s="259"/>
      <c r="Q135" s="259"/>
      <c r="R135" s="259"/>
      <c r="S135" s="259"/>
      <c r="T135" s="260"/>
      <c r="AT135" s="261" t="s">
        <v>218</v>
      </c>
      <c r="AU135" s="261" t="s">
        <v>85</v>
      </c>
      <c r="AV135" s="12" t="s">
        <v>85</v>
      </c>
      <c r="AW135" s="12" t="s">
        <v>39</v>
      </c>
      <c r="AX135" s="12" t="s">
        <v>76</v>
      </c>
      <c r="AY135" s="261" t="s">
        <v>208</v>
      </c>
    </row>
    <row r="136" spans="2:51" s="12" customFormat="1" ht="13.5">
      <c r="B136" s="251"/>
      <c r="C136" s="252"/>
      <c r="D136" s="248" t="s">
        <v>218</v>
      </c>
      <c r="E136" s="253" t="s">
        <v>22</v>
      </c>
      <c r="F136" s="254" t="s">
        <v>6332</v>
      </c>
      <c r="G136" s="252"/>
      <c r="H136" s="255">
        <v>23.725</v>
      </c>
      <c r="I136" s="256"/>
      <c r="J136" s="252"/>
      <c r="K136" s="252"/>
      <c r="L136" s="257"/>
      <c r="M136" s="258"/>
      <c r="N136" s="259"/>
      <c r="O136" s="259"/>
      <c r="P136" s="259"/>
      <c r="Q136" s="259"/>
      <c r="R136" s="259"/>
      <c r="S136" s="259"/>
      <c r="T136" s="260"/>
      <c r="AT136" s="261" t="s">
        <v>218</v>
      </c>
      <c r="AU136" s="261" t="s">
        <v>85</v>
      </c>
      <c r="AV136" s="12" t="s">
        <v>85</v>
      </c>
      <c r="AW136" s="12" t="s">
        <v>39</v>
      </c>
      <c r="AX136" s="12" t="s">
        <v>76</v>
      </c>
      <c r="AY136" s="261" t="s">
        <v>208</v>
      </c>
    </row>
    <row r="137" spans="2:51" s="12" customFormat="1" ht="13.5">
      <c r="B137" s="251"/>
      <c r="C137" s="252"/>
      <c r="D137" s="248" t="s">
        <v>218</v>
      </c>
      <c r="E137" s="253" t="s">
        <v>22</v>
      </c>
      <c r="F137" s="254" t="s">
        <v>6333</v>
      </c>
      <c r="G137" s="252"/>
      <c r="H137" s="255">
        <v>11.644</v>
      </c>
      <c r="I137" s="256"/>
      <c r="J137" s="252"/>
      <c r="K137" s="252"/>
      <c r="L137" s="257"/>
      <c r="M137" s="258"/>
      <c r="N137" s="259"/>
      <c r="O137" s="259"/>
      <c r="P137" s="259"/>
      <c r="Q137" s="259"/>
      <c r="R137" s="259"/>
      <c r="S137" s="259"/>
      <c r="T137" s="260"/>
      <c r="AT137" s="261" t="s">
        <v>218</v>
      </c>
      <c r="AU137" s="261" t="s">
        <v>85</v>
      </c>
      <c r="AV137" s="12" t="s">
        <v>85</v>
      </c>
      <c r="AW137" s="12" t="s">
        <v>39</v>
      </c>
      <c r="AX137" s="12" t="s">
        <v>76</v>
      </c>
      <c r="AY137" s="261" t="s">
        <v>208</v>
      </c>
    </row>
    <row r="138" spans="2:51" s="14" customFormat="1" ht="13.5">
      <c r="B138" s="273"/>
      <c r="C138" s="274"/>
      <c r="D138" s="248" t="s">
        <v>218</v>
      </c>
      <c r="E138" s="275" t="s">
        <v>22</v>
      </c>
      <c r="F138" s="276" t="s">
        <v>6334</v>
      </c>
      <c r="G138" s="274"/>
      <c r="H138" s="275" t="s">
        <v>22</v>
      </c>
      <c r="I138" s="277"/>
      <c r="J138" s="274"/>
      <c r="K138" s="274"/>
      <c r="L138" s="278"/>
      <c r="M138" s="279"/>
      <c r="N138" s="280"/>
      <c r="O138" s="280"/>
      <c r="P138" s="280"/>
      <c r="Q138" s="280"/>
      <c r="R138" s="280"/>
      <c r="S138" s="280"/>
      <c r="T138" s="281"/>
      <c r="AT138" s="282" t="s">
        <v>218</v>
      </c>
      <c r="AU138" s="282" t="s">
        <v>85</v>
      </c>
      <c r="AV138" s="14" t="s">
        <v>18</v>
      </c>
      <c r="AW138" s="14" t="s">
        <v>39</v>
      </c>
      <c r="AX138" s="14" t="s">
        <v>76</v>
      </c>
      <c r="AY138" s="282" t="s">
        <v>208</v>
      </c>
    </row>
    <row r="139" spans="2:51" s="12" customFormat="1" ht="13.5">
      <c r="B139" s="251"/>
      <c r="C139" s="252"/>
      <c r="D139" s="248" t="s">
        <v>218</v>
      </c>
      <c r="E139" s="253" t="s">
        <v>22</v>
      </c>
      <c r="F139" s="254" t="s">
        <v>6335</v>
      </c>
      <c r="G139" s="252"/>
      <c r="H139" s="255">
        <v>15.878</v>
      </c>
      <c r="I139" s="256"/>
      <c r="J139" s="252"/>
      <c r="K139" s="252"/>
      <c r="L139" s="257"/>
      <c r="M139" s="258"/>
      <c r="N139" s="259"/>
      <c r="O139" s="259"/>
      <c r="P139" s="259"/>
      <c r="Q139" s="259"/>
      <c r="R139" s="259"/>
      <c r="S139" s="259"/>
      <c r="T139" s="260"/>
      <c r="AT139" s="261" t="s">
        <v>218</v>
      </c>
      <c r="AU139" s="261" t="s">
        <v>85</v>
      </c>
      <c r="AV139" s="12" t="s">
        <v>85</v>
      </c>
      <c r="AW139" s="12" t="s">
        <v>39</v>
      </c>
      <c r="AX139" s="12" t="s">
        <v>76</v>
      </c>
      <c r="AY139" s="261" t="s">
        <v>208</v>
      </c>
    </row>
    <row r="140" spans="2:51" s="12" customFormat="1" ht="13.5">
      <c r="B140" s="251"/>
      <c r="C140" s="252"/>
      <c r="D140" s="248" t="s">
        <v>218</v>
      </c>
      <c r="E140" s="253" t="s">
        <v>22</v>
      </c>
      <c r="F140" s="254" t="s">
        <v>6336</v>
      </c>
      <c r="G140" s="252"/>
      <c r="H140" s="255">
        <v>39.445</v>
      </c>
      <c r="I140" s="256"/>
      <c r="J140" s="252"/>
      <c r="K140" s="252"/>
      <c r="L140" s="257"/>
      <c r="M140" s="258"/>
      <c r="N140" s="259"/>
      <c r="O140" s="259"/>
      <c r="P140" s="259"/>
      <c r="Q140" s="259"/>
      <c r="R140" s="259"/>
      <c r="S140" s="259"/>
      <c r="T140" s="260"/>
      <c r="AT140" s="261" t="s">
        <v>218</v>
      </c>
      <c r="AU140" s="261" t="s">
        <v>85</v>
      </c>
      <c r="AV140" s="12" t="s">
        <v>85</v>
      </c>
      <c r="AW140" s="12" t="s">
        <v>39</v>
      </c>
      <c r="AX140" s="12" t="s">
        <v>76</v>
      </c>
      <c r="AY140" s="261" t="s">
        <v>208</v>
      </c>
    </row>
    <row r="141" spans="2:51" s="13" customFormat="1" ht="13.5">
      <c r="B141" s="262"/>
      <c r="C141" s="263"/>
      <c r="D141" s="248" t="s">
        <v>218</v>
      </c>
      <c r="E141" s="264" t="s">
        <v>22</v>
      </c>
      <c r="F141" s="265" t="s">
        <v>259</v>
      </c>
      <c r="G141" s="263"/>
      <c r="H141" s="266">
        <v>217.182</v>
      </c>
      <c r="I141" s="267"/>
      <c r="J141" s="263"/>
      <c r="K141" s="263"/>
      <c r="L141" s="268"/>
      <c r="M141" s="269"/>
      <c r="N141" s="270"/>
      <c r="O141" s="270"/>
      <c r="P141" s="270"/>
      <c r="Q141" s="270"/>
      <c r="R141" s="270"/>
      <c r="S141" s="270"/>
      <c r="T141" s="271"/>
      <c r="AT141" s="272" t="s">
        <v>218</v>
      </c>
      <c r="AU141" s="272" t="s">
        <v>85</v>
      </c>
      <c r="AV141" s="13" t="s">
        <v>121</v>
      </c>
      <c r="AW141" s="13" t="s">
        <v>39</v>
      </c>
      <c r="AX141" s="13" t="s">
        <v>18</v>
      </c>
      <c r="AY141" s="272" t="s">
        <v>208</v>
      </c>
    </row>
    <row r="142" spans="2:65" s="1" customFormat="1" ht="38.25" customHeight="1">
      <c r="B142" s="48"/>
      <c r="C142" s="286" t="s">
        <v>277</v>
      </c>
      <c r="D142" s="286" t="s">
        <v>468</v>
      </c>
      <c r="E142" s="287" t="s">
        <v>6337</v>
      </c>
      <c r="F142" s="288" t="s">
        <v>6338</v>
      </c>
      <c r="G142" s="289" t="s">
        <v>213</v>
      </c>
      <c r="H142" s="290">
        <v>211.409</v>
      </c>
      <c r="I142" s="291"/>
      <c r="J142" s="292">
        <f>ROUND(I142*H142,2)</f>
        <v>0</v>
      </c>
      <c r="K142" s="288" t="s">
        <v>242</v>
      </c>
      <c r="L142" s="293"/>
      <c r="M142" s="294" t="s">
        <v>22</v>
      </c>
      <c r="N142" s="295" t="s">
        <v>47</v>
      </c>
      <c r="O142" s="49"/>
      <c r="P142" s="245">
        <f>O142*H142</f>
        <v>0</v>
      </c>
      <c r="Q142" s="245">
        <v>0.131</v>
      </c>
      <c r="R142" s="245">
        <f>Q142*H142</f>
        <v>27.694579</v>
      </c>
      <c r="S142" s="245">
        <v>0</v>
      </c>
      <c r="T142" s="246">
        <f>S142*H142</f>
        <v>0</v>
      </c>
      <c r="AR142" s="26" t="s">
        <v>250</v>
      </c>
      <c r="AT142" s="26" t="s">
        <v>468</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121</v>
      </c>
      <c r="BM142" s="26" t="s">
        <v>6339</v>
      </c>
    </row>
    <row r="143" spans="2:51" s="12" customFormat="1" ht="13.5">
      <c r="B143" s="251"/>
      <c r="C143" s="252"/>
      <c r="D143" s="248" t="s">
        <v>218</v>
      </c>
      <c r="E143" s="253" t="s">
        <v>22</v>
      </c>
      <c r="F143" s="254" t="s">
        <v>6340</v>
      </c>
      <c r="G143" s="252"/>
      <c r="H143" s="255">
        <v>217.182</v>
      </c>
      <c r="I143" s="256"/>
      <c r="J143" s="252"/>
      <c r="K143" s="252"/>
      <c r="L143" s="257"/>
      <c r="M143" s="258"/>
      <c r="N143" s="259"/>
      <c r="O143" s="259"/>
      <c r="P143" s="259"/>
      <c r="Q143" s="259"/>
      <c r="R143" s="259"/>
      <c r="S143" s="259"/>
      <c r="T143" s="260"/>
      <c r="AT143" s="261" t="s">
        <v>218</v>
      </c>
      <c r="AU143" s="261" t="s">
        <v>85</v>
      </c>
      <c r="AV143" s="12" t="s">
        <v>85</v>
      </c>
      <c r="AW143" s="12" t="s">
        <v>39</v>
      </c>
      <c r="AX143" s="12" t="s">
        <v>76</v>
      </c>
      <c r="AY143" s="261" t="s">
        <v>208</v>
      </c>
    </row>
    <row r="144" spans="2:51" s="12" customFormat="1" ht="13.5">
      <c r="B144" s="251"/>
      <c r="C144" s="252"/>
      <c r="D144" s="248" t="s">
        <v>218</v>
      </c>
      <c r="E144" s="253" t="s">
        <v>22</v>
      </c>
      <c r="F144" s="254" t="s">
        <v>6341</v>
      </c>
      <c r="G144" s="252"/>
      <c r="H144" s="255">
        <v>-15.84</v>
      </c>
      <c r="I144" s="256"/>
      <c r="J144" s="252"/>
      <c r="K144" s="252"/>
      <c r="L144" s="257"/>
      <c r="M144" s="258"/>
      <c r="N144" s="259"/>
      <c r="O144" s="259"/>
      <c r="P144" s="259"/>
      <c r="Q144" s="259"/>
      <c r="R144" s="259"/>
      <c r="S144" s="259"/>
      <c r="T144" s="260"/>
      <c r="AT144" s="261" t="s">
        <v>218</v>
      </c>
      <c r="AU144" s="261" t="s">
        <v>85</v>
      </c>
      <c r="AV144" s="12" t="s">
        <v>85</v>
      </c>
      <c r="AW144" s="12" t="s">
        <v>39</v>
      </c>
      <c r="AX144" s="12" t="s">
        <v>76</v>
      </c>
      <c r="AY144" s="261" t="s">
        <v>208</v>
      </c>
    </row>
    <row r="145" spans="2:51" s="13" customFormat="1" ht="13.5">
      <c r="B145" s="262"/>
      <c r="C145" s="263"/>
      <c r="D145" s="248" t="s">
        <v>218</v>
      </c>
      <c r="E145" s="264" t="s">
        <v>22</v>
      </c>
      <c r="F145" s="265" t="s">
        <v>259</v>
      </c>
      <c r="G145" s="263"/>
      <c r="H145" s="266">
        <v>201.342</v>
      </c>
      <c r="I145" s="267"/>
      <c r="J145" s="263"/>
      <c r="K145" s="263"/>
      <c r="L145" s="268"/>
      <c r="M145" s="269"/>
      <c r="N145" s="270"/>
      <c r="O145" s="270"/>
      <c r="P145" s="270"/>
      <c r="Q145" s="270"/>
      <c r="R145" s="270"/>
      <c r="S145" s="270"/>
      <c r="T145" s="271"/>
      <c r="AT145" s="272" t="s">
        <v>218</v>
      </c>
      <c r="AU145" s="272" t="s">
        <v>85</v>
      </c>
      <c r="AV145" s="13" t="s">
        <v>121</v>
      </c>
      <c r="AW145" s="13" t="s">
        <v>39</v>
      </c>
      <c r="AX145" s="13" t="s">
        <v>18</v>
      </c>
      <c r="AY145" s="272" t="s">
        <v>208</v>
      </c>
    </row>
    <row r="146" spans="2:51" s="12" customFormat="1" ht="13.5">
      <c r="B146" s="251"/>
      <c r="C146" s="252"/>
      <c r="D146" s="248" t="s">
        <v>218</v>
      </c>
      <c r="E146" s="252"/>
      <c r="F146" s="254" t="s">
        <v>6342</v>
      </c>
      <c r="G146" s="252"/>
      <c r="H146" s="255">
        <v>211.409</v>
      </c>
      <c r="I146" s="256"/>
      <c r="J146" s="252"/>
      <c r="K146" s="252"/>
      <c r="L146" s="257"/>
      <c r="M146" s="258"/>
      <c r="N146" s="259"/>
      <c r="O146" s="259"/>
      <c r="P146" s="259"/>
      <c r="Q146" s="259"/>
      <c r="R146" s="259"/>
      <c r="S146" s="259"/>
      <c r="T146" s="260"/>
      <c r="AT146" s="261" t="s">
        <v>218</v>
      </c>
      <c r="AU146" s="261" t="s">
        <v>85</v>
      </c>
      <c r="AV146" s="12" t="s">
        <v>85</v>
      </c>
      <c r="AW146" s="12" t="s">
        <v>6</v>
      </c>
      <c r="AX146" s="12" t="s">
        <v>18</v>
      </c>
      <c r="AY146" s="261" t="s">
        <v>208</v>
      </c>
    </row>
    <row r="147" spans="2:65" s="1" customFormat="1" ht="25.5" customHeight="1">
      <c r="B147" s="48"/>
      <c r="C147" s="286" t="s">
        <v>284</v>
      </c>
      <c r="D147" s="286" t="s">
        <v>468</v>
      </c>
      <c r="E147" s="287" t="s">
        <v>6343</v>
      </c>
      <c r="F147" s="288" t="s">
        <v>6344</v>
      </c>
      <c r="G147" s="289" t="s">
        <v>213</v>
      </c>
      <c r="H147" s="290">
        <v>16.632</v>
      </c>
      <c r="I147" s="291"/>
      <c r="J147" s="292">
        <f>ROUND(I147*H147,2)</f>
        <v>0</v>
      </c>
      <c r="K147" s="288" t="s">
        <v>242</v>
      </c>
      <c r="L147" s="293"/>
      <c r="M147" s="294" t="s">
        <v>22</v>
      </c>
      <c r="N147" s="295" t="s">
        <v>47</v>
      </c>
      <c r="O147" s="49"/>
      <c r="P147" s="245">
        <f>O147*H147</f>
        <v>0</v>
      </c>
      <c r="Q147" s="245">
        <v>0.131</v>
      </c>
      <c r="R147" s="245">
        <f>Q147*H147</f>
        <v>2.178792</v>
      </c>
      <c r="S147" s="245">
        <v>0</v>
      </c>
      <c r="T147" s="246">
        <f>S147*H147</f>
        <v>0</v>
      </c>
      <c r="AR147" s="26" t="s">
        <v>250</v>
      </c>
      <c r="AT147" s="26" t="s">
        <v>468</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121</v>
      </c>
      <c r="BM147" s="26" t="s">
        <v>6345</v>
      </c>
    </row>
    <row r="148" spans="2:51" s="14" customFormat="1" ht="13.5">
      <c r="B148" s="273"/>
      <c r="C148" s="274"/>
      <c r="D148" s="248" t="s">
        <v>218</v>
      </c>
      <c r="E148" s="275" t="s">
        <v>22</v>
      </c>
      <c r="F148" s="276" t="s">
        <v>6329</v>
      </c>
      <c r="G148" s="274"/>
      <c r="H148" s="275" t="s">
        <v>22</v>
      </c>
      <c r="I148" s="277"/>
      <c r="J148" s="274"/>
      <c r="K148" s="274"/>
      <c r="L148" s="278"/>
      <c r="M148" s="279"/>
      <c r="N148" s="280"/>
      <c r="O148" s="280"/>
      <c r="P148" s="280"/>
      <c r="Q148" s="280"/>
      <c r="R148" s="280"/>
      <c r="S148" s="280"/>
      <c r="T148" s="281"/>
      <c r="AT148" s="282" t="s">
        <v>218</v>
      </c>
      <c r="AU148" s="282" t="s">
        <v>85</v>
      </c>
      <c r="AV148" s="14" t="s">
        <v>18</v>
      </c>
      <c r="AW148" s="14" t="s">
        <v>39</v>
      </c>
      <c r="AX148" s="14" t="s">
        <v>76</v>
      </c>
      <c r="AY148" s="282" t="s">
        <v>208</v>
      </c>
    </row>
    <row r="149" spans="2:51" s="14" customFormat="1" ht="13.5">
      <c r="B149" s="273"/>
      <c r="C149" s="274"/>
      <c r="D149" s="248" t="s">
        <v>218</v>
      </c>
      <c r="E149" s="275" t="s">
        <v>22</v>
      </c>
      <c r="F149" s="276" t="s">
        <v>6330</v>
      </c>
      <c r="G149" s="274"/>
      <c r="H149" s="275" t="s">
        <v>22</v>
      </c>
      <c r="I149" s="277"/>
      <c r="J149" s="274"/>
      <c r="K149" s="274"/>
      <c r="L149" s="278"/>
      <c r="M149" s="279"/>
      <c r="N149" s="280"/>
      <c r="O149" s="280"/>
      <c r="P149" s="280"/>
      <c r="Q149" s="280"/>
      <c r="R149" s="280"/>
      <c r="S149" s="280"/>
      <c r="T149" s="281"/>
      <c r="AT149" s="282" t="s">
        <v>218</v>
      </c>
      <c r="AU149" s="282" t="s">
        <v>85</v>
      </c>
      <c r="AV149" s="14" t="s">
        <v>18</v>
      </c>
      <c r="AW149" s="14" t="s">
        <v>39</v>
      </c>
      <c r="AX149" s="14" t="s">
        <v>76</v>
      </c>
      <c r="AY149" s="282" t="s">
        <v>208</v>
      </c>
    </row>
    <row r="150" spans="2:51" s="12" customFormat="1" ht="13.5">
      <c r="B150" s="251"/>
      <c r="C150" s="252"/>
      <c r="D150" s="248" t="s">
        <v>218</v>
      </c>
      <c r="E150" s="253" t="s">
        <v>22</v>
      </c>
      <c r="F150" s="254" t="s">
        <v>6346</v>
      </c>
      <c r="G150" s="252"/>
      <c r="H150" s="255">
        <v>15.84</v>
      </c>
      <c r="I150" s="256"/>
      <c r="J150" s="252"/>
      <c r="K150" s="252"/>
      <c r="L150" s="257"/>
      <c r="M150" s="258"/>
      <c r="N150" s="259"/>
      <c r="O150" s="259"/>
      <c r="P150" s="259"/>
      <c r="Q150" s="259"/>
      <c r="R150" s="259"/>
      <c r="S150" s="259"/>
      <c r="T150" s="260"/>
      <c r="AT150" s="261" t="s">
        <v>218</v>
      </c>
      <c r="AU150" s="261" t="s">
        <v>85</v>
      </c>
      <c r="AV150" s="12" t="s">
        <v>85</v>
      </c>
      <c r="AW150" s="12" t="s">
        <v>39</v>
      </c>
      <c r="AX150" s="12" t="s">
        <v>18</v>
      </c>
      <c r="AY150" s="261" t="s">
        <v>208</v>
      </c>
    </row>
    <row r="151" spans="2:51" s="12" customFormat="1" ht="13.5">
      <c r="B151" s="251"/>
      <c r="C151" s="252"/>
      <c r="D151" s="248" t="s">
        <v>218</v>
      </c>
      <c r="E151" s="252"/>
      <c r="F151" s="254" t="s">
        <v>6347</v>
      </c>
      <c r="G151" s="252"/>
      <c r="H151" s="255">
        <v>16.632</v>
      </c>
      <c r="I151" s="256"/>
      <c r="J151" s="252"/>
      <c r="K151" s="252"/>
      <c r="L151" s="257"/>
      <c r="M151" s="258"/>
      <c r="N151" s="259"/>
      <c r="O151" s="259"/>
      <c r="P151" s="259"/>
      <c r="Q151" s="259"/>
      <c r="R151" s="259"/>
      <c r="S151" s="259"/>
      <c r="T151" s="260"/>
      <c r="AT151" s="261" t="s">
        <v>218</v>
      </c>
      <c r="AU151" s="261" t="s">
        <v>85</v>
      </c>
      <c r="AV151" s="12" t="s">
        <v>85</v>
      </c>
      <c r="AW151" s="12" t="s">
        <v>6</v>
      </c>
      <c r="AX151" s="12" t="s">
        <v>18</v>
      </c>
      <c r="AY151" s="261" t="s">
        <v>208</v>
      </c>
    </row>
    <row r="152" spans="2:63" s="11" customFormat="1" ht="29.85" customHeight="1">
      <c r="B152" s="220"/>
      <c r="C152" s="221"/>
      <c r="D152" s="222" t="s">
        <v>75</v>
      </c>
      <c r="E152" s="234" t="s">
        <v>260</v>
      </c>
      <c r="F152" s="234" t="s">
        <v>6348</v>
      </c>
      <c r="G152" s="221"/>
      <c r="H152" s="221"/>
      <c r="I152" s="224"/>
      <c r="J152" s="235">
        <f>BK152</f>
        <v>0</v>
      </c>
      <c r="K152" s="221"/>
      <c r="L152" s="226"/>
      <c r="M152" s="227"/>
      <c r="N152" s="228"/>
      <c r="O152" s="228"/>
      <c r="P152" s="229">
        <f>SUM(P153:P162)</f>
        <v>0</v>
      </c>
      <c r="Q152" s="228"/>
      <c r="R152" s="229">
        <f>SUM(R153:R162)</f>
        <v>1.7211250000000002</v>
      </c>
      <c r="S152" s="228"/>
      <c r="T152" s="230">
        <f>SUM(T153:T162)</f>
        <v>0</v>
      </c>
      <c r="AR152" s="231" t="s">
        <v>18</v>
      </c>
      <c r="AT152" s="232" t="s">
        <v>75</v>
      </c>
      <c r="AU152" s="232" t="s">
        <v>18</v>
      </c>
      <c r="AY152" s="231" t="s">
        <v>208</v>
      </c>
      <c r="BK152" s="233">
        <f>SUM(BK153:BK162)</f>
        <v>0</v>
      </c>
    </row>
    <row r="153" spans="2:65" s="1" customFormat="1" ht="38.25" customHeight="1">
      <c r="B153" s="48"/>
      <c r="C153" s="236" t="s">
        <v>290</v>
      </c>
      <c r="D153" s="236" t="s">
        <v>210</v>
      </c>
      <c r="E153" s="237" t="s">
        <v>6349</v>
      </c>
      <c r="F153" s="238" t="s">
        <v>6350</v>
      </c>
      <c r="G153" s="239" t="s">
        <v>269</v>
      </c>
      <c r="H153" s="240">
        <v>10.5</v>
      </c>
      <c r="I153" s="241"/>
      <c r="J153" s="242">
        <f>ROUND(I153*H153,2)</f>
        <v>0</v>
      </c>
      <c r="K153" s="238" t="s">
        <v>214</v>
      </c>
      <c r="L153" s="74"/>
      <c r="M153" s="243" t="s">
        <v>22</v>
      </c>
      <c r="N153" s="244" t="s">
        <v>47</v>
      </c>
      <c r="O153" s="49"/>
      <c r="P153" s="245">
        <f>O153*H153</f>
        <v>0</v>
      </c>
      <c r="Q153" s="245">
        <v>0.1295</v>
      </c>
      <c r="R153" s="245">
        <f>Q153*H153</f>
        <v>1.35975</v>
      </c>
      <c r="S153" s="245">
        <v>0</v>
      </c>
      <c r="T153" s="246">
        <f>S153*H153</f>
        <v>0</v>
      </c>
      <c r="AR153" s="26" t="s">
        <v>121</v>
      </c>
      <c r="AT153" s="26" t="s">
        <v>210</v>
      </c>
      <c r="AU153" s="26" t="s">
        <v>85</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121</v>
      </c>
      <c r="BM153" s="26" t="s">
        <v>6351</v>
      </c>
    </row>
    <row r="154" spans="2:47" s="1" customFormat="1" ht="13.5">
      <c r="B154" s="48"/>
      <c r="C154" s="76"/>
      <c r="D154" s="248" t="s">
        <v>216</v>
      </c>
      <c r="E154" s="76"/>
      <c r="F154" s="249" t="s">
        <v>6352</v>
      </c>
      <c r="G154" s="76"/>
      <c r="H154" s="76"/>
      <c r="I154" s="206"/>
      <c r="J154" s="76"/>
      <c r="K154" s="76"/>
      <c r="L154" s="74"/>
      <c r="M154" s="250"/>
      <c r="N154" s="49"/>
      <c r="O154" s="49"/>
      <c r="P154" s="49"/>
      <c r="Q154" s="49"/>
      <c r="R154" s="49"/>
      <c r="S154" s="49"/>
      <c r="T154" s="97"/>
      <c r="AT154" s="26" t="s">
        <v>216</v>
      </c>
      <c r="AU154" s="26" t="s">
        <v>85</v>
      </c>
    </row>
    <row r="155" spans="2:51" s="12" customFormat="1" ht="13.5">
      <c r="B155" s="251"/>
      <c r="C155" s="252"/>
      <c r="D155" s="248" t="s">
        <v>218</v>
      </c>
      <c r="E155" s="253" t="s">
        <v>22</v>
      </c>
      <c r="F155" s="254" t="s">
        <v>6353</v>
      </c>
      <c r="G155" s="252"/>
      <c r="H155" s="255">
        <v>10.5</v>
      </c>
      <c r="I155" s="256"/>
      <c r="J155" s="252"/>
      <c r="K155" s="252"/>
      <c r="L155" s="257"/>
      <c r="M155" s="258"/>
      <c r="N155" s="259"/>
      <c r="O155" s="259"/>
      <c r="P155" s="259"/>
      <c r="Q155" s="259"/>
      <c r="R155" s="259"/>
      <c r="S155" s="259"/>
      <c r="T155" s="260"/>
      <c r="AT155" s="261" t="s">
        <v>218</v>
      </c>
      <c r="AU155" s="261" t="s">
        <v>85</v>
      </c>
      <c r="AV155" s="12" t="s">
        <v>85</v>
      </c>
      <c r="AW155" s="12" t="s">
        <v>39</v>
      </c>
      <c r="AX155" s="12" t="s">
        <v>76</v>
      </c>
      <c r="AY155" s="261" t="s">
        <v>208</v>
      </c>
    </row>
    <row r="156" spans="2:51" s="12" customFormat="1" ht="13.5">
      <c r="B156" s="251"/>
      <c r="C156" s="252"/>
      <c r="D156" s="248" t="s">
        <v>218</v>
      </c>
      <c r="E156" s="253" t="s">
        <v>22</v>
      </c>
      <c r="F156" s="254" t="s">
        <v>22</v>
      </c>
      <c r="G156" s="252"/>
      <c r="H156" s="255">
        <v>0</v>
      </c>
      <c r="I156" s="256"/>
      <c r="J156" s="252"/>
      <c r="K156" s="252"/>
      <c r="L156" s="257"/>
      <c r="M156" s="258"/>
      <c r="N156" s="259"/>
      <c r="O156" s="259"/>
      <c r="P156" s="259"/>
      <c r="Q156" s="259"/>
      <c r="R156" s="259"/>
      <c r="S156" s="259"/>
      <c r="T156" s="260"/>
      <c r="AT156" s="261" t="s">
        <v>218</v>
      </c>
      <c r="AU156" s="261" t="s">
        <v>85</v>
      </c>
      <c r="AV156" s="12" t="s">
        <v>85</v>
      </c>
      <c r="AW156" s="12" t="s">
        <v>39</v>
      </c>
      <c r="AX156" s="12" t="s">
        <v>76</v>
      </c>
      <c r="AY156" s="261" t="s">
        <v>208</v>
      </c>
    </row>
    <row r="157" spans="2:51" s="13" customFormat="1" ht="13.5">
      <c r="B157" s="262"/>
      <c r="C157" s="263"/>
      <c r="D157" s="248" t="s">
        <v>218</v>
      </c>
      <c r="E157" s="264" t="s">
        <v>22</v>
      </c>
      <c r="F157" s="265" t="s">
        <v>259</v>
      </c>
      <c r="G157" s="263"/>
      <c r="H157" s="266">
        <v>10.5</v>
      </c>
      <c r="I157" s="267"/>
      <c r="J157" s="263"/>
      <c r="K157" s="263"/>
      <c r="L157" s="268"/>
      <c r="M157" s="269"/>
      <c r="N157" s="270"/>
      <c r="O157" s="270"/>
      <c r="P157" s="270"/>
      <c r="Q157" s="270"/>
      <c r="R157" s="270"/>
      <c r="S157" s="270"/>
      <c r="T157" s="271"/>
      <c r="AT157" s="272" t="s">
        <v>218</v>
      </c>
      <c r="AU157" s="272" t="s">
        <v>85</v>
      </c>
      <c r="AV157" s="13" t="s">
        <v>121</v>
      </c>
      <c r="AW157" s="13" t="s">
        <v>39</v>
      </c>
      <c r="AX157" s="13" t="s">
        <v>18</v>
      </c>
      <c r="AY157" s="272" t="s">
        <v>208</v>
      </c>
    </row>
    <row r="158" spans="2:65" s="1" customFormat="1" ht="16.5" customHeight="1">
      <c r="B158" s="48"/>
      <c r="C158" s="286" t="s">
        <v>10</v>
      </c>
      <c r="D158" s="286" t="s">
        <v>468</v>
      </c>
      <c r="E158" s="287" t="s">
        <v>6354</v>
      </c>
      <c r="F158" s="288" t="s">
        <v>6355</v>
      </c>
      <c r="G158" s="289" t="s">
        <v>227</v>
      </c>
      <c r="H158" s="290">
        <v>23</v>
      </c>
      <c r="I158" s="291"/>
      <c r="J158" s="292">
        <f>ROUND(I158*H158,2)</f>
        <v>0</v>
      </c>
      <c r="K158" s="288" t="s">
        <v>214</v>
      </c>
      <c r="L158" s="293"/>
      <c r="M158" s="294" t="s">
        <v>22</v>
      </c>
      <c r="N158" s="295" t="s">
        <v>47</v>
      </c>
      <c r="O158" s="49"/>
      <c r="P158" s="245">
        <f>O158*H158</f>
        <v>0</v>
      </c>
      <c r="Q158" s="245">
        <v>0.011</v>
      </c>
      <c r="R158" s="245">
        <f>Q158*H158</f>
        <v>0.253</v>
      </c>
      <c r="S158" s="245">
        <v>0</v>
      </c>
      <c r="T158" s="246">
        <f>S158*H158</f>
        <v>0</v>
      </c>
      <c r="AR158" s="26" t="s">
        <v>250</v>
      </c>
      <c r="AT158" s="26" t="s">
        <v>468</v>
      </c>
      <c r="AU158" s="26" t="s">
        <v>85</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121</v>
      </c>
      <c r="BM158" s="26" t="s">
        <v>6356</v>
      </c>
    </row>
    <row r="159" spans="2:51" s="12" customFormat="1" ht="13.5">
      <c r="B159" s="251"/>
      <c r="C159" s="252"/>
      <c r="D159" s="248" t="s">
        <v>218</v>
      </c>
      <c r="E159" s="252"/>
      <c r="F159" s="254" t="s">
        <v>6357</v>
      </c>
      <c r="G159" s="252"/>
      <c r="H159" s="255">
        <v>23</v>
      </c>
      <c r="I159" s="256"/>
      <c r="J159" s="252"/>
      <c r="K159" s="252"/>
      <c r="L159" s="257"/>
      <c r="M159" s="258"/>
      <c r="N159" s="259"/>
      <c r="O159" s="259"/>
      <c r="P159" s="259"/>
      <c r="Q159" s="259"/>
      <c r="R159" s="259"/>
      <c r="S159" s="259"/>
      <c r="T159" s="260"/>
      <c r="AT159" s="261" t="s">
        <v>218</v>
      </c>
      <c r="AU159" s="261" t="s">
        <v>85</v>
      </c>
      <c r="AV159" s="12" t="s">
        <v>85</v>
      </c>
      <c r="AW159" s="12" t="s">
        <v>6</v>
      </c>
      <c r="AX159" s="12" t="s">
        <v>18</v>
      </c>
      <c r="AY159" s="261" t="s">
        <v>208</v>
      </c>
    </row>
    <row r="160" spans="2:65" s="1" customFormat="1" ht="25.5" customHeight="1">
      <c r="B160" s="48"/>
      <c r="C160" s="236" t="s">
        <v>300</v>
      </c>
      <c r="D160" s="236" t="s">
        <v>210</v>
      </c>
      <c r="E160" s="237" t="s">
        <v>6358</v>
      </c>
      <c r="F160" s="238" t="s">
        <v>6359</v>
      </c>
      <c r="G160" s="239" t="s">
        <v>269</v>
      </c>
      <c r="H160" s="240">
        <v>43.35</v>
      </c>
      <c r="I160" s="241"/>
      <c r="J160" s="242">
        <f>ROUND(I160*H160,2)</f>
        <v>0</v>
      </c>
      <c r="K160" s="238" t="s">
        <v>22</v>
      </c>
      <c r="L160" s="74"/>
      <c r="M160" s="243" t="s">
        <v>22</v>
      </c>
      <c r="N160" s="244" t="s">
        <v>47</v>
      </c>
      <c r="O160" s="49"/>
      <c r="P160" s="245">
        <f>O160*H160</f>
        <v>0</v>
      </c>
      <c r="Q160" s="245">
        <v>0.0025</v>
      </c>
      <c r="R160" s="245">
        <f>Q160*H160</f>
        <v>0.108375</v>
      </c>
      <c r="S160" s="245">
        <v>0</v>
      </c>
      <c r="T160" s="246">
        <f>S160*H160</f>
        <v>0</v>
      </c>
      <c r="AR160" s="26" t="s">
        <v>300</v>
      </c>
      <c r="AT160" s="26" t="s">
        <v>210</v>
      </c>
      <c r="AU160" s="26" t="s">
        <v>85</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300</v>
      </c>
      <c r="BM160" s="26" t="s">
        <v>6360</v>
      </c>
    </row>
    <row r="161" spans="2:51" s="12" customFormat="1" ht="13.5">
      <c r="B161" s="251"/>
      <c r="C161" s="252"/>
      <c r="D161" s="248" t="s">
        <v>218</v>
      </c>
      <c r="E161" s="253" t="s">
        <v>22</v>
      </c>
      <c r="F161" s="254" t="s">
        <v>6361</v>
      </c>
      <c r="G161" s="252"/>
      <c r="H161" s="255">
        <v>43.35</v>
      </c>
      <c r="I161" s="256"/>
      <c r="J161" s="252"/>
      <c r="K161" s="252"/>
      <c r="L161" s="257"/>
      <c r="M161" s="258"/>
      <c r="N161" s="259"/>
      <c r="O161" s="259"/>
      <c r="P161" s="259"/>
      <c r="Q161" s="259"/>
      <c r="R161" s="259"/>
      <c r="S161" s="259"/>
      <c r="T161" s="260"/>
      <c r="AT161" s="261" t="s">
        <v>218</v>
      </c>
      <c r="AU161" s="261" t="s">
        <v>85</v>
      </c>
      <c r="AV161" s="12" t="s">
        <v>85</v>
      </c>
      <c r="AW161" s="12" t="s">
        <v>39</v>
      </c>
      <c r="AX161" s="12" t="s">
        <v>18</v>
      </c>
      <c r="AY161" s="261" t="s">
        <v>208</v>
      </c>
    </row>
    <row r="162" spans="2:63" s="11" customFormat="1" ht="22.3" customHeight="1">
      <c r="B162" s="220"/>
      <c r="C162" s="221"/>
      <c r="D162" s="222" t="s">
        <v>75</v>
      </c>
      <c r="E162" s="234" t="s">
        <v>1220</v>
      </c>
      <c r="F162" s="234" t="s">
        <v>1963</v>
      </c>
      <c r="G162" s="221"/>
      <c r="H162" s="221"/>
      <c r="I162" s="224"/>
      <c r="J162" s="235">
        <f>BK162</f>
        <v>0</v>
      </c>
      <c r="K162" s="221"/>
      <c r="L162" s="226"/>
      <c r="M162" s="227"/>
      <c r="N162" s="228"/>
      <c r="O162" s="228"/>
      <c r="P162" s="229">
        <v>0</v>
      </c>
      <c r="Q162" s="228"/>
      <c r="R162" s="229">
        <v>0</v>
      </c>
      <c r="S162" s="228"/>
      <c r="T162" s="230">
        <v>0</v>
      </c>
      <c r="AR162" s="231" t="s">
        <v>18</v>
      </c>
      <c r="AT162" s="232" t="s">
        <v>75</v>
      </c>
      <c r="AU162" s="232" t="s">
        <v>85</v>
      </c>
      <c r="AY162" s="231" t="s">
        <v>208</v>
      </c>
      <c r="BK162" s="233">
        <v>0</v>
      </c>
    </row>
    <row r="163" spans="2:63" s="11" customFormat="1" ht="19.9" customHeight="1">
      <c r="B163" s="220"/>
      <c r="C163" s="221"/>
      <c r="D163" s="222" t="s">
        <v>75</v>
      </c>
      <c r="E163" s="234" t="s">
        <v>1968</v>
      </c>
      <c r="F163" s="234" t="s">
        <v>1963</v>
      </c>
      <c r="G163" s="221"/>
      <c r="H163" s="221"/>
      <c r="I163" s="224"/>
      <c r="J163" s="235">
        <f>BK163</f>
        <v>0</v>
      </c>
      <c r="K163" s="221"/>
      <c r="L163" s="226"/>
      <c r="M163" s="227"/>
      <c r="N163" s="228"/>
      <c r="O163" s="228"/>
      <c r="P163" s="229">
        <f>SUM(P164:P165)</f>
        <v>0</v>
      </c>
      <c r="Q163" s="228"/>
      <c r="R163" s="229">
        <f>SUM(R164:R165)</f>
        <v>0</v>
      </c>
      <c r="S163" s="228"/>
      <c r="T163" s="230">
        <f>SUM(T164:T165)</f>
        <v>0</v>
      </c>
      <c r="AR163" s="231" t="s">
        <v>18</v>
      </c>
      <c r="AT163" s="232" t="s">
        <v>75</v>
      </c>
      <c r="AU163" s="232" t="s">
        <v>18</v>
      </c>
      <c r="AY163" s="231" t="s">
        <v>208</v>
      </c>
      <c r="BK163" s="233">
        <f>SUM(BK164:BK165)</f>
        <v>0</v>
      </c>
    </row>
    <row r="164" spans="2:65" s="1" customFormat="1" ht="25.5" customHeight="1">
      <c r="B164" s="48"/>
      <c r="C164" s="236" t="s">
        <v>306</v>
      </c>
      <c r="D164" s="236" t="s">
        <v>210</v>
      </c>
      <c r="E164" s="237" t="s">
        <v>6362</v>
      </c>
      <c r="F164" s="238" t="s">
        <v>6363</v>
      </c>
      <c r="G164" s="239" t="s">
        <v>340</v>
      </c>
      <c r="H164" s="240">
        <v>122.478</v>
      </c>
      <c r="I164" s="241"/>
      <c r="J164" s="242">
        <f>ROUND(I164*H164,2)</f>
        <v>0</v>
      </c>
      <c r="K164" s="238" t="s">
        <v>214</v>
      </c>
      <c r="L164" s="74"/>
      <c r="M164" s="243" t="s">
        <v>22</v>
      </c>
      <c r="N164" s="244" t="s">
        <v>47</v>
      </c>
      <c r="O164" s="49"/>
      <c r="P164" s="245">
        <f>O164*H164</f>
        <v>0</v>
      </c>
      <c r="Q164" s="245">
        <v>0</v>
      </c>
      <c r="R164" s="245">
        <f>Q164*H164</f>
        <v>0</v>
      </c>
      <c r="S164" s="245">
        <v>0</v>
      </c>
      <c r="T164" s="246">
        <f>S164*H164</f>
        <v>0</v>
      </c>
      <c r="AR164" s="26" t="s">
        <v>121</v>
      </c>
      <c r="AT164" s="26" t="s">
        <v>210</v>
      </c>
      <c r="AU164" s="26" t="s">
        <v>85</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121</v>
      </c>
      <c r="BM164" s="26" t="s">
        <v>6364</v>
      </c>
    </row>
    <row r="165" spans="2:47" s="1" customFormat="1" ht="13.5">
      <c r="B165" s="48"/>
      <c r="C165" s="76"/>
      <c r="D165" s="248" t="s">
        <v>216</v>
      </c>
      <c r="E165" s="76"/>
      <c r="F165" s="249" t="s">
        <v>6365</v>
      </c>
      <c r="G165" s="76"/>
      <c r="H165" s="76"/>
      <c r="I165" s="206"/>
      <c r="J165" s="76"/>
      <c r="K165" s="76"/>
      <c r="L165" s="74"/>
      <c r="M165" s="250"/>
      <c r="N165" s="49"/>
      <c r="O165" s="49"/>
      <c r="P165" s="49"/>
      <c r="Q165" s="49"/>
      <c r="R165" s="49"/>
      <c r="S165" s="49"/>
      <c r="T165" s="97"/>
      <c r="AT165" s="26" t="s">
        <v>216</v>
      </c>
      <c r="AU165" s="26" t="s">
        <v>85</v>
      </c>
    </row>
    <row r="166" spans="2:63" s="11" customFormat="1" ht="37.4" customHeight="1">
      <c r="B166" s="220"/>
      <c r="C166" s="221"/>
      <c r="D166" s="222" t="s">
        <v>75</v>
      </c>
      <c r="E166" s="223" t="s">
        <v>1974</v>
      </c>
      <c r="F166" s="223" t="s">
        <v>1975</v>
      </c>
      <c r="G166" s="221"/>
      <c r="H166" s="221"/>
      <c r="I166" s="224"/>
      <c r="J166" s="225">
        <f>BK166</f>
        <v>0</v>
      </c>
      <c r="K166" s="221"/>
      <c r="L166" s="226"/>
      <c r="M166" s="227"/>
      <c r="N166" s="228"/>
      <c r="O166" s="228"/>
      <c r="P166" s="229">
        <f>P167</f>
        <v>0</v>
      </c>
      <c r="Q166" s="228"/>
      <c r="R166" s="229">
        <f>R167</f>
        <v>0.062020799999999994</v>
      </c>
      <c r="S166" s="228"/>
      <c r="T166" s="230">
        <f>T167</f>
        <v>0</v>
      </c>
      <c r="AR166" s="231" t="s">
        <v>85</v>
      </c>
      <c r="AT166" s="232" t="s">
        <v>75</v>
      </c>
      <c r="AU166" s="232" t="s">
        <v>76</v>
      </c>
      <c r="AY166" s="231" t="s">
        <v>208</v>
      </c>
      <c r="BK166" s="233">
        <f>BK167</f>
        <v>0</v>
      </c>
    </row>
    <row r="167" spans="2:63" s="11" customFormat="1" ht="19.9" customHeight="1">
      <c r="B167" s="220"/>
      <c r="C167" s="221"/>
      <c r="D167" s="222" t="s">
        <v>75</v>
      </c>
      <c r="E167" s="234" t="s">
        <v>2675</v>
      </c>
      <c r="F167" s="234" t="s">
        <v>2676</v>
      </c>
      <c r="G167" s="221"/>
      <c r="H167" s="221"/>
      <c r="I167" s="224"/>
      <c r="J167" s="235">
        <f>BK167</f>
        <v>0</v>
      </c>
      <c r="K167" s="221"/>
      <c r="L167" s="226"/>
      <c r="M167" s="227"/>
      <c r="N167" s="228"/>
      <c r="O167" s="228"/>
      <c r="P167" s="229">
        <f>SUM(P168:P169)</f>
        <v>0</v>
      </c>
      <c r="Q167" s="228"/>
      <c r="R167" s="229">
        <f>SUM(R168:R169)</f>
        <v>0.062020799999999994</v>
      </c>
      <c r="S167" s="228"/>
      <c r="T167" s="230">
        <f>SUM(T168:T169)</f>
        <v>0</v>
      </c>
      <c r="AR167" s="231" t="s">
        <v>85</v>
      </c>
      <c r="AT167" s="232" t="s">
        <v>75</v>
      </c>
      <c r="AU167" s="232" t="s">
        <v>18</v>
      </c>
      <c r="AY167" s="231" t="s">
        <v>208</v>
      </c>
      <c r="BK167" s="233">
        <f>SUM(BK168:BK169)</f>
        <v>0</v>
      </c>
    </row>
    <row r="168" spans="2:65" s="1" customFormat="1" ht="38.25" customHeight="1">
      <c r="B168" s="48"/>
      <c r="C168" s="236" t="s">
        <v>311</v>
      </c>
      <c r="D168" s="236" t="s">
        <v>210</v>
      </c>
      <c r="E168" s="237" t="s">
        <v>6366</v>
      </c>
      <c r="F168" s="238" t="s">
        <v>6367</v>
      </c>
      <c r="G168" s="239" t="s">
        <v>269</v>
      </c>
      <c r="H168" s="240">
        <v>5.31</v>
      </c>
      <c r="I168" s="241"/>
      <c r="J168" s="242">
        <f>ROUND(I168*H168,2)</f>
        <v>0</v>
      </c>
      <c r="K168" s="238" t="s">
        <v>22</v>
      </c>
      <c r="L168" s="74"/>
      <c r="M168" s="243" t="s">
        <v>22</v>
      </c>
      <c r="N168" s="244" t="s">
        <v>47</v>
      </c>
      <c r="O168" s="49"/>
      <c r="P168" s="245">
        <f>O168*H168</f>
        <v>0</v>
      </c>
      <c r="Q168" s="245">
        <v>0.01168</v>
      </c>
      <c r="R168" s="245">
        <f>Q168*H168</f>
        <v>0.062020799999999994</v>
      </c>
      <c r="S168" s="245">
        <v>0</v>
      </c>
      <c r="T168" s="246">
        <f>S168*H168</f>
        <v>0</v>
      </c>
      <c r="AR168" s="26" t="s">
        <v>300</v>
      </c>
      <c r="AT168" s="26" t="s">
        <v>210</v>
      </c>
      <c r="AU168" s="26" t="s">
        <v>85</v>
      </c>
      <c r="AY168" s="26" t="s">
        <v>208</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300</v>
      </c>
      <c r="BM168" s="26" t="s">
        <v>6368</v>
      </c>
    </row>
    <row r="169" spans="2:65" s="1" customFormat="1" ht="38.25" customHeight="1">
      <c r="B169" s="48"/>
      <c r="C169" s="236" t="s">
        <v>315</v>
      </c>
      <c r="D169" s="236" t="s">
        <v>210</v>
      </c>
      <c r="E169" s="237" t="s">
        <v>2801</v>
      </c>
      <c r="F169" s="238" t="s">
        <v>6369</v>
      </c>
      <c r="G169" s="239" t="s">
        <v>2043</v>
      </c>
      <c r="H169" s="307"/>
      <c r="I169" s="241"/>
      <c r="J169" s="242">
        <f>ROUND(I169*H169,2)</f>
        <v>0</v>
      </c>
      <c r="K169" s="238" t="s">
        <v>242</v>
      </c>
      <c r="L169" s="74"/>
      <c r="M169" s="243" t="s">
        <v>22</v>
      </c>
      <c r="N169" s="312" t="s">
        <v>47</v>
      </c>
      <c r="O169" s="284"/>
      <c r="P169" s="310">
        <f>O169*H169</f>
        <v>0</v>
      </c>
      <c r="Q169" s="310">
        <v>0</v>
      </c>
      <c r="R169" s="310">
        <f>Q169*H169</f>
        <v>0</v>
      </c>
      <c r="S169" s="310">
        <v>0</v>
      </c>
      <c r="T169" s="311">
        <f>S169*H169</f>
        <v>0</v>
      </c>
      <c r="AR169" s="26" t="s">
        <v>300</v>
      </c>
      <c r="AT169" s="26" t="s">
        <v>210</v>
      </c>
      <c r="AU169" s="26" t="s">
        <v>85</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300</v>
      </c>
      <c r="BM169" s="26" t="s">
        <v>6370</v>
      </c>
    </row>
    <row r="170" spans="2:12" s="1" customFormat="1" ht="6.95" customHeight="1">
      <c r="B170" s="69"/>
      <c r="C170" s="70"/>
      <c r="D170" s="70"/>
      <c r="E170" s="70"/>
      <c r="F170" s="70"/>
      <c r="G170" s="70"/>
      <c r="H170" s="70"/>
      <c r="I170" s="181"/>
      <c r="J170" s="70"/>
      <c r="K170" s="70"/>
      <c r="L170" s="74"/>
    </row>
  </sheetData>
  <sheetProtection password="CC35" sheet="1" objects="1" scenarios="1" formatColumns="0" formatRows="0" autoFilter="0"/>
  <autoFilter ref="C90:K169"/>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164</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6371</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ROUND(J91,2)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ROUND(SUM(BE91:BE149),2)</f>
        <v>0</v>
      </c>
      <c r="G32" s="49"/>
      <c r="H32" s="49"/>
      <c r="I32" s="173">
        <v>0.21</v>
      </c>
      <c r="J32" s="172">
        <f>ROUND(ROUND((SUM(BE91:BE149)),2)*I32,2)</f>
        <v>0</v>
      </c>
      <c r="K32" s="53"/>
    </row>
    <row r="33" spans="2:11" s="1" customFormat="1" ht="14.4" customHeight="1">
      <c r="B33" s="48"/>
      <c r="C33" s="49"/>
      <c r="D33" s="49"/>
      <c r="E33" s="57" t="s">
        <v>48</v>
      </c>
      <c r="F33" s="172">
        <f>ROUND(SUM(BF91:BF149),2)</f>
        <v>0</v>
      </c>
      <c r="G33" s="49"/>
      <c r="H33" s="49"/>
      <c r="I33" s="173">
        <v>0.15</v>
      </c>
      <c r="J33" s="172">
        <f>ROUND(ROUND((SUM(BF91:BF149)),2)*I33,2)</f>
        <v>0</v>
      </c>
      <c r="K33" s="53"/>
    </row>
    <row r="34" spans="2:11" s="1" customFormat="1" ht="14.4" customHeight="1" hidden="1">
      <c r="B34" s="48"/>
      <c r="C34" s="49"/>
      <c r="D34" s="49"/>
      <c r="E34" s="57" t="s">
        <v>49</v>
      </c>
      <c r="F34" s="172">
        <f>ROUND(SUM(BG91:BG149),2)</f>
        <v>0</v>
      </c>
      <c r="G34" s="49"/>
      <c r="H34" s="49"/>
      <c r="I34" s="173">
        <v>0.21</v>
      </c>
      <c r="J34" s="172">
        <v>0</v>
      </c>
      <c r="K34" s="53"/>
    </row>
    <row r="35" spans="2:11" s="1" customFormat="1" ht="14.4" customHeight="1" hidden="1">
      <c r="B35" s="48"/>
      <c r="C35" s="49"/>
      <c r="D35" s="49"/>
      <c r="E35" s="57" t="s">
        <v>50</v>
      </c>
      <c r="F35" s="172">
        <f>ROUND(SUM(BH91:BH149),2)</f>
        <v>0</v>
      </c>
      <c r="G35" s="49"/>
      <c r="H35" s="49"/>
      <c r="I35" s="173">
        <v>0.15</v>
      </c>
      <c r="J35" s="172">
        <v>0</v>
      </c>
      <c r="K35" s="53"/>
    </row>
    <row r="36" spans="2:11" s="1" customFormat="1" ht="14.4" customHeight="1" hidden="1">
      <c r="B36" s="48"/>
      <c r="C36" s="49"/>
      <c r="D36" s="49"/>
      <c r="E36" s="57" t="s">
        <v>51</v>
      </c>
      <c r="F36" s="172">
        <f>ROUND(SUM(BI91:BI149),2)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O05.4 - O05.4. - Úprava a doplnění oplocení</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J91</f>
        <v>0</v>
      </c>
      <c r="K60" s="53"/>
      <c r="AU60" s="26" t="s">
        <v>187</v>
      </c>
    </row>
    <row r="61" spans="2:11" s="8" customFormat="1" ht="24.95" customHeight="1">
      <c r="B61" s="192"/>
      <c r="C61" s="193"/>
      <c r="D61" s="194" t="s">
        <v>188</v>
      </c>
      <c r="E61" s="195"/>
      <c r="F61" s="195"/>
      <c r="G61" s="195"/>
      <c r="H61" s="195"/>
      <c r="I61" s="196"/>
      <c r="J61" s="197">
        <f>J92</f>
        <v>0</v>
      </c>
      <c r="K61" s="198"/>
    </row>
    <row r="62" spans="2:11" s="9" customFormat="1" ht="19.9" customHeight="1">
      <c r="B62" s="199"/>
      <c r="C62" s="200"/>
      <c r="D62" s="201" t="s">
        <v>189</v>
      </c>
      <c r="E62" s="202"/>
      <c r="F62" s="202"/>
      <c r="G62" s="202"/>
      <c r="H62" s="202"/>
      <c r="I62" s="203"/>
      <c r="J62" s="204">
        <f>J93</f>
        <v>0</v>
      </c>
      <c r="K62" s="205"/>
    </row>
    <row r="63" spans="2:11" s="9" customFormat="1" ht="19.9" customHeight="1">
      <c r="B63" s="199"/>
      <c r="C63" s="200"/>
      <c r="D63" s="201" t="s">
        <v>359</v>
      </c>
      <c r="E63" s="202"/>
      <c r="F63" s="202"/>
      <c r="G63" s="202"/>
      <c r="H63" s="202"/>
      <c r="I63" s="203"/>
      <c r="J63" s="204">
        <f>J109</f>
        <v>0</v>
      </c>
      <c r="K63" s="205"/>
    </row>
    <row r="64" spans="2:11" s="9" customFormat="1" ht="19.9" customHeight="1">
      <c r="B64" s="199"/>
      <c r="C64" s="200"/>
      <c r="D64" s="201" t="s">
        <v>360</v>
      </c>
      <c r="E64" s="202"/>
      <c r="F64" s="202"/>
      <c r="G64" s="202"/>
      <c r="H64" s="202"/>
      <c r="I64" s="203"/>
      <c r="J64" s="204">
        <f>J121</f>
        <v>0</v>
      </c>
      <c r="K64" s="205"/>
    </row>
    <row r="65" spans="2:11" s="9" customFormat="1" ht="19.9" customHeight="1">
      <c r="B65" s="199"/>
      <c r="C65" s="200"/>
      <c r="D65" s="201" t="s">
        <v>362</v>
      </c>
      <c r="E65" s="202"/>
      <c r="F65" s="202"/>
      <c r="G65" s="202"/>
      <c r="H65" s="202"/>
      <c r="I65" s="203"/>
      <c r="J65" s="204">
        <f>J126</f>
        <v>0</v>
      </c>
      <c r="K65" s="205"/>
    </row>
    <row r="66" spans="2:11" s="9" customFormat="1" ht="19.9" customHeight="1">
      <c r="B66" s="199"/>
      <c r="C66" s="200"/>
      <c r="D66" s="201" t="s">
        <v>190</v>
      </c>
      <c r="E66" s="202"/>
      <c r="F66" s="202"/>
      <c r="G66" s="202"/>
      <c r="H66" s="202"/>
      <c r="I66" s="203"/>
      <c r="J66" s="204">
        <f>J132</f>
        <v>0</v>
      </c>
      <c r="K66" s="205"/>
    </row>
    <row r="67" spans="2:11" s="9" customFormat="1" ht="19.9" customHeight="1">
      <c r="B67" s="199"/>
      <c r="C67" s="200"/>
      <c r="D67" s="201" t="s">
        <v>365</v>
      </c>
      <c r="E67" s="202"/>
      <c r="F67" s="202"/>
      <c r="G67" s="202"/>
      <c r="H67" s="202"/>
      <c r="I67" s="203"/>
      <c r="J67" s="204">
        <f>J134</f>
        <v>0</v>
      </c>
      <c r="K67" s="205"/>
    </row>
    <row r="68" spans="2:11" s="8" customFormat="1" ht="24.95" customHeight="1">
      <c r="B68" s="192"/>
      <c r="C68" s="193"/>
      <c r="D68" s="194" t="s">
        <v>366</v>
      </c>
      <c r="E68" s="195"/>
      <c r="F68" s="195"/>
      <c r="G68" s="195"/>
      <c r="H68" s="195"/>
      <c r="I68" s="196"/>
      <c r="J68" s="197">
        <f>J137</f>
        <v>0</v>
      </c>
      <c r="K68" s="198"/>
    </row>
    <row r="69" spans="2:11" s="9" customFormat="1" ht="19.9" customHeight="1">
      <c r="B69" s="199"/>
      <c r="C69" s="200"/>
      <c r="D69" s="201" t="s">
        <v>367</v>
      </c>
      <c r="E69" s="202"/>
      <c r="F69" s="202"/>
      <c r="G69" s="202"/>
      <c r="H69" s="202"/>
      <c r="I69" s="203"/>
      <c r="J69" s="204">
        <f>J138</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192</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180</v>
      </c>
      <c r="D80" s="313"/>
      <c r="E80" s="313"/>
      <c r="F80" s="313"/>
      <c r="G80" s="313"/>
      <c r="H80" s="313"/>
      <c r="I80" s="151"/>
      <c r="J80" s="313"/>
      <c r="K80" s="313"/>
      <c r="L80" s="314"/>
    </row>
    <row r="81" spans="2:12" s="1" customFormat="1" ht="16.5" customHeight="1">
      <c r="B81" s="48"/>
      <c r="C81" s="76"/>
      <c r="D81" s="76"/>
      <c r="E81" s="207" t="s">
        <v>6142</v>
      </c>
      <c r="F81" s="76"/>
      <c r="G81" s="76"/>
      <c r="H81" s="76"/>
      <c r="I81" s="206"/>
      <c r="J81" s="76"/>
      <c r="K81" s="76"/>
      <c r="L81" s="74"/>
    </row>
    <row r="82" spans="2:12" s="1" customFormat="1" ht="14.4" customHeight="1">
      <c r="B82" s="48"/>
      <c r="C82" s="78" t="s">
        <v>3645</v>
      </c>
      <c r="D82" s="76"/>
      <c r="E82" s="76"/>
      <c r="F82" s="76"/>
      <c r="G82" s="76"/>
      <c r="H82" s="76"/>
      <c r="I82" s="206"/>
      <c r="J82" s="76"/>
      <c r="K82" s="76"/>
      <c r="L82" s="74"/>
    </row>
    <row r="83" spans="2:12" s="1" customFormat="1" ht="17.25" customHeight="1">
      <c r="B83" s="48"/>
      <c r="C83" s="76"/>
      <c r="D83" s="76"/>
      <c r="E83" s="84" t="str">
        <f>E11</f>
        <v>O05.4 - O05.4. - Úprava a doplnění oplocení</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F14</f>
        <v>Beroun, Preislerova ul.</v>
      </c>
      <c r="G85" s="76"/>
      <c r="H85" s="76"/>
      <c r="I85" s="209" t="s">
        <v>26</v>
      </c>
      <c r="J85" s="87" t="str">
        <f>IF(J14="","",J14)</f>
        <v>23. 1. 2018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E17</f>
        <v>Město BEROUN, Husovo nám. 68, 26643</v>
      </c>
      <c r="G87" s="76"/>
      <c r="H87" s="76"/>
      <c r="I87" s="209" t="s">
        <v>35</v>
      </c>
      <c r="J87" s="208" t="str">
        <f>E23</f>
        <v>SPEKTRA s.r.o. Beroun,V Hlinkách 1548,26601</v>
      </c>
      <c r="K87" s="76"/>
      <c r="L87" s="74"/>
    </row>
    <row r="88" spans="2:12" s="1" customFormat="1" ht="14.4" customHeight="1">
      <c r="B88" s="48"/>
      <c r="C88" s="78" t="s">
        <v>33</v>
      </c>
      <c r="D88" s="76"/>
      <c r="E88" s="76"/>
      <c r="F88" s="208" t="str">
        <f>IF(E20="","",E20)</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193</v>
      </c>
      <c r="D90" s="212" t="s">
        <v>61</v>
      </c>
      <c r="E90" s="212" t="s">
        <v>57</v>
      </c>
      <c r="F90" s="212" t="s">
        <v>194</v>
      </c>
      <c r="G90" s="212" t="s">
        <v>195</v>
      </c>
      <c r="H90" s="212" t="s">
        <v>196</v>
      </c>
      <c r="I90" s="213" t="s">
        <v>197</v>
      </c>
      <c r="J90" s="212" t="s">
        <v>185</v>
      </c>
      <c r="K90" s="214" t="s">
        <v>198</v>
      </c>
      <c r="L90" s="215"/>
      <c r="M90" s="104" t="s">
        <v>199</v>
      </c>
      <c r="N90" s="105" t="s">
        <v>46</v>
      </c>
      <c r="O90" s="105" t="s">
        <v>200</v>
      </c>
      <c r="P90" s="105" t="s">
        <v>201</v>
      </c>
      <c r="Q90" s="105" t="s">
        <v>202</v>
      </c>
      <c r="R90" s="105" t="s">
        <v>203</v>
      </c>
      <c r="S90" s="105" t="s">
        <v>204</v>
      </c>
      <c r="T90" s="106" t="s">
        <v>205</v>
      </c>
    </row>
    <row r="91" spans="2:63" s="1" customFormat="1" ht="29.25" customHeight="1">
      <c r="B91" s="48"/>
      <c r="C91" s="110" t="s">
        <v>186</v>
      </c>
      <c r="D91" s="76"/>
      <c r="E91" s="76"/>
      <c r="F91" s="76"/>
      <c r="G91" s="76"/>
      <c r="H91" s="76"/>
      <c r="I91" s="206"/>
      <c r="J91" s="216">
        <f>BK91</f>
        <v>0</v>
      </c>
      <c r="K91" s="76"/>
      <c r="L91" s="74"/>
      <c r="M91" s="107"/>
      <c r="N91" s="108"/>
      <c r="O91" s="108"/>
      <c r="P91" s="217">
        <f>P92+P137</f>
        <v>0</v>
      </c>
      <c r="Q91" s="108"/>
      <c r="R91" s="217">
        <f>R92+R137</f>
        <v>19.411893659999997</v>
      </c>
      <c r="S91" s="108"/>
      <c r="T91" s="218">
        <f>T92+T137</f>
        <v>0</v>
      </c>
      <c r="AT91" s="26" t="s">
        <v>75</v>
      </c>
      <c r="AU91" s="26" t="s">
        <v>187</v>
      </c>
      <c r="BK91" s="219">
        <f>BK92+BK137</f>
        <v>0</v>
      </c>
    </row>
    <row r="92" spans="2:63" s="11" customFormat="1" ht="37.4" customHeight="1">
      <c r="B92" s="220"/>
      <c r="C92" s="221"/>
      <c r="D92" s="222" t="s">
        <v>75</v>
      </c>
      <c r="E92" s="223" t="s">
        <v>206</v>
      </c>
      <c r="F92" s="223" t="s">
        <v>207</v>
      </c>
      <c r="G92" s="221"/>
      <c r="H92" s="221"/>
      <c r="I92" s="224"/>
      <c r="J92" s="225">
        <f>BK92</f>
        <v>0</v>
      </c>
      <c r="K92" s="221"/>
      <c r="L92" s="226"/>
      <c r="M92" s="227"/>
      <c r="N92" s="228"/>
      <c r="O92" s="228"/>
      <c r="P92" s="229">
        <f>P93+P109+P121+P126+P132+P134</f>
        <v>0</v>
      </c>
      <c r="Q92" s="228"/>
      <c r="R92" s="229">
        <f>R93+R109+R121+R126+R132+R134</f>
        <v>19.348053659999998</v>
      </c>
      <c r="S92" s="228"/>
      <c r="T92" s="230">
        <f>T93+T109+T121+T126+T132+T134</f>
        <v>0</v>
      </c>
      <c r="AR92" s="231" t="s">
        <v>18</v>
      </c>
      <c r="AT92" s="232" t="s">
        <v>75</v>
      </c>
      <c r="AU92" s="232" t="s">
        <v>76</v>
      </c>
      <c r="AY92" s="231" t="s">
        <v>208</v>
      </c>
      <c r="BK92" s="233">
        <f>BK93+BK109+BK121+BK126+BK132+BK134</f>
        <v>0</v>
      </c>
    </row>
    <row r="93" spans="2:63" s="11" customFormat="1" ht="19.9" customHeight="1">
      <c r="B93" s="220"/>
      <c r="C93" s="221"/>
      <c r="D93" s="222" t="s">
        <v>75</v>
      </c>
      <c r="E93" s="234" t="s">
        <v>18</v>
      </c>
      <c r="F93" s="234" t="s">
        <v>209</v>
      </c>
      <c r="G93" s="221"/>
      <c r="H93" s="221"/>
      <c r="I93" s="224"/>
      <c r="J93" s="235">
        <f>BK93</f>
        <v>0</v>
      </c>
      <c r="K93" s="221"/>
      <c r="L93" s="226"/>
      <c r="M93" s="227"/>
      <c r="N93" s="228"/>
      <c r="O93" s="228"/>
      <c r="P93" s="229">
        <f>SUM(P94:P108)</f>
        <v>0</v>
      </c>
      <c r="Q93" s="228"/>
      <c r="R93" s="229">
        <f>SUM(R94:R108)</f>
        <v>0</v>
      </c>
      <c r="S93" s="228"/>
      <c r="T93" s="230">
        <f>SUM(T94:T108)</f>
        <v>0</v>
      </c>
      <c r="AR93" s="231" t="s">
        <v>18</v>
      </c>
      <c r="AT93" s="232" t="s">
        <v>75</v>
      </c>
      <c r="AU93" s="232" t="s">
        <v>18</v>
      </c>
      <c r="AY93" s="231" t="s">
        <v>208</v>
      </c>
      <c r="BK93" s="233">
        <f>SUM(BK94:BK108)</f>
        <v>0</v>
      </c>
    </row>
    <row r="94" spans="2:65" s="1" customFormat="1" ht="38.25" customHeight="1">
      <c r="B94" s="48"/>
      <c r="C94" s="236" t="s">
        <v>18</v>
      </c>
      <c r="D94" s="236" t="s">
        <v>210</v>
      </c>
      <c r="E94" s="237" t="s">
        <v>411</v>
      </c>
      <c r="F94" s="238" t="s">
        <v>412</v>
      </c>
      <c r="G94" s="239" t="s">
        <v>253</v>
      </c>
      <c r="H94" s="240">
        <v>4.504</v>
      </c>
      <c r="I94" s="241"/>
      <c r="J94" s="242">
        <f>ROUND(I94*H94,2)</f>
        <v>0</v>
      </c>
      <c r="K94" s="238" t="s">
        <v>214</v>
      </c>
      <c r="L94" s="74"/>
      <c r="M94" s="243" t="s">
        <v>22</v>
      </c>
      <c r="N94" s="244" t="s">
        <v>47</v>
      </c>
      <c r="O94" s="49"/>
      <c r="P94" s="245">
        <f>O94*H94</f>
        <v>0</v>
      </c>
      <c r="Q94" s="245">
        <v>0</v>
      </c>
      <c r="R94" s="245">
        <f>Q94*H94</f>
        <v>0</v>
      </c>
      <c r="S94" s="245">
        <v>0</v>
      </c>
      <c r="T94" s="246">
        <f>S94*H94</f>
        <v>0</v>
      </c>
      <c r="AR94" s="26" t="s">
        <v>121</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121</v>
      </c>
      <c r="BM94" s="26" t="s">
        <v>6372</v>
      </c>
    </row>
    <row r="95" spans="2:47" s="1" customFormat="1" ht="13.5">
      <c r="B95" s="48"/>
      <c r="C95" s="76"/>
      <c r="D95" s="248" t="s">
        <v>216</v>
      </c>
      <c r="E95" s="76"/>
      <c r="F95" s="249" t="s">
        <v>6373</v>
      </c>
      <c r="G95" s="76"/>
      <c r="H95" s="76"/>
      <c r="I95" s="206"/>
      <c r="J95" s="76"/>
      <c r="K95" s="76"/>
      <c r="L95" s="74"/>
      <c r="M95" s="250"/>
      <c r="N95" s="49"/>
      <c r="O95" s="49"/>
      <c r="P95" s="49"/>
      <c r="Q95" s="49"/>
      <c r="R95" s="49"/>
      <c r="S95" s="49"/>
      <c r="T95" s="97"/>
      <c r="AT95" s="26" t="s">
        <v>216</v>
      </c>
      <c r="AU95" s="26" t="s">
        <v>85</v>
      </c>
    </row>
    <row r="96" spans="2:51" s="12" customFormat="1" ht="13.5">
      <c r="B96" s="251"/>
      <c r="C96" s="252"/>
      <c r="D96" s="248" t="s">
        <v>218</v>
      </c>
      <c r="E96" s="253" t="s">
        <v>22</v>
      </c>
      <c r="F96" s="254" t="s">
        <v>6374</v>
      </c>
      <c r="G96" s="252"/>
      <c r="H96" s="255">
        <v>4.504</v>
      </c>
      <c r="I96" s="256"/>
      <c r="J96" s="252"/>
      <c r="K96" s="252"/>
      <c r="L96" s="257"/>
      <c r="M96" s="258"/>
      <c r="N96" s="259"/>
      <c r="O96" s="259"/>
      <c r="P96" s="259"/>
      <c r="Q96" s="259"/>
      <c r="R96" s="259"/>
      <c r="S96" s="259"/>
      <c r="T96" s="260"/>
      <c r="AT96" s="261" t="s">
        <v>218</v>
      </c>
      <c r="AU96" s="261" t="s">
        <v>85</v>
      </c>
      <c r="AV96" s="12" t="s">
        <v>85</v>
      </c>
      <c r="AW96" s="12" t="s">
        <v>39</v>
      </c>
      <c r="AX96" s="12" t="s">
        <v>18</v>
      </c>
      <c r="AY96" s="261" t="s">
        <v>208</v>
      </c>
    </row>
    <row r="97" spans="2:65" s="1" customFormat="1" ht="38.25" customHeight="1">
      <c r="B97" s="48"/>
      <c r="C97" s="236" t="s">
        <v>85</v>
      </c>
      <c r="D97" s="236" t="s">
        <v>210</v>
      </c>
      <c r="E97" s="237" t="s">
        <v>418</v>
      </c>
      <c r="F97" s="238" t="s">
        <v>419</v>
      </c>
      <c r="G97" s="239" t="s">
        <v>253</v>
      </c>
      <c r="H97" s="240">
        <v>4.504</v>
      </c>
      <c r="I97" s="241"/>
      <c r="J97" s="242">
        <f>ROUND(I97*H97,2)</f>
        <v>0</v>
      </c>
      <c r="K97" s="238" t="s">
        <v>214</v>
      </c>
      <c r="L97" s="74"/>
      <c r="M97" s="243" t="s">
        <v>22</v>
      </c>
      <c r="N97" s="244" t="s">
        <v>47</v>
      </c>
      <c r="O97" s="49"/>
      <c r="P97" s="245">
        <f>O97*H97</f>
        <v>0</v>
      </c>
      <c r="Q97" s="245">
        <v>0</v>
      </c>
      <c r="R97" s="245">
        <f>Q97*H97</f>
        <v>0</v>
      </c>
      <c r="S97" s="245">
        <v>0</v>
      </c>
      <c r="T97" s="246">
        <f>S97*H97</f>
        <v>0</v>
      </c>
      <c r="AR97" s="26" t="s">
        <v>121</v>
      </c>
      <c r="AT97" s="26" t="s">
        <v>210</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121</v>
      </c>
      <c r="BM97" s="26" t="s">
        <v>6375</v>
      </c>
    </row>
    <row r="98" spans="2:47" s="1" customFormat="1" ht="13.5">
      <c r="B98" s="48"/>
      <c r="C98" s="76"/>
      <c r="D98" s="248" t="s">
        <v>216</v>
      </c>
      <c r="E98" s="76"/>
      <c r="F98" s="249" t="s">
        <v>6373</v>
      </c>
      <c r="G98" s="76"/>
      <c r="H98" s="76"/>
      <c r="I98" s="206"/>
      <c r="J98" s="76"/>
      <c r="K98" s="76"/>
      <c r="L98" s="74"/>
      <c r="M98" s="250"/>
      <c r="N98" s="49"/>
      <c r="O98" s="49"/>
      <c r="P98" s="49"/>
      <c r="Q98" s="49"/>
      <c r="R98" s="49"/>
      <c r="S98" s="49"/>
      <c r="T98" s="97"/>
      <c r="AT98" s="26" t="s">
        <v>216</v>
      </c>
      <c r="AU98" s="26" t="s">
        <v>85</v>
      </c>
    </row>
    <row r="99" spans="2:65" s="1" customFormat="1" ht="38.25" customHeight="1">
      <c r="B99" s="48"/>
      <c r="C99" s="236" t="s">
        <v>104</v>
      </c>
      <c r="D99" s="236" t="s">
        <v>210</v>
      </c>
      <c r="E99" s="237" t="s">
        <v>440</v>
      </c>
      <c r="F99" s="238" t="s">
        <v>441</v>
      </c>
      <c r="G99" s="239" t="s">
        <v>253</v>
      </c>
      <c r="H99" s="240">
        <v>4.504</v>
      </c>
      <c r="I99" s="241"/>
      <c r="J99" s="242">
        <f>ROUND(I99*H99,2)</f>
        <v>0</v>
      </c>
      <c r="K99" s="238" t="s">
        <v>214</v>
      </c>
      <c r="L99" s="74"/>
      <c r="M99" s="243" t="s">
        <v>22</v>
      </c>
      <c r="N99" s="244" t="s">
        <v>47</v>
      </c>
      <c r="O99" s="49"/>
      <c r="P99" s="245">
        <f>O99*H99</f>
        <v>0</v>
      </c>
      <c r="Q99" s="245">
        <v>0</v>
      </c>
      <c r="R99" s="245">
        <f>Q99*H99</f>
        <v>0</v>
      </c>
      <c r="S99" s="245">
        <v>0</v>
      </c>
      <c r="T99" s="246">
        <f>S99*H99</f>
        <v>0</v>
      </c>
      <c r="AR99" s="26" t="s">
        <v>121</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6376</v>
      </c>
    </row>
    <row r="100" spans="2:47" s="1" customFormat="1" ht="13.5">
      <c r="B100" s="48"/>
      <c r="C100" s="76"/>
      <c r="D100" s="248" t="s">
        <v>216</v>
      </c>
      <c r="E100" s="76"/>
      <c r="F100" s="249" t="s">
        <v>3270</v>
      </c>
      <c r="G100" s="76"/>
      <c r="H100" s="76"/>
      <c r="I100" s="206"/>
      <c r="J100" s="76"/>
      <c r="K100" s="76"/>
      <c r="L100" s="74"/>
      <c r="M100" s="250"/>
      <c r="N100" s="49"/>
      <c r="O100" s="49"/>
      <c r="P100" s="49"/>
      <c r="Q100" s="49"/>
      <c r="R100" s="49"/>
      <c r="S100" s="49"/>
      <c r="T100" s="97"/>
      <c r="AT100" s="26" t="s">
        <v>216</v>
      </c>
      <c r="AU100" s="26" t="s">
        <v>85</v>
      </c>
    </row>
    <row r="101" spans="2:65" s="1" customFormat="1" ht="51" customHeight="1">
      <c r="B101" s="48"/>
      <c r="C101" s="236" t="s">
        <v>121</v>
      </c>
      <c r="D101" s="236" t="s">
        <v>210</v>
      </c>
      <c r="E101" s="237" t="s">
        <v>445</v>
      </c>
      <c r="F101" s="238" t="s">
        <v>446</v>
      </c>
      <c r="G101" s="239" t="s">
        <v>253</v>
      </c>
      <c r="H101" s="240">
        <v>45.04</v>
      </c>
      <c r="I101" s="241"/>
      <c r="J101" s="242">
        <f>ROUND(I101*H101,2)</f>
        <v>0</v>
      </c>
      <c r="K101" s="238" t="s">
        <v>214</v>
      </c>
      <c r="L101" s="74"/>
      <c r="M101" s="243" t="s">
        <v>22</v>
      </c>
      <c r="N101" s="244" t="s">
        <v>47</v>
      </c>
      <c r="O101" s="49"/>
      <c r="P101" s="245">
        <f>O101*H101</f>
        <v>0</v>
      </c>
      <c r="Q101" s="245">
        <v>0</v>
      </c>
      <c r="R101" s="245">
        <f>Q101*H101</f>
        <v>0</v>
      </c>
      <c r="S101" s="245">
        <v>0</v>
      </c>
      <c r="T101" s="246">
        <f>S101*H101</f>
        <v>0</v>
      </c>
      <c r="AR101" s="26" t="s">
        <v>121</v>
      </c>
      <c r="AT101" s="26" t="s">
        <v>210</v>
      </c>
      <c r="AU101" s="26" t="s">
        <v>85</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121</v>
      </c>
      <c r="BM101" s="26" t="s">
        <v>6377</v>
      </c>
    </row>
    <row r="102" spans="2:47" s="1" customFormat="1" ht="13.5">
      <c r="B102" s="48"/>
      <c r="C102" s="76"/>
      <c r="D102" s="248" t="s">
        <v>216</v>
      </c>
      <c r="E102" s="76"/>
      <c r="F102" s="249" t="s">
        <v>3270</v>
      </c>
      <c r="G102" s="76"/>
      <c r="H102" s="76"/>
      <c r="I102" s="206"/>
      <c r="J102" s="76"/>
      <c r="K102" s="76"/>
      <c r="L102" s="74"/>
      <c r="M102" s="250"/>
      <c r="N102" s="49"/>
      <c r="O102" s="49"/>
      <c r="P102" s="49"/>
      <c r="Q102" s="49"/>
      <c r="R102" s="49"/>
      <c r="S102" s="49"/>
      <c r="T102" s="97"/>
      <c r="AT102" s="26" t="s">
        <v>216</v>
      </c>
      <c r="AU102" s="26" t="s">
        <v>85</v>
      </c>
    </row>
    <row r="103" spans="2:51" s="12" customFormat="1" ht="13.5">
      <c r="B103" s="251"/>
      <c r="C103" s="252"/>
      <c r="D103" s="248" t="s">
        <v>218</v>
      </c>
      <c r="E103" s="252"/>
      <c r="F103" s="254" t="s">
        <v>6378</v>
      </c>
      <c r="G103" s="252"/>
      <c r="H103" s="255">
        <v>45.04</v>
      </c>
      <c r="I103" s="256"/>
      <c r="J103" s="252"/>
      <c r="K103" s="252"/>
      <c r="L103" s="257"/>
      <c r="M103" s="258"/>
      <c r="N103" s="259"/>
      <c r="O103" s="259"/>
      <c r="P103" s="259"/>
      <c r="Q103" s="259"/>
      <c r="R103" s="259"/>
      <c r="S103" s="259"/>
      <c r="T103" s="260"/>
      <c r="AT103" s="261" t="s">
        <v>218</v>
      </c>
      <c r="AU103" s="261" t="s">
        <v>85</v>
      </c>
      <c r="AV103" s="12" t="s">
        <v>85</v>
      </c>
      <c r="AW103" s="12" t="s">
        <v>6</v>
      </c>
      <c r="AX103" s="12" t="s">
        <v>18</v>
      </c>
      <c r="AY103" s="261" t="s">
        <v>208</v>
      </c>
    </row>
    <row r="104" spans="2:65" s="1" customFormat="1" ht="25.5" customHeight="1">
      <c r="B104" s="48"/>
      <c r="C104" s="236" t="s">
        <v>233</v>
      </c>
      <c r="D104" s="236" t="s">
        <v>210</v>
      </c>
      <c r="E104" s="237" t="s">
        <v>3272</v>
      </c>
      <c r="F104" s="238" t="s">
        <v>3273</v>
      </c>
      <c r="G104" s="239" t="s">
        <v>253</v>
      </c>
      <c r="H104" s="240">
        <v>4.504</v>
      </c>
      <c r="I104" s="241"/>
      <c r="J104" s="242">
        <f>ROUND(I104*H104,2)</f>
        <v>0</v>
      </c>
      <c r="K104" s="238" t="s">
        <v>214</v>
      </c>
      <c r="L104" s="74"/>
      <c r="M104" s="243" t="s">
        <v>22</v>
      </c>
      <c r="N104" s="244" t="s">
        <v>47</v>
      </c>
      <c r="O104" s="49"/>
      <c r="P104" s="245">
        <f>O104*H104</f>
        <v>0</v>
      </c>
      <c r="Q104" s="245">
        <v>0</v>
      </c>
      <c r="R104" s="245">
        <f>Q104*H104</f>
        <v>0</v>
      </c>
      <c r="S104" s="245">
        <v>0</v>
      </c>
      <c r="T104" s="246">
        <f>S104*H104</f>
        <v>0</v>
      </c>
      <c r="AR104" s="26" t="s">
        <v>121</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121</v>
      </c>
      <c r="BM104" s="26" t="s">
        <v>6379</v>
      </c>
    </row>
    <row r="105" spans="2:47" s="1" customFormat="1" ht="13.5">
      <c r="B105" s="48"/>
      <c r="C105" s="76"/>
      <c r="D105" s="248" t="s">
        <v>216</v>
      </c>
      <c r="E105" s="76"/>
      <c r="F105" s="249" t="s">
        <v>452</v>
      </c>
      <c r="G105" s="76"/>
      <c r="H105" s="76"/>
      <c r="I105" s="206"/>
      <c r="J105" s="76"/>
      <c r="K105" s="76"/>
      <c r="L105" s="74"/>
      <c r="M105" s="250"/>
      <c r="N105" s="49"/>
      <c r="O105" s="49"/>
      <c r="P105" s="49"/>
      <c r="Q105" s="49"/>
      <c r="R105" s="49"/>
      <c r="S105" s="49"/>
      <c r="T105" s="97"/>
      <c r="AT105" s="26" t="s">
        <v>216</v>
      </c>
      <c r="AU105" s="26" t="s">
        <v>85</v>
      </c>
    </row>
    <row r="106" spans="2:65" s="1" customFormat="1" ht="16.5" customHeight="1">
      <c r="B106" s="48"/>
      <c r="C106" s="236" t="s">
        <v>238</v>
      </c>
      <c r="D106" s="236" t="s">
        <v>210</v>
      </c>
      <c r="E106" s="237" t="s">
        <v>453</v>
      </c>
      <c r="F106" s="238" t="s">
        <v>454</v>
      </c>
      <c r="G106" s="239" t="s">
        <v>340</v>
      </c>
      <c r="H106" s="240">
        <v>8.107</v>
      </c>
      <c r="I106" s="241"/>
      <c r="J106" s="242">
        <f>ROUND(I106*H106,2)</f>
        <v>0</v>
      </c>
      <c r="K106" s="238" t="s">
        <v>214</v>
      </c>
      <c r="L106" s="74"/>
      <c r="M106" s="243" t="s">
        <v>22</v>
      </c>
      <c r="N106" s="244" t="s">
        <v>47</v>
      </c>
      <c r="O106" s="49"/>
      <c r="P106" s="245">
        <f>O106*H106</f>
        <v>0</v>
      </c>
      <c r="Q106" s="245">
        <v>0</v>
      </c>
      <c r="R106" s="245">
        <f>Q106*H106</f>
        <v>0</v>
      </c>
      <c r="S106" s="245">
        <v>0</v>
      </c>
      <c r="T106" s="246">
        <f>S106*H106</f>
        <v>0</v>
      </c>
      <c r="AR106" s="26" t="s">
        <v>121</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121</v>
      </c>
      <c r="BM106" s="26" t="s">
        <v>6380</v>
      </c>
    </row>
    <row r="107" spans="2:47" s="1" customFormat="1" ht="13.5">
      <c r="B107" s="48"/>
      <c r="C107" s="76"/>
      <c r="D107" s="248" t="s">
        <v>216</v>
      </c>
      <c r="E107" s="76"/>
      <c r="F107" s="249" t="s">
        <v>456</v>
      </c>
      <c r="G107" s="76"/>
      <c r="H107" s="76"/>
      <c r="I107" s="206"/>
      <c r="J107" s="76"/>
      <c r="K107" s="76"/>
      <c r="L107" s="74"/>
      <c r="M107" s="250"/>
      <c r="N107" s="49"/>
      <c r="O107" s="49"/>
      <c r="P107" s="49"/>
      <c r="Q107" s="49"/>
      <c r="R107" s="49"/>
      <c r="S107" s="49"/>
      <c r="T107" s="97"/>
      <c r="AT107" s="26" t="s">
        <v>216</v>
      </c>
      <c r="AU107" s="26" t="s">
        <v>85</v>
      </c>
    </row>
    <row r="108" spans="2:51" s="12" customFormat="1" ht="13.5">
      <c r="B108" s="251"/>
      <c r="C108" s="252"/>
      <c r="D108" s="248" t="s">
        <v>218</v>
      </c>
      <c r="E108" s="253" t="s">
        <v>22</v>
      </c>
      <c r="F108" s="254" t="s">
        <v>6381</v>
      </c>
      <c r="G108" s="252"/>
      <c r="H108" s="255">
        <v>8.107</v>
      </c>
      <c r="I108" s="256"/>
      <c r="J108" s="252"/>
      <c r="K108" s="252"/>
      <c r="L108" s="257"/>
      <c r="M108" s="258"/>
      <c r="N108" s="259"/>
      <c r="O108" s="259"/>
      <c r="P108" s="259"/>
      <c r="Q108" s="259"/>
      <c r="R108" s="259"/>
      <c r="S108" s="259"/>
      <c r="T108" s="260"/>
      <c r="AT108" s="261" t="s">
        <v>218</v>
      </c>
      <c r="AU108" s="261" t="s">
        <v>85</v>
      </c>
      <c r="AV108" s="12" t="s">
        <v>85</v>
      </c>
      <c r="AW108" s="12" t="s">
        <v>39</v>
      </c>
      <c r="AX108" s="12" t="s">
        <v>18</v>
      </c>
      <c r="AY108" s="261" t="s">
        <v>208</v>
      </c>
    </row>
    <row r="109" spans="2:63" s="11" customFormat="1" ht="29.85" customHeight="1">
      <c r="B109" s="220"/>
      <c r="C109" s="221"/>
      <c r="D109" s="222" t="s">
        <v>75</v>
      </c>
      <c r="E109" s="234" t="s">
        <v>85</v>
      </c>
      <c r="F109" s="234" t="s">
        <v>494</v>
      </c>
      <c r="G109" s="221"/>
      <c r="H109" s="221"/>
      <c r="I109" s="224"/>
      <c r="J109" s="235">
        <f>BK109</f>
        <v>0</v>
      </c>
      <c r="K109" s="221"/>
      <c r="L109" s="226"/>
      <c r="M109" s="227"/>
      <c r="N109" s="228"/>
      <c r="O109" s="228"/>
      <c r="P109" s="229">
        <f>SUM(P110:P120)</f>
        <v>0</v>
      </c>
      <c r="Q109" s="228"/>
      <c r="R109" s="229">
        <f>SUM(R110:R120)</f>
        <v>19.26975366</v>
      </c>
      <c r="S109" s="228"/>
      <c r="T109" s="230">
        <f>SUM(T110:T120)</f>
        <v>0</v>
      </c>
      <c r="AR109" s="231" t="s">
        <v>18</v>
      </c>
      <c r="AT109" s="232" t="s">
        <v>75</v>
      </c>
      <c r="AU109" s="232" t="s">
        <v>18</v>
      </c>
      <c r="AY109" s="231" t="s">
        <v>208</v>
      </c>
      <c r="BK109" s="233">
        <f>SUM(BK110:BK120)</f>
        <v>0</v>
      </c>
    </row>
    <row r="110" spans="2:65" s="1" customFormat="1" ht="25.5" customHeight="1">
      <c r="B110" s="48"/>
      <c r="C110" s="236" t="s">
        <v>244</v>
      </c>
      <c r="D110" s="236" t="s">
        <v>210</v>
      </c>
      <c r="E110" s="237" t="s">
        <v>6382</v>
      </c>
      <c r="F110" s="238" t="s">
        <v>6383</v>
      </c>
      <c r="G110" s="239" t="s">
        <v>253</v>
      </c>
      <c r="H110" s="240">
        <v>4.95</v>
      </c>
      <c r="I110" s="241"/>
      <c r="J110" s="242">
        <f>ROUND(I110*H110,2)</f>
        <v>0</v>
      </c>
      <c r="K110" s="238" t="s">
        <v>214</v>
      </c>
      <c r="L110" s="74"/>
      <c r="M110" s="243" t="s">
        <v>22</v>
      </c>
      <c r="N110" s="244" t="s">
        <v>47</v>
      </c>
      <c r="O110" s="49"/>
      <c r="P110" s="245">
        <f>O110*H110</f>
        <v>0</v>
      </c>
      <c r="Q110" s="245">
        <v>2.45329</v>
      </c>
      <c r="R110" s="245">
        <f>Q110*H110</f>
        <v>12.1437855</v>
      </c>
      <c r="S110" s="245">
        <v>0</v>
      </c>
      <c r="T110" s="246">
        <f>S110*H110</f>
        <v>0</v>
      </c>
      <c r="AR110" s="26" t="s">
        <v>121</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121</v>
      </c>
      <c r="BM110" s="26" t="s">
        <v>6384</v>
      </c>
    </row>
    <row r="111" spans="2:51" s="12" customFormat="1" ht="13.5">
      <c r="B111" s="251"/>
      <c r="C111" s="252"/>
      <c r="D111" s="248" t="s">
        <v>218</v>
      </c>
      <c r="E111" s="253" t="s">
        <v>22</v>
      </c>
      <c r="F111" s="254" t="s">
        <v>6385</v>
      </c>
      <c r="G111" s="252"/>
      <c r="H111" s="255">
        <v>4.95</v>
      </c>
      <c r="I111" s="256"/>
      <c r="J111" s="252"/>
      <c r="K111" s="252"/>
      <c r="L111" s="257"/>
      <c r="M111" s="258"/>
      <c r="N111" s="259"/>
      <c r="O111" s="259"/>
      <c r="P111" s="259"/>
      <c r="Q111" s="259"/>
      <c r="R111" s="259"/>
      <c r="S111" s="259"/>
      <c r="T111" s="260"/>
      <c r="AT111" s="261" t="s">
        <v>218</v>
      </c>
      <c r="AU111" s="261" t="s">
        <v>85</v>
      </c>
      <c r="AV111" s="12" t="s">
        <v>85</v>
      </c>
      <c r="AW111" s="12" t="s">
        <v>39</v>
      </c>
      <c r="AX111" s="12" t="s">
        <v>18</v>
      </c>
      <c r="AY111" s="261" t="s">
        <v>208</v>
      </c>
    </row>
    <row r="112" spans="2:65" s="1" customFormat="1" ht="38.25" customHeight="1">
      <c r="B112" s="48"/>
      <c r="C112" s="236" t="s">
        <v>250</v>
      </c>
      <c r="D112" s="236" t="s">
        <v>210</v>
      </c>
      <c r="E112" s="237" t="s">
        <v>3294</v>
      </c>
      <c r="F112" s="238" t="s">
        <v>3295</v>
      </c>
      <c r="G112" s="239" t="s">
        <v>213</v>
      </c>
      <c r="H112" s="240">
        <v>20.72</v>
      </c>
      <c r="I112" s="241"/>
      <c r="J112" s="242">
        <f>ROUND(I112*H112,2)</f>
        <v>0</v>
      </c>
      <c r="K112" s="238" t="s">
        <v>214</v>
      </c>
      <c r="L112" s="74"/>
      <c r="M112" s="243" t="s">
        <v>22</v>
      </c>
      <c r="N112" s="244" t="s">
        <v>47</v>
      </c>
      <c r="O112" s="49"/>
      <c r="P112" s="245">
        <f>O112*H112</f>
        <v>0</v>
      </c>
      <c r="Q112" s="245">
        <v>0.00103</v>
      </c>
      <c r="R112" s="245">
        <f>Q112*H112</f>
        <v>0.021341600000000002</v>
      </c>
      <c r="S112" s="245">
        <v>0</v>
      </c>
      <c r="T112" s="246">
        <f>S112*H112</f>
        <v>0</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6386</v>
      </c>
    </row>
    <row r="113" spans="2:51" s="12" customFormat="1" ht="13.5">
      <c r="B113" s="251"/>
      <c r="C113" s="252"/>
      <c r="D113" s="248" t="s">
        <v>218</v>
      </c>
      <c r="E113" s="253" t="s">
        <v>22</v>
      </c>
      <c r="F113" s="254" t="s">
        <v>6387</v>
      </c>
      <c r="G113" s="252"/>
      <c r="H113" s="255">
        <v>20.72</v>
      </c>
      <c r="I113" s="256"/>
      <c r="J113" s="252"/>
      <c r="K113" s="252"/>
      <c r="L113" s="257"/>
      <c r="M113" s="258"/>
      <c r="N113" s="259"/>
      <c r="O113" s="259"/>
      <c r="P113" s="259"/>
      <c r="Q113" s="259"/>
      <c r="R113" s="259"/>
      <c r="S113" s="259"/>
      <c r="T113" s="260"/>
      <c r="AT113" s="261" t="s">
        <v>218</v>
      </c>
      <c r="AU113" s="261" t="s">
        <v>85</v>
      </c>
      <c r="AV113" s="12" t="s">
        <v>85</v>
      </c>
      <c r="AW113" s="12" t="s">
        <v>39</v>
      </c>
      <c r="AX113" s="12" t="s">
        <v>18</v>
      </c>
      <c r="AY113" s="261" t="s">
        <v>208</v>
      </c>
    </row>
    <row r="114" spans="2:65" s="1" customFormat="1" ht="38.25" customHeight="1">
      <c r="B114" s="48"/>
      <c r="C114" s="236" t="s">
        <v>260</v>
      </c>
      <c r="D114" s="236" t="s">
        <v>210</v>
      </c>
      <c r="E114" s="237" t="s">
        <v>3298</v>
      </c>
      <c r="F114" s="238" t="s">
        <v>3299</v>
      </c>
      <c r="G114" s="239" t="s">
        <v>213</v>
      </c>
      <c r="H114" s="240">
        <v>20.72</v>
      </c>
      <c r="I114" s="241"/>
      <c r="J114" s="242">
        <f>ROUND(I114*H114,2)</f>
        <v>0</v>
      </c>
      <c r="K114" s="238" t="s">
        <v>214</v>
      </c>
      <c r="L114" s="74"/>
      <c r="M114" s="243" t="s">
        <v>22</v>
      </c>
      <c r="N114" s="244" t="s">
        <v>47</v>
      </c>
      <c r="O114" s="49"/>
      <c r="P114" s="245">
        <f>O114*H114</f>
        <v>0</v>
      </c>
      <c r="Q114" s="245">
        <v>0</v>
      </c>
      <c r="R114" s="245">
        <f>Q114*H114</f>
        <v>0</v>
      </c>
      <c r="S114" s="245">
        <v>0</v>
      </c>
      <c r="T114" s="246">
        <f>S114*H114</f>
        <v>0</v>
      </c>
      <c r="AR114" s="26" t="s">
        <v>121</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121</v>
      </c>
      <c r="BM114" s="26" t="s">
        <v>6388</v>
      </c>
    </row>
    <row r="115" spans="2:65" s="1" customFormat="1" ht="38.25" customHeight="1">
      <c r="B115" s="48"/>
      <c r="C115" s="236" t="s">
        <v>266</v>
      </c>
      <c r="D115" s="236" t="s">
        <v>210</v>
      </c>
      <c r="E115" s="237" t="s">
        <v>6389</v>
      </c>
      <c r="F115" s="238" t="s">
        <v>6390</v>
      </c>
      <c r="G115" s="239" t="s">
        <v>213</v>
      </c>
      <c r="H115" s="240">
        <v>10</v>
      </c>
      <c r="I115" s="241"/>
      <c r="J115" s="242">
        <f>ROUND(I115*H115,2)</f>
        <v>0</v>
      </c>
      <c r="K115" s="238" t="s">
        <v>214</v>
      </c>
      <c r="L115" s="74"/>
      <c r="M115" s="243" t="s">
        <v>22</v>
      </c>
      <c r="N115" s="244" t="s">
        <v>47</v>
      </c>
      <c r="O115" s="49"/>
      <c r="P115" s="245">
        <f>O115*H115</f>
        <v>0</v>
      </c>
      <c r="Q115" s="245">
        <v>0.67489</v>
      </c>
      <c r="R115" s="245">
        <f>Q115*H115</f>
        <v>6.7489</v>
      </c>
      <c r="S115" s="245">
        <v>0</v>
      </c>
      <c r="T115" s="246">
        <f>S115*H115</f>
        <v>0</v>
      </c>
      <c r="AR115" s="26" t="s">
        <v>121</v>
      </c>
      <c r="AT115" s="26" t="s">
        <v>210</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121</v>
      </c>
      <c r="BM115" s="26" t="s">
        <v>6391</v>
      </c>
    </row>
    <row r="116" spans="2:47" s="1" customFormat="1" ht="13.5">
      <c r="B116" s="48"/>
      <c r="C116" s="76"/>
      <c r="D116" s="248" t="s">
        <v>216</v>
      </c>
      <c r="E116" s="76"/>
      <c r="F116" s="249" t="s">
        <v>6392</v>
      </c>
      <c r="G116" s="76"/>
      <c r="H116" s="76"/>
      <c r="I116" s="206"/>
      <c r="J116" s="76"/>
      <c r="K116" s="76"/>
      <c r="L116" s="74"/>
      <c r="M116" s="250"/>
      <c r="N116" s="49"/>
      <c r="O116" s="49"/>
      <c r="P116" s="49"/>
      <c r="Q116" s="49"/>
      <c r="R116" s="49"/>
      <c r="S116" s="49"/>
      <c r="T116" s="97"/>
      <c r="AT116" s="26" t="s">
        <v>216</v>
      </c>
      <c r="AU116" s="26" t="s">
        <v>85</v>
      </c>
    </row>
    <row r="117" spans="2:51" s="12" customFormat="1" ht="13.5">
      <c r="B117" s="251"/>
      <c r="C117" s="252"/>
      <c r="D117" s="248" t="s">
        <v>218</v>
      </c>
      <c r="E117" s="253" t="s">
        <v>22</v>
      </c>
      <c r="F117" s="254" t="s">
        <v>6393</v>
      </c>
      <c r="G117" s="252"/>
      <c r="H117" s="255">
        <v>10</v>
      </c>
      <c r="I117" s="256"/>
      <c r="J117" s="252"/>
      <c r="K117" s="252"/>
      <c r="L117" s="257"/>
      <c r="M117" s="258"/>
      <c r="N117" s="259"/>
      <c r="O117" s="259"/>
      <c r="P117" s="259"/>
      <c r="Q117" s="259"/>
      <c r="R117" s="259"/>
      <c r="S117" s="259"/>
      <c r="T117" s="260"/>
      <c r="AT117" s="261" t="s">
        <v>218</v>
      </c>
      <c r="AU117" s="261" t="s">
        <v>85</v>
      </c>
      <c r="AV117" s="12" t="s">
        <v>85</v>
      </c>
      <c r="AW117" s="12" t="s">
        <v>39</v>
      </c>
      <c r="AX117" s="12" t="s">
        <v>18</v>
      </c>
      <c r="AY117" s="261" t="s">
        <v>208</v>
      </c>
    </row>
    <row r="118" spans="2:65" s="1" customFormat="1" ht="38.25" customHeight="1">
      <c r="B118" s="48"/>
      <c r="C118" s="236" t="s">
        <v>272</v>
      </c>
      <c r="D118" s="236" t="s">
        <v>210</v>
      </c>
      <c r="E118" s="237" t="s">
        <v>648</v>
      </c>
      <c r="F118" s="238" t="s">
        <v>649</v>
      </c>
      <c r="G118" s="239" t="s">
        <v>340</v>
      </c>
      <c r="H118" s="240">
        <v>0.336</v>
      </c>
      <c r="I118" s="241"/>
      <c r="J118" s="242">
        <f>ROUND(I118*H118,2)</f>
        <v>0</v>
      </c>
      <c r="K118" s="238" t="s">
        <v>214</v>
      </c>
      <c r="L118" s="74"/>
      <c r="M118" s="243" t="s">
        <v>22</v>
      </c>
      <c r="N118" s="244" t="s">
        <v>47</v>
      </c>
      <c r="O118" s="49"/>
      <c r="P118" s="245">
        <f>O118*H118</f>
        <v>0</v>
      </c>
      <c r="Q118" s="245">
        <v>1.05871</v>
      </c>
      <c r="R118" s="245">
        <f>Q118*H118</f>
        <v>0.35572656</v>
      </c>
      <c r="S118" s="245">
        <v>0</v>
      </c>
      <c r="T118" s="246">
        <f>S118*H118</f>
        <v>0</v>
      </c>
      <c r="AR118" s="26" t="s">
        <v>121</v>
      </c>
      <c r="AT118" s="26" t="s">
        <v>210</v>
      </c>
      <c r="AU118" s="26" t="s">
        <v>85</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121</v>
      </c>
      <c r="BM118" s="26" t="s">
        <v>6394</v>
      </c>
    </row>
    <row r="119" spans="2:51" s="12" customFormat="1" ht="13.5">
      <c r="B119" s="251"/>
      <c r="C119" s="252"/>
      <c r="D119" s="248" t="s">
        <v>218</v>
      </c>
      <c r="E119" s="253" t="s">
        <v>22</v>
      </c>
      <c r="F119" s="254" t="s">
        <v>6395</v>
      </c>
      <c r="G119" s="252"/>
      <c r="H119" s="255">
        <v>0.32</v>
      </c>
      <c r="I119" s="256"/>
      <c r="J119" s="252"/>
      <c r="K119" s="252"/>
      <c r="L119" s="257"/>
      <c r="M119" s="258"/>
      <c r="N119" s="259"/>
      <c r="O119" s="259"/>
      <c r="P119" s="259"/>
      <c r="Q119" s="259"/>
      <c r="R119" s="259"/>
      <c r="S119" s="259"/>
      <c r="T119" s="260"/>
      <c r="AT119" s="261" t="s">
        <v>218</v>
      </c>
      <c r="AU119" s="261" t="s">
        <v>85</v>
      </c>
      <c r="AV119" s="12" t="s">
        <v>85</v>
      </c>
      <c r="AW119" s="12" t="s">
        <v>39</v>
      </c>
      <c r="AX119" s="12" t="s">
        <v>18</v>
      </c>
      <c r="AY119" s="261" t="s">
        <v>208</v>
      </c>
    </row>
    <row r="120" spans="2:51" s="12" customFormat="1" ht="13.5">
      <c r="B120" s="251"/>
      <c r="C120" s="252"/>
      <c r="D120" s="248" t="s">
        <v>218</v>
      </c>
      <c r="E120" s="252"/>
      <c r="F120" s="254" t="s">
        <v>6396</v>
      </c>
      <c r="G120" s="252"/>
      <c r="H120" s="255">
        <v>0.336</v>
      </c>
      <c r="I120" s="256"/>
      <c r="J120" s="252"/>
      <c r="K120" s="252"/>
      <c r="L120" s="257"/>
      <c r="M120" s="258"/>
      <c r="N120" s="259"/>
      <c r="O120" s="259"/>
      <c r="P120" s="259"/>
      <c r="Q120" s="259"/>
      <c r="R120" s="259"/>
      <c r="S120" s="259"/>
      <c r="T120" s="260"/>
      <c r="AT120" s="261" t="s">
        <v>218</v>
      </c>
      <c r="AU120" s="261" t="s">
        <v>85</v>
      </c>
      <c r="AV120" s="12" t="s">
        <v>85</v>
      </c>
      <c r="AW120" s="12" t="s">
        <v>6</v>
      </c>
      <c r="AX120" s="12" t="s">
        <v>18</v>
      </c>
      <c r="AY120" s="261" t="s">
        <v>208</v>
      </c>
    </row>
    <row r="121" spans="2:63" s="11" customFormat="1" ht="29.85" customHeight="1">
      <c r="B121" s="220"/>
      <c r="C121" s="221"/>
      <c r="D121" s="222" t="s">
        <v>75</v>
      </c>
      <c r="E121" s="234" t="s">
        <v>104</v>
      </c>
      <c r="F121" s="234" t="s">
        <v>653</v>
      </c>
      <c r="G121" s="221"/>
      <c r="H121" s="221"/>
      <c r="I121" s="224"/>
      <c r="J121" s="235">
        <f>BK121</f>
        <v>0</v>
      </c>
      <c r="K121" s="221"/>
      <c r="L121" s="226"/>
      <c r="M121" s="227"/>
      <c r="N121" s="228"/>
      <c r="O121" s="228"/>
      <c r="P121" s="229">
        <f>SUM(P122:P125)</f>
        <v>0</v>
      </c>
      <c r="Q121" s="228"/>
      <c r="R121" s="229">
        <f>SUM(R122:R125)</f>
        <v>0</v>
      </c>
      <c r="S121" s="228"/>
      <c r="T121" s="230">
        <f>SUM(T122:T125)</f>
        <v>0</v>
      </c>
      <c r="AR121" s="231" t="s">
        <v>18</v>
      </c>
      <c r="AT121" s="232" t="s">
        <v>75</v>
      </c>
      <c r="AU121" s="232" t="s">
        <v>18</v>
      </c>
      <c r="AY121" s="231" t="s">
        <v>208</v>
      </c>
      <c r="BK121" s="233">
        <f>SUM(BK122:BK125)</f>
        <v>0</v>
      </c>
    </row>
    <row r="122" spans="2:65" s="1" customFormat="1" ht="25.5" customHeight="1">
      <c r="B122" s="48"/>
      <c r="C122" s="236" t="s">
        <v>277</v>
      </c>
      <c r="D122" s="236" t="s">
        <v>210</v>
      </c>
      <c r="E122" s="237" t="s">
        <v>6220</v>
      </c>
      <c r="F122" s="238" t="s">
        <v>6397</v>
      </c>
      <c r="G122" s="239" t="s">
        <v>269</v>
      </c>
      <c r="H122" s="240">
        <v>12.95</v>
      </c>
      <c r="I122" s="241"/>
      <c r="J122" s="242">
        <f>ROUND(I122*H122,2)</f>
        <v>0</v>
      </c>
      <c r="K122" s="238" t="s">
        <v>22</v>
      </c>
      <c r="L122" s="74"/>
      <c r="M122" s="243" t="s">
        <v>22</v>
      </c>
      <c r="N122" s="244" t="s">
        <v>47</v>
      </c>
      <c r="O122" s="49"/>
      <c r="P122" s="245">
        <f>O122*H122</f>
        <v>0</v>
      </c>
      <c r="Q122" s="245">
        <v>0</v>
      </c>
      <c r="R122" s="245">
        <f>Q122*H122</f>
        <v>0</v>
      </c>
      <c r="S122" s="245">
        <v>0</v>
      </c>
      <c r="T122" s="246">
        <f>S122*H122</f>
        <v>0</v>
      </c>
      <c r="AR122" s="26" t="s">
        <v>121</v>
      </c>
      <c r="AT122" s="26" t="s">
        <v>210</v>
      </c>
      <c r="AU122" s="26" t="s">
        <v>85</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121</v>
      </c>
      <c r="BM122" s="26" t="s">
        <v>6398</v>
      </c>
    </row>
    <row r="123" spans="2:51" s="12" customFormat="1" ht="13.5">
      <c r="B123" s="251"/>
      <c r="C123" s="252"/>
      <c r="D123" s="248" t="s">
        <v>218</v>
      </c>
      <c r="E123" s="253" t="s">
        <v>22</v>
      </c>
      <c r="F123" s="254" t="s">
        <v>6399</v>
      </c>
      <c r="G123" s="252"/>
      <c r="H123" s="255">
        <v>1.75</v>
      </c>
      <c r="I123" s="256"/>
      <c r="J123" s="252"/>
      <c r="K123" s="252"/>
      <c r="L123" s="257"/>
      <c r="M123" s="258"/>
      <c r="N123" s="259"/>
      <c r="O123" s="259"/>
      <c r="P123" s="259"/>
      <c r="Q123" s="259"/>
      <c r="R123" s="259"/>
      <c r="S123" s="259"/>
      <c r="T123" s="260"/>
      <c r="AT123" s="261" t="s">
        <v>218</v>
      </c>
      <c r="AU123" s="261" t="s">
        <v>85</v>
      </c>
      <c r="AV123" s="12" t="s">
        <v>85</v>
      </c>
      <c r="AW123" s="12" t="s">
        <v>39</v>
      </c>
      <c r="AX123" s="12" t="s">
        <v>76</v>
      </c>
      <c r="AY123" s="261" t="s">
        <v>208</v>
      </c>
    </row>
    <row r="124" spans="2:51" s="12" customFormat="1" ht="13.5">
      <c r="B124" s="251"/>
      <c r="C124" s="252"/>
      <c r="D124" s="248" t="s">
        <v>218</v>
      </c>
      <c r="E124" s="253" t="s">
        <v>22</v>
      </c>
      <c r="F124" s="254" t="s">
        <v>6400</v>
      </c>
      <c r="G124" s="252"/>
      <c r="H124" s="255">
        <v>11.2</v>
      </c>
      <c r="I124" s="256"/>
      <c r="J124" s="252"/>
      <c r="K124" s="252"/>
      <c r="L124" s="257"/>
      <c r="M124" s="258"/>
      <c r="N124" s="259"/>
      <c r="O124" s="259"/>
      <c r="P124" s="259"/>
      <c r="Q124" s="259"/>
      <c r="R124" s="259"/>
      <c r="S124" s="259"/>
      <c r="T124" s="260"/>
      <c r="AT124" s="261" t="s">
        <v>218</v>
      </c>
      <c r="AU124" s="261" t="s">
        <v>85</v>
      </c>
      <c r="AV124" s="12" t="s">
        <v>85</v>
      </c>
      <c r="AW124" s="12" t="s">
        <v>39</v>
      </c>
      <c r="AX124" s="12" t="s">
        <v>76</v>
      </c>
      <c r="AY124" s="261" t="s">
        <v>208</v>
      </c>
    </row>
    <row r="125" spans="2:51" s="13" customFormat="1" ht="13.5">
      <c r="B125" s="262"/>
      <c r="C125" s="263"/>
      <c r="D125" s="248" t="s">
        <v>218</v>
      </c>
      <c r="E125" s="264" t="s">
        <v>22</v>
      </c>
      <c r="F125" s="265" t="s">
        <v>259</v>
      </c>
      <c r="G125" s="263"/>
      <c r="H125" s="266">
        <v>12.95</v>
      </c>
      <c r="I125" s="267"/>
      <c r="J125" s="263"/>
      <c r="K125" s="263"/>
      <c r="L125" s="268"/>
      <c r="M125" s="269"/>
      <c r="N125" s="270"/>
      <c r="O125" s="270"/>
      <c r="P125" s="270"/>
      <c r="Q125" s="270"/>
      <c r="R125" s="270"/>
      <c r="S125" s="270"/>
      <c r="T125" s="271"/>
      <c r="AT125" s="272" t="s">
        <v>218</v>
      </c>
      <c r="AU125" s="272" t="s">
        <v>85</v>
      </c>
      <c r="AV125" s="13" t="s">
        <v>121</v>
      </c>
      <c r="AW125" s="13" t="s">
        <v>39</v>
      </c>
      <c r="AX125" s="13" t="s">
        <v>18</v>
      </c>
      <c r="AY125" s="272" t="s">
        <v>208</v>
      </c>
    </row>
    <row r="126" spans="2:63" s="11" customFormat="1" ht="29.85" customHeight="1">
      <c r="B126" s="220"/>
      <c r="C126" s="221"/>
      <c r="D126" s="222" t="s">
        <v>75</v>
      </c>
      <c r="E126" s="234" t="s">
        <v>238</v>
      </c>
      <c r="F126" s="234" t="s">
        <v>1116</v>
      </c>
      <c r="G126" s="221"/>
      <c r="H126" s="221"/>
      <c r="I126" s="224"/>
      <c r="J126" s="235">
        <f>BK126</f>
        <v>0</v>
      </c>
      <c r="K126" s="221"/>
      <c r="L126" s="226"/>
      <c r="M126" s="227"/>
      <c r="N126" s="228"/>
      <c r="O126" s="228"/>
      <c r="P126" s="229">
        <f>SUM(P127:P131)</f>
        <v>0</v>
      </c>
      <c r="Q126" s="228"/>
      <c r="R126" s="229">
        <f>SUM(R127:R131)</f>
        <v>0.0783</v>
      </c>
      <c r="S126" s="228"/>
      <c r="T126" s="230">
        <f>SUM(T127:T131)</f>
        <v>0</v>
      </c>
      <c r="AR126" s="231" t="s">
        <v>18</v>
      </c>
      <c r="AT126" s="232" t="s">
        <v>75</v>
      </c>
      <c r="AU126" s="232" t="s">
        <v>18</v>
      </c>
      <c r="AY126" s="231" t="s">
        <v>208</v>
      </c>
      <c r="BK126" s="233">
        <f>SUM(BK127:BK131)</f>
        <v>0</v>
      </c>
    </row>
    <row r="127" spans="2:65" s="1" customFormat="1" ht="25.5" customHeight="1">
      <c r="B127" s="48"/>
      <c r="C127" s="236" t="s">
        <v>284</v>
      </c>
      <c r="D127" s="236" t="s">
        <v>210</v>
      </c>
      <c r="E127" s="237" t="s">
        <v>6223</v>
      </c>
      <c r="F127" s="238" t="s">
        <v>6224</v>
      </c>
      <c r="G127" s="239" t="s">
        <v>213</v>
      </c>
      <c r="H127" s="240">
        <v>10</v>
      </c>
      <c r="I127" s="241"/>
      <c r="J127" s="242">
        <f>ROUND(I127*H127,2)</f>
        <v>0</v>
      </c>
      <c r="K127" s="238" t="s">
        <v>214</v>
      </c>
      <c r="L127" s="74"/>
      <c r="M127" s="243" t="s">
        <v>22</v>
      </c>
      <c r="N127" s="244" t="s">
        <v>47</v>
      </c>
      <c r="O127" s="49"/>
      <c r="P127" s="245">
        <f>O127*H127</f>
        <v>0</v>
      </c>
      <c r="Q127" s="245">
        <v>0.00026</v>
      </c>
      <c r="R127" s="245">
        <f>Q127*H127</f>
        <v>0.0026</v>
      </c>
      <c r="S127" s="245">
        <v>0</v>
      </c>
      <c r="T127" s="246">
        <f>S127*H127</f>
        <v>0</v>
      </c>
      <c r="AR127" s="26" t="s">
        <v>121</v>
      </c>
      <c r="AT127" s="26" t="s">
        <v>210</v>
      </c>
      <c r="AU127" s="26" t="s">
        <v>85</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121</v>
      </c>
      <c r="BM127" s="26" t="s">
        <v>6401</v>
      </c>
    </row>
    <row r="128" spans="2:65" s="1" customFormat="1" ht="25.5" customHeight="1">
      <c r="B128" s="48"/>
      <c r="C128" s="236" t="s">
        <v>290</v>
      </c>
      <c r="D128" s="236" t="s">
        <v>210</v>
      </c>
      <c r="E128" s="237" t="s">
        <v>6230</v>
      </c>
      <c r="F128" s="238" t="s">
        <v>6231</v>
      </c>
      <c r="G128" s="239" t="s">
        <v>213</v>
      </c>
      <c r="H128" s="240">
        <v>10</v>
      </c>
      <c r="I128" s="241"/>
      <c r="J128" s="242">
        <f>ROUND(I128*H128,2)</f>
        <v>0</v>
      </c>
      <c r="K128" s="238" t="s">
        <v>214</v>
      </c>
      <c r="L128" s="74"/>
      <c r="M128" s="243" t="s">
        <v>22</v>
      </c>
      <c r="N128" s="244" t="s">
        <v>47</v>
      </c>
      <c r="O128" s="49"/>
      <c r="P128" s="245">
        <f>O128*H128</f>
        <v>0</v>
      </c>
      <c r="Q128" s="245">
        <v>0.00489</v>
      </c>
      <c r="R128" s="245">
        <f>Q128*H128</f>
        <v>0.0489</v>
      </c>
      <c r="S128" s="245">
        <v>0</v>
      </c>
      <c r="T128" s="246">
        <f>S128*H128</f>
        <v>0</v>
      </c>
      <c r="AR128" s="26" t="s">
        <v>121</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121</v>
      </c>
      <c r="BM128" s="26" t="s">
        <v>6402</v>
      </c>
    </row>
    <row r="129" spans="2:47" s="1" customFormat="1" ht="13.5">
      <c r="B129" s="48"/>
      <c r="C129" s="76"/>
      <c r="D129" s="248" t="s">
        <v>216</v>
      </c>
      <c r="E129" s="76"/>
      <c r="F129" s="249" t="s">
        <v>6403</v>
      </c>
      <c r="G129" s="76"/>
      <c r="H129" s="76"/>
      <c r="I129" s="206"/>
      <c r="J129" s="76"/>
      <c r="K129" s="76"/>
      <c r="L129" s="74"/>
      <c r="M129" s="250"/>
      <c r="N129" s="49"/>
      <c r="O129" s="49"/>
      <c r="P129" s="49"/>
      <c r="Q129" s="49"/>
      <c r="R129" s="49"/>
      <c r="S129" s="49"/>
      <c r="T129" s="97"/>
      <c r="AT129" s="26" t="s">
        <v>216</v>
      </c>
      <c r="AU129" s="26" t="s">
        <v>85</v>
      </c>
    </row>
    <row r="130" spans="2:51" s="12" customFormat="1" ht="13.5">
      <c r="B130" s="251"/>
      <c r="C130" s="252"/>
      <c r="D130" s="248" t="s">
        <v>218</v>
      </c>
      <c r="E130" s="253" t="s">
        <v>22</v>
      </c>
      <c r="F130" s="254" t="s">
        <v>6393</v>
      </c>
      <c r="G130" s="252"/>
      <c r="H130" s="255">
        <v>10</v>
      </c>
      <c r="I130" s="256"/>
      <c r="J130" s="252"/>
      <c r="K130" s="252"/>
      <c r="L130" s="257"/>
      <c r="M130" s="258"/>
      <c r="N130" s="259"/>
      <c r="O130" s="259"/>
      <c r="P130" s="259"/>
      <c r="Q130" s="259"/>
      <c r="R130" s="259"/>
      <c r="S130" s="259"/>
      <c r="T130" s="260"/>
      <c r="AT130" s="261" t="s">
        <v>218</v>
      </c>
      <c r="AU130" s="261" t="s">
        <v>85</v>
      </c>
      <c r="AV130" s="12" t="s">
        <v>85</v>
      </c>
      <c r="AW130" s="12" t="s">
        <v>39</v>
      </c>
      <c r="AX130" s="12" t="s">
        <v>18</v>
      </c>
      <c r="AY130" s="261" t="s">
        <v>208</v>
      </c>
    </row>
    <row r="131" spans="2:65" s="1" customFormat="1" ht="25.5" customHeight="1">
      <c r="B131" s="48"/>
      <c r="C131" s="236" t="s">
        <v>10</v>
      </c>
      <c r="D131" s="236" t="s">
        <v>210</v>
      </c>
      <c r="E131" s="237" t="s">
        <v>1446</v>
      </c>
      <c r="F131" s="238" t="s">
        <v>1447</v>
      </c>
      <c r="G131" s="239" t="s">
        <v>213</v>
      </c>
      <c r="H131" s="240">
        <v>10</v>
      </c>
      <c r="I131" s="241"/>
      <c r="J131" s="242">
        <f>ROUND(I131*H131,2)</f>
        <v>0</v>
      </c>
      <c r="K131" s="238" t="s">
        <v>214</v>
      </c>
      <c r="L131" s="74"/>
      <c r="M131" s="243" t="s">
        <v>22</v>
      </c>
      <c r="N131" s="244" t="s">
        <v>47</v>
      </c>
      <c r="O131" s="49"/>
      <c r="P131" s="245">
        <f>O131*H131</f>
        <v>0</v>
      </c>
      <c r="Q131" s="245">
        <v>0.00268</v>
      </c>
      <c r="R131" s="245">
        <f>Q131*H131</f>
        <v>0.0268</v>
      </c>
      <c r="S131" s="245">
        <v>0</v>
      </c>
      <c r="T131" s="246">
        <f>S131*H131</f>
        <v>0</v>
      </c>
      <c r="AR131" s="26" t="s">
        <v>121</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121</v>
      </c>
      <c r="BM131" s="26" t="s">
        <v>6404</v>
      </c>
    </row>
    <row r="132" spans="2:63" s="11" customFormat="1" ht="29.85" customHeight="1">
      <c r="B132" s="220"/>
      <c r="C132" s="221"/>
      <c r="D132" s="222" t="s">
        <v>75</v>
      </c>
      <c r="E132" s="234" t="s">
        <v>260</v>
      </c>
      <c r="F132" s="234" t="s">
        <v>265</v>
      </c>
      <c r="G132" s="221"/>
      <c r="H132" s="221"/>
      <c r="I132" s="224"/>
      <c r="J132" s="235">
        <f>BK132</f>
        <v>0</v>
      </c>
      <c r="K132" s="221"/>
      <c r="L132" s="226"/>
      <c r="M132" s="227"/>
      <c r="N132" s="228"/>
      <c r="O132" s="228"/>
      <c r="P132" s="229">
        <f>P133</f>
        <v>0</v>
      </c>
      <c r="Q132" s="228"/>
      <c r="R132" s="229">
        <f>R133</f>
        <v>0</v>
      </c>
      <c r="S132" s="228"/>
      <c r="T132" s="230">
        <f>T133</f>
        <v>0</v>
      </c>
      <c r="AR132" s="231" t="s">
        <v>18</v>
      </c>
      <c r="AT132" s="232" t="s">
        <v>75</v>
      </c>
      <c r="AU132" s="232" t="s">
        <v>18</v>
      </c>
      <c r="AY132" s="231" t="s">
        <v>208</v>
      </c>
      <c r="BK132" s="233">
        <f>BK133</f>
        <v>0</v>
      </c>
    </row>
    <row r="133" spans="2:65" s="1" customFormat="1" ht="25.5" customHeight="1">
      <c r="B133" s="48"/>
      <c r="C133" s="236" t="s">
        <v>300</v>
      </c>
      <c r="D133" s="236" t="s">
        <v>210</v>
      </c>
      <c r="E133" s="237" t="s">
        <v>6234</v>
      </c>
      <c r="F133" s="238" t="s">
        <v>6235</v>
      </c>
      <c r="G133" s="239" t="s">
        <v>269</v>
      </c>
      <c r="H133" s="240">
        <v>13</v>
      </c>
      <c r="I133" s="241"/>
      <c r="J133" s="242">
        <f>ROUND(I133*H133,2)</f>
        <v>0</v>
      </c>
      <c r="K133" s="238" t="s">
        <v>22</v>
      </c>
      <c r="L133" s="74"/>
      <c r="M133" s="243" t="s">
        <v>22</v>
      </c>
      <c r="N133" s="244" t="s">
        <v>47</v>
      </c>
      <c r="O133" s="49"/>
      <c r="P133" s="245">
        <f>O133*H133</f>
        <v>0</v>
      </c>
      <c r="Q133" s="245">
        <v>0</v>
      </c>
      <c r="R133" s="245">
        <f>Q133*H133</f>
        <v>0</v>
      </c>
      <c r="S133" s="245">
        <v>0</v>
      </c>
      <c r="T133" s="246">
        <f>S133*H133</f>
        <v>0</v>
      </c>
      <c r="AR133" s="26" t="s">
        <v>121</v>
      </c>
      <c r="AT133" s="26" t="s">
        <v>210</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121</v>
      </c>
      <c r="BM133" s="26" t="s">
        <v>6405</v>
      </c>
    </row>
    <row r="134" spans="2:63" s="11" customFormat="1" ht="29.85" customHeight="1">
      <c r="B134" s="220"/>
      <c r="C134" s="221"/>
      <c r="D134" s="222" t="s">
        <v>75</v>
      </c>
      <c r="E134" s="234" t="s">
        <v>1968</v>
      </c>
      <c r="F134" s="234" t="s">
        <v>1963</v>
      </c>
      <c r="G134" s="221"/>
      <c r="H134" s="221"/>
      <c r="I134" s="224"/>
      <c r="J134" s="235">
        <f>BK134</f>
        <v>0</v>
      </c>
      <c r="K134" s="221"/>
      <c r="L134" s="226"/>
      <c r="M134" s="227"/>
      <c r="N134" s="228"/>
      <c r="O134" s="228"/>
      <c r="P134" s="229">
        <f>SUM(P135:P136)</f>
        <v>0</v>
      </c>
      <c r="Q134" s="228"/>
      <c r="R134" s="229">
        <f>SUM(R135:R136)</f>
        <v>0</v>
      </c>
      <c r="S134" s="228"/>
      <c r="T134" s="230">
        <f>SUM(T135:T136)</f>
        <v>0</v>
      </c>
      <c r="AR134" s="231" t="s">
        <v>18</v>
      </c>
      <c r="AT134" s="232" t="s">
        <v>75</v>
      </c>
      <c r="AU134" s="232" t="s">
        <v>18</v>
      </c>
      <c r="AY134" s="231" t="s">
        <v>208</v>
      </c>
      <c r="BK134" s="233">
        <f>SUM(BK135:BK136)</f>
        <v>0</v>
      </c>
    </row>
    <row r="135" spans="2:65" s="1" customFormat="1" ht="38.25" customHeight="1">
      <c r="B135" s="48"/>
      <c r="C135" s="236" t="s">
        <v>306</v>
      </c>
      <c r="D135" s="236" t="s">
        <v>210</v>
      </c>
      <c r="E135" s="237" t="s">
        <v>6406</v>
      </c>
      <c r="F135" s="238" t="s">
        <v>6407</v>
      </c>
      <c r="G135" s="239" t="s">
        <v>340</v>
      </c>
      <c r="H135" s="240">
        <v>19.348</v>
      </c>
      <c r="I135" s="241"/>
      <c r="J135" s="242">
        <f>ROUND(I135*H135,2)</f>
        <v>0</v>
      </c>
      <c r="K135" s="238" t="s">
        <v>214</v>
      </c>
      <c r="L135" s="74"/>
      <c r="M135" s="243" t="s">
        <v>22</v>
      </c>
      <c r="N135" s="244" t="s">
        <v>47</v>
      </c>
      <c r="O135" s="49"/>
      <c r="P135" s="245">
        <f>O135*H135</f>
        <v>0</v>
      </c>
      <c r="Q135" s="245">
        <v>0</v>
      </c>
      <c r="R135" s="245">
        <f>Q135*H135</f>
        <v>0</v>
      </c>
      <c r="S135" s="245">
        <v>0</v>
      </c>
      <c r="T135" s="246">
        <f>S135*H135</f>
        <v>0</v>
      </c>
      <c r="AR135" s="26" t="s">
        <v>121</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121</v>
      </c>
      <c r="BM135" s="26" t="s">
        <v>6408</v>
      </c>
    </row>
    <row r="136" spans="2:47" s="1" customFormat="1" ht="13.5">
      <c r="B136" s="48"/>
      <c r="C136" s="76"/>
      <c r="D136" s="248" t="s">
        <v>216</v>
      </c>
      <c r="E136" s="76"/>
      <c r="F136" s="249" t="s">
        <v>6409</v>
      </c>
      <c r="G136" s="76"/>
      <c r="H136" s="76"/>
      <c r="I136" s="206"/>
      <c r="J136" s="76"/>
      <c r="K136" s="76"/>
      <c r="L136" s="74"/>
      <c r="M136" s="250"/>
      <c r="N136" s="49"/>
      <c r="O136" s="49"/>
      <c r="P136" s="49"/>
      <c r="Q136" s="49"/>
      <c r="R136" s="49"/>
      <c r="S136" s="49"/>
      <c r="T136" s="97"/>
      <c r="AT136" s="26" t="s">
        <v>216</v>
      </c>
      <c r="AU136" s="26" t="s">
        <v>85</v>
      </c>
    </row>
    <row r="137" spans="2:63" s="11" customFormat="1" ht="37.4" customHeight="1">
      <c r="B137" s="220"/>
      <c r="C137" s="221"/>
      <c r="D137" s="222" t="s">
        <v>75</v>
      </c>
      <c r="E137" s="223" t="s">
        <v>1974</v>
      </c>
      <c r="F137" s="223" t="s">
        <v>1975</v>
      </c>
      <c r="G137" s="221"/>
      <c r="H137" s="221"/>
      <c r="I137" s="224"/>
      <c r="J137" s="225">
        <f>BK137</f>
        <v>0</v>
      </c>
      <c r="K137" s="221"/>
      <c r="L137" s="226"/>
      <c r="M137" s="227"/>
      <c r="N137" s="228"/>
      <c r="O137" s="228"/>
      <c r="P137" s="229">
        <f>P138</f>
        <v>0</v>
      </c>
      <c r="Q137" s="228"/>
      <c r="R137" s="229">
        <f>R138</f>
        <v>0.06384</v>
      </c>
      <c r="S137" s="228"/>
      <c r="T137" s="230">
        <f>T138</f>
        <v>0</v>
      </c>
      <c r="AR137" s="231" t="s">
        <v>85</v>
      </c>
      <c r="AT137" s="232" t="s">
        <v>75</v>
      </c>
      <c r="AU137" s="232" t="s">
        <v>76</v>
      </c>
      <c r="AY137" s="231" t="s">
        <v>208</v>
      </c>
      <c r="BK137" s="233">
        <f>BK138</f>
        <v>0</v>
      </c>
    </row>
    <row r="138" spans="2:63" s="11" customFormat="1" ht="19.9" customHeight="1">
      <c r="B138" s="220"/>
      <c r="C138" s="221"/>
      <c r="D138" s="222" t="s">
        <v>75</v>
      </c>
      <c r="E138" s="234" t="s">
        <v>1976</v>
      </c>
      <c r="F138" s="234" t="s">
        <v>1977</v>
      </c>
      <c r="G138" s="221"/>
      <c r="H138" s="221"/>
      <c r="I138" s="224"/>
      <c r="J138" s="235">
        <f>BK138</f>
        <v>0</v>
      </c>
      <c r="K138" s="221"/>
      <c r="L138" s="226"/>
      <c r="M138" s="227"/>
      <c r="N138" s="228"/>
      <c r="O138" s="228"/>
      <c r="P138" s="229">
        <f>SUM(P139:P149)</f>
        <v>0</v>
      </c>
      <c r="Q138" s="228"/>
      <c r="R138" s="229">
        <f>SUM(R139:R149)</f>
        <v>0.06384</v>
      </c>
      <c r="S138" s="228"/>
      <c r="T138" s="230">
        <f>SUM(T139:T149)</f>
        <v>0</v>
      </c>
      <c r="AR138" s="231" t="s">
        <v>85</v>
      </c>
      <c r="AT138" s="232" t="s">
        <v>75</v>
      </c>
      <c r="AU138" s="232" t="s">
        <v>18</v>
      </c>
      <c r="AY138" s="231" t="s">
        <v>208</v>
      </c>
      <c r="BK138" s="233">
        <f>SUM(BK139:BK149)</f>
        <v>0</v>
      </c>
    </row>
    <row r="139" spans="2:65" s="1" customFormat="1" ht="25.5" customHeight="1">
      <c r="B139" s="48"/>
      <c r="C139" s="236" t="s">
        <v>311</v>
      </c>
      <c r="D139" s="236" t="s">
        <v>210</v>
      </c>
      <c r="E139" s="237" t="s">
        <v>1984</v>
      </c>
      <c r="F139" s="238" t="s">
        <v>1985</v>
      </c>
      <c r="G139" s="239" t="s">
        <v>213</v>
      </c>
      <c r="H139" s="240">
        <v>10</v>
      </c>
      <c r="I139" s="241"/>
      <c r="J139" s="242">
        <f>ROUND(I139*H139,2)</f>
        <v>0</v>
      </c>
      <c r="K139" s="238" t="s">
        <v>214</v>
      </c>
      <c r="L139" s="74"/>
      <c r="M139" s="243" t="s">
        <v>22</v>
      </c>
      <c r="N139" s="244" t="s">
        <v>47</v>
      </c>
      <c r="O139" s="49"/>
      <c r="P139" s="245">
        <f>O139*H139</f>
        <v>0</v>
      </c>
      <c r="Q139" s="245">
        <v>0</v>
      </c>
      <c r="R139" s="245">
        <f>Q139*H139</f>
        <v>0</v>
      </c>
      <c r="S139" s="245">
        <v>0</v>
      </c>
      <c r="T139" s="246">
        <f>S139*H139</f>
        <v>0</v>
      </c>
      <c r="AR139" s="26" t="s">
        <v>300</v>
      </c>
      <c r="AT139" s="26" t="s">
        <v>210</v>
      </c>
      <c r="AU139" s="26" t="s">
        <v>85</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300</v>
      </c>
      <c r="BM139" s="26" t="s">
        <v>6410</v>
      </c>
    </row>
    <row r="140" spans="2:47" s="1" customFormat="1" ht="13.5">
      <c r="B140" s="48"/>
      <c r="C140" s="76"/>
      <c r="D140" s="248" t="s">
        <v>216</v>
      </c>
      <c r="E140" s="76"/>
      <c r="F140" s="249" t="s">
        <v>1982</v>
      </c>
      <c r="G140" s="76"/>
      <c r="H140" s="76"/>
      <c r="I140" s="206"/>
      <c r="J140" s="76"/>
      <c r="K140" s="76"/>
      <c r="L140" s="74"/>
      <c r="M140" s="250"/>
      <c r="N140" s="49"/>
      <c r="O140" s="49"/>
      <c r="P140" s="49"/>
      <c r="Q140" s="49"/>
      <c r="R140" s="49"/>
      <c r="S140" s="49"/>
      <c r="T140" s="97"/>
      <c r="AT140" s="26" t="s">
        <v>216</v>
      </c>
      <c r="AU140" s="26" t="s">
        <v>85</v>
      </c>
    </row>
    <row r="141" spans="2:65" s="1" customFormat="1" ht="16.5" customHeight="1">
      <c r="B141" s="48"/>
      <c r="C141" s="286" t="s">
        <v>315</v>
      </c>
      <c r="D141" s="286" t="s">
        <v>468</v>
      </c>
      <c r="E141" s="287" t="s">
        <v>6247</v>
      </c>
      <c r="F141" s="288" t="s">
        <v>6248</v>
      </c>
      <c r="G141" s="289" t="s">
        <v>340</v>
      </c>
      <c r="H141" s="290">
        <v>0.003</v>
      </c>
      <c r="I141" s="291"/>
      <c r="J141" s="292">
        <f>ROUND(I141*H141,2)</f>
        <v>0</v>
      </c>
      <c r="K141" s="288" t="s">
        <v>214</v>
      </c>
      <c r="L141" s="293"/>
      <c r="M141" s="294" t="s">
        <v>22</v>
      </c>
      <c r="N141" s="295" t="s">
        <v>47</v>
      </c>
      <c r="O141" s="49"/>
      <c r="P141" s="245">
        <f>O141*H141</f>
        <v>0</v>
      </c>
      <c r="Q141" s="245">
        <v>1</v>
      </c>
      <c r="R141" s="245">
        <f>Q141*H141</f>
        <v>0.003</v>
      </c>
      <c r="S141" s="245">
        <v>0</v>
      </c>
      <c r="T141" s="246">
        <f>S141*H141</f>
        <v>0</v>
      </c>
      <c r="AR141" s="26" t="s">
        <v>559</v>
      </c>
      <c r="AT141" s="26" t="s">
        <v>468</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300</v>
      </c>
      <c r="BM141" s="26" t="s">
        <v>6411</v>
      </c>
    </row>
    <row r="142" spans="2:47" s="1" customFormat="1" ht="13.5">
      <c r="B142" s="48"/>
      <c r="C142" s="76"/>
      <c r="D142" s="248" t="s">
        <v>391</v>
      </c>
      <c r="E142" s="76"/>
      <c r="F142" s="249" t="s">
        <v>1995</v>
      </c>
      <c r="G142" s="76"/>
      <c r="H142" s="76"/>
      <c r="I142" s="206"/>
      <c r="J142" s="76"/>
      <c r="K142" s="76"/>
      <c r="L142" s="74"/>
      <c r="M142" s="250"/>
      <c r="N142" s="49"/>
      <c r="O142" s="49"/>
      <c r="P142" s="49"/>
      <c r="Q142" s="49"/>
      <c r="R142" s="49"/>
      <c r="S142" s="49"/>
      <c r="T142" s="97"/>
      <c r="AT142" s="26" t="s">
        <v>391</v>
      </c>
      <c r="AU142" s="26" t="s">
        <v>85</v>
      </c>
    </row>
    <row r="143" spans="2:51" s="12" customFormat="1" ht="13.5">
      <c r="B143" s="251"/>
      <c r="C143" s="252"/>
      <c r="D143" s="248" t="s">
        <v>218</v>
      </c>
      <c r="E143" s="252"/>
      <c r="F143" s="254" t="s">
        <v>6412</v>
      </c>
      <c r="G143" s="252"/>
      <c r="H143" s="255">
        <v>0.003</v>
      </c>
      <c r="I143" s="256"/>
      <c r="J143" s="252"/>
      <c r="K143" s="252"/>
      <c r="L143" s="257"/>
      <c r="M143" s="258"/>
      <c r="N143" s="259"/>
      <c r="O143" s="259"/>
      <c r="P143" s="259"/>
      <c r="Q143" s="259"/>
      <c r="R143" s="259"/>
      <c r="S143" s="259"/>
      <c r="T143" s="260"/>
      <c r="AT143" s="261" t="s">
        <v>218</v>
      </c>
      <c r="AU143" s="261" t="s">
        <v>85</v>
      </c>
      <c r="AV143" s="12" t="s">
        <v>85</v>
      </c>
      <c r="AW143" s="12" t="s">
        <v>6</v>
      </c>
      <c r="AX143" s="12" t="s">
        <v>18</v>
      </c>
      <c r="AY143" s="261" t="s">
        <v>208</v>
      </c>
    </row>
    <row r="144" spans="2:65" s="1" customFormat="1" ht="25.5" customHeight="1">
      <c r="B144" s="48"/>
      <c r="C144" s="236" t="s">
        <v>320</v>
      </c>
      <c r="D144" s="236" t="s">
        <v>210</v>
      </c>
      <c r="E144" s="237" t="s">
        <v>2006</v>
      </c>
      <c r="F144" s="238" t="s">
        <v>6251</v>
      </c>
      <c r="G144" s="239" t="s">
        <v>213</v>
      </c>
      <c r="H144" s="240">
        <v>10</v>
      </c>
      <c r="I144" s="241"/>
      <c r="J144" s="242">
        <f>ROUND(I144*H144,2)</f>
        <v>0</v>
      </c>
      <c r="K144" s="238" t="s">
        <v>214</v>
      </c>
      <c r="L144" s="74"/>
      <c r="M144" s="243" t="s">
        <v>22</v>
      </c>
      <c r="N144" s="244" t="s">
        <v>47</v>
      </c>
      <c r="O144" s="49"/>
      <c r="P144" s="245">
        <f>O144*H144</f>
        <v>0</v>
      </c>
      <c r="Q144" s="245">
        <v>0.0004</v>
      </c>
      <c r="R144" s="245">
        <f>Q144*H144</f>
        <v>0.004</v>
      </c>
      <c r="S144" s="245">
        <v>0</v>
      </c>
      <c r="T144" s="246">
        <f>S144*H144</f>
        <v>0</v>
      </c>
      <c r="AR144" s="26" t="s">
        <v>300</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300</v>
      </c>
      <c r="BM144" s="26" t="s">
        <v>6413</v>
      </c>
    </row>
    <row r="145" spans="2:47" s="1" customFormat="1" ht="13.5">
      <c r="B145" s="48"/>
      <c r="C145" s="76"/>
      <c r="D145" s="248" t="s">
        <v>216</v>
      </c>
      <c r="E145" s="76"/>
      <c r="F145" s="249" t="s">
        <v>2003</v>
      </c>
      <c r="G145" s="76"/>
      <c r="H145" s="76"/>
      <c r="I145" s="206"/>
      <c r="J145" s="76"/>
      <c r="K145" s="76"/>
      <c r="L145" s="74"/>
      <c r="M145" s="250"/>
      <c r="N145" s="49"/>
      <c r="O145" s="49"/>
      <c r="P145" s="49"/>
      <c r="Q145" s="49"/>
      <c r="R145" s="49"/>
      <c r="S145" s="49"/>
      <c r="T145" s="97"/>
      <c r="AT145" s="26" t="s">
        <v>216</v>
      </c>
      <c r="AU145" s="26" t="s">
        <v>85</v>
      </c>
    </row>
    <row r="146" spans="2:65" s="1" customFormat="1" ht="25.5" customHeight="1">
      <c r="B146" s="48"/>
      <c r="C146" s="286" t="s">
        <v>9</v>
      </c>
      <c r="D146" s="286" t="s">
        <v>468</v>
      </c>
      <c r="E146" s="287" t="s">
        <v>2011</v>
      </c>
      <c r="F146" s="288" t="s">
        <v>6253</v>
      </c>
      <c r="G146" s="289" t="s">
        <v>213</v>
      </c>
      <c r="H146" s="290">
        <v>11.6</v>
      </c>
      <c r="I146" s="291"/>
      <c r="J146" s="292">
        <f>ROUND(I146*H146,2)</f>
        <v>0</v>
      </c>
      <c r="K146" s="288" t="s">
        <v>214</v>
      </c>
      <c r="L146" s="293"/>
      <c r="M146" s="294" t="s">
        <v>22</v>
      </c>
      <c r="N146" s="295" t="s">
        <v>47</v>
      </c>
      <c r="O146" s="49"/>
      <c r="P146" s="245">
        <f>O146*H146</f>
        <v>0</v>
      </c>
      <c r="Q146" s="245">
        <v>0.0049</v>
      </c>
      <c r="R146" s="245">
        <f>Q146*H146</f>
        <v>0.056839999999999995</v>
      </c>
      <c r="S146" s="245">
        <v>0</v>
      </c>
      <c r="T146" s="246">
        <f>S146*H146</f>
        <v>0</v>
      </c>
      <c r="AR146" s="26" t="s">
        <v>559</v>
      </c>
      <c r="AT146" s="26" t="s">
        <v>468</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300</v>
      </c>
      <c r="BM146" s="26" t="s">
        <v>6414</v>
      </c>
    </row>
    <row r="147" spans="2:51" s="12" customFormat="1" ht="13.5">
      <c r="B147" s="251"/>
      <c r="C147" s="252"/>
      <c r="D147" s="248" t="s">
        <v>218</v>
      </c>
      <c r="E147" s="252"/>
      <c r="F147" s="254" t="s">
        <v>6415</v>
      </c>
      <c r="G147" s="252"/>
      <c r="H147" s="255">
        <v>11.6</v>
      </c>
      <c r="I147" s="256"/>
      <c r="J147" s="252"/>
      <c r="K147" s="252"/>
      <c r="L147" s="257"/>
      <c r="M147" s="258"/>
      <c r="N147" s="259"/>
      <c r="O147" s="259"/>
      <c r="P147" s="259"/>
      <c r="Q147" s="259"/>
      <c r="R147" s="259"/>
      <c r="S147" s="259"/>
      <c r="T147" s="260"/>
      <c r="AT147" s="261" t="s">
        <v>218</v>
      </c>
      <c r="AU147" s="261" t="s">
        <v>85</v>
      </c>
      <c r="AV147" s="12" t="s">
        <v>85</v>
      </c>
      <c r="AW147" s="12" t="s">
        <v>6</v>
      </c>
      <c r="AX147" s="12" t="s">
        <v>18</v>
      </c>
      <c r="AY147" s="261" t="s">
        <v>208</v>
      </c>
    </row>
    <row r="148" spans="2:65" s="1" customFormat="1" ht="38.25" customHeight="1">
      <c r="B148" s="48"/>
      <c r="C148" s="236" t="s">
        <v>327</v>
      </c>
      <c r="D148" s="236" t="s">
        <v>210</v>
      </c>
      <c r="E148" s="237" t="s">
        <v>6256</v>
      </c>
      <c r="F148" s="238" t="s">
        <v>6257</v>
      </c>
      <c r="G148" s="239" t="s">
        <v>2043</v>
      </c>
      <c r="H148" s="307"/>
      <c r="I148" s="241"/>
      <c r="J148" s="242">
        <f>ROUND(I148*H148,2)</f>
        <v>0</v>
      </c>
      <c r="K148" s="238" t="s">
        <v>214</v>
      </c>
      <c r="L148" s="74"/>
      <c r="M148" s="243" t="s">
        <v>22</v>
      </c>
      <c r="N148" s="244" t="s">
        <v>47</v>
      </c>
      <c r="O148" s="49"/>
      <c r="P148" s="245">
        <f>O148*H148</f>
        <v>0</v>
      </c>
      <c r="Q148" s="245">
        <v>0</v>
      </c>
      <c r="R148" s="245">
        <f>Q148*H148</f>
        <v>0</v>
      </c>
      <c r="S148" s="245">
        <v>0</v>
      </c>
      <c r="T148" s="246">
        <f>S148*H148</f>
        <v>0</v>
      </c>
      <c r="AR148" s="26" t="s">
        <v>300</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300</v>
      </c>
      <c r="BM148" s="26" t="s">
        <v>6416</v>
      </c>
    </row>
    <row r="149" spans="2:47" s="1" customFormat="1" ht="13.5">
      <c r="B149" s="48"/>
      <c r="C149" s="76"/>
      <c r="D149" s="248" t="s">
        <v>216</v>
      </c>
      <c r="E149" s="76"/>
      <c r="F149" s="249" t="s">
        <v>2045</v>
      </c>
      <c r="G149" s="76"/>
      <c r="H149" s="76"/>
      <c r="I149" s="206"/>
      <c r="J149" s="76"/>
      <c r="K149" s="76"/>
      <c r="L149" s="74"/>
      <c r="M149" s="283"/>
      <c r="N149" s="284"/>
      <c r="O149" s="284"/>
      <c r="P149" s="284"/>
      <c r="Q149" s="284"/>
      <c r="R149" s="284"/>
      <c r="S149" s="284"/>
      <c r="T149" s="285"/>
      <c r="AT149" s="26" t="s">
        <v>216</v>
      </c>
      <c r="AU149" s="26" t="s">
        <v>85</v>
      </c>
    </row>
    <row r="150" spans="2:12" s="1" customFormat="1" ht="6.95" customHeight="1">
      <c r="B150" s="69"/>
      <c r="C150" s="70"/>
      <c r="D150" s="70"/>
      <c r="E150" s="70"/>
      <c r="F150" s="70"/>
      <c r="G150" s="70"/>
      <c r="H150" s="70"/>
      <c r="I150" s="181"/>
      <c r="J150" s="70"/>
      <c r="K150" s="70"/>
      <c r="L150" s="74"/>
    </row>
  </sheetData>
  <sheetProtection password="CC35" sheet="1" objects="1" scenarios="1" formatColumns="0" formatRows="0" autoFilter="0"/>
  <autoFilter ref="C90:K149"/>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167</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6417</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ROUND(SUM(BE84:BE107),2)</f>
        <v>0</v>
      </c>
      <c r="G32" s="49"/>
      <c r="H32" s="49"/>
      <c r="I32" s="173">
        <v>0.21</v>
      </c>
      <c r="J32" s="172">
        <f>ROUND(ROUND((SUM(BE84:BE107)),2)*I32,2)</f>
        <v>0</v>
      </c>
      <c r="K32" s="53"/>
    </row>
    <row r="33" spans="2:11" s="1" customFormat="1" ht="14.4" customHeight="1">
      <c r="B33" s="48"/>
      <c r="C33" s="49"/>
      <c r="D33" s="49"/>
      <c r="E33" s="57" t="s">
        <v>48</v>
      </c>
      <c r="F33" s="172">
        <f>ROUND(SUM(BF84:BF107),2)</f>
        <v>0</v>
      </c>
      <c r="G33" s="49"/>
      <c r="H33" s="49"/>
      <c r="I33" s="173">
        <v>0.15</v>
      </c>
      <c r="J33" s="172">
        <f>ROUND(ROUND((SUM(BF84:BF107)),2)*I33,2)</f>
        <v>0</v>
      </c>
      <c r="K33" s="53"/>
    </row>
    <row r="34" spans="2:11" s="1" customFormat="1" ht="14.4" customHeight="1" hidden="1">
      <c r="B34" s="48"/>
      <c r="C34" s="49"/>
      <c r="D34" s="49"/>
      <c r="E34" s="57" t="s">
        <v>49</v>
      </c>
      <c r="F34" s="172">
        <f>ROUND(SUM(BG84:BG107),2)</f>
        <v>0</v>
      </c>
      <c r="G34" s="49"/>
      <c r="H34" s="49"/>
      <c r="I34" s="173">
        <v>0.21</v>
      </c>
      <c r="J34" s="172">
        <v>0</v>
      </c>
      <c r="K34" s="53"/>
    </row>
    <row r="35" spans="2:11" s="1" customFormat="1" ht="14.4" customHeight="1" hidden="1">
      <c r="B35" s="48"/>
      <c r="C35" s="49"/>
      <c r="D35" s="49"/>
      <c r="E35" s="57" t="s">
        <v>50</v>
      </c>
      <c r="F35" s="172">
        <f>ROUND(SUM(BH84:BH107),2)</f>
        <v>0</v>
      </c>
      <c r="G35" s="49"/>
      <c r="H35" s="49"/>
      <c r="I35" s="173">
        <v>0.15</v>
      </c>
      <c r="J35" s="172">
        <v>0</v>
      </c>
      <c r="K35" s="53"/>
    </row>
    <row r="36" spans="2:11" s="1" customFormat="1" ht="14.4" customHeight="1" hidden="1">
      <c r="B36" s="48"/>
      <c r="C36" s="49"/>
      <c r="D36" s="49"/>
      <c r="E36" s="57" t="s">
        <v>51</v>
      </c>
      <c r="F36" s="172">
        <f>ROUND(SUM(BI84:BI107),2)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O05.5 - O05.5. - Sadové úpravy, zeleň</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J84</f>
        <v>0</v>
      </c>
      <c r="K60" s="53"/>
      <c r="AU60" s="26" t="s">
        <v>187</v>
      </c>
    </row>
    <row r="61" spans="2:11" s="8" customFormat="1" ht="24.95" customHeight="1">
      <c r="B61" s="192"/>
      <c r="C61" s="193"/>
      <c r="D61" s="194" t="s">
        <v>188</v>
      </c>
      <c r="E61" s="195"/>
      <c r="F61" s="195"/>
      <c r="G61" s="195"/>
      <c r="H61" s="195"/>
      <c r="I61" s="196"/>
      <c r="J61" s="197">
        <f>J85</f>
        <v>0</v>
      </c>
      <c r="K61" s="198"/>
    </row>
    <row r="62" spans="2:11" s="9" customFormat="1" ht="19.9" customHeight="1">
      <c r="B62" s="199"/>
      <c r="C62" s="200"/>
      <c r="D62" s="201" t="s">
        <v>189</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192</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180</v>
      </c>
      <c r="D73" s="313"/>
      <c r="E73" s="313"/>
      <c r="F73" s="313"/>
      <c r="G73" s="313"/>
      <c r="H73" s="313"/>
      <c r="I73" s="151"/>
      <c r="J73" s="313"/>
      <c r="K73" s="313"/>
      <c r="L73" s="314"/>
    </row>
    <row r="74" spans="2:12" s="1" customFormat="1" ht="16.5" customHeight="1">
      <c r="B74" s="48"/>
      <c r="C74" s="76"/>
      <c r="D74" s="76"/>
      <c r="E74" s="207" t="s">
        <v>6142</v>
      </c>
      <c r="F74" s="76"/>
      <c r="G74" s="76"/>
      <c r="H74" s="76"/>
      <c r="I74" s="206"/>
      <c r="J74" s="76"/>
      <c r="K74" s="76"/>
      <c r="L74" s="74"/>
    </row>
    <row r="75" spans="2:12" s="1" customFormat="1" ht="14.4" customHeight="1">
      <c r="B75" s="48"/>
      <c r="C75" s="78" t="s">
        <v>3645</v>
      </c>
      <c r="D75" s="76"/>
      <c r="E75" s="76"/>
      <c r="F75" s="76"/>
      <c r="G75" s="76"/>
      <c r="H75" s="76"/>
      <c r="I75" s="206"/>
      <c r="J75" s="76"/>
      <c r="K75" s="76"/>
      <c r="L75" s="74"/>
    </row>
    <row r="76" spans="2:12" s="1" customFormat="1" ht="17.25" customHeight="1">
      <c r="B76" s="48"/>
      <c r="C76" s="76"/>
      <c r="D76" s="76"/>
      <c r="E76" s="84" t="str">
        <f>E11</f>
        <v>O05.5 - O05.5. - Sadové úpravy, zeleň</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23. 1. 2018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193</v>
      </c>
      <c r="D83" s="212" t="s">
        <v>61</v>
      </c>
      <c r="E83" s="212" t="s">
        <v>57</v>
      </c>
      <c r="F83" s="212" t="s">
        <v>194</v>
      </c>
      <c r="G83" s="212" t="s">
        <v>195</v>
      </c>
      <c r="H83" s="212" t="s">
        <v>196</v>
      </c>
      <c r="I83" s="213" t="s">
        <v>197</v>
      </c>
      <c r="J83" s="212" t="s">
        <v>185</v>
      </c>
      <c r="K83" s="214" t="s">
        <v>198</v>
      </c>
      <c r="L83" s="215"/>
      <c r="M83" s="104" t="s">
        <v>199</v>
      </c>
      <c r="N83" s="105" t="s">
        <v>46</v>
      </c>
      <c r="O83" s="105" t="s">
        <v>200</v>
      </c>
      <c r="P83" s="105" t="s">
        <v>201</v>
      </c>
      <c r="Q83" s="105" t="s">
        <v>202</v>
      </c>
      <c r="R83" s="105" t="s">
        <v>203</v>
      </c>
      <c r="S83" s="105" t="s">
        <v>204</v>
      </c>
      <c r="T83" s="106" t="s">
        <v>205</v>
      </c>
    </row>
    <row r="84" spans="2:63" s="1" customFormat="1" ht="29.25" customHeight="1">
      <c r="B84" s="48"/>
      <c r="C84" s="110" t="s">
        <v>186</v>
      </c>
      <c r="D84" s="76"/>
      <c r="E84" s="76"/>
      <c r="F84" s="76"/>
      <c r="G84" s="76"/>
      <c r="H84" s="76"/>
      <c r="I84" s="206"/>
      <c r="J84" s="216">
        <f>BK84</f>
        <v>0</v>
      </c>
      <c r="K84" s="76"/>
      <c r="L84" s="74"/>
      <c r="M84" s="107"/>
      <c r="N84" s="108"/>
      <c r="O84" s="108"/>
      <c r="P84" s="217">
        <f>P85</f>
        <v>0</v>
      </c>
      <c r="Q84" s="108"/>
      <c r="R84" s="217">
        <f>R85</f>
        <v>0.8727900000000001</v>
      </c>
      <c r="S84" s="108"/>
      <c r="T84" s="218">
        <f>T85</f>
        <v>0</v>
      </c>
      <c r="AT84" s="26" t="s">
        <v>75</v>
      </c>
      <c r="AU84" s="26" t="s">
        <v>187</v>
      </c>
      <c r="BK84" s="219">
        <f>BK85</f>
        <v>0</v>
      </c>
    </row>
    <row r="85" spans="2:63" s="11" customFormat="1" ht="37.4" customHeight="1">
      <c r="B85" s="220"/>
      <c r="C85" s="221"/>
      <c r="D85" s="222" t="s">
        <v>75</v>
      </c>
      <c r="E85" s="223" t="s">
        <v>206</v>
      </c>
      <c r="F85" s="223" t="s">
        <v>207</v>
      </c>
      <c r="G85" s="221"/>
      <c r="H85" s="221"/>
      <c r="I85" s="224"/>
      <c r="J85" s="225">
        <f>BK85</f>
        <v>0</v>
      </c>
      <c r="K85" s="221"/>
      <c r="L85" s="226"/>
      <c r="M85" s="227"/>
      <c r="N85" s="228"/>
      <c r="O85" s="228"/>
      <c r="P85" s="229">
        <f>P86</f>
        <v>0</v>
      </c>
      <c r="Q85" s="228"/>
      <c r="R85" s="229">
        <f>R86</f>
        <v>0.8727900000000001</v>
      </c>
      <c r="S85" s="228"/>
      <c r="T85" s="230">
        <f>T86</f>
        <v>0</v>
      </c>
      <c r="AR85" s="231" t="s">
        <v>18</v>
      </c>
      <c r="AT85" s="232" t="s">
        <v>75</v>
      </c>
      <c r="AU85" s="232" t="s">
        <v>76</v>
      </c>
      <c r="AY85" s="231" t="s">
        <v>208</v>
      </c>
      <c r="BK85" s="233">
        <f>BK86</f>
        <v>0</v>
      </c>
    </row>
    <row r="86" spans="2:63" s="11" customFormat="1" ht="19.9" customHeight="1">
      <c r="B86" s="220"/>
      <c r="C86" s="221"/>
      <c r="D86" s="222" t="s">
        <v>75</v>
      </c>
      <c r="E86" s="234" t="s">
        <v>18</v>
      </c>
      <c r="F86" s="234" t="s">
        <v>209</v>
      </c>
      <c r="G86" s="221"/>
      <c r="H86" s="221"/>
      <c r="I86" s="224"/>
      <c r="J86" s="235">
        <f>BK86</f>
        <v>0</v>
      </c>
      <c r="K86" s="221"/>
      <c r="L86" s="226"/>
      <c r="M86" s="227"/>
      <c r="N86" s="228"/>
      <c r="O86" s="228"/>
      <c r="P86" s="229">
        <f>SUM(P87:P107)</f>
        <v>0</v>
      </c>
      <c r="Q86" s="228"/>
      <c r="R86" s="229">
        <f>SUM(R87:R107)</f>
        <v>0.8727900000000001</v>
      </c>
      <c r="S86" s="228"/>
      <c r="T86" s="230">
        <f>SUM(T87:T107)</f>
        <v>0</v>
      </c>
      <c r="AR86" s="231" t="s">
        <v>18</v>
      </c>
      <c r="AT86" s="232" t="s">
        <v>75</v>
      </c>
      <c r="AU86" s="232" t="s">
        <v>18</v>
      </c>
      <c r="AY86" s="231" t="s">
        <v>208</v>
      </c>
      <c r="BK86" s="233">
        <f>SUM(BK87:BK107)</f>
        <v>0</v>
      </c>
    </row>
    <row r="87" spans="2:65" s="1" customFormat="1" ht="25.5" customHeight="1">
      <c r="B87" s="48"/>
      <c r="C87" s="236" t="s">
        <v>18</v>
      </c>
      <c r="D87" s="236" t="s">
        <v>210</v>
      </c>
      <c r="E87" s="237" t="s">
        <v>6418</v>
      </c>
      <c r="F87" s="238" t="s">
        <v>6419</v>
      </c>
      <c r="G87" s="239" t="s">
        <v>213</v>
      </c>
      <c r="H87" s="240">
        <v>39.01</v>
      </c>
      <c r="I87" s="241"/>
      <c r="J87" s="242">
        <f>ROUND(I87*H87,2)</f>
        <v>0</v>
      </c>
      <c r="K87" s="238" t="s">
        <v>214</v>
      </c>
      <c r="L87" s="74"/>
      <c r="M87" s="243" t="s">
        <v>22</v>
      </c>
      <c r="N87" s="244" t="s">
        <v>47</v>
      </c>
      <c r="O87" s="49"/>
      <c r="P87" s="245">
        <f>O87*H87</f>
        <v>0</v>
      </c>
      <c r="Q87" s="245">
        <v>0</v>
      </c>
      <c r="R87" s="245">
        <f>Q87*H87</f>
        <v>0</v>
      </c>
      <c r="S87" s="245">
        <v>0</v>
      </c>
      <c r="T87" s="246">
        <f>S87*H87</f>
        <v>0</v>
      </c>
      <c r="AR87" s="26" t="s">
        <v>121</v>
      </c>
      <c r="AT87" s="26" t="s">
        <v>210</v>
      </c>
      <c r="AU87" s="26" t="s">
        <v>85</v>
      </c>
      <c r="AY87" s="26" t="s">
        <v>208</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121</v>
      </c>
      <c r="BM87" s="26" t="s">
        <v>6420</v>
      </c>
    </row>
    <row r="88" spans="2:47" s="1" customFormat="1" ht="13.5">
      <c r="B88" s="48"/>
      <c r="C88" s="76"/>
      <c r="D88" s="248" t="s">
        <v>216</v>
      </c>
      <c r="E88" s="76"/>
      <c r="F88" s="249" t="s">
        <v>6421</v>
      </c>
      <c r="G88" s="76"/>
      <c r="H88" s="76"/>
      <c r="I88" s="206"/>
      <c r="J88" s="76"/>
      <c r="K88" s="76"/>
      <c r="L88" s="74"/>
      <c r="M88" s="250"/>
      <c r="N88" s="49"/>
      <c r="O88" s="49"/>
      <c r="P88" s="49"/>
      <c r="Q88" s="49"/>
      <c r="R88" s="49"/>
      <c r="S88" s="49"/>
      <c r="T88" s="97"/>
      <c r="AT88" s="26" t="s">
        <v>216</v>
      </c>
      <c r="AU88" s="26" t="s">
        <v>85</v>
      </c>
    </row>
    <row r="89" spans="2:51" s="14" customFormat="1" ht="13.5">
      <c r="B89" s="273"/>
      <c r="C89" s="274"/>
      <c r="D89" s="248" t="s">
        <v>218</v>
      </c>
      <c r="E89" s="275" t="s">
        <v>22</v>
      </c>
      <c r="F89" s="276" t="s">
        <v>6422</v>
      </c>
      <c r="G89" s="274"/>
      <c r="H89" s="275" t="s">
        <v>22</v>
      </c>
      <c r="I89" s="277"/>
      <c r="J89" s="274"/>
      <c r="K89" s="274"/>
      <c r="L89" s="278"/>
      <c r="M89" s="279"/>
      <c r="N89" s="280"/>
      <c r="O89" s="280"/>
      <c r="P89" s="280"/>
      <c r="Q89" s="280"/>
      <c r="R89" s="280"/>
      <c r="S89" s="280"/>
      <c r="T89" s="281"/>
      <c r="AT89" s="282" t="s">
        <v>218</v>
      </c>
      <c r="AU89" s="282" t="s">
        <v>85</v>
      </c>
      <c r="AV89" s="14" t="s">
        <v>18</v>
      </c>
      <c r="AW89" s="14" t="s">
        <v>39</v>
      </c>
      <c r="AX89" s="14" t="s">
        <v>76</v>
      </c>
      <c r="AY89" s="282" t="s">
        <v>208</v>
      </c>
    </row>
    <row r="90" spans="2:51" s="14" customFormat="1" ht="13.5">
      <c r="B90" s="273"/>
      <c r="C90" s="274"/>
      <c r="D90" s="248" t="s">
        <v>218</v>
      </c>
      <c r="E90" s="275" t="s">
        <v>22</v>
      </c>
      <c r="F90" s="276" t="s">
        <v>6423</v>
      </c>
      <c r="G90" s="274"/>
      <c r="H90" s="275" t="s">
        <v>22</v>
      </c>
      <c r="I90" s="277"/>
      <c r="J90" s="274"/>
      <c r="K90" s="274"/>
      <c r="L90" s="278"/>
      <c r="M90" s="279"/>
      <c r="N90" s="280"/>
      <c r="O90" s="280"/>
      <c r="P90" s="280"/>
      <c r="Q90" s="280"/>
      <c r="R90" s="280"/>
      <c r="S90" s="280"/>
      <c r="T90" s="281"/>
      <c r="AT90" s="282" t="s">
        <v>218</v>
      </c>
      <c r="AU90" s="282" t="s">
        <v>85</v>
      </c>
      <c r="AV90" s="14" t="s">
        <v>18</v>
      </c>
      <c r="AW90" s="14" t="s">
        <v>39</v>
      </c>
      <c r="AX90" s="14" t="s">
        <v>76</v>
      </c>
      <c r="AY90" s="282" t="s">
        <v>208</v>
      </c>
    </row>
    <row r="91" spans="2:51" s="12" customFormat="1" ht="13.5">
      <c r="B91" s="251"/>
      <c r="C91" s="252"/>
      <c r="D91" s="248" t="s">
        <v>218</v>
      </c>
      <c r="E91" s="253" t="s">
        <v>22</v>
      </c>
      <c r="F91" s="254" t="s">
        <v>6424</v>
      </c>
      <c r="G91" s="252"/>
      <c r="H91" s="255">
        <v>39.01</v>
      </c>
      <c r="I91" s="256"/>
      <c r="J91" s="252"/>
      <c r="K91" s="252"/>
      <c r="L91" s="257"/>
      <c r="M91" s="258"/>
      <c r="N91" s="259"/>
      <c r="O91" s="259"/>
      <c r="P91" s="259"/>
      <c r="Q91" s="259"/>
      <c r="R91" s="259"/>
      <c r="S91" s="259"/>
      <c r="T91" s="260"/>
      <c r="AT91" s="261" t="s">
        <v>218</v>
      </c>
      <c r="AU91" s="261" t="s">
        <v>85</v>
      </c>
      <c r="AV91" s="12" t="s">
        <v>85</v>
      </c>
      <c r="AW91" s="12" t="s">
        <v>39</v>
      </c>
      <c r="AX91" s="12" t="s">
        <v>18</v>
      </c>
      <c r="AY91" s="261" t="s">
        <v>208</v>
      </c>
    </row>
    <row r="92" spans="2:65" s="1" customFormat="1" ht="25.5" customHeight="1">
      <c r="B92" s="48"/>
      <c r="C92" s="236" t="s">
        <v>85</v>
      </c>
      <c r="D92" s="236" t="s">
        <v>210</v>
      </c>
      <c r="E92" s="237" t="s">
        <v>6425</v>
      </c>
      <c r="F92" s="238" t="s">
        <v>6426</v>
      </c>
      <c r="G92" s="239" t="s">
        <v>213</v>
      </c>
      <c r="H92" s="240">
        <v>39.01</v>
      </c>
      <c r="I92" s="241"/>
      <c r="J92" s="242">
        <f>ROUND(I92*H92,2)</f>
        <v>0</v>
      </c>
      <c r="K92" s="238" t="s">
        <v>214</v>
      </c>
      <c r="L92" s="74"/>
      <c r="M92" s="243" t="s">
        <v>22</v>
      </c>
      <c r="N92" s="244" t="s">
        <v>47</v>
      </c>
      <c r="O92" s="49"/>
      <c r="P92" s="245">
        <f>O92*H92</f>
        <v>0</v>
      </c>
      <c r="Q92" s="245">
        <v>0</v>
      </c>
      <c r="R92" s="245">
        <f>Q92*H92</f>
        <v>0</v>
      </c>
      <c r="S92" s="245">
        <v>0</v>
      </c>
      <c r="T92" s="246">
        <f>S92*H92</f>
        <v>0</v>
      </c>
      <c r="AR92" s="26" t="s">
        <v>121</v>
      </c>
      <c r="AT92" s="26" t="s">
        <v>210</v>
      </c>
      <c r="AU92" s="26" t="s">
        <v>85</v>
      </c>
      <c r="AY92" s="26" t="s">
        <v>208</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121</v>
      </c>
      <c r="BM92" s="26" t="s">
        <v>6427</v>
      </c>
    </row>
    <row r="93" spans="2:47" s="1" customFormat="1" ht="13.5">
      <c r="B93" s="48"/>
      <c r="C93" s="76"/>
      <c r="D93" s="248" t="s">
        <v>216</v>
      </c>
      <c r="E93" s="76"/>
      <c r="F93" s="249" t="s">
        <v>6152</v>
      </c>
      <c r="G93" s="76"/>
      <c r="H93" s="76"/>
      <c r="I93" s="206"/>
      <c r="J93" s="76"/>
      <c r="K93" s="76"/>
      <c r="L93" s="74"/>
      <c r="M93" s="250"/>
      <c r="N93" s="49"/>
      <c r="O93" s="49"/>
      <c r="P93" s="49"/>
      <c r="Q93" s="49"/>
      <c r="R93" s="49"/>
      <c r="S93" s="49"/>
      <c r="T93" s="97"/>
      <c r="AT93" s="26" t="s">
        <v>216</v>
      </c>
      <c r="AU93" s="26" t="s">
        <v>85</v>
      </c>
    </row>
    <row r="94" spans="2:65" s="1" customFormat="1" ht="16.5" customHeight="1">
      <c r="B94" s="48"/>
      <c r="C94" s="286" t="s">
        <v>104</v>
      </c>
      <c r="D94" s="286" t="s">
        <v>468</v>
      </c>
      <c r="E94" s="287" t="s">
        <v>6153</v>
      </c>
      <c r="F94" s="288" t="s">
        <v>6154</v>
      </c>
      <c r="G94" s="289" t="s">
        <v>253</v>
      </c>
      <c r="H94" s="290">
        <v>3.91</v>
      </c>
      <c r="I94" s="291"/>
      <c r="J94" s="292">
        <f>ROUND(I94*H94,2)</f>
        <v>0</v>
      </c>
      <c r="K94" s="288" t="s">
        <v>214</v>
      </c>
      <c r="L94" s="293"/>
      <c r="M94" s="294" t="s">
        <v>22</v>
      </c>
      <c r="N94" s="295" t="s">
        <v>47</v>
      </c>
      <c r="O94" s="49"/>
      <c r="P94" s="245">
        <f>O94*H94</f>
        <v>0</v>
      </c>
      <c r="Q94" s="245">
        <v>0.22</v>
      </c>
      <c r="R94" s="245">
        <f>Q94*H94</f>
        <v>0.8602000000000001</v>
      </c>
      <c r="S94" s="245">
        <v>0</v>
      </c>
      <c r="T94" s="246">
        <f>S94*H94</f>
        <v>0</v>
      </c>
      <c r="AR94" s="26" t="s">
        <v>250</v>
      </c>
      <c r="AT94" s="26" t="s">
        <v>468</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121</v>
      </c>
      <c r="BM94" s="26" t="s">
        <v>6428</v>
      </c>
    </row>
    <row r="95" spans="2:51" s="12" customFormat="1" ht="13.5">
      <c r="B95" s="251"/>
      <c r="C95" s="252"/>
      <c r="D95" s="248" t="s">
        <v>218</v>
      </c>
      <c r="E95" s="253" t="s">
        <v>22</v>
      </c>
      <c r="F95" s="254" t="s">
        <v>6429</v>
      </c>
      <c r="G95" s="252"/>
      <c r="H95" s="255">
        <v>3.91</v>
      </c>
      <c r="I95" s="256"/>
      <c r="J95" s="252"/>
      <c r="K95" s="252"/>
      <c r="L95" s="257"/>
      <c r="M95" s="258"/>
      <c r="N95" s="259"/>
      <c r="O95" s="259"/>
      <c r="P95" s="259"/>
      <c r="Q95" s="259"/>
      <c r="R95" s="259"/>
      <c r="S95" s="259"/>
      <c r="T95" s="260"/>
      <c r="AT95" s="261" t="s">
        <v>218</v>
      </c>
      <c r="AU95" s="261" t="s">
        <v>85</v>
      </c>
      <c r="AV95" s="12" t="s">
        <v>85</v>
      </c>
      <c r="AW95" s="12" t="s">
        <v>39</v>
      </c>
      <c r="AX95" s="12" t="s">
        <v>18</v>
      </c>
      <c r="AY95" s="261" t="s">
        <v>208</v>
      </c>
    </row>
    <row r="96" spans="2:65" s="1" customFormat="1" ht="16.5" customHeight="1">
      <c r="B96" s="48"/>
      <c r="C96" s="236" t="s">
        <v>121</v>
      </c>
      <c r="D96" s="236" t="s">
        <v>210</v>
      </c>
      <c r="E96" s="237" t="s">
        <v>6157</v>
      </c>
      <c r="F96" s="238" t="s">
        <v>6158</v>
      </c>
      <c r="G96" s="239" t="s">
        <v>213</v>
      </c>
      <c r="H96" s="240">
        <v>39.01</v>
      </c>
      <c r="I96" s="241"/>
      <c r="J96" s="242">
        <f>ROUND(I96*H96,2)</f>
        <v>0</v>
      </c>
      <c r="K96" s="238" t="s">
        <v>214</v>
      </c>
      <c r="L96" s="74"/>
      <c r="M96" s="243" t="s">
        <v>22</v>
      </c>
      <c r="N96" s="244" t="s">
        <v>47</v>
      </c>
      <c r="O96" s="49"/>
      <c r="P96" s="245">
        <f>O96*H96</f>
        <v>0</v>
      </c>
      <c r="Q96" s="245">
        <v>0</v>
      </c>
      <c r="R96" s="245">
        <f>Q96*H96</f>
        <v>0</v>
      </c>
      <c r="S96" s="245">
        <v>0</v>
      </c>
      <c r="T96" s="246">
        <f>S96*H96</f>
        <v>0</v>
      </c>
      <c r="AR96" s="26" t="s">
        <v>121</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121</v>
      </c>
      <c r="BM96" s="26" t="s">
        <v>6430</v>
      </c>
    </row>
    <row r="97" spans="2:47" s="1" customFormat="1" ht="13.5">
      <c r="B97" s="48"/>
      <c r="C97" s="76"/>
      <c r="D97" s="248" t="s">
        <v>216</v>
      </c>
      <c r="E97" s="76"/>
      <c r="F97" s="249" t="s">
        <v>6160</v>
      </c>
      <c r="G97" s="76"/>
      <c r="H97" s="76"/>
      <c r="I97" s="206"/>
      <c r="J97" s="76"/>
      <c r="K97" s="76"/>
      <c r="L97" s="74"/>
      <c r="M97" s="250"/>
      <c r="N97" s="49"/>
      <c r="O97" s="49"/>
      <c r="P97" s="49"/>
      <c r="Q97" s="49"/>
      <c r="R97" s="49"/>
      <c r="S97" s="49"/>
      <c r="T97" s="97"/>
      <c r="AT97" s="26" t="s">
        <v>216</v>
      </c>
      <c r="AU97" s="26" t="s">
        <v>85</v>
      </c>
    </row>
    <row r="98" spans="2:65" s="1" customFormat="1" ht="16.5" customHeight="1">
      <c r="B98" s="48"/>
      <c r="C98" s="286" t="s">
        <v>233</v>
      </c>
      <c r="D98" s="286" t="s">
        <v>468</v>
      </c>
      <c r="E98" s="287" t="s">
        <v>6161</v>
      </c>
      <c r="F98" s="288" t="s">
        <v>6162</v>
      </c>
      <c r="G98" s="289" t="s">
        <v>2794</v>
      </c>
      <c r="H98" s="290">
        <v>2.24</v>
      </c>
      <c r="I98" s="291"/>
      <c r="J98" s="292">
        <f>ROUND(I98*H98,2)</f>
        <v>0</v>
      </c>
      <c r="K98" s="288" t="s">
        <v>214</v>
      </c>
      <c r="L98" s="293"/>
      <c r="M98" s="294" t="s">
        <v>22</v>
      </c>
      <c r="N98" s="295" t="s">
        <v>47</v>
      </c>
      <c r="O98" s="49"/>
      <c r="P98" s="245">
        <f>O98*H98</f>
        <v>0</v>
      </c>
      <c r="Q98" s="245">
        <v>0.001</v>
      </c>
      <c r="R98" s="245">
        <f>Q98*H98</f>
        <v>0.0022400000000000002</v>
      </c>
      <c r="S98" s="245">
        <v>0</v>
      </c>
      <c r="T98" s="246">
        <f>S98*H98</f>
        <v>0</v>
      </c>
      <c r="AR98" s="26" t="s">
        <v>250</v>
      </c>
      <c r="AT98" s="26" t="s">
        <v>468</v>
      </c>
      <c r="AU98" s="26" t="s">
        <v>85</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121</v>
      </c>
      <c r="BM98" s="26" t="s">
        <v>6431</v>
      </c>
    </row>
    <row r="99" spans="2:51" s="12" customFormat="1" ht="13.5">
      <c r="B99" s="251"/>
      <c r="C99" s="252"/>
      <c r="D99" s="248" t="s">
        <v>218</v>
      </c>
      <c r="E99" s="252"/>
      <c r="F99" s="254" t="s">
        <v>6432</v>
      </c>
      <c r="G99" s="252"/>
      <c r="H99" s="255">
        <v>2.24</v>
      </c>
      <c r="I99" s="256"/>
      <c r="J99" s="252"/>
      <c r="K99" s="252"/>
      <c r="L99" s="257"/>
      <c r="M99" s="258"/>
      <c r="N99" s="259"/>
      <c r="O99" s="259"/>
      <c r="P99" s="259"/>
      <c r="Q99" s="259"/>
      <c r="R99" s="259"/>
      <c r="S99" s="259"/>
      <c r="T99" s="260"/>
      <c r="AT99" s="261" t="s">
        <v>218</v>
      </c>
      <c r="AU99" s="261" t="s">
        <v>85</v>
      </c>
      <c r="AV99" s="12" t="s">
        <v>85</v>
      </c>
      <c r="AW99" s="12" t="s">
        <v>6</v>
      </c>
      <c r="AX99" s="12" t="s">
        <v>18</v>
      </c>
      <c r="AY99" s="261" t="s">
        <v>208</v>
      </c>
    </row>
    <row r="100" spans="2:65" s="1" customFormat="1" ht="16.5" customHeight="1">
      <c r="B100" s="48"/>
      <c r="C100" s="236" t="s">
        <v>238</v>
      </c>
      <c r="D100" s="236" t="s">
        <v>210</v>
      </c>
      <c r="E100" s="237" t="s">
        <v>6433</v>
      </c>
      <c r="F100" s="238" t="s">
        <v>6434</v>
      </c>
      <c r="G100" s="239" t="s">
        <v>227</v>
      </c>
      <c r="H100" s="240">
        <v>8</v>
      </c>
      <c r="I100" s="241"/>
      <c r="J100" s="242">
        <f>ROUND(I100*H100,2)</f>
        <v>0</v>
      </c>
      <c r="K100" s="238" t="s">
        <v>214</v>
      </c>
      <c r="L100" s="74"/>
      <c r="M100" s="243" t="s">
        <v>22</v>
      </c>
      <c r="N100" s="244" t="s">
        <v>47</v>
      </c>
      <c r="O100" s="49"/>
      <c r="P100" s="245">
        <f>O100*H100</f>
        <v>0</v>
      </c>
      <c r="Q100" s="245">
        <v>0</v>
      </c>
      <c r="R100" s="245">
        <f>Q100*H100</f>
        <v>0</v>
      </c>
      <c r="S100" s="245">
        <v>0</v>
      </c>
      <c r="T100" s="246">
        <f>S100*H100</f>
        <v>0</v>
      </c>
      <c r="AR100" s="26" t="s">
        <v>121</v>
      </c>
      <c r="AT100" s="26" t="s">
        <v>210</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121</v>
      </c>
      <c r="BM100" s="26" t="s">
        <v>6435</v>
      </c>
    </row>
    <row r="101" spans="2:47" s="1" customFormat="1" ht="13.5">
      <c r="B101" s="48"/>
      <c r="C101" s="76"/>
      <c r="D101" s="248" t="s">
        <v>216</v>
      </c>
      <c r="E101" s="76"/>
      <c r="F101" s="249" t="s">
        <v>6436</v>
      </c>
      <c r="G101" s="76"/>
      <c r="H101" s="76"/>
      <c r="I101" s="206"/>
      <c r="J101" s="76"/>
      <c r="K101" s="76"/>
      <c r="L101" s="74"/>
      <c r="M101" s="250"/>
      <c r="N101" s="49"/>
      <c r="O101" s="49"/>
      <c r="P101" s="49"/>
      <c r="Q101" s="49"/>
      <c r="R101" s="49"/>
      <c r="S101" s="49"/>
      <c r="T101" s="97"/>
      <c r="AT101" s="26" t="s">
        <v>216</v>
      </c>
      <c r="AU101" s="26" t="s">
        <v>85</v>
      </c>
    </row>
    <row r="102" spans="2:65" s="1" customFormat="1" ht="16.5" customHeight="1">
      <c r="B102" s="48"/>
      <c r="C102" s="286" t="s">
        <v>244</v>
      </c>
      <c r="D102" s="286" t="s">
        <v>468</v>
      </c>
      <c r="E102" s="287" t="s">
        <v>6437</v>
      </c>
      <c r="F102" s="288" t="s">
        <v>6438</v>
      </c>
      <c r="G102" s="289" t="s">
        <v>318</v>
      </c>
      <c r="H102" s="290">
        <v>4</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250</v>
      </c>
      <c r="AT102" s="26" t="s">
        <v>468</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121</v>
      </c>
      <c r="BM102" s="26" t="s">
        <v>6439</v>
      </c>
    </row>
    <row r="103" spans="2:65" s="1" customFormat="1" ht="16.5" customHeight="1">
      <c r="B103" s="48"/>
      <c r="C103" s="286" t="s">
        <v>250</v>
      </c>
      <c r="D103" s="286" t="s">
        <v>468</v>
      </c>
      <c r="E103" s="287" t="s">
        <v>6440</v>
      </c>
      <c r="F103" s="288" t="s">
        <v>6441</v>
      </c>
      <c r="G103" s="289" t="s">
        <v>318</v>
      </c>
      <c r="H103" s="290">
        <v>4</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250</v>
      </c>
      <c r="AT103" s="26" t="s">
        <v>468</v>
      </c>
      <c r="AU103" s="26" t="s">
        <v>85</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121</v>
      </c>
      <c r="BM103" s="26" t="s">
        <v>6442</v>
      </c>
    </row>
    <row r="104" spans="2:65" s="1" customFormat="1" ht="16.5" customHeight="1">
      <c r="B104" s="48"/>
      <c r="C104" s="236" t="s">
        <v>260</v>
      </c>
      <c r="D104" s="236" t="s">
        <v>210</v>
      </c>
      <c r="E104" s="237" t="s">
        <v>6443</v>
      </c>
      <c r="F104" s="238" t="s">
        <v>6444</v>
      </c>
      <c r="G104" s="239" t="s">
        <v>213</v>
      </c>
      <c r="H104" s="240">
        <v>3</v>
      </c>
      <c r="I104" s="241"/>
      <c r="J104" s="242">
        <f>ROUND(I104*H104,2)</f>
        <v>0</v>
      </c>
      <c r="K104" s="238" t="s">
        <v>214</v>
      </c>
      <c r="L104" s="74"/>
      <c r="M104" s="243" t="s">
        <v>22</v>
      </c>
      <c r="N104" s="244" t="s">
        <v>47</v>
      </c>
      <c r="O104" s="49"/>
      <c r="P104" s="245">
        <f>O104*H104</f>
        <v>0</v>
      </c>
      <c r="Q104" s="245">
        <v>0.00035</v>
      </c>
      <c r="R104" s="245">
        <f>Q104*H104</f>
        <v>0.00105</v>
      </c>
      <c r="S104" s="245">
        <v>0</v>
      </c>
      <c r="T104" s="246">
        <f>S104*H104</f>
        <v>0</v>
      </c>
      <c r="AR104" s="26" t="s">
        <v>121</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121</v>
      </c>
      <c r="BM104" s="26" t="s">
        <v>6445</v>
      </c>
    </row>
    <row r="105" spans="2:47" s="1" customFormat="1" ht="13.5">
      <c r="B105" s="48"/>
      <c r="C105" s="76"/>
      <c r="D105" s="248" t="s">
        <v>216</v>
      </c>
      <c r="E105" s="76"/>
      <c r="F105" s="249" t="s">
        <v>6446</v>
      </c>
      <c r="G105" s="76"/>
      <c r="H105" s="76"/>
      <c r="I105" s="206"/>
      <c r="J105" s="76"/>
      <c r="K105" s="76"/>
      <c r="L105" s="74"/>
      <c r="M105" s="250"/>
      <c r="N105" s="49"/>
      <c r="O105" s="49"/>
      <c r="P105" s="49"/>
      <c r="Q105" s="49"/>
      <c r="R105" s="49"/>
      <c r="S105" s="49"/>
      <c r="T105" s="97"/>
      <c r="AT105" s="26" t="s">
        <v>216</v>
      </c>
      <c r="AU105" s="26" t="s">
        <v>85</v>
      </c>
    </row>
    <row r="106" spans="2:65" s="1" customFormat="1" ht="16.5" customHeight="1">
      <c r="B106" s="48"/>
      <c r="C106" s="286" t="s">
        <v>266</v>
      </c>
      <c r="D106" s="286" t="s">
        <v>468</v>
      </c>
      <c r="E106" s="287" t="s">
        <v>6447</v>
      </c>
      <c r="F106" s="288" t="s">
        <v>6448</v>
      </c>
      <c r="G106" s="289" t="s">
        <v>227</v>
      </c>
      <c r="H106" s="290">
        <v>1</v>
      </c>
      <c r="I106" s="291"/>
      <c r="J106" s="292">
        <f>ROUND(I106*H106,2)</f>
        <v>0</v>
      </c>
      <c r="K106" s="288" t="s">
        <v>22</v>
      </c>
      <c r="L106" s="293"/>
      <c r="M106" s="294" t="s">
        <v>22</v>
      </c>
      <c r="N106" s="295" t="s">
        <v>47</v>
      </c>
      <c r="O106" s="49"/>
      <c r="P106" s="245">
        <f>O106*H106</f>
        <v>0</v>
      </c>
      <c r="Q106" s="245">
        <v>0.0025</v>
      </c>
      <c r="R106" s="245">
        <f>Q106*H106</f>
        <v>0.0025</v>
      </c>
      <c r="S106" s="245">
        <v>0</v>
      </c>
      <c r="T106" s="246">
        <f>S106*H106</f>
        <v>0</v>
      </c>
      <c r="AR106" s="26" t="s">
        <v>250</v>
      </c>
      <c r="AT106" s="26" t="s">
        <v>468</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121</v>
      </c>
      <c r="BM106" s="26" t="s">
        <v>6449</v>
      </c>
    </row>
    <row r="107" spans="2:65" s="1" customFormat="1" ht="16.5" customHeight="1">
      <c r="B107" s="48"/>
      <c r="C107" s="286" t="s">
        <v>272</v>
      </c>
      <c r="D107" s="286" t="s">
        <v>468</v>
      </c>
      <c r="E107" s="287" t="s">
        <v>6450</v>
      </c>
      <c r="F107" s="288" t="s">
        <v>6451</v>
      </c>
      <c r="G107" s="289" t="s">
        <v>227</v>
      </c>
      <c r="H107" s="290">
        <v>2</v>
      </c>
      <c r="I107" s="291"/>
      <c r="J107" s="292">
        <f>ROUND(I107*H107,2)</f>
        <v>0</v>
      </c>
      <c r="K107" s="288" t="s">
        <v>2644</v>
      </c>
      <c r="L107" s="293"/>
      <c r="M107" s="294" t="s">
        <v>22</v>
      </c>
      <c r="N107" s="309" t="s">
        <v>47</v>
      </c>
      <c r="O107" s="284"/>
      <c r="P107" s="310">
        <f>O107*H107</f>
        <v>0</v>
      </c>
      <c r="Q107" s="310">
        <v>0.0034</v>
      </c>
      <c r="R107" s="310">
        <f>Q107*H107</f>
        <v>0.0068</v>
      </c>
      <c r="S107" s="310">
        <v>0</v>
      </c>
      <c r="T107" s="311">
        <f>S107*H107</f>
        <v>0</v>
      </c>
      <c r="AR107" s="26" t="s">
        <v>250</v>
      </c>
      <c r="AT107" s="26" t="s">
        <v>468</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6452</v>
      </c>
    </row>
    <row r="108" spans="2:12" s="1" customFormat="1" ht="6.95" customHeight="1">
      <c r="B108" s="69"/>
      <c r="C108" s="70"/>
      <c r="D108" s="70"/>
      <c r="E108" s="70"/>
      <c r="F108" s="70"/>
      <c r="G108" s="70"/>
      <c r="H108" s="70"/>
      <c r="I108" s="181"/>
      <c r="J108" s="70"/>
      <c r="K108" s="70"/>
      <c r="L108" s="74"/>
    </row>
  </sheetData>
  <sheetProtection password="CC35" sheet="1" objects="1" scenarios="1" formatColumns="0" formatRows="0" autoFilter="0"/>
  <autoFilter ref="C83:K10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BR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170</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6142</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6453</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ROUND(SUM(BE84:BE87),2)</f>
        <v>0</v>
      </c>
      <c r="G32" s="49"/>
      <c r="H32" s="49"/>
      <c r="I32" s="173">
        <v>0.21</v>
      </c>
      <c r="J32" s="172">
        <f>ROUND(ROUND((SUM(BE84:BE87)),2)*I32,2)</f>
        <v>0</v>
      </c>
      <c r="K32" s="53"/>
    </row>
    <row r="33" spans="2:11" s="1" customFormat="1" ht="14.4" customHeight="1">
      <c r="B33" s="48"/>
      <c r="C33" s="49"/>
      <c r="D33" s="49"/>
      <c r="E33" s="57" t="s">
        <v>48</v>
      </c>
      <c r="F33" s="172">
        <f>ROUND(SUM(BF84:BF87),2)</f>
        <v>0</v>
      </c>
      <c r="G33" s="49"/>
      <c r="H33" s="49"/>
      <c r="I33" s="173">
        <v>0.15</v>
      </c>
      <c r="J33" s="172">
        <f>ROUND(ROUND((SUM(BF84:BF87)),2)*I33,2)</f>
        <v>0</v>
      </c>
      <c r="K33" s="53"/>
    </row>
    <row r="34" spans="2:11" s="1" customFormat="1" ht="14.4" customHeight="1" hidden="1">
      <c r="B34" s="48"/>
      <c r="C34" s="49"/>
      <c r="D34" s="49"/>
      <c r="E34" s="57" t="s">
        <v>49</v>
      </c>
      <c r="F34" s="172">
        <f>ROUND(SUM(BG84:BG87),2)</f>
        <v>0</v>
      </c>
      <c r="G34" s="49"/>
      <c r="H34" s="49"/>
      <c r="I34" s="173">
        <v>0.21</v>
      </c>
      <c r="J34" s="172">
        <v>0</v>
      </c>
      <c r="K34" s="53"/>
    </row>
    <row r="35" spans="2:11" s="1" customFormat="1" ht="14.4" customHeight="1" hidden="1">
      <c r="B35" s="48"/>
      <c r="C35" s="49"/>
      <c r="D35" s="49"/>
      <c r="E35" s="57" t="s">
        <v>50</v>
      </c>
      <c r="F35" s="172">
        <f>ROUND(SUM(BH84:BH87),2)</f>
        <v>0</v>
      </c>
      <c r="G35" s="49"/>
      <c r="H35" s="49"/>
      <c r="I35" s="173">
        <v>0.15</v>
      </c>
      <c r="J35" s="172">
        <v>0</v>
      </c>
      <c r="K35" s="53"/>
    </row>
    <row r="36" spans="2:11" s="1" customFormat="1" ht="14.4" customHeight="1" hidden="1">
      <c r="B36" s="48"/>
      <c r="C36" s="49"/>
      <c r="D36" s="49"/>
      <c r="E36" s="57" t="s">
        <v>51</v>
      </c>
      <c r="F36" s="172">
        <f>ROUND(SUM(BI84:BI87),2)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6142</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O05.6 - O05.6. - Vnější mobiliář</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J84</f>
        <v>0</v>
      </c>
      <c r="K60" s="53"/>
      <c r="AU60" s="26" t="s">
        <v>187</v>
      </c>
    </row>
    <row r="61" spans="2:11" s="8" customFormat="1" ht="24.95" customHeight="1">
      <c r="B61" s="192"/>
      <c r="C61" s="193"/>
      <c r="D61" s="194" t="s">
        <v>188</v>
      </c>
      <c r="E61" s="195"/>
      <c r="F61" s="195"/>
      <c r="G61" s="195"/>
      <c r="H61" s="195"/>
      <c r="I61" s="196"/>
      <c r="J61" s="197">
        <f>J85</f>
        <v>0</v>
      </c>
      <c r="K61" s="198"/>
    </row>
    <row r="62" spans="2:11" s="9" customFormat="1" ht="19.9" customHeight="1">
      <c r="B62" s="199"/>
      <c r="C62" s="200"/>
      <c r="D62" s="201" t="s">
        <v>190</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192</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180</v>
      </c>
      <c r="D73" s="313"/>
      <c r="E73" s="313"/>
      <c r="F73" s="313"/>
      <c r="G73" s="313"/>
      <c r="H73" s="313"/>
      <c r="I73" s="151"/>
      <c r="J73" s="313"/>
      <c r="K73" s="313"/>
      <c r="L73" s="314"/>
    </row>
    <row r="74" spans="2:12" s="1" customFormat="1" ht="16.5" customHeight="1">
      <c r="B74" s="48"/>
      <c r="C74" s="76"/>
      <c r="D74" s="76"/>
      <c r="E74" s="207" t="s">
        <v>6142</v>
      </c>
      <c r="F74" s="76"/>
      <c r="G74" s="76"/>
      <c r="H74" s="76"/>
      <c r="I74" s="206"/>
      <c r="J74" s="76"/>
      <c r="K74" s="76"/>
      <c r="L74" s="74"/>
    </row>
    <row r="75" spans="2:12" s="1" customFormat="1" ht="14.4" customHeight="1">
      <c r="B75" s="48"/>
      <c r="C75" s="78" t="s">
        <v>3645</v>
      </c>
      <c r="D75" s="76"/>
      <c r="E75" s="76"/>
      <c r="F75" s="76"/>
      <c r="G75" s="76"/>
      <c r="H75" s="76"/>
      <c r="I75" s="206"/>
      <c r="J75" s="76"/>
      <c r="K75" s="76"/>
      <c r="L75" s="74"/>
    </row>
    <row r="76" spans="2:12" s="1" customFormat="1" ht="17.25" customHeight="1">
      <c r="B76" s="48"/>
      <c r="C76" s="76"/>
      <c r="D76" s="76"/>
      <c r="E76" s="84" t="str">
        <f>E11</f>
        <v>O05.6 - O05.6. - Vnější mobiliář</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23. 1. 2018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193</v>
      </c>
      <c r="D83" s="212" t="s">
        <v>61</v>
      </c>
      <c r="E83" s="212" t="s">
        <v>57</v>
      </c>
      <c r="F83" s="212" t="s">
        <v>194</v>
      </c>
      <c r="G83" s="212" t="s">
        <v>195</v>
      </c>
      <c r="H83" s="212" t="s">
        <v>196</v>
      </c>
      <c r="I83" s="213" t="s">
        <v>197</v>
      </c>
      <c r="J83" s="212" t="s">
        <v>185</v>
      </c>
      <c r="K83" s="214" t="s">
        <v>198</v>
      </c>
      <c r="L83" s="215"/>
      <c r="M83" s="104" t="s">
        <v>199</v>
      </c>
      <c r="N83" s="105" t="s">
        <v>46</v>
      </c>
      <c r="O83" s="105" t="s">
        <v>200</v>
      </c>
      <c r="P83" s="105" t="s">
        <v>201</v>
      </c>
      <c r="Q83" s="105" t="s">
        <v>202</v>
      </c>
      <c r="R83" s="105" t="s">
        <v>203</v>
      </c>
      <c r="S83" s="105" t="s">
        <v>204</v>
      </c>
      <c r="T83" s="106" t="s">
        <v>205</v>
      </c>
    </row>
    <row r="84" spans="2:63" s="1" customFormat="1" ht="29.25" customHeight="1">
      <c r="B84" s="48"/>
      <c r="C84" s="110" t="s">
        <v>186</v>
      </c>
      <c r="D84" s="76"/>
      <c r="E84" s="76"/>
      <c r="F84" s="76"/>
      <c r="G84" s="76"/>
      <c r="H84" s="76"/>
      <c r="I84" s="206"/>
      <c r="J84" s="216">
        <f>BK84</f>
        <v>0</v>
      </c>
      <c r="K84" s="76"/>
      <c r="L84" s="74"/>
      <c r="M84" s="107"/>
      <c r="N84" s="108"/>
      <c r="O84" s="108"/>
      <c r="P84" s="217">
        <f>P85</f>
        <v>0</v>
      </c>
      <c r="Q84" s="108"/>
      <c r="R84" s="217">
        <f>R85</f>
        <v>0</v>
      </c>
      <c r="S84" s="108"/>
      <c r="T84" s="218">
        <f>T85</f>
        <v>0</v>
      </c>
      <c r="AT84" s="26" t="s">
        <v>75</v>
      </c>
      <c r="AU84" s="26" t="s">
        <v>187</v>
      </c>
      <c r="BK84" s="219">
        <f>BK85</f>
        <v>0</v>
      </c>
    </row>
    <row r="85" spans="2:63" s="11" customFormat="1" ht="37.4" customHeight="1">
      <c r="B85" s="220"/>
      <c r="C85" s="221"/>
      <c r="D85" s="222" t="s">
        <v>75</v>
      </c>
      <c r="E85" s="223" t="s">
        <v>206</v>
      </c>
      <c r="F85" s="223" t="s">
        <v>207</v>
      </c>
      <c r="G85" s="221"/>
      <c r="H85" s="221"/>
      <c r="I85" s="224"/>
      <c r="J85" s="225">
        <f>BK85</f>
        <v>0</v>
      </c>
      <c r="K85" s="221"/>
      <c r="L85" s="226"/>
      <c r="M85" s="227"/>
      <c r="N85" s="228"/>
      <c r="O85" s="228"/>
      <c r="P85" s="229">
        <f>P86</f>
        <v>0</v>
      </c>
      <c r="Q85" s="228"/>
      <c r="R85" s="229">
        <f>R86</f>
        <v>0</v>
      </c>
      <c r="S85" s="228"/>
      <c r="T85" s="230">
        <f>T86</f>
        <v>0</v>
      </c>
      <c r="AR85" s="231" t="s">
        <v>18</v>
      </c>
      <c r="AT85" s="232" t="s">
        <v>75</v>
      </c>
      <c r="AU85" s="232" t="s">
        <v>76</v>
      </c>
      <c r="AY85" s="231" t="s">
        <v>208</v>
      </c>
      <c r="BK85" s="233">
        <f>BK86</f>
        <v>0</v>
      </c>
    </row>
    <row r="86" spans="2:63" s="11" customFormat="1" ht="19.9" customHeight="1">
      <c r="B86" s="220"/>
      <c r="C86" s="221"/>
      <c r="D86" s="222" t="s">
        <v>75</v>
      </c>
      <c r="E86" s="234" t="s">
        <v>260</v>
      </c>
      <c r="F86" s="234" t="s">
        <v>265</v>
      </c>
      <c r="G86" s="221"/>
      <c r="H86" s="221"/>
      <c r="I86" s="224"/>
      <c r="J86" s="235">
        <f>BK86</f>
        <v>0</v>
      </c>
      <c r="K86" s="221"/>
      <c r="L86" s="226"/>
      <c r="M86" s="227"/>
      <c r="N86" s="228"/>
      <c r="O86" s="228"/>
      <c r="P86" s="229">
        <f>P87</f>
        <v>0</v>
      </c>
      <c r="Q86" s="228"/>
      <c r="R86" s="229">
        <f>R87</f>
        <v>0</v>
      </c>
      <c r="S86" s="228"/>
      <c r="T86" s="230">
        <f>T87</f>
        <v>0</v>
      </c>
      <c r="AR86" s="231" t="s">
        <v>18</v>
      </c>
      <c r="AT86" s="232" t="s">
        <v>75</v>
      </c>
      <c r="AU86" s="232" t="s">
        <v>18</v>
      </c>
      <c r="AY86" s="231" t="s">
        <v>208</v>
      </c>
      <c r="BK86" s="233">
        <f>BK87</f>
        <v>0</v>
      </c>
    </row>
    <row r="87" spans="2:65" s="1" customFormat="1" ht="16.5" customHeight="1">
      <c r="B87" s="48"/>
      <c r="C87" s="236" t="s">
        <v>18</v>
      </c>
      <c r="D87" s="236" t="s">
        <v>210</v>
      </c>
      <c r="E87" s="237" t="s">
        <v>6454</v>
      </c>
      <c r="F87" s="238" t="s">
        <v>6455</v>
      </c>
      <c r="G87" s="239" t="s">
        <v>318</v>
      </c>
      <c r="H87" s="240">
        <v>8</v>
      </c>
      <c r="I87" s="241"/>
      <c r="J87" s="242">
        <f>ROUND(I87*H87,2)</f>
        <v>0</v>
      </c>
      <c r="K87" s="238" t="s">
        <v>22</v>
      </c>
      <c r="L87" s="74"/>
      <c r="M87" s="243" t="s">
        <v>22</v>
      </c>
      <c r="N87" s="312" t="s">
        <v>47</v>
      </c>
      <c r="O87" s="284"/>
      <c r="P87" s="310">
        <f>O87*H87</f>
        <v>0</v>
      </c>
      <c r="Q87" s="310">
        <v>0</v>
      </c>
      <c r="R87" s="310">
        <f>Q87*H87</f>
        <v>0</v>
      </c>
      <c r="S87" s="310">
        <v>0</v>
      </c>
      <c r="T87" s="311">
        <f>S87*H87</f>
        <v>0</v>
      </c>
      <c r="AR87" s="26" t="s">
        <v>121</v>
      </c>
      <c r="AT87" s="26" t="s">
        <v>210</v>
      </c>
      <c r="AU87" s="26" t="s">
        <v>85</v>
      </c>
      <c r="AY87" s="26" t="s">
        <v>208</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121</v>
      </c>
      <c r="BM87" s="26" t="s">
        <v>6456</v>
      </c>
    </row>
    <row r="88" spans="2:12" s="1" customFormat="1" ht="6.95" customHeight="1">
      <c r="B88" s="69"/>
      <c r="C88" s="70"/>
      <c r="D88" s="70"/>
      <c r="E88" s="70"/>
      <c r="F88" s="70"/>
      <c r="G88" s="70"/>
      <c r="H88" s="70"/>
      <c r="I88" s="181"/>
      <c r="J88" s="70"/>
      <c r="K88" s="70"/>
      <c r="L88" s="74"/>
    </row>
  </sheetData>
  <sheetProtection password="CC35" sheet="1" objects="1" scenarios="1" formatColumns="0" formatRows="0" autoFilter="0"/>
  <autoFilter ref="C83:K8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173</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180</v>
      </c>
      <c r="E8" s="49"/>
      <c r="F8" s="49"/>
      <c r="G8" s="49"/>
      <c r="H8" s="49"/>
      <c r="I8" s="159"/>
      <c r="J8" s="49"/>
      <c r="K8" s="53"/>
    </row>
    <row r="9" spans="2:11" s="1" customFormat="1" ht="36.95" customHeight="1">
      <c r="B9" s="48"/>
      <c r="C9" s="49"/>
      <c r="D9" s="49"/>
      <c r="E9" s="160" t="s">
        <v>6457</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23. 1. 2018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99.75" customHeight="1">
      <c r="B24" s="163"/>
      <c r="C24" s="164"/>
      <c r="D24" s="164"/>
      <c r="E24" s="46" t="s">
        <v>182</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ROUND(J81,2)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ROUND(SUM(BE81:BE99),2)</f>
        <v>0</v>
      </c>
      <c r="G30" s="49"/>
      <c r="H30" s="49"/>
      <c r="I30" s="173">
        <v>0.21</v>
      </c>
      <c r="J30" s="172">
        <f>ROUND(ROUND((SUM(BE81:BE99)),2)*I30,2)</f>
        <v>0</v>
      </c>
      <c r="K30" s="53"/>
    </row>
    <row r="31" spans="2:11" s="1" customFormat="1" ht="14.4" customHeight="1">
      <c r="B31" s="48"/>
      <c r="C31" s="49"/>
      <c r="D31" s="49"/>
      <c r="E31" s="57" t="s">
        <v>48</v>
      </c>
      <c r="F31" s="172">
        <f>ROUND(SUM(BF81:BF99),2)</f>
        <v>0</v>
      </c>
      <c r="G31" s="49"/>
      <c r="H31" s="49"/>
      <c r="I31" s="173">
        <v>0.15</v>
      </c>
      <c r="J31" s="172">
        <f>ROUND(ROUND((SUM(BF81:BF99)),2)*I31,2)</f>
        <v>0</v>
      </c>
      <c r="K31" s="53"/>
    </row>
    <row r="32" spans="2:11" s="1" customFormat="1" ht="14.4" customHeight="1" hidden="1">
      <c r="B32" s="48"/>
      <c r="C32" s="49"/>
      <c r="D32" s="49"/>
      <c r="E32" s="57" t="s">
        <v>49</v>
      </c>
      <c r="F32" s="172">
        <f>ROUND(SUM(BG81:BG99),2)</f>
        <v>0</v>
      </c>
      <c r="G32" s="49"/>
      <c r="H32" s="49"/>
      <c r="I32" s="173">
        <v>0.21</v>
      </c>
      <c r="J32" s="172">
        <v>0</v>
      </c>
      <c r="K32" s="53"/>
    </row>
    <row r="33" spans="2:11" s="1" customFormat="1" ht="14.4" customHeight="1" hidden="1">
      <c r="B33" s="48"/>
      <c r="C33" s="49"/>
      <c r="D33" s="49"/>
      <c r="E33" s="57" t="s">
        <v>50</v>
      </c>
      <c r="F33" s="172">
        <f>ROUND(SUM(BH81:BH99),2)</f>
        <v>0</v>
      </c>
      <c r="G33" s="49"/>
      <c r="H33" s="49"/>
      <c r="I33" s="173">
        <v>0.15</v>
      </c>
      <c r="J33" s="172">
        <v>0</v>
      </c>
      <c r="K33" s="53"/>
    </row>
    <row r="34" spans="2:11" s="1" customFormat="1" ht="14.4" customHeight="1" hidden="1">
      <c r="B34" s="48"/>
      <c r="C34" s="49"/>
      <c r="D34" s="49"/>
      <c r="E34" s="57" t="s">
        <v>51</v>
      </c>
      <c r="F34" s="172">
        <f>ROUND(SUM(BI81:BI99),2)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183</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180</v>
      </c>
      <c r="D46" s="49"/>
      <c r="E46" s="49"/>
      <c r="F46" s="49"/>
      <c r="G46" s="49"/>
      <c r="H46" s="49"/>
      <c r="I46" s="159"/>
      <c r="J46" s="49"/>
      <c r="K46" s="53"/>
    </row>
    <row r="47" spans="2:11" s="1" customFormat="1" ht="17.25" customHeight="1">
      <c r="B47" s="48"/>
      <c r="C47" s="49"/>
      <c r="D47" s="49"/>
      <c r="E47" s="160" t="str">
        <f>E9</f>
        <v>O07 - O07 - Ostatní náklady stavby</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23. 1. 2018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184</v>
      </c>
      <c r="D54" s="174"/>
      <c r="E54" s="174"/>
      <c r="F54" s="174"/>
      <c r="G54" s="174"/>
      <c r="H54" s="174"/>
      <c r="I54" s="188"/>
      <c r="J54" s="189" t="s">
        <v>185</v>
      </c>
      <c r="K54" s="190"/>
    </row>
    <row r="55" spans="2:11" s="1" customFormat="1" ht="10.3" customHeight="1">
      <c r="B55" s="48"/>
      <c r="C55" s="49"/>
      <c r="D55" s="49"/>
      <c r="E55" s="49"/>
      <c r="F55" s="49"/>
      <c r="G55" s="49"/>
      <c r="H55" s="49"/>
      <c r="I55" s="159"/>
      <c r="J55" s="49"/>
      <c r="K55" s="53"/>
    </row>
    <row r="56" spans="2:47" s="1" customFormat="1" ht="29.25" customHeight="1">
      <c r="B56" s="48"/>
      <c r="C56" s="191" t="s">
        <v>186</v>
      </c>
      <c r="D56" s="49"/>
      <c r="E56" s="49"/>
      <c r="F56" s="49"/>
      <c r="G56" s="49"/>
      <c r="H56" s="49"/>
      <c r="I56" s="159"/>
      <c r="J56" s="170">
        <f>J81</f>
        <v>0</v>
      </c>
      <c r="K56" s="53"/>
      <c r="AU56" s="26" t="s">
        <v>187</v>
      </c>
    </row>
    <row r="57" spans="2:11" s="8" customFormat="1" ht="24.95" customHeight="1">
      <c r="B57" s="192"/>
      <c r="C57" s="193"/>
      <c r="D57" s="194" t="s">
        <v>6458</v>
      </c>
      <c r="E57" s="195"/>
      <c r="F57" s="195"/>
      <c r="G57" s="195"/>
      <c r="H57" s="195"/>
      <c r="I57" s="196"/>
      <c r="J57" s="197">
        <f>J82</f>
        <v>0</v>
      </c>
      <c r="K57" s="198"/>
    </row>
    <row r="58" spans="2:11" s="9" customFormat="1" ht="19.9" customHeight="1">
      <c r="B58" s="199"/>
      <c r="C58" s="200"/>
      <c r="D58" s="201" t="s">
        <v>6459</v>
      </c>
      <c r="E58" s="202"/>
      <c r="F58" s="202"/>
      <c r="G58" s="202"/>
      <c r="H58" s="202"/>
      <c r="I58" s="203"/>
      <c r="J58" s="204">
        <f>J83</f>
        <v>0</v>
      </c>
      <c r="K58" s="205"/>
    </row>
    <row r="59" spans="2:11" s="9" customFormat="1" ht="19.9" customHeight="1">
      <c r="B59" s="199"/>
      <c r="C59" s="200"/>
      <c r="D59" s="201" t="s">
        <v>6460</v>
      </c>
      <c r="E59" s="202"/>
      <c r="F59" s="202"/>
      <c r="G59" s="202"/>
      <c r="H59" s="202"/>
      <c r="I59" s="203"/>
      <c r="J59" s="204">
        <f>J91</f>
        <v>0</v>
      </c>
      <c r="K59" s="205"/>
    </row>
    <row r="60" spans="2:11" s="9" customFormat="1" ht="19.9" customHeight="1">
      <c r="B60" s="199"/>
      <c r="C60" s="200"/>
      <c r="D60" s="201" t="s">
        <v>6461</v>
      </c>
      <c r="E60" s="202"/>
      <c r="F60" s="202"/>
      <c r="G60" s="202"/>
      <c r="H60" s="202"/>
      <c r="I60" s="203"/>
      <c r="J60" s="204">
        <f>J95</f>
        <v>0</v>
      </c>
      <c r="K60" s="205"/>
    </row>
    <row r="61" spans="2:11" s="9" customFormat="1" ht="19.9" customHeight="1">
      <c r="B61" s="199"/>
      <c r="C61" s="200"/>
      <c r="D61" s="201" t="s">
        <v>6462</v>
      </c>
      <c r="E61" s="202"/>
      <c r="F61" s="202"/>
      <c r="G61" s="202"/>
      <c r="H61" s="202"/>
      <c r="I61" s="203"/>
      <c r="J61" s="204">
        <f>J98</f>
        <v>0</v>
      </c>
      <c r="K61" s="205"/>
    </row>
    <row r="62" spans="2:11" s="1" customFormat="1" ht="21.8" customHeight="1">
      <c r="B62" s="48"/>
      <c r="C62" s="49"/>
      <c r="D62" s="49"/>
      <c r="E62" s="49"/>
      <c r="F62" s="49"/>
      <c r="G62" s="49"/>
      <c r="H62" s="49"/>
      <c r="I62" s="159"/>
      <c r="J62" s="49"/>
      <c r="K62" s="53"/>
    </row>
    <row r="63" spans="2:11" s="1" customFormat="1" ht="6.95" customHeight="1">
      <c r="B63" s="69"/>
      <c r="C63" s="70"/>
      <c r="D63" s="70"/>
      <c r="E63" s="70"/>
      <c r="F63" s="70"/>
      <c r="G63" s="70"/>
      <c r="H63" s="70"/>
      <c r="I63" s="181"/>
      <c r="J63" s="70"/>
      <c r="K63" s="71"/>
    </row>
    <row r="67" spans="2:12" s="1" customFormat="1" ht="6.95" customHeight="1">
      <c r="B67" s="72"/>
      <c r="C67" s="73"/>
      <c r="D67" s="73"/>
      <c r="E67" s="73"/>
      <c r="F67" s="73"/>
      <c r="G67" s="73"/>
      <c r="H67" s="73"/>
      <c r="I67" s="184"/>
      <c r="J67" s="73"/>
      <c r="K67" s="73"/>
      <c r="L67" s="74"/>
    </row>
    <row r="68" spans="2:12" s="1" customFormat="1" ht="36.95" customHeight="1">
      <c r="B68" s="48"/>
      <c r="C68" s="75" t="s">
        <v>192</v>
      </c>
      <c r="D68" s="76"/>
      <c r="E68" s="76"/>
      <c r="F68" s="76"/>
      <c r="G68" s="76"/>
      <c r="H68" s="76"/>
      <c r="I68" s="206"/>
      <c r="J68" s="76"/>
      <c r="K68" s="76"/>
      <c r="L68" s="74"/>
    </row>
    <row r="69" spans="2:12" s="1" customFormat="1" ht="6.95" customHeight="1">
      <c r="B69" s="48"/>
      <c r="C69" s="76"/>
      <c r="D69" s="76"/>
      <c r="E69" s="76"/>
      <c r="F69" s="76"/>
      <c r="G69" s="76"/>
      <c r="H69" s="76"/>
      <c r="I69" s="206"/>
      <c r="J69" s="76"/>
      <c r="K69" s="76"/>
      <c r="L69" s="74"/>
    </row>
    <row r="70" spans="2:12" s="1" customFormat="1" ht="14.4" customHeight="1">
      <c r="B70" s="48"/>
      <c r="C70" s="78" t="s">
        <v>19</v>
      </c>
      <c r="D70" s="76"/>
      <c r="E70" s="76"/>
      <c r="F70" s="76"/>
      <c r="G70" s="76"/>
      <c r="H70" s="76"/>
      <c r="I70" s="206"/>
      <c r="J70" s="76"/>
      <c r="K70" s="76"/>
      <c r="L70" s="74"/>
    </row>
    <row r="71" spans="2:12" s="1" customFormat="1" ht="16.5" customHeight="1">
      <c r="B71" s="48"/>
      <c r="C71" s="76"/>
      <c r="D71" s="76"/>
      <c r="E71" s="207" t="str">
        <f>E7</f>
        <v>PŘÍSTAVBA PAVILONU /odborné učebny/ 2. ZŠ Beroun Preislerova ul.</v>
      </c>
      <c r="F71" s="78"/>
      <c r="G71" s="78"/>
      <c r="H71" s="78"/>
      <c r="I71" s="206"/>
      <c r="J71" s="76"/>
      <c r="K71" s="76"/>
      <c r="L71" s="74"/>
    </row>
    <row r="72" spans="2:12" s="1" customFormat="1" ht="14.4" customHeight="1">
      <c r="B72" s="48"/>
      <c r="C72" s="78" t="s">
        <v>180</v>
      </c>
      <c r="D72" s="76"/>
      <c r="E72" s="76"/>
      <c r="F72" s="76"/>
      <c r="G72" s="76"/>
      <c r="H72" s="76"/>
      <c r="I72" s="206"/>
      <c r="J72" s="76"/>
      <c r="K72" s="76"/>
      <c r="L72" s="74"/>
    </row>
    <row r="73" spans="2:12" s="1" customFormat="1" ht="17.25" customHeight="1">
      <c r="B73" s="48"/>
      <c r="C73" s="76"/>
      <c r="D73" s="76"/>
      <c r="E73" s="84" t="str">
        <f>E9</f>
        <v>O07 - O07 - Ostatní náklady stavby</v>
      </c>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8" customHeight="1">
      <c r="B75" s="48"/>
      <c r="C75" s="78" t="s">
        <v>24</v>
      </c>
      <c r="D75" s="76"/>
      <c r="E75" s="76"/>
      <c r="F75" s="208" t="str">
        <f>F12</f>
        <v>Beroun, Preislerova ul.</v>
      </c>
      <c r="G75" s="76"/>
      <c r="H75" s="76"/>
      <c r="I75" s="209" t="s">
        <v>26</v>
      </c>
      <c r="J75" s="87" t="str">
        <f>IF(J12="","",J12)</f>
        <v>23. 1. 2018</v>
      </c>
      <c r="K75" s="76"/>
      <c r="L75" s="74"/>
    </row>
    <row r="76" spans="2:12" s="1" customFormat="1" ht="6.95" customHeight="1">
      <c r="B76" s="48"/>
      <c r="C76" s="76"/>
      <c r="D76" s="76"/>
      <c r="E76" s="76"/>
      <c r="F76" s="76"/>
      <c r="G76" s="76"/>
      <c r="H76" s="76"/>
      <c r="I76" s="206"/>
      <c r="J76" s="76"/>
      <c r="K76" s="76"/>
      <c r="L76" s="74"/>
    </row>
    <row r="77" spans="2:12" s="1" customFormat="1" ht="13.5">
      <c r="B77" s="48"/>
      <c r="C77" s="78" t="s">
        <v>28</v>
      </c>
      <c r="D77" s="76"/>
      <c r="E77" s="76"/>
      <c r="F77" s="208" t="str">
        <f>E15</f>
        <v>Město BEROUN, Husovo nám. 68, 26643</v>
      </c>
      <c r="G77" s="76"/>
      <c r="H77" s="76"/>
      <c r="I77" s="209" t="s">
        <v>35</v>
      </c>
      <c r="J77" s="208" t="str">
        <f>E21</f>
        <v>SPEKTRA s.r.o. Beroun,V Hlinkách 1548,26601</v>
      </c>
      <c r="K77" s="76"/>
      <c r="L77" s="74"/>
    </row>
    <row r="78" spans="2:12" s="1" customFormat="1" ht="14.4" customHeight="1">
      <c r="B78" s="48"/>
      <c r="C78" s="78" t="s">
        <v>33</v>
      </c>
      <c r="D78" s="76"/>
      <c r="E78" s="76"/>
      <c r="F78" s="208" t="str">
        <f>IF(E18="","",E18)</f>
        <v/>
      </c>
      <c r="G78" s="76"/>
      <c r="H78" s="76"/>
      <c r="I78" s="206"/>
      <c r="J78" s="76"/>
      <c r="K78" s="76"/>
      <c r="L78" s="74"/>
    </row>
    <row r="79" spans="2:12" s="1" customFormat="1" ht="10.3" customHeight="1">
      <c r="B79" s="48"/>
      <c r="C79" s="76"/>
      <c r="D79" s="76"/>
      <c r="E79" s="76"/>
      <c r="F79" s="76"/>
      <c r="G79" s="76"/>
      <c r="H79" s="76"/>
      <c r="I79" s="206"/>
      <c r="J79" s="76"/>
      <c r="K79" s="76"/>
      <c r="L79" s="74"/>
    </row>
    <row r="80" spans="2:20" s="10" customFormat="1" ht="29.25" customHeight="1">
      <c r="B80" s="210"/>
      <c r="C80" s="211" t="s">
        <v>193</v>
      </c>
      <c r="D80" s="212" t="s">
        <v>61</v>
      </c>
      <c r="E80" s="212" t="s">
        <v>57</v>
      </c>
      <c r="F80" s="212" t="s">
        <v>194</v>
      </c>
      <c r="G80" s="212" t="s">
        <v>195</v>
      </c>
      <c r="H80" s="212" t="s">
        <v>196</v>
      </c>
      <c r="I80" s="213" t="s">
        <v>197</v>
      </c>
      <c r="J80" s="212" t="s">
        <v>185</v>
      </c>
      <c r="K80" s="214" t="s">
        <v>198</v>
      </c>
      <c r="L80" s="215"/>
      <c r="M80" s="104" t="s">
        <v>199</v>
      </c>
      <c r="N80" s="105" t="s">
        <v>46</v>
      </c>
      <c r="O80" s="105" t="s">
        <v>200</v>
      </c>
      <c r="P80" s="105" t="s">
        <v>201</v>
      </c>
      <c r="Q80" s="105" t="s">
        <v>202</v>
      </c>
      <c r="R80" s="105" t="s">
        <v>203</v>
      </c>
      <c r="S80" s="105" t="s">
        <v>204</v>
      </c>
      <c r="T80" s="106" t="s">
        <v>205</v>
      </c>
    </row>
    <row r="81" spans="2:63" s="1" customFormat="1" ht="29.25" customHeight="1">
      <c r="B81" s="48"/>
      <c r="C81" s="110" t="s">
        <v>186</v>
      </c>
      <c r="D81" s="76"/>
      <c r="E81" s="76"/>
      <c r="F81" s="76"/>
      <c r="G81" s="76"/>
      <c r="H81" s="76"/>
      <c r="I81" s="206"/>
      <c r="J81" s="216">
        <f>BK81</f>
        <v>0</v>
      </c>
      <c r="K81" s="76"/>
      <c r="L81" s="74"/>
      <c r="M81" s="107"/>
      <c r="N81" s="108"/>
      <c r="O81" s="108"/>
      <c r="P81" s="217">
        <f>P82</f>
        <v>0</v>
      </c>
      <c r="Q81" s="108"/>
      <c r="R81" s="217">
        <f>R82</f>
        <v>0</v>
      </c>
      <c r="S81" s="108"/>
      <c r="T81" s="218">
        <f>T82</f>
        <v>0</v>
      </c>
      <c r="AT81" s="26" t="s">
        <v>75</v>
      </c>
      <c r="AU81" s="26" t="s">
        <v>187</v>
      </c>
      <c r="BK81" s="219">
        <f>BK82</f>
        <v>0</v>
      </c>
    </row>
    <row r="82" spans="2:63" s="11" customFormat="1" ht="37.4" customHeight="1">
      <c r="B82" s="220"/>
      <c r="C82" s="221"/>
      <c r="D82" s="222" t="s">
        <v>75</v>
      </c>
      <c r="E82" s="223" t="s">
        <v>6463</v>
      </c>
      <c r="F82" s="223" t="s">
        <v>6464</v>
      </c>
      <c r="G82" s="221"/>
      <c r="H82" s="221"/>
      <c r="I82" s="224"/>
      <c r="J82" s="225">
        <f>BK82</f>
        <v>0</v>
      </c>
      <c r="K82" s="221"/>
      <c r="L82" s="226"/>
      <c r="M82" s="227"/>
      <c r="N82" s="228"/>
      <c r="O82" s="228"/>
      <c r="P82" s="229">
        <f>P83+P91+P95+P98</f>
        <v>0</v>
      </c>
      <c r="Q82" s="228"/>
      <c r="R82" s="229">
        <f>R83+R91+R95+R98</f>
        <v>0</v>
      </c>
      <c r="S82" s="228"/>
      <c r="T82" s="230">
        <f>T83+T91+T95+T98</f>
        <v>0</v>
      </c>
      <c r="AR82" s="231" t="s">
        <v>233</v>
      </c>
      <c r="AT82" s="232" t="s">
        <v>75</v>
      </c>
      <c r="AU82" s="232" t="s">
        <v>76</v>
      </c>
      <c r="AY82" s="231" t="s">
        <v>208</v>
      </c>
      <c r="BK82" s="233">
        <f>BK83+BK91+BK95+BK98</f>
        <v>0</v>
      </c>
    </row>
    <row r="83" spans="2:63" s="11" customFormat="1" ht="19.9" customHeight="1">
      <c r="B83" s="220"/>
      <c r="C83" s="221"/>
      <c r="D83" s="222" t="s">
        <v>75</v>
      </c>
      <c r="E83" s="234" t="s">
        <v>6465</v>
      </c>
      <c r="F83" s="234" t="s">
        <v>6466</v>
      </c>
      <c r="G83" s="221"/>
      <c r="H83" s="221"/>
      <c r="I83" s="224"/>
      <c r="J83" s="235">
        <f>BK83</f>
        <v>0</v>
      </c>
      <c r="K83" s="221"/>
      <c r="L83" s="226"/>
      <c r="M83" s="227"/>
      <c r="N83" s="228"/>
      <c r="O83" s="228"/>
      <c r="P83" s="229">
        <f>SUM(P84:P90)</f>
        <v>0</v>
      </c>
      <c r="Q83" s="228"/>
      <c r="R83" s="229">
        <f>SUM(R84:R90)</f>
        <v>0</v>
      </c>
      <c r="S83" s="228"/>
      <c r="T83" s="230">
        <f>SUM(T84:T90)</f>
        <v>0</v>
      </c>
      <c r="AR83" s="231" t="s">
        <v>18</v>
      </c>
      <c r="AT83" s="232" t="s">
        <v>75</v>
      </c>
      <c r="AU83" s="232" t="s">
        <v>18</v>
      </c>
      <c r="AY83" s="231" t="s">
        <v>208</v>
      </c>
      <c r="BK83" s="233">
        <f>SUM(BK84:BK90)</f>
        <v>0</v>
      </c>
    </row>
    <row r="84" spans="2:65" s="1" customFormat="1" ht="16.5" customHeight="1">
      <c r="B84" s="48"/>
      <c r="C84" s="236" t="s">
        <v>18</v>
      </c>
      <c r="D84" s="236" t="s">
        <v>210</v>
      </c>
      <c r="E84" s="237" t="s">
        <v>6467</v>
      </c>
      <c r="F84" s="238" t="s">
        <v>6468</v>
      </c>
      <c r="G84" s="239" t="s">
        <v>263</v>
      </c>
      <c r="H84" s="240">
        <v>1</v>
      </c>
      <c r="I84" s="241"/>
      <c r="J84" s="242">
        <f>ROUND(I84*H84,2)</f>
        <v>0</v>
      </c>
      <c r="K84" s="238" t="s">
        <v>22</v>
      </c>
      <c r="L84" s="74"/>
      <c r="M84" s="243" t="s">
        <v>22</v>
      </c>
      <c r="N84" s="244" t="s">
        <v>47</v>
      </c>
      <c r="O84" s="49"/>
      <c r="P84" s="245">
        <f>O84*H84</f>
        <v>0</v>
      </c>
      <c r="Q84" s="245">
        <v>0</v>
      </c>
      <c r="R84" s="245">
        <f>Q84*H84</f>
        <v>0</v>
      </c>
      <c r="S84" s="245">
        <v>0</v>
      </c>
      <c r="T84" s="246">
        <f>S84*H84</f>
        <v>0</v>
      </c>
      <c r="AR84" s="26" t="s">
        <v>6469</v>
      </c>
      <c r="AT84" s="26" t="s">
        <v>210</v>
      </c>
      <c r="AU84" s="26" t="s">
        <v>85</v>
      </c>
      <c r="AY84" s="26" t="s">
        <v>208</v>
      </c>
      <c r="BE84" s="247">
        <f>IF(N84="základní",J84,0)</f>
        <v>0</v>
      </c>
      <c r="BF84" s="247">
        <f>IF(N84="snížená",J84,0)</f>
        <v>0</v>
      </c>
      <c r="BG84" s="247">
        <f>IF(N84="zákl. přenesená",J84,0)</f>
        <v>0</v>
      </c>
      <c r="BH84" s="247">
        <f>IF(N84="sníž. přenesená",J84,0)</f>
        <v>0</v>
      </c>
      <c r="BI84" s="247">
        <f>IF(N84="nulová",J84,0)</f>
        <v>0</v>
      </c>
      <c r="BJ84" s="26" t="s">
        <v>18</v>
      </c>
      <c r="BK84" s="247">
        <f>ROUND(I84*H84,2)</f>
        <v>0</v>
      </c>
      <c r="BL84" s="26" t="s">
        <v>6469</v>
      </c>
      <c r="BM84" s="26" t="s">
        <v>6470</v>
      </c>
    </row>
    <row r="85" spans="2:65" s="1" customFormat="1" ht="16.5" customHeight="1">
      <c r="B85" s="48"/>
      <c r="C85" s="236" t="s">
        <v>85</v>
      </c>
      <c r="D85" s="236" t="s">
        <v>210</v>
      </c>
      <c r="E85" s="237" t="s">
        <v>4989</v>
      </c>
      <c r="F85" s="238" t="s">
        <v>6471</v>
      </c>
      <c r="G85" s="239" t="s">
        <v>263</v>
      </c>
      <c r="H85" s="240">
        <v>1</v>
      </c>
      <c r="I85" s="241"/>
      <c r="J85" s="242">
        <f>ROUND(I85*H85,2)</f>
        <v>0</v>
      </c>
      <c r="K85" s="238" t="s">
        <v>22</v>
      </c>
      <c r="L85" s="74"/>
      <c r="M85" s="243" t="s">
        <v>22</v>
      </c>
      <c r="N85" s="244" t="s">
        <v>47</v>
      </c>
      <c r="O85" s="49"/>
      <c r="P85" s="245">
        <f>O85*H85</f>
        <v>0</v>
      </c>
      <c r="Q85" s="245">
        <v>0</v>
      </c>
      <c r="R85" s="245">
        <f>Q85*H85</f>
        <v>0</v>
      </c>
      <c r="S85" s="245">
        <v>0</v>
      </c>
      <c r="T85" s="246">
        <f>S85*H85</f>
        <v>0</v>
      </c>
      <c r="AR85" s="26" t="s">
        <v>6469</v>
      </c>
      <c r="AT85" s="26" t="s">
        <v>210</v>
      </c>
      <c r="AU85" s="26" t="s">
        <v>85</v>
      </c>
      <c r="AY85" s="26" t="s">
        <v>208</v>
      </c>
      <c r="BE85" s="247">
        <f>IF(N85="základní",J85,0)</f>
        <v>0</v>
      </c>
      <c r="BF85" s="247">
        <f>IF(N85="snížená",J85,0)</f>
        <v>0</v>
      </c>
      <c r="BG85" s="247">
        <f>IF(N85="zákl. přenesená",J85,0)</f>
        <v>0</v>
      </c>
      <c r="BH85" s="247">
        <f>IF(N85="sníž. přenesená",J85,0)</f>
        <v>0</v>
      </c>
      <c r="BI85" s="247">
        <f>IF(N85="nulová",J85,0)</f>
        <v>0</v>
      </c>
      <c r="BJ85" s="26" t="s">
        <v>18</v>
      </c>
      <c r="BK85" s="247">
        <f>ROUND(I85*H85,2)</f>
        <v>0</v>
      </c>
      <c r="BL85" s="26" t="s">
        <v>6469</v>
      </c>
      <c r="BM85" s="26" t="s">
        <v>6472</v>
      </c>
    </row>
    <row r="86" spans="2:65" s="1" customFormat="1" ht="16.5" customHeight="1">
      <c r="B86" s="48"/>
      <c r="C86" s="236" t="s">
        <v>104</v>
      </c>
      <c r="D86" s="236" t="s">
        <v>210</v>
      </c>
      <c r="E86" s="237" t="s">
        <v>6473</v>
      </c>
      <c r="F86" s="238" t="s">
        <v>6474</v>
      </c>
      <c r="G86" s="239" t="s">
        <v>263</v>
      </c>
      <c r="H86" s="240">
        <v>1</v>
      </c>
      <c r="I86" s="241"/>
      <c r="J86" s="242">
        <f>ROUND(I86*H86,2)</f>
        <v>0</v>
      </c>
      <c r="K86" s="238" t="s">
        <v>22</v>
      </c>
      <c r="L86" s="74"/>
      <c r="M86" s="243" t="s">
        <v>22</v>
      </c>
      <c r="N86" s="244" t="s">
        <v>47</v>
      </c>
      <c r="O86" s="49"/>
      <c r="P86" s="245">
        <f>O86*H86</f>
        <v>0</v>
      </c>
      <c r="Q86" s="245">
        <v>0</v>
      </c>
      <c r="R86" s="245">
        <f>Q86*H86</f>
        <v>0</v>
      </c>
      <c r="S86" s="245">
        <v>0</v>
      </c>
      <c r="T86" s="246">
        <f>S86*H86</f>
        <v>0</v>
      </c>
      <c r="AR86" s="26" t="s">
        <v>6469</v>
      </c>
      <c r="AT86" s="26" t="s">
        <v>210</v>
      </c>
      <c r="AU86" s="26" t="s">
        <v>85</v>
      </c>
      <c r="AY86" s="26" t="s">
        <v>208</v>
      </c>
      <c r="BE86" s="247">
        <f>IF(N86="základní",J86,0)</f>
        <v>0</v>
      </c>
      <c r="BF86" s="247">
        <f>IF(N86="snížená",J86,0)</f>
        <v>0</v>
      </c>
      <c r="BG86" s="247">
        <f>IF(N86="zákl. přenesená",J86,0)</f>
        <v>0</v>
      </c>
      <c r="BH86" s="247">
        <f>IF(N86="sníž. přenesená",J86,0)</f>
        <v>0</v>
      </c>
      <c r="BI86" s="247">
        <f>IF(N86="nulová",J86,0)</f>
        <v>0</v>
      </c>
      <c r="BJ86" s="26" t="s">
        <v>18</v>
      </c>
      <c r="BK86" s="247">
        <f>ROUND(I86*H86,2)</f>
        <v>0</v>
      </c>
      <c r="BL86" s="26" t="s">
        <v>6469</v>
      </c>
      <c r="BM86" s="26" t="s">
        <v>6475</v>
      </c>
    </row>
    <row r="87" spans="2:65" s="1" customFormat="1" ht="16.5" customHeight="1">
      <c r="B87" s="48"/>
      <c r="C87" s="236" t="s">
        <v>121</v>
      </c>
      <c r="D87" s="236" t="s">
        <v>210</v>
      </c>
      <c r="E87" s="237" t="s">
        <v>6476</v>
      </c>
      <c r="F87" s="238" t="s">
        <v>6477</v>
      </c>
      <c r="G87" s="239" t="s">
        <v>263</v>
      </c>
      <c r="H87" s="240">
        <v>1</v>
      </c>
      <c r="I87" s="241"/>
      <c r="J87" s="242">
        <f>ROUND(I87*H87,2)</f>
        <v>0</v>
      </c>
      <c r="K87" s="238" t="s">
        <v>22</v>
      </c>
      <c r="L87" s="74"/>
      <c r="M87" s="243" t="s">
        <v>22</v>
      </c>
      <c r="N87" s="244" t="s">
        <v>47</v>
      </c>
      <c r="O87" s="49"/>
      <c r="P87" s="245">
        <f>O87*H87</f>
        <v>0</v>
      </c>
      <c r="Q87" s="245">
        <v>0</v>
      </c>
      <c r="R87" s="245">
        <f>Q87*H87</f>
        <v>0</v>
      </c>
      <c r="S87" s="245">
        <v>0</v>
      </c>
      <c r="T87" s="246">
        <f>S87*H87</f>
        <v>0</v>
      </c>
      <c r="AR87" s="26" t="s">
        <v>6469</v>
      </c>
      <c r="AT87" s="26" t="s">
        <v>210</v>
      </c>
      <c r="AU87" s="26" t="s">
        <v>85</v>
      </c>
      <c r="AY87" s="26" t="s">
        <v>208</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6469</v>
      </c>
      <c r="BM87" s="26" t="s">
        <v>6478</v>
      </c>
    </row>
    <row r="88" spans="2:65" s="1" customFormat="1" ht="16.5" customHeight="1">
      <c r="B88" s="48"/>
      <c r="C88" s="236" t="s">
        <v>233</v>
      </c>
      <c r="D88" s="236" t="s">
        <v>210</v>
      </c>
      <c r="E88" s="237" t="s">
        <v>6479</v>
      </c>
      <c r="F88" s="238" t="s">
        <v>6480</v>
      </c>
      <c r="G88" s="239" t="s">
        <v>263</v>
      </c>
      <c r="H88" s="240">
        <v>1</v>
      </c>
      <c r="I88" s="241"/>
      <c r="J88" s="242">
        <f>ROUND(I88*H88,2)</f>
        <v>0</v>
      </c>
      <c r="K88" s="238" t="s">
        <v>22</v>
      </c>
      <c r="L88" s="74"/>
      <c r="M88" s="243" t="s">
        <v>22</v>
      </c>
      <c r="N88" s="244" t="s">
        <v>47</v>
      </c>
      <c r="O88" s="49"/>
      <c r="P88" s="245">
        <f>O88*H88</f>
        <v>0</v>
      </c>
      <c r="Q88" s="245">
        <v>0</v>
      </c>
      <c r="R88" s="245">
        <f>Q88*H88</f>
        <v>0</v>
      </c>
      <c r="S88" s="245">
        <v>0</v>
      </c>
      <c r="T88" s="246">
        <f>S88*H88</f>
        <v>0</v>
      </c>
      <c r="AR88" s="26" t="s">
        <v>6469</v>
      </c>
      <c r="AT88" s="26" t="s">
        <v>210</v>
      </c>
      <c r="AU88" s="26" t="s">
        <v>85</v>
      </c>
      <c r="AY88" s="26" t="s">
        <v>208</v>
      </c>
      <c r="BE88" s="247">
        <f>IF(N88="základní",J88,0)</f>
        <v>0</v>
      </c>
      <c r="BF88" s="247">
        <f>IF(N88="snížená",J88,0)</f>
        <v>0</v>
      </c>
      <c r="BG88" s="247">
        <f>IF(N88="zákl. přenesená",J88,0)</f>
        <v>0</v>
      </c>
      <c r="BH88" s="247">
        <f>IF(N88="sníž. přenesená",J88,0)</f>
        <v>0</v>
      </c>
      <c r="BI88" s="247">
        <f>IF(N88="nulová",J88,0)</f>
        <v>0</v>
      </c>
      <c r="BJ88" s="26" t="s">
        <v>18</v>
      </c>
      <c r="BK88" s="247">
        <f>ROUND(I88*H88,2)</f>
        <v>0</v>
      </c>
      <c r="BL88" s="26" t="s">
        <v>6469</v>
      </c>
      <c r="BM88" s="26" t="s">
        <v>6481</v>
      </c>
    </row>
    <row r="89" spans="2:65" s="1" customFormat="1" ht="25.5" customHeight="1">
      <c r="B89" s="48"/>
      <c r="C89" s="236" t="s">
        <v>238</v>
      </c>
      <c r="D89" s="236" t="s">
        <v>210</v>
      </c>
      <c r="E89" s="237" t="s">
        <v>6482</v>
      </c>
      <c r="F89" s="238" t="s">
        <v>6483</v>
      </c>
      <c r="G89" s="239" t="s">
        <v>263</v>
      </c>
      <c r="H89" s="240">
        <v>1</v>
      </c>
      <c r="I89" s="241"/>
      <c r="J89" s="242">
        <f>ROUND(I89*H89,2)</f>
        <v>0</v>
      </c>
      <c r="K89" s="238" t="s">
        <v>22</v>
      </c>
      <c r="L89" s="74"/>
      <c r="M89" s="243" t="s">
        <v>22</v>
      </c>
      <c r="N89" s="244" t="s">
        <v>47</v>
      </c>
      <c r="O89" s="49"/>
      <c r="P89" s="245">
        <f>O89*H89</f>
        <v>0</v>
      </c>
      <c r="Q89" s="245">
        <v>0</v>
      </c>
      <c r="R89" s="245">
        <f>Q89*H89</f>
        <v>0</v>
      </c>
      <c r="S89" s="245">
        <v>0</v>
      </c>
      <c r="T89" s="246">
        <f>S89*H89</f>
        <v>0</v>
      </c>
      <c r="AR89" s="26" t="s">
        <v>6469</v>
      </c>
      <c r="AT89" s="26" t="s">
        <v>210</v>
      </c>
      <c r="AU89" s="26" t="s">
        <v>85</v>
      </c>
      <c r="AY89" s="26" t="s">
        <v>208</v>
      </c>
      <c r="BE89" s="247">
        <f>IF(N89="základní",J89,0)</f>
        <v>0</v>
      </c>
      <c r="BF89" s="247">
        <f>IF(N89="snížená",J89,0)</f>
        <v>0</v>
      </c>
      <c r="BG89" s="247">
        <f>IF(N89="zákl. přenesená",J89,0)</f>
        <v>0</v>
      </c>
      <c r="BH89" s="247">
        <f>IF(N89="sníž. přenesená",J89,0)</f>
        <v>0</v>
      </c>
      <c r="BI89" s="247">
        <f>IF(N89="nulová",J89,0)</f>
        <v>0</v>
      </c>
      <c r="BJ89" s="26" t="s">
        <v>18</v>
      </c>
      <c r="BK89" s="247">
        <f>ROUND(I89*H89,2)</f>
        <v>0</v>
      </c>
      <c r="BL89" s="26" t="s">
        <v>6469</v>
      </c>
      <c r="BM89" s="26" t="s">
        <v>6484</v>
      </c>
    </row>
    <row r="90" spans="2:65" s="1" customFormat="1" ht="16.5" customHeight="1">
      <c r="B90" s="48"/>
      <c r="C90" s="236" t="s">
        <v>244</v>
      </c>
      <c r="D90" s="236" t="s">
        <v>210</v>
      </c>
      <c r="E90" s="237" t="s">
        <v>6485</v>
      </c>
      <c r="F90" s="238" t="s">
        <v>6486</v>
      </c>
      <c r="G90" s="239" t="s">
        <v>263</v>
      </c>
      <c r="H90" s="240">
        <v>1</v>
      </c>
      <c r="I90" s="241"/>
      <c r="J90" s="242">
        <f>ROUND(I90*H90,2)</f>
        <v>0</v>
      </c>
      <c r="K90" s="238" t="s">
        <v>22</v>
      </c>
      <c r="L90" s="74"/>
      <c r="M90" s="243" t="s">
        <v>22</v>
      </c>
      <c r="N90" s="244" t="s">
        <v>47</v>
      </c>
      <c r="O90" s="49"/>
      <c r="P90" s="245">
        <f>O90*H90</f>
        <v>0</v>
      </c>
      <c r="Q90" s="245">
        <v>0</v>
      </c>
      <c r="R90" s="245">
        <f>Q90*H90</f>
        <v>0</v>
      </c>
      <c r="S90" s="245">
        <v>0</v>
      </c>
      <c r="T90" s="246">
        <f>S90*H90</f>
        <v>0</v>
      </c>
      <c r="AR90" s="26" t="s">
        <v>6469</v>
      </c>
      <c r="AT90" s="26" t="s">
        <v>210</v>
      </c>
      <c r="AU90" s="26" t="s">
        <v>85</v>
      </c>
      <c r="AY90" s="26" t="s">
        <v>208</v>
      </c>
      <c r="BE90" s="247">
        <f>IF(N90="základní",J90,0)</f>
        <v>0</v>
      </c>
      <c r="BF90" s="247">
        <f>IF(N90="snížená",J90,0)</f>
        <v>0</v>
      </c>
      <c r="BG90" s="247">
        <f>IF(N90="zákl. přenesená",J90,0)</f>
        <v>0</v>
      </c>
      <c r="BH90" s="247">
        <f>IF(N90="sníž. přenesená",J90,0)</f>
        <v>0</v>
      </c>
      <c r="BI90" s="247">
        <f>IF(N90="nulová",J90,0)</f>
        <v>0</v>
      </c>
      <c r="BJ90" s="26" t="s">
        <v>18</v>
      </c>
      <c r="BK90" s="247">
        <f>ROUND(I90*H90,2)</f>
        <v>0</v>
      </c>
      <c r="BL90" s="26" t="s">
        <v>6469</v>
      </c>
      <c r="BM90" s="26" t="s">
        <v>6487</v>
      </c>
    </row>
    <row r="91" spans="2:63" s="11" customFormat="1" ht="29.85" customHeight="1">
      <c r="B91" s="220"/>
      <c r="C91" s="221"/>
      <c r="D91" s="222" t="s">
        <v>75</v>
      </c>
      <c r="E91" s="234" t="s">
        <v>6488</v>
      </c>
      <c r="F91" s="234" t="s">
        <v>6489</v>
      </c>
      <c r="G91" s="221"/>
      <c r="H91" s="221"/>
      <c r="I91" s="224"/>
      <c r="J91" s="235">
        <f>BK91</f>
        <v>0</v>
      </c>
      <c r="K91" s="221"/>
      <c r="L91" s="226"/>
      <c r="M91" s="227"/>
      <c r="N91" s="228"/>
      <c r="O91" s="228"/>
      <c r="P91" s="229">
        <f>SUM(P92:P94)</f>
        <v>0</v>
      </c>
      <c r="Q91" s="228"/>
      <c r="R91" s="229">
        <f>SUM(R92:R94)</f>
        <v>0</v>
      </c>
      <c r="S91" s="228"/>
      <c r="T91" s="230">
        <f>SUM(T92:T94)</f>
        <v>0</v>
      </c>
      <c r="AR91" s="231" t="s">
        <v>233</v>
      </c>
      <c r="AT91" s="232" t="s">
        <v>75</v>
      </c>
      <c r="AU91" s="232" t="s">
        <v>18</v>
      </c>
      <c r="AY91" s="231" t="s">
        <v>208</v>
      </c>
      <c r="BK91" s="233">
        <f>SUM(BK92:BK94)</f>
        <v>0</v>
      </c>
    </row>
    <row r="92" spans="2:65" s="1" customFormat="1" ht="16.5" customHeight="1">
      <c r="B92" s="48"/>
      <c r="C92" s="236" t="s">
        <v>250</v>
      </c>
      <c r="D92" s="236" t="s">
        <v>210</v>
      </c>
      <c r="E92" s="237" t="s">
        <v>6490</v>
      </c>
      <c r="F92" s="238" t="s">
        <v>6491</v>
      </c>
      <c r="G92" s="239" t="s">
        <v>263</v>
      </c>
      <c r="H92" s="240">
        <v>1</v>
      </c>
      <c r="I92" s="241"/>
      <c r="J92" s="242">
        <f>ROUND(I92*H92,2)</f>
        <v>0</v>
      </c>
      <c r="K92" s="238" t="s">
        <v>242</v>
      </c>
      <c r="L92" s="74"/>
      <c r="M92" s="243" t="s">
        <v>22</v>
      </c>
      <c r="N92" s="244" t="s">
        <v>47</v>
      </c>
      <c r="O92" s="49"/>
      <c r="P92" s="245">
        <f>O92*H92</f>
        <v>0</v>
      </c>
      <c r="Q92" s="245">
        <v>0</v>
      </c>
      <c r="R92" s="245">
        <f>Q92*H92</f>
        <v>0</v>
      </c>
      <c r="S92" s="245">
        <v>0</v>
      </c>
      <c r="T92" s="246">
        <f>S92*H92</f>
        <v>0</v>
      </c>
      <c r="AR92" s="26" t="s">
        <v>6469</v>
      </c>
      <c r="AT92" s="26" t="s">
        <v>210</v>
      </c>
      <c r="AU92" s="26" t="s">
        <v>85</v>
      </c>
      <c r="AY92" s="26" t="s">
        <v>208</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6469</v>
      </c>
      <c r="BM92" s="26" t="s">
        <v>6492</v>
      </c>
    </row>
    <row r="93" spans="2:65" s="1" customFormat="1" ht="16.5" customHeight="1">
      <c r="B93" s="48"/>
      <c r="C93" s="236" t="s">
        <v>260</v>
      </c>
      <c r="D93" s="236" t="s">
        <v>210</v>
      </c>
      <c r="E93" s="237" t="s">
        <v>6493</v>
      </c>
      <c r="F93" s="238" t="s">
        <v>6494</v>
      </c>
      <c r="G93" s="239" t="s">
        <v>263</v>
      </c>
      <c r="H93" s="240">
        <v>0</v>
      </c>
      <c r="I93" s="241"/>
      <c r="J93" s="242">
        <f>ROUND(I93*H93,2)</f>
        <v>0</v>
      </c>
      <c r="K93" s="238" t="s">
        <v>242</v>
      </c>
      <c r="L93" s="74"/>
      <c r="M93" s="243" t="s">
        <v>22</v>
      </c>
      <c r="N93" s="244" t="s">
        <v>47</v>
      </c>
      <c r="O93" s="49"/>
      <c r="P93" s="245">
        <f>O93*H93</f>
        <v>0</v>
      </c>
      <c r="Q93" s="245">
        <v>0</v>
      </c>
      <c r="R93" s="245">
        <f>Q93*H93</f>
        <v>0</v>
      </c>
      <c r="S93" s="245">
        <v>0</v>
      </c>
      <c r="T93" s="246">
        <f>S93*H93</f>
        <v>0</v>
      </c>
      <c r="AR93" s="26" t="s">
        <v>6469</v>
      </c>
      <c r="AT93" s="26" t="s">
        <v>210</v>
      </c>
      <c r="AU93" s="26" t="s">
        <v>85</v>
      </c>
      <c r="AY93" s="26" t="s">
        <v>208</v>
      </c>
      <c r="BE93" s="247">
        <f>IF(N93="základní",J93,0)</f>
        <v>0</v>
      </c>
      <c r="BF93" s="247">
        <f>IF(N93="snížená",J93,0)</f>
        <v>0</v>
      </c>
      <c r="BG93" s="247">
        <f>IF(N93="zákl. přenesená",J93,0)</f>
        <v>0</v>
      </c>
      <c r="BH93" s="247">
        <f>IF(N93="sníž. přenesená",J93,0)</f>
        <v>0</v>
      </c>
      <c r="BI93" s="247">
        <f>IF(N93="nulová",J93,0)</f>
        <v>0</v>
      </c>
      <c r="BJ93" s="26" t="s">
        <v>18</v>
      </c>
      <c r="BK93" s="247">
        <f>ROUND(I93*H93,2)</f>
        <v>0</v>
      </c>
      <c r="BL93" s="26" t="s">
        <v>6469</v>
      </c>
      <c r="BM93" s="26" t="s">
        <v>6495</v>
      </c>
    </row>
    <row r="94" spans="2:65" s="1" customFormat="1" ht="25.5" customHeight="1">
      <c r="B94" s="48"/>
      <c r="C94" s="236" t="s">
        <v>266</v>
      </c>
      <c r="D94" s="236" t="s">
        <v>210</v>
      </c>
      <c r="E94" s="237" t="s">
        <v>6496</v>
      </c>
      <c r="F94" s="238" t="s">
        <v>6497</v>
      </c>
      <c r="G94" s="239" t="s">
        <v>263</v>
      </c>
      <c r="H94" s="240">
        <v>1</v>
      </c>
      <c r="I94" s="241"/>
      <c r="J94" s="242">
        <f>ROUND(I94*H94,2)</f>
        <v>0</v>
      </c>
      <c r="K94" s="238" t="s">
        <v>242</v>
      </c>
      <c r="L94" s="74"/>
      <c r="M94" s="243" t="s">
        <v>22</v>
      </c>
      <c r="N94" s="244" t="s">
        <v>47</v>
      </c>
      <c r="O94" s="49"/>
      <c r="P94" s="245">
        <f>O94*H94</f>
        <v>0</v>
      </c>
      <c r="Q94" s="245">
        <v>0</v>
      </c>
      <c r="R94" s="245">
        <f>Q94*H94</f>
        <v>0</v>
      </c>
      <c r="S94" s="245">
        <v>0</v>
      </c>
      <c r="T94" s="246">
        <f>S94*H94</f>
        <v>0</v>
      </c>
      <c r="AR94" s="26" t="s">
        <v>6469</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6469</v>
      </c>
      <c r="BM94" s="26" t="s">
        <v>6498</v>
      </c>
    </row>
    <row r="95" spans="2:63" s="11" customFormat="1" ht="29.85" customHeight="1">
      <c r="B95" s="220"/>
      <c r="C95" s="221"/>
      <c r="D95" s="222" t="s">
        <v>75</v>
      </c>
      <c r="E95" s="234" t="s">
        <v>6499</v>
      </c>
      <c r="F95" s="234" t="s">
        <v>6500</v>
      </c>
      <c r="G95" s="221"/>
      <c r="H95" s="221"/>
      <c r="I95" s="224"/>
      <c r="J95" s="235">
        <f>BK95</f>
        <v>0</v>
      </c>
      <c r="K95" s="221"/>
      <c r="L95" s="226"/>
      <c r="M95" s="227"/>
      <c r="N95" s="228"/>
      <c r="O95" s="228"/>
      <c r="P95" s="229">
        <f>SUM(P96:P97)</f>
        <v>0</v>
      </c>
      <c r="Q95" s="228"/>
      <c r="R95" s="229">
        <f>SUM(R96:R97)</f>
        <v>0</v>
      </c>
      <c r="S95" s="228"/>
      <c r="T95" s="230">
        <f>SUM(T96:T97)</f>
        <v>0</v>
      </c>
      <c r="AR95" s="231" t="s">
        <v>233</v>
      </c>
      <c r="AT95" s="232" t="s">
        <v>75</v>
      </c>
      <c r="AU95" s="232" t="s">
        <v>18</v>
      </c>
      <c r="AY95" s="231" t="s">
        <v>208</v>
      </c>
      <c r="BK95" s="233">
        <f>SUM(BK96:BK97)</f>
        <v>0</v>
      </c>
    </row>
    <row r="96" spans="2:65" s="1" customFormat="1" ht="16.5" customHeight="1">
      <c r="B96" s="48"/>
      <c r="C96" s="236" t="s">
        <v>272</v>
      </c>
      <c r="D96" s="236" t="s">
        <v>210</v>
      </c>
      <c r="E96" s="237" t="s">
        <v>6501</v>
      </c>
      <c r="F96" s="238" t="s">
        <v>6502</v>
      </c>
      <c r="G96" s="239" t="s">
        <v>263</v>
      </c>
      <c r="H96" s="240">
        <v>1</v>
      </c>
      <c r="I96" s="241"/>
      <c r="J96" s="242">
        <f>ROUND(I96*H96,2)</f>
        <v>0</v>
      </c>
      <c r="K96" s="238" t="s">
        <v>242</v>
      </c>
      <c r="L96" s="74"/>
      <c r="M96" s="243" t="s">
        <v>22</v>
      </c>
      <c r="N96" s="244" t="s">
        <v>47</v>
      </c>
      <c r="O96" s="49"/>
      <c r="P96" s="245">
        <f>O96*H96</f>
        <v>0</v>
      </c>
      <c r="Q96" s="245">
        <v>0</v>
      </c>
      <c r="R96" s="245">
        <f>Q96*H96</f>
        <v>0</v>
      </c>
      <c r="S96" s="245">
        <v>0</v>
      </c>
      <c r="T96" s="246">
        <f>S96*H96</f>
        <v>0</v>
      </c>
      <c r="AR96" s="26" t="s">
        <v>6469</v>
      </c>
      <c r="AT96" s="26" t="s">
        <v>210</v>
      </c>
      <c r="AU96" s="26" t="s">
        <v>85</v>
      </c>
      <c r="AY96" s="26" t="s">
        <v>208</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6469</v>
      </c>
      <c r="BM96" s="26" t="s">
        <v>6503</v>
      </c>
    </row>
    <row r="97" spans="2:65" s="1" customFormat="1" ht="16.5" customHeight="1">
      <c r="B97" s="48"/>
      <c r="C97" s="236" t="s">
        <v>277</v>
      </c>
      <c r="D97" s="236" t="s">
        <v>210</v>
      </c>
      <c r="E97" s="237" t="s">
        <v>6504</v>
      </c>
      <c r="F97" s="238" t="s">
        <v>6505</v>
      </c>
      <c r="G97" s="239" t="s">
        <v>263</v>
      </c>
      <c r="H97" s="240">
        <v>1</v>
      </c>
      <c r="I97" s="241"/>
      <c r="J97" s="242">
        <f>ROUND(I97*H97,2)</f>
        <v>0</v>
      </c>
      <c r="K97" s="238" t="s">
        <v>242</v>
      </c>
      <c r="L97" s="74"/>
      <c r="M97" s="243" t="s">
        <v>22</v>
      </c>
      <c r="N97" s="244" t="s">
        <v>47</v>
      </c>
      <c r="O97" s="49"/>
      <c r="P97" s="245">
        <f>O97*H97</f>
        <v>0</v>
      </c>
      <c r="Q97" s="245">
        <v>0</v>
      </c>
      <c r="R97" s="245">
        <f>Q97*H97</f>
        <v>0</v>
      </c>
      <c r="S97" s="245">
        <v>0</v>
      </c>
      <c r="T97" s="246">
        <f>S97*H97</f>
        <v>0</v>
      </c>
      <c r="AR97" s="26" t="s">
        <v>6469</v>
      </c>
      <c r="AT97" s="26" t="s">
        <v>210</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6469</v>
      </c>
      <c r="BM97" s="26" t="s">
        <v>6506</v>
      </c>
    </row>
    <row r="98" spans="2:63" s="11" customFormat="1" ht="29.85" customHeight="1">
      <c r="B98" s="220"/>
      <c r="C98" s="221"/>
      <c r="D98" s="222" t="s">
        <v>75</v>
      </c>
      <c r="E98" s="234" t="s">
        <v>6507</v>
      </c>
      <c r="F98" s="234" t="s">
        <v>6508</v>
      </c>
      <c r="G98" s="221"/>
      <c r="H98" s="221"/>
      <c r="I98" s="224"/>
      <c r="J98" s="235">
        <f>BK98</f>
        <v>0</v>
      </c>
      <c r="K98" s="221"/>
      <c r="L98" s="226"/>
      <c r="M98" s="227"/>
      <c r="N98" s="228"/>
      <c r="O98" s="228"/>
      <c r="P98" s="229">
        <f>P99</f>
        <v>0</v>
      </c>
      <c r="Q98" s="228"/>
      <c r="R98" s="229">
        <f>R99</f>
        <v>0</v>
      </c>
      <c r="S98" s="228"/>
      <c r="T98" s="230">
        <f>T99</f>
        <v>0</v>
      </c>
      <c r="AR98" s="231" t="s">
        <v>233</v>
      </c>
      <c r="AT98" s="232" t="s">
        <v>75</v>
      </c>
      <c r="AU98" s="232" t="s">
        <v>18</v>
      </c>
      <c r="AY98" s="231" t="s">
        <v>208</v>
      </c>
      <c r="BK98" s="233">
        <f>BK99</f>
        <v>0</v>
      </c>
    </row>
    <row r="99" spans="2:65" s="1" customFormat="1" ht="16.5" customHeight="1">
      <c r="B99" s="48"/>
      <c r="C99" s="236" t="s">
        <v>284</v>
      </c>
      <c r="D99" s="236" t="s">
        <v>210</v>
      </c>
      <c r="E99" s="237" t="s">
        <v>6509</v>
      </c>
      <c r="F99" s="238" t="s">
        <v>6510</v>
      </c>
      <c r="G99" s="239" t="s">
        <v>263</v>
      </c>
      <c r="H99" s="240">
        <v>1</v>
      </c>
      <c r="I99" s="241"/>
      <c r="J99" s="242">
        <f>ROUND(I99*H99,2)</f>
        <v>0</v>
      </c>
      <c r="K99" s="238" t="s">
        <v>242</v>
      </c>
      <c r="L99" s="74"/>
      <c r="M99" s="243" t="s">
        <v>22</v>
      </c>
      <c r="N99" s="312" t="s">
        <v>47</v>
      </c>
      <c r="O99" s="284"/>
      <c r="P99" s="310">
        <f>O99*H99</f>
        <v>0</v>
      </c>
      <c r="Q99" s="310">
        <v>0</v>
      </c>
      <c r="R99" s="310">
        <f>Q99*H99</f>
        <v>0</v>
      </c>
      <c r="S99" s="310">
        <v>0</v>
      </c>
      <c r="T99" s="311">
        <f>S99*H99</f>
        <v>0</v>
      </c>
      <c r="AR99" s="26" t="s">
        <v>6469</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6469</v>
      </c>
      <c r="BM99" s="26" t="s">
        <v>6511</v>
      </c>
    </row>
    <row r="100" spans="2:12" s="1" customFormat="1" ht="6.95" customHeight="1">
      <c r="B100" s="69"/>
      <c r="C100" s="70"/>
      <c r="D100" s="70"/>
      <c r="E100" s="70"/>
      <c r="F100" s="70"/>
      <c r="G100" s="70"/>
      <c r="H100" s="70"/>
      <c r="I100" s="181"/>
      <c r="J100" s="70"/>
      <c r="K100" s="70"/>
      <c r="L100" s="74"/>
    </row>
  </sheetData>
  <sheetProtection password="CC35" sheet="1" objects="1" scenarios="1" formatColumns="0" formatRows="0" autoFilter="0"/>
  <autoFilter ref="C80:K9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33" customWidth="1"/>
    <col min="2" max="2" width="1.66796875" style="333" customWidth="1"/>
    <col min="3" max="4" width="5" style="333" customWidth="1"/>
    <col min="5" max="5" width="11.66015625" style="333" customWidth="1"/>
    <col min="6" max="6" width="9.16015625" style="333" customWidth="1"/>
    <col min="7" max="7" width="5" style="333" customWidth="1"/>
    <col min="8" max="8" width="77.83203125" style="333" customWidth="1"/>
    <col min="9" max="10" width="20" style="333" customWidth="1"/>
    <col min="11" max="11" width="1.66796875" style="333" customWidth="1"/>
  </cols>
  <sheetData>
    <row r="1" ht="37.5" customHeight="1"/>
    <row r="2" spans="2:11" ht="7.5" customHeight="1">
      <c r="B2" s="334"/>
      <c r="C2" s="335"/>
      <c r="D2" s="335"/>
      <c r="E2" s="335"/>
      <c r="F2" s="335"/>
      <c r="G2" s="335"/>
      <c r="H2" s="335"/>
      <c r="I2" s="335"/>
      <c r="J2" s="335"/>
      <c r="K2" s="336"/>
    </row>
    <row r="3" spans="2:11" s="17" customFormat="1" ht="45" customHeight="1">
      <c r="B3" s="337"/>
      <c r="C3" s="338" t="s">
        <v>6512</v>
      </c>
      <c r="D3" s="338"/>
      <c r="E3" s="338"/>
      <c r="F3" s="338"/>
      <c r="G3" s="338"/>
      <c r="H3" s="338"/>
      <c r="I3" s="338"/>
      <c r="J3" s="338"/>
      <c r="K3" s="339"/>
    </row>
    <row r="4" spans="2:11" ht="25.5" customHeight="1">
      <c r="B4" s="340"/>
      <c r="C4" s="341" t="s">
        <v>6513</v>
      </c>
      <c r="D4" s="341"/>
      <c r="E4" s="341"/>
      <c r="F4" s="341"/>
      <c r="G4" s="341"/>
      <c r="H4" s="341"/>
      <c r="I4" s="341"/>
      <c r="J4" s="341"/>
      <c r="K4" s="342"/>
    </row>
    <row r="5" spans="2:11" ht="5.25" customHeight="1">
      <c r="B5" s="340"/>
      <c r="C5" s="343"/>
      <c r="D5" s="343"/>
      <c r="E5" s="343"/>
      <c r="F5" s="343"/>
      <c r="G5" s="343"/>
      <c r="H5" s="343"/>
      <c r="I5" s="343"/>
      <c r="J5" s="343"/>
      <c r="K5" s="342"/>
    </row>
    <row r="6" spans="2:11" ht="15" customHeight="1">
      <c r="B6" s="340"/>
      <c r="C6" s="344" t="s">
        <v>6514</v>
      </c>
      <c r="D6" s="344"/>
      <c r="E6" s="344"/>
      <c r="F6" s="344"/>
      <c r="G6" s="344"/>
      <c r="H6" s="344"/>
      <c r="I6" s="344"/>
      <c r="J6" s="344"/>
      <c r="K6" s="342"/>
    </row>
    <row r="7" spans="2:11" ht="15" customHeight="1">
      <c r="B7" s="345"/>
      <c r="C7" s="344" t="s">
        <v>6515</v>
      </c>
      <c r="D7" s="344"/>
      <c r="E7" s="344"/>
      <c r="F7" s="344"/>
      <c r="G7" s="344"/>
      <c r="H7" s="344"/>
      <c r="I7" s="344"/>
      <c r="J7" s="344"/>
      <c r="K7" s="342"/>
    </row>
    <row r="8" spans="2:11" ht="12.75" customHeight="1">
      <c r="B8" s="345"/>
      <c r="C8" s="344"/>
      <c r="D8" s="344"/>
      <c r="E8" s="344"/>
      <c r="F8" s="344"/>
      <c r="G8" s="344"/>
      <c r="H8" s="344"/>
      <c r="I8" s="344"/>
      <c r="J8" s="344"/>
      <c r="K8" s="342"/>
    </row>
    <row r="9" spans="2:11" ht="15" customHeight="1">
      <c r="B9" s="345"/>
      <c r="C9" s="344" t="s">
        <v>6516</v>
      </c>
      <c r="D9" s="344"/>
      <c r="E9" s="344"/>
      <c r="F9" s="344"/>
      <c r="G9" s="344"/>
      <c r="H9" s="344"/>
      <c r="I9" s="344"/>
      <c r="J9" s="344"/>
      <c r="K9" s="342"/>
    </row>
    <row r="10" spans="2:11" ht="15" customHeight="1">
      <c r="B10" s="345"/>
      <c r="C10" s="344"/>
      <c r="D10" s="344" t="s">
        <v>6517</v>
      </c>
      <c r="E10" s="344"/>
      <c r="F10" s="344"/>
      <c r="G10" s="344"/>
      <c r="H10" s="344"/>
      <c r="I10" s="344"/>
      <c r="J10" s="344"/>
      <c r="K10" s="342"/>
    </row>
    <row r="11" spans="2:11" ht="15" customHeight="1">
      <c r="B11" s="345"/>
      <c r="C11" s="346"/>
      <c r="D11" s="344" t="s">
        <v>6518</v>
      </c>
      <c r="E11" s="344"/>
      <c r="F11" s="344"/>
      <c r="G11" s="344"/>
      <c r="H11" s="344"/>
      <c r="I11" s="344"/>
      <c r="J11" s="344"/>
      <c r="K11" s="342"/>
    </row>
    <row r="12" spans="2:11" ht="12.75" customHeight="1">
      <c r="B12" s="345"/>
      <c r="C12" s="346"/>
      <c r="D12" s="346"/>
      <c r="E12" s="346"/>
      <c r="F12" s="346"/>
      <c r="G12" s="346"/>
      <c r="H12" s="346"/>
      <c r="I12" s="346"/>
      <c r="J12" s="346"/>
      <c r="K12" s="342"/>
    </row>
    <row r="13" spans="2:11" ht="15" customHeight="1">
      <c r="B13" s="345"/>
      <c r="C13" s="346"/>
      <c r="D13" s="344" t="s">
        <v>6519</v>
      </c>
      <c r="E13" s="344"/>
      <c r="F13" s="344"/>
      <c r="G13" s="344"/>
      <c r="H13" s="344"/>
      <c r="I13" s="344"/>
      <c r="J13" s="344"/>
      <c r="K13" s="342"/>
    </row>
    <row r="14" spans="2:11" ht="15" customHeight="1">
      <c r="B14" s="345"/>
      <c r="C14" s="346"/>
      <c r="D14" s="344" t="s">
        <v>6520</v>
      </c>
      <c r="E14" s="344"/>
      <c r="F14" s="344"/>
      <c r="G14" s="344"/>
      <c r="H14" s="344"/>
      <c r="I14" s="344"/>
      <c r="J14" s="344"/>
      <c r="K14" s="342"/>
    </row>
    <row r="15" spans="2:11" ht="15" customHeight="1">
      <c r="B15" s="345"/>
      <c r="C15" s="346"/>
      <c r="D15" s="344" t="s">
        <v>6521</v>
      </c>
      <c r="E15" s="344"/>
      <c r="F15" s="344"/>
      <c r="G15" s="344"/>
      <c r="H15" s="344"/>
      <c r="I15" s="344"/>
      <c r="J15" s="344"/>
      <c r="K15" s="342"/>
    </row>
    <row r="16" spans="2:11" ht="15" customHeight="1">
      <c r="B16" s="345"/>
      <c r="C16" s="346"/>
      <c r="D16" s="346"/>
      <c r="E16" s="347" t="s">
        <v>83</v>
      </c>
      <c r="F16" s="344" t="s">
        <v>6522</v>
      </c>
      <c r="G16" s="344"/>
      <c r="H16" s="344"/>
      <c r="I16" s="344"/>
      <c r="J16" s="344"/>
      <c r="K16" s="342"/>
    </row>
    <row r="17" spans="2:11" ht="15" customHeight="1">
      <c r="B17" s="345"/>
      <c r="C17" s="346"/>
      <c r="D17" s="346"/>
      <c r="E17" s="347" t="s">
        <v>6523</v>
      </c>
      <c r="F17" s="344" t="s">
        <v>6524</v>
      </c>
      <c r="G17" s="344"/>
      <c r="H17" s="344"/>
      <c r="I17" s="344"/>
      <c r="J17" s="344"/>
      <c r="K17" s="342"/>
    </row>
    <row r="18" spans="2:11" ht="15" customHeight="1">
      <c r="B18" s="345"/>
      <c r="C18" s="346"/>
      <c r="D18" s="346"/>
      <c r="E18" s="347" t="s">
        <v>6525</v>
      </c>
      <c r="F18" s="344" t="s">
        <v>6526</v>
      </c>
      <c r="G18" s="344"/>
      <c r="H18" s="344"/>
      <c r="I18" s="344"/>
      <c r="J18" s="344"/>
      <c r="K18" s="342"/>
    </row>
    <row r="19" spans="2:11" ht="15" customHeight="1">
      <c r="B19" s="345"/>
      <c r="C19" s="346"/>
      <c r="D19" s="346"/>
      <c r="E19" s="347" t="s">
        <v>6527</v>
      </c>
      <c r="F19" s="344" t="s">
        <v>6528</v>
      </c>
      <c r="G19" s="344"/>
      <c r="H19" s="344"/>
      <c r="I19" s="344"/>
      <c r="J19" s="344"/>
      <c r="K19" s="342"/>
    </row>
    <row r="20" spans="2:11" ht="15" customHeight="1">
      <c r="B20" s="345"/>
      <c r="C20" s="346"/>
      <c r="D20" s="346"/>
      <c r="E20" s="347" t="s">
        <v>3223</v>
      </c>
      <c r="F20" s="344" t="s">
        <v>3224</v>
      </c>
      <c r="G20" s="344"/>
      <c r="H20" s="344"/>
      <c r="I20" s="344"/>
      <c r="J20" s="344"/>
      <c r="K20" s="342"/>
    </row>
    <row r="21" spans="2:11" ht="15" customHeight="1">
      <c r="B21" s="345"/>
      <c r="C21" s="346"/>
      <c r="D21" s="346"/>
      <c r="E21" s="347" t="s">
        <v>97</v>
      </c>
      <c r="F21" s="344" t="s">
        <v>6529</v>
      </c>
      <c r="G21" s="344"/>
      <c r="H21" s="344"/>
      <c r="I21" s="344"/>
      <c r="J21" s="344"/>
      <c r="K21" s="342"/>
    </row>
    <row r="22" spans="2:11" ht="12.75" customHeight="1">
      <c r="B22" s="345"/>
      <c r="C22" s="346"/>
      <c r="D22" s="346"/>
      <c r="E22" s="346"/>
      <c r="F22" s="346"/>
      <c r="G22" s="346"/>
      <c r="H22" s="346"/>
      <c r="I22" s="346"/>
      <c r="J22" s="346"/>
      <c r="K22" s="342"/>
    </row>
    <row r="23" spans="2:11" ht="15" customHeight="1">
      <c r="B23" s="345"/>
      <c r="C23" s="344" t="s">
        <v>6530</v>
      </c>
      <c r="D23" s="344"/>
      <c r="E23" s="344"/>
      <c r="F23" s="344"/>
      <c r="G23" s="344"/>
      <c r="H23" s="344"/>
      <c r="I23" s="344"/>
      <c r="J23" s="344"/>
      <c r="K23" s="342"/>
    </row>
    <row r="24" spans="2:11" ht="15" customHeight="1">
      <c r="B24" s="345"/>
      <c r="C24" s="344" t="s">
        <v>6531</v>
      </c>
      <c r="D24" s="344"/>
      <c r="E24" s="344"/>
      <c r="F24" s="344"/>
      <c r="G24" s="344"/>
      <c r="H24" s="344"/>
      <c r="I24" s="344"/>
      <c r="J24" s="344"/>
      <c r="K24" s="342"/>
    </row>
    <row r="25" spans="2:11" ht="15" customHeight="1">
      <c r="B25" s="345"/>
      <c r="C25" s="344"/>
      <c r="D25" s="344" t="s">
        <v>6532</v>
      </c>
      <c r="E25" s="344"/>
      <c r="F25" s="344"/>
      <c r="G25" s="344"/>
      <c r="H25" s="344"/>
      <c r="I25" s="344"/>
      <c r="J25" s="344"/>
      <c r="K25" s="342"/>
    </row>
    <row r="26" spans="2:11" ht="15" customHeight="1">
      <c r="B26" s="345"/>
      <c r="C26" s="346"/>
      <c r="D26" s="344" t="s">
        <v>6533</v>
      </c>
      <c r="E26" s="344"/>
      <c r="F26" s="344"/>
      <c r="G26" s="344"/>
      <c r="H26" s="344"/>
      <c r="I26" s="344"/>
      <c r="J26" s="344"/>
      <c r="K26" s="342"/>
    </row>
    <row r="27" spans="2:11" ht="12.75" customHeight="1">
      <c r="B27" s="345"/>
      <c r="C27" s="346"/>
      <c r="D27" s="346"/>
      <c r="E27" s="346"/>
      <c r="F27" s="346"/>
      <c r="G27" s="346"/>
      <c r="H27" s="346"/>
      <c r="I27" s="346"/>
      <c r="J27" s="346"/>
      <c r="K27" s="342"/>
    </row>
    <row r="28" spans="2:11" ht="15" customHeight="1">
      <c r="B28" s="345"/>
      <c r="C28" s="346"/>
      <c r="D28" s="344" t="s">
        <v>6534</v>
      </c>
      <c r="E28" s="344"/>
      <c r="F28" s="344"/>
      <c r="G28" s="344"/>
      <c r="H28" s="344"/>
      <c r="I28" s="344"/>
      <c r="J28" s="344"/>
      <c r="K28" s="342"/>
    </row>
    <row r="29" spans="2:11" ht="15" customHeight="1">
      <c r="B29" s="345"/>
      <c r="C29" s="346"/>
      <c r="D29" s="344" t="s">
        <v>6535</v>
      </c>
      <c r="E29" s="344"/>
      <c r="F29" s="344"/>
      <c r="G29" s="344"/>
      <c r="H29" s="344"/>
      <c r="I29" s="344"/>
      <c r="J29" s="344"/>
      <c r="K29" s="342"/>
    </row>
    <row r="30" spans="2:11" ht="12.75" customHeight="1">
      <c r="B30" s="345"/>
      <c r="C30" s="346"/>
      <c r="D30" s="346"/>
      <c r="E30" s="346"/>
      <c r="F30" s="346"/>
      <c r="G30" s="346"/>
      <c r="H30" s="346"/>
      <c r="I30" s="346"/>
      <c r="J30" s="346"/>
      <c r="K30" s="342"/>
    </row>
    <row r="31" spans="2:11" ht="15" customHeight="1">
      <c r="B31" s="345"/>
      <c r="C31" s="346"/>
      <c r="D31" s="344" t="s">
        <v>6536</v>
      </c>
      <c r="E31" s="344"/>
      <c r="F31" s="344"/>
      <c r="G31" s="344"/>
      <c r="H31" s="344"/>
      <c r="I31" s="344"/>
      <c r="J31" s="344"/>
      <c r="K31" s="342"/>
    </row>
    <row r="32" spans="2:11" ht="15" customHeight="1">
      <c r="B32" s="345"/>
      <c r="C32" s="346"/>
      <c r="D32" s="344" t="s">
        <v>6537</v>
      </c>
      <c r="E32" s="344"/>
      <c r="F32" s="344"/>
      <c r="G32" s="344"/>
      <c r="H32" s="344"/>
      <c r="I32" s="344"/>
      <c r="J32" s="344"/>
      <c r="K32" s="342"/>
    </row>
    <row r="33" spans="2:11" ht="15" customHeight="1">
      <c r="B33" s="345"/>
      <c r="C33" s="346"/>
      <c r="D33" s="344" t="s">
        <v>6538</v>
      </c>
      <c r="E33" s="344"/>
      <c r="F33" s="344"/>
      <c r="G33" s="344"/>
      <c r="H33" s="344"/>
      <c r="I33" s="344"/>
      <c r="J33" s="344"/>
      <c r="K33" s="342"/>
    </row>
    <row r="34" spans="2:11" ht="15" customHeight="1">
      <c r="B34" s="345"/>
      <c r="C34" s="346"/>
      <c r="D34" s="344"/>
      <c r="E34" s="348" t="s">
        <v>193</v>
      </c>
      <c r="F34" s="344"/>
      <c r="G34" s="344" t="s">
        <v>6539</v>
      </c>
      <c r="H34" s="344"/>
      <c r="I34" s="344"/>
      <c r="J34" s="344"/>
      <c r="K34" s="342"/>
    </row>
    <row r="35" spans="2:11" ht="30.75" customHeight="1">
      <c r="B35" s="345"/>
      <c r="C35" s="346"/>
      <c r="D35" s="344"/>
      <c r="E35" s="348" t="s">
        <v>6540</v>
      </c>
      <c r="F35" s="344"/>
      <c r="G35" s="344" t="s">
        <v>6541</v>
      </c>
      <c r="H35" s="344"/>
      <c r="I35" s="344"/>
      <c r="J35" s="344"/>
      <c r="K35" s="342"/>
    </row>
    <row r="36" spans="2:11" ht="15" customHeight="1">
      <c r="B36" s="345"/>
      <c r="C36" s="346"/>
      <c r="D36" s="344"/>
      <c r="E36" s="348" t="s">
        <v>57</v>
      </c>
      <c r="F36" s="344"/>
      <c r="G36" s="344" t="s">
        <v>6542</v>
      </c>
      <c r="H36" s="344"/>
      <c r="I36" s="344"/>
      <c r="J36" s="344"/>
      <c r="K36" s="342"/>
    </row>
    <row r="37" spans="2:11" ht="15" customHeight="1">
      <c r="B37" s="345"/>
      <c r="C37" s="346"/>
      <c r="D37" s="344"/>
      <c r="E37" s="348" t="s">
        <v>194</v>
      </c>
      <c r="F37" s="344"/>
      <c r="G37" s="344" t="s">
        <v>6543</v>
      </c>
      <c r="H37" s="344"/>
      <c r="I37" s="344"/>
      <c r="J37" s="344"/>
      <c r="K37" s="342"/>
    </row>
    <row r="38" spans="2:11" ht="15" customHeight="1">
      <c r="B38" s="345"/>
      <c r="C38" s="346"/>
      <c r="D38" s="344"/>
      <c r="E38" s="348" t="s">
        <v>195</v>
      </c>
      <c r="F38" s="344"/>
      <c r="G38" s="344" t="s">
        <v>6544</v>
      </c>
      <c r="H38" s="344"/>
      <c r="I38" s="344"/>
      <c r="J38" s="344"/>
      <c r="K38" s="342"/>
    </row>
    <row r="39" spans="2:11" ht="15" customHeight="1">
      <c r="B39" s="345"/>
      <c r="C39" s="346"/>
      <c r="D39" s="344"/>
      <c r="E39" s="348" t="s">
        <v>196</v>
      </c>
      <c r="F39" s="344"/>
      <c r="G39" s="344" t="s">
        <v>6545</v>
      </c>
      <c r="H39" s="344"/>
      <c r="I39" s="344"/>
      <c r="J39" s="344"/>
      <c r="K39" s="342"/>
    </row>
    <row r="40" spans="2:11" ht="15" customHeight="1">
      <c r="B40" s="345"/>
      <c r="C40" s="346"/>
      <c r="D40" s="344"/>
      <c r="E40" s="348" t="s">
        <v>6546</v>
      </c>
      <c r="F40" s="344"/>
      <c r="G40" s="344" t="s">
        <v>6547</v>
      </c>
      <c r="H40" s="344"/>
      <c r="I40" s="344"/>
      <c r="J40" s="344"/>
      <c r="K40" s="342"/>
    </row>
    <row r="41" spans="2:11" ht="15" customHeight="1">
      <c r="B41" s="345"/>
      <c r="C41" s="346"/>
      <c r="D41" s="344"/>
      <c r="E41" s="348"/>
      <c r="F41" s="344"/>
      <c r="G41" s="344" t="s">
        <v>6548</v>
      </c>
      <c r="H41" s="344"/>
      <c r="I41" s="344"/>
      <c r="J41" s="344"/>
      <c r="K41" s="342"/>
    </row>
    <row r="42" spans="2:11" ht="15" customHeight="1">
      <c r="B42" s="345"/>
      <c r="C42" s="346"/>
      <c r="D42" s="344"/>
      <c r="E42" s="348" t="s">
        <v>6549</v>
      </c>
      <c r="F42" s="344"/>
      <c r="G42" s="344" t="s">
        <v>6550</v>
      </c>
      <c r="H42" s="344"/>
      <c r="I42" s="344"/>
      <c r="J42" s="344"/>
      <c r="K42" s="342"/>
    </row>
    <row r="43" spans="2:11" ht="15" customHeight="1">
      <c r="B43" s="345"/>
      <c r="C43" s="346"/>
      <c r="D43" s="344"/>
      <c r="E43" s="348" t="s">
        <v>198</v>
      </c>
      <c r="F43" s="344"/>
      <c r="G43" s="344" t="s">
        <v>6551</v>
      </c>
      <c r="H43" s="344"/>
      <c r="I43" s="344"/>
      <c r="J43" s="344"/>
      <c r="K43" s="342"/>
    </row>
    <row r="44" spans="2:11" ht="12.75" customHeight="1">
      <c r="B44" s="345"/>
      <c r="C44" s="346"/>
      <c r="D44" s="344"/>
      <c r="E44" s="344"/>
      <c r="F44" s="344"/>
      <c r="G44" s="344"/>
      <c r="H44" s="344"/>
      <c r="I44" s="344"/>
      <c r="J44" s="344"/>
      <c r="K44" s="342"/>
    </row>
    <row r="45" spans="2:11" ht="15" customHeight="1">
      <c r="B45" s="345"/>
      <c r="C45" s="346"/>
      <c r="D45" s="344" t="s">
        <v>6552</v>
      </c>
      <c r="E45" s="344"/>
      <c r="F45" s="344"/>
      <c r="G45" s="344"/>
      <c r="H45" s="344"/>
      <c r="I45" s="344"/>
      <c r="J45" s="344"/>
      <c r="K45" s="342"/>
    </row>
    <row r="46" spans="2:11" ht="15" customHeight="1">
      <c r="B46" s="345"/>
      <c r="C46" s="346"/>
      <c r="D46" s="346"/>
      <c r="E46" s="344" t="s">
        <v>6553</v>
      </c>
      <c r="F46" s="344"/>
      <c r="G46" s="344"/>
      <c r="H46" s="344"/>
      <c r="I46" s="344"/>
      <c r="J46" s="344"/>
      <c r="K46" s="342"/>
    </row>
    <row r="47" spans="2:11" ht="15" customHeight="1">
      <c r="B47" s="345"/>
      <c r="C47" s="346"/>
      <c r="D47" s="346"/>
      <c r="E47" s="344" t="s">
        <v>6554</v>
      </c>
      <c r="F47" s="344"/>
      <c r="G47" s="344"/>
      <c r="H47" s="344"/>
      <c r="I47" s="344"/>
      <c r="J47" s="344"/>
      <c r="K47" s="342"/>
    </row>
    <row r="48" spans="2:11" ht="15" customHeight="1">
      <c r="B48" s="345"/>
      <c r="C48" s="346"/>
      <c r="D48" s="346"/>
      <c r="E48" s="344" t="s">
        <v>6555</v>
      </c>
      <c r="F48" s="344"/>
      <c r="G48" s="344"/>
      <c r="H48" s="344"/>
      <c r="I48" s="344"/>
      <c r="J48" s="344"/>
      <c r="K48" s="342"/>
    </row>
    <row r="49" spans="2:11" ht="15" customHeight="1">
      <c r="B49" s="345"/>
      <c r="C49" s="346"/>
      <c r="D49" s="344" t="s">
        <v>6556</v>
      </c>
      <c r="E49" s="344"/>
      <c r="F49" s="344"/>
      <c r="G49" s="344"/>
      <c r="H49" s="344"/>
      <c r="I49" s="344"/>
      <c r="J49" s="344"/>
      <c r="K49" s="342"/>
    </row>
    <row r="50" spans="2:11" ht="25.5" customHeight="1">
      <c r="B50" s="340"/>
      <c r="C50" s="341" t="s">
        <v>6557</v>
      </c>
      <c r="D50" s="341"/>
      <c r="E50" s="341"/>
      <c r="F50" s="341"/>
      <c r="G50" s="341"/>
      <c r="H50" s="341"/>
      <c r="I50" s="341"/>
      <c r="J50" s="341"/>
      <c r="K50" s="342"/>
    </row>
    <row r="51" spans="2:11" ht="5.25" customHeight="1">
      <c r="B51" s="340"/>
      <c r="C51" s="343"/>
      <c r="D51" s="343"/>
      <c r="E51" s="343"/>
      <c r="F51" s="343"/>
      <c r="G51" s="343"/>
      <c r="H51" s="343"/>
      <c r="I51" s="343"/>
      <c r="J51" s="343"/>
      <c r="K51" s="342"/>
    </row>
    <row r="52" spans="2:11" ht="15" customHeight="1">
      <c r="B52" s="340"/>
      <c r="C52" s="344" t="s">
        <v>6558</v>
      </c>
      <c r="D52" s="344"/>
      <c r="E52" s="344"/>
      <c r="F52" s="344"/>
      <c r="G52" s="344"/>
      <c r="H52" s="344"/>
      <c r="I52" s="344"/>
      <c r="J52" s="344"/>
      <c r="K52" s="342"/>
    </row>
    <row r="53" spans="2:11" ht="15" customHeight="1">
      <c r="B53" s="340"/>
      <c r="C53" s="344" t="s">
        <v>6559</v>
      </c>
      <c r="D53" s="344"/>
      <c r="E53" s="344"/>
      <c r="F53" s="344"/>
      <c r="G53" s="344"/>
      <c r="H53" s="344"/>
      <c r="I53" s="344"/>
      <c r="J53" s="344"/>
      <c r="K53" s="342"/>
    </row>
    <row r="54" spans="2:11" ht="12.75" customHeight="1">
      <c r="B54" s="340"/>
      <c r="C54" s="344"/>
      <c r="D54" s="344"/>
      <c r="E54" s="344"/>
      <c r="F54" s="344"/>
      <c r="G54" s="344"/>
      <c r="H54" s="344"/>
      <c r="I54" s="344"/>
      <c r="J54" s="344"/>
      <c r="K54" s="342"/>
    </row>
    <row r="55" spans="2:11" ht="15" customHeight="1">
      <c r="B55" s="340"/>
      <c r="C55" s="344" t="s">
        <v>6560</v>
      </c>
      <c r="D55" s="344"/>
      <c r="E55" s="344"/>
      <c r="F55" s="344"/>
      <c r="G55" s="344"/>
      <c r="H55" s="344"/>
      <c r="I55" s="344"/>
      <c r="J55" s="344"/>
      <c r="K55" s="342"/>
    </row>
    <row r="56" spans="2:11" ht="15" customHeight="1">
      <c r="B56" s="340"/>
      <c r="C56" s="346"/>
      <c r="D56" s="344" t="s">
        <v>6561</v>
      </c>
      <c r="E56" s="344"/>
      <c r="F56" s="344"/>
      <c r="G56" s="344"/>
      <c r="H56" s="344"/>
      <c r="I56" s="344"/>
      <c r="J56" s="344"/>
      <c r="K56" s="342"/>
    </row>
    <row r="57" spans="2:11" ht="15" customHeight="1">
      <c r="B57" s="340"/>
      <c r="C57" s="346"/>
      <c r="D57" s="344" t="s">
        <v>6562</v>
      </c>
      <c r="E57" s="344"/>
      <c r="F57" s="344"/>
      <c r="G57" s="344"/>
      <c r="H57" s="344"/>
      <c r="I57" s="344"/>
      <c r="J57" s="344"/>
      <c r="K57" s="342"/>
    </row>
    <row r="58" spans="2:11" ht="15" customHeight="1">
      <c r="B58" s="340"/>
      <c r="C58" s="346"/>
      <c r="D58" s="344" t="s">
        <v>6563</v>
      </c>
      <c r="E58" s="344"/>
      <c r="F58" s="344"/>
      <c r="G58" s="344"/>
      <c r="H58" s="344"/>
      <c r="I58" s="344"/>
      <c r="J58" s="344"/>
      <c r="K58" s="342"/>
    </row>
    <row r="59" spans="2:11" ht="15" customHeight="1">
      <c r="B59" s="340"/>
      <c r="C59" s="346"/>
      <c r="D59" s="344" t="s">
        <v>6564</v>
      </c>
      <c r="E59" s="344"/>
      <c r="F59" s="344"/>
      <c r="G59" s="344"/>
      <c r="H59" s="344"/>
      <c r="I59" s="344"/>
      <c r="J59" s="344"/>
      <c r="K59" s="342"/>
    </row>
    <row r="60" spans="2:11" ht="15" customHeight="1">
      <c r="B60" s="340"/>
      <c r="C60" s="346"/>
      <c r="D60" s="349" t="s">
        <v>6565</v>
      </c>
      <c r="E60" s="349"/>
      <c r="F60" s="349"/>
      <c r="G60" s="349"/>
      <c r="H60" s="349"/>
      <c r="I60" s="349"/>
      <c r="J60" s="349"/>
      <c r="K60" s="342"/>
    </row>
    <row r="61" spans="2:11" ht="15" customHeight="1">
      <c r="B61" s="340"/>
      <c r="C61" s="346"/>
      <c r="D61" s="344" t="s">
        <v>6566</v>
      </c>
      <c r="E61" s="344"/>
      <c r="F61" s="344"/>
      <c r="G61" s="344"/>
      <c r="H61" s="344"/>
      <c r="I61" s="344"/>
      <c r="J61" s="344"/>
      <c r="K61" s="342"/>
    </row>
    <row r="62" spans="2:11" ht="12.75" customHeight="1">
      <c r="B62" s="340"/>
      <c r="C62" s="346"/>
      <c r="D62" s="346"/>
      <c r="E62" s="350"/>
      <c r="F62" s="346"/>
      <c r="G62" s="346"/>
      <c r="H62" s="346"/>
      <c r="I62" s="346"/>
      <c r="J62" s="346"/>
      <c r="K62" s="342"/>
    </row>
    <row r="63" spans="2:11" ht="15" customHeight="1">
      <c r="B63" s="340"/>
      <c r="C63" s="346"/>
      <c r="D63" s="344" t="s">
        <v>6567</v>
      </c>
      <c r="E63" s="344"/>
      <c r="F63" s="344"/>
      <c r="G63" s="344"/>
      <c r="H63" s="344"/>
      <c r="I63" s="344"/>
      <c r="J63" s="344"/>
      <c r="K63" s="342"/>
    </row>
    <row r="64" spans="2:11" ht="15" customHeight="1">
      <c r="B64" s="340"/>
      <c r="C64" s="346"/>
      <c r="D64" s="349" t="s">
        <v>6568</v>
      </c>
      <c r="E64" s="349"/>
      <c r="F64" s="349"/>
      <c r="G64" s="349"/>
      <c r="H64" s="349"/>
      <c r="I64" s="349"/>
      <c r="J64" s="349"/>
      <c r="K64" s="342"/>
    </row>
    <row r="65" spans="2:11" ht="15" customHeight="1">
      <c r="B65" s="340"/>
      <c r="C65" s="346"/>
      <c r="D65" s="344" t="s">
        <v>6569</v>
      </c>
      <c r="E65" s="344"/>
      <c r="F65" s="344"/>
      <c r="G65" s="344"/>
      <c r="H65" s="344"/>
      <c r="I65" s="344"/>
      <c r="J65" s="344"/>
      <c r="K65" s="342"/>
    </row>
    <row r="66" spans="2:11" ht="15" customHeight="1">
      <c r="B66" s="340"/>
      <c r="C66" s="346"/>
      <c r="D66" s="344" t="s">
        <v>6570</v>
      </c>
      <c r="E66" s="344"/>
      <c r="F66" s="344"/>
      <c r="G66" s="344"/>
      <c r="H66" s="344"/>
      <c r="I66" s="344"/>
      <c r="J66" s="344"/>
      <c r="K66" s="342"/>
    </row>
    <row r="67" spans="2:11" ht="15" customHeight="1">
      <c r="B67" s="340"/>
      <c r="C67" s="346"/>
      <c r="D67" s="344" t="s">
        <v>6571</v>
      </c>
      <c r="E67" s="344"/>
      <c r="F67" s="344"/>
      <c r="G67" s="344"/>
      <c r="H67" s="344"/>
      <c r="I67" s="344"/>
      <c r="J67" s="344"/>
      <c r="K67" s="342"/>
    </row>
    <row r="68" spans="2:11" ht="15" customHeight="1">
      <c r="B68" s="340"/>
      <c r="C68" s="346"/>
      <c r="D68" s="344" t="s">
        <v>6572</v>
      </c>
      <c r="E68" s="344"/>
      <c r="F68" s="344"/>
      <c r="G68" s="344"/>
      <c r="H68" s="344"/>
      <c r="I68" s="344"/>
      <c r="J68" s="344"/>
      <c r="K68" s="342"/>
    </row>
    <row r="69" spans="2:11" ht="12.75" customHeight="1">
      <c r="B69" s="351"/>
      <c r="C69" s="352"/>
      <c r="D69" s="352"/>
      <c r="E69" s="352"/>
      <c r="F69" s="352"/>
      <c r="G69" s="352"/>
      <c r="H69" s="352"/>
      <c r="I69" s="352"/>
      <c r="J69" s="352"/>
      <c r="K69" s="353"/>
    </row>
    <row r="70" spans="2:11" ht="18.75" customHeight="1">
      <c r="B70" s="354"/>
      <c r="C70" s="354"/>
      <c r="D70" s="354"/>
      <c r="E70" s="354"/>
      <c r="F70" s="354"/>
      <c r="G70" s="354"/>
      <c r="H70" s="354"/>
      <c r="I70" s="354"/>
      <c r="J70" s="354"/>
      <c r="K70" s="355"/>
    </row>
    <row r="71" spans="2:11" ht="18.75" customHeight="1">
      <c r="B71" s="355"/>
      <c r="C71" s="355"/>
      <c r="D71" s="355"/>
      <c r="E71" s="355"/>
      <c r="F71" s="355"/>
      <c r="G71" s="355"/>
      <c r="H71" s="355"/>
      <c r="I71" s="355"/>
      <c r="J71" s="355"/>
      <c r="K71" s="355"/>
    </row>
    <row r="72" spans="2:11" ht="7.5" customHeight="1">
      <c r="B72" s="356"/>
      <c r="C72" s="357"/>
      <c r="D72" s="357"/>
      <c r="E72" s="357"/>
      <c r="F72" s="357"/>
      <c r="G72" s="357"/>
      <c r="H72" s="357"/>
      <c r="I72" s="357"/>
      <c r="J72" s="357"/>
      <c r="K72" s="358"/>
    </row>
    <row r="73" spans="2:11" ht="45" customHeight="1">
      <c r="B73" s="359"/>
      <c r="C73" s="360" t="s">
        <v>178</v>
      </c>
      <c r="D73" s="360"/>
      <c r="E73" s="360"/>
      <c r="F73" s="360"/>
      <c r="G73" s="360"/>
      <c r="H73" s="360"/>
      <c r="I73" s="360"/>
      <c r="J73" s="360"/>
      <c r="K73" s="361"/>
    </row>
    <row r="74" spans="2:11" ht="17.25" customHeight="1">
      <c r="B74" s="359"/>
      <c r="C74" s="362" t="s">
        <v>6573</v>
      </c>
      <c r="D74" s="362"/>
      <c r="E74" s="362"/>
      <c r="F74" s="362" t="s">
        <v>6574</v>
      </c>
      <c r="G74" s="363"/>
      <c r="H74" s="362" t="s">
        <v>194</v>
      </c>
      <c r="I74" s="362" t="s">
        <v>61</v>
      </c>
      <c r="J74" s="362" t="s">
        <v>6575</v>
      </c>
      <c r="K74" s="361"/>
    </row>
    <row r="75" spans="2:11" ht="17.25" customHeight="1">
      <c r="B75" s="359"/>
      <c r="C75" s="364" t="s">
        <v>6576</v>
      </c>
      <c r="D75" s="364"/>
      <c r="E75" s="364"/>
      <c r="F75" s="365" t="s">
        <v>6577</v>
      </c>
      <c r="G75" s="366"/>
      <c r="H75" s="364"/>
      <c r="I75" s="364"/>
      <c r="J75" s="364" t="s">
        <v>6578</v>
      </c>
      <c r="K75" s="361"/>
    </row>
    <row r="76" spans="2:11" ht="5.25" customHeight="1">
      <c r="B76" s="359"/>
      <c r="C76" s="367"/>
      <c r="D76" s="367"/>
      <c r="E76" s="367"/>
      <c r="F76" s="367"/>
      <c r="G76" s="368"/>
      <c r="H76" s="367"/>
      <c r="I76" s="367"/>
      <c r="J76" s="367"/>
      <c r="K76" s="361"/>
    </row>
    <row r="77" spans="2:11" ht="15" customHeight="1">
      <c r="B77" s="359"/>
      <c r="C77" s="348" t="s">
        <v>57</v>
      </c>
      <c r="D77" s="367"/>
      <c r="E77" s="367"/>
      <c r="F77" s="369" t="s">
        <v>6579</v>
      </c>
      <c r="G77" s="368"/>
      <c r="H77" s="348" t="s">
        <v>6580</v>
      </c>
      <c r="I77" s="348" t="s">
        <v>6581</v>
      </c>
      <c r="J77" s="348">
        <v>20</v>
      </c>
      <c r="K77" s="361"/>
    </row>
    <row r="78" spans="2:11" ht="15" customHeight="1">
      <c r="B78" s="359"/>
      <c r="C78" s="348" t="s">
        <v>6582</v>
      </c>
      <c r="D78" s="348"/>
      <c r="E78" s="348"/>
      <c r="F78" s="369" t="s">
        <v>6579</v>
      </c>
      <c r="G78" s="368"/>
      <c r="H78" s="348" t="s">
        <v>6583</v>
      </c>
      <c r="I78" s="348" t="s">
        <v>6581</v>
      </c>
      <c r="J78" s="348">
        <v>120</v>
      </c>
      <c r="K78" s="361"/>
    </row>
    <row r="79" spans="2:11" ht="15" customHeight="1">
      <c r="B79" s="370"/>
      <c r="C79" s="348" t="s">
        <v>6584</v>
      </c>
      <c r="D79" s="348"/>
      <c r="E79" s="348"/>
      <c r="F79" s="369" t="s">
        <v>6585</v>
      </c>
      <c r="G79" s="368"/>
      <c r="H79" s="348" t="s">
        <v>6586</v>
      </c>
      <c r="I79" s="348" t="s">
        <v>6581</v>
      </c>
      <c r="J79" s="348">
        <v>50</v>
      </c>
      <c r="K79" s="361"/>
    </row>
    <row r="80" spans="2:11" ht="15" customHeight="1">
      <c r="B80" s="370"/>
      <c r="C80" s="348" t="s">
        <v>6587</v>
      </c>
      <c r="D80" s="348"/>
      <c r="E80" s="348"/>
      <c r="F80" s="369" t="s">
        <v>6579</v>
      </c>
      <c r="G80" s="368"/>
      <c r="H80" s="348" t="s">
        <v>6588</v>
      </c>
      <c r="I80" s="348" t="s">
        <v>6589</v>
      </c>
      <c r="J80" s="348"/>
      <c r="K80" s="361"/>
    </row>
    <row r="81" spans="2:11" ht="15" customHeight="1">
      <c r="B81" s="370"/>
      <c r="C81" s="371" t="s">
        <v>6590</v>
      </c>
      <c r="D81" s="371"/>
      <c r="E81" s="371"/>
      <c r="F81" s="372" t="s">
        <v>6585</v>
      </c>
      <c r="G81" s="371"/>
      <c r="H81" s="371" t="s">
        <v>6591</v>
      </c>
      <c r="I81" s="371" t="s">
        <v>6581</v>
      </c>
      <c r="J81" s="371">
        <v>15</v>
      </c>
      <c r="K81" s="361"/>
    </row>
    <row r="82" spans="2:11" ht="15" customHeight="1">
      <c r="B82" s="370"/>
      <c r="C82" s="371" t="s">
        <v>6592</v>
      </c>
      <c r="D82" s="371"/>
      <c r="E82" s="371"/>
      <c r="F82" s="372" t="s">
        <v>6585</v>
      </c>
      <c r="G82" s="371"/>
      <c r="H82" s="371" t="s">
        <v>6593</v>
      </c>
      <c r="I82" s="371" t="s">
        <v>6581</v>
      </c>
      <c r="J82" s="371">
        <v>15</v>
      </c>
      <c r="K82" s="361"/>
    </row>
    <row r="83" spans="2:11" ht="15" customHeight="1">
      <c r="B83" s="370"/>
      <c r="C83" s="371" t="s">
        <v>6594</v>
      </c>
      <c r="D83" s="371"/>
      <c r="E83" s="371"/>
      <c r="F83" s="372" t="s">
        <v>6585</v>
      </c>
      <c r="G83" s="371"/>
      <c r="H83" s="371" t="s">
        <v>6595</v>
      </c>
      <c r="I83" s="371" t="s">
        <v>6581</v>
      </c>
      <c r="J83" s="371">
        <v>20</v>
      </c>
      <c r="K83" s="361"/>
    </row>
    <row r="84" spans="2:11" ht="15" customHeight="1">
      <c r="B84" s="370"/>
      <c r="C84" s="371" t="s">
        <v>6596</v>
      </c>
      <c r="D84" s="371"/>
      <c r="E84" s="371"/>
      <c r="F84" s="372" t="s">
        <v>6585</v>
      </c>
      <c r="G84" s="371"/>
      <c r="H84" s="371" t="s">
        <v>6597</v>
      </c>
      <c r="I84" s="371" t="s">
        <v>6581</v>
      </c>
      <c r="J84" s="371">
        <v>20</v>
      </c>
      <c r="K84" s="361"/>
    </row>
    <row r="85" spans="2:11" ht="15" customHeight="1">
      <c r="B85" s="370"/>
      <c r="C85" s="348" t="s">
        <v>6598</v>
      </c>
      <c r="D85" s="348"/>
      <c r="E85" s="348"/>
      <c r="F85" s="369" t="s">
        <v>6585</v>
      </c>
      <c r="G85" s="368"/>
      <c r="H85" s="348" t="s">
        <v>6599</v>
      </c>
      <c r="I85" s="348" t="s">
        <v>6581</v>
      </c>
      <c r="J85" s="348">
        <v>50</v>
      </c>
      <c r="K85" s="361"/>
    </row>
    <row r="86" spans="2:11" ht="15" customHeight="1">
      <c r="B86" s="370"/>
      <c r="C86" s="348" t="s">
        <v>6600</v>
      </c>
      <c r="D86" s="348"/>
      <c r="E86" s="348"/>
      <c r="F86" s="369" t="s">
        <v>6585</v>
      </c>
      <c r="G86" s="368"/>
      <c r="H86" s="348" t="s">
        <v>6601</v>
      </c>
      <c r="I86" s="348" t="s">
        <v>6581</v>
      </c>
      <c r="J86" s="348">
        <v>20</v>
      </c>
      <c r="K86" s="361"/>
    </row>
    <row r="87" spans="2:11" ht="15" customHeight="1">
      <c r="B87" s="370"/>
      <c r="C87" s="348" t="s">
        <v>6602</v>
      </c>
      <c r="D87" s="348"/>
      <c r="E87" s="348"/>
      <c r="F87" s="369" t="s">
        <v>6585</v>
      </c>
      <c r="G87" s="368"/>
      <c r="H87" s="348" t="s">
        <v>6603</v>
      </c>
      <c r="I87" s="348" t="s">
        <v>6581</v>
      </c>
      <c r="J87" s="348">
        <v>20</v>
      </c>
      <c r="K87" s="361"/>
    </row>
    <row r="88" spans="2:11" ht="15" customHeight="1">
      <c r="B88" s="370"/>
      <c r="C88" s="348" t="s">
        <v>6604</v>
      </c>
      <c r="D88" s="348"/>
      <c r="E88" s="348"/>
      <c r="F88" s="369" t="s">
        <v>6585</v>
      </c>
      <c r="G88" s="368"/>
      <c r="H88" s="348" t="s">
        <v>6605</v>
      </c>
      <c r="I88" s="348" t="s">
        <v>6581</v>
      </c>
      <c r="J88" s="348">
        <v>50</v>
      </c>
      <c r="K88" s="361"/>
    </row>
    <row r="89" spans="2:11" ht="15" customHeight="1">
      <c r="B89" s="370"/>
      <c r="C89" s="348" t="s">
        <v>6606</v>
      </c>
      <c r="D89" s="348"/>
      <c r="E89" s="348"/>
      <c r="F89" s="369" t="s">
        <v>6585</v>
      </c>
      <c r="G89" s="368"/>
      <c r="H89" s="348" t="s">
        <v>6606</v>
      </c>
      <c r="I89" s="348" t="s">
        <v>6581</v>
      </c>
      <c r="J89" s="348">
        <v>50</v>
      </c>
      <c r="K89" s="361"/>
    </row>
    <row r="90" spans="2:11" ht="15" customHeight="1">
      <c r="B90" s="370"/>
      <c r="C90" s="348" t="s">
        <v>199</v>
      </c>
      <c r="D90" s="348"/>
      <c r="E90" s="348"/>
      <c r="F90" s="369" t="s">
        <v>6585</v>
      </c>
      <c r="G90" s="368"/>
      <c r="H90" s="348" t="s">
        <v>6607</v>
      </c>
      <c r="I90" s="348" t="s">
        <v>6581</v>
      </c>
      <c r="J90" s="348">
        <v>255</v>
      </c>
      <c r="K90" s="361"/>
    </row>
    <row r="91" spans="2:11" ht="15" customHeight="1">
      <c r="B91" s="370"/>
      <c r="C91" s="348" t="s">
        <v>6608</v>
      </c>
      <c r="D91" s="348"/>
      <c r="E91" s="348"/>
      <c r="F91" s="369" t="s">
        <v>6579</v>
      </c>
      <c r="G91" s="368"/>
      <c r="H91" s="348" t="s">
        <v>6609</v>
      </c>
      <c r="I91" s="348" t="s">
        <v>6610</v>
      </c>
      <c r="J91" s="348"/>
      <c r="K91" s="361"/>
    </row>
    <row r="92" spans="2:11" ht="15" customHeight="1">
      <c r="B92" s="370"/>
      <c r="C92" s="348" t="s">
        <v>6611</v>
      </c>
      <c r="D92" s="348"/>
      <c r="E92" s="348"/>
      <c r="F92" s="369" t="s">
        <v>6579</v>
      </c>
      <c r="G92" s="368"/>
      <c r="H92" s="348" t="s">
        <v>6612</v>
      </c>
      <c r="I92" s="348" t="s">
        <v>6613</v>
      </c>
      <c r="J92" s="348"/>
      <c r="K92" s="361"/>
    </row>
    <row r="93" spans="2:11" ht="15" customHeight="1">
      <c r="B93" s="370"/>
      <c r="C93" s="348" t="s">
        <v>6614</v>
      </c>
      <c r="D93" s="348"/>
      <c r="E93" s="348"/>
      <c r="F93" s="369" t="s">
        <v>6579</v>
      </c>
      <c r="G93" s="368"/>
      <c r="H93" s="348" t="s">
        <v>6614</v>
      </c>
      <c r="I93" s="348" t="s">
        <v>6613</v>
      </c>
      <c r="J93" s="348"/>
      <c r="K93" s="361"/>
    </row>
    <row r="94" spans="2:11" ht="15" customHeight="1">
      <c r="B94" s="370"/>
      <c r="C94" s="348" t="s">
        <v>42</v>
      </c>
      <c r="D94" s="348"/>
      <c r="E94" s="348"/>
      <c r="F94" s="369" t="s">
        <v>6579</v>
      </c>
      <c r="G94" s="368"/>
      <c r="H94" s="348" t="s">
        <v>6615</v>
      </c>
      <c r="I94" s="348" t="s">
        <v>6613</v>
      </c>
      <c r="J94" s="348"/>
      <c r="K94" s="361"/>
    </row>
    <row r="95" spans="2:11" ht="15" customHeight="1">
      <c r="B95" s="370"/>
      <c r="C95" s="348" t="s">
        <v>52</v>
      </c>
      <c r="D95" s="348"/>
      <c r="E95" s="348"/>
      <c r="F95" s="369" t="s">
        <v>6579</v>
      </c>
      <c r="G95" s="368"/>
      <c r="H95" s="348" t="s">
        <v>6616</v>
      </c>
      <c r="I95" s="348" t="s">
        <v>6613</v>
      </c>
      <c r="J95" s="348"/>
      <c r="K95" s="361"/>
    </row>
    <row r="96" spans="2:11" ht="15" customHeight="1">
      <c r="B96" s="373"/>
      <c r="C96" s="374"/>
      <c r="D96" s="374"/>
      <c r="E96" s="374"/>
      <c r="F96" s="374"/>
      <c r="G96" s="374"/>
      <c r="H96" s="374"/>
      <c r="I96" s="374"/>
      <c r="J96" s="374"/>
      <c r="K96" s="375"/>
    </row>
    <row r="97" spans="2:11" ht="18.75" customHeight="1">
      <c r="B97" s="376"/>
      <c r="C97" s="377"/>
      <c r="D97" s="377"/>
      <c r="E97" s="377"/>
      <c r="F97" s="377"/>
      <c r="G97" s="377"/>
      <c r="H97" s="377"/>
      <c r="I97" s="377"/>
      <c r="J97" s="377"/>
      <c r="K97" s="376"/>
    </row>
    <row r="98" spans="2:11" ht="18.75" customHeight="1">
      <c r="B98" s="355"/>
      <c r="C98" s="355"/>
      <c r="D98" s="355"/>
      <c r="E98" s="355"/>
      <c r="F98" s="355"/>
      <c r="G98" s="355"/>
      <c r="H98" s="355"/>
      <c r="I98" s="355"/>
      <c r="J98" s="355"/>
      <c r="K98" s="355"/>
    </row>
    <row r="99" spans="2:11" ht="7.5" customHeight="1">
      <c r="B99" s="356"/>
      <c r="C99" s="357"/>
      <c r="D99" s="357"/>
      <c r="E99" s="357"/>
      <c r="F99" s="357"/>
      <c r="G99" s="357"/>
      <c r="H99" s="357"/>
      <c r="I99" s="357"/>
      <c r="J99" s="357"/>
      <c r="K99" s="358"/>
    </row>
    <row r="100" spans="2:11" ht="45" customHeight="1">
      <c r="B100" s="359"/>
      <c r="C100" s="360" t="s">
        <v>6617</v>
      </c>
      <c r="D100" s="360"/>
      <c r="E100" s="360"/>
      <c r="F100" s="360"/>
      <c r="G100" s="360"/>
      <c r="H100" s="360"/>
      <c r="I100" s="360"/>
      <c r="J100" s="360"/>
      <c r="K100" s="361"/>
    </row>
    <row r="101" spans="2:11" ht="17.25" customHeight="1">
      <c r="B101" s="359"/>
      <c r="C101" s="362" t="s">
        <v>6573</v>
      </c>
      <c r="D101" s="362"/>
      <c r="E101" s="362"/>
      <c r="F101" s="362" t="s">
        <v>6574</v>
      </c>
      <c r="G101" s="363"/>
      <c r="H101" s="362" t="s">
        <v>194</v>
      </c>
      <c r="I101" s="362" t="s">
        <v>61</v>
      </c>
      <c r="J101" s="362" t="s">
        <v>6575</v>
      </c>
      <c r="K101" s="361"/>
    </row>
    <row r="102" spans="2:11" ht="17.25" customHeight="1">
      <c r="B102" s="359"/>
      <c r="C102" s="364" t="s">
        <v>6576</v>
      </c>
      <c r="D102" s="364"/>
      <c r="E102" s="364"/>
      <c r="F102" s="365" t="s">
        <v>6577</v>
      </c>
      <c r="G102" s="366"/>
      <c r="H102" s="364"/>
      <c r="I102" s="364"/>
      <c r="J102" s="364" t="s">
        <v>6578</v>
      </c>
      <c r="K102" s="361"/>
    </row>
    <row r="103" spans="2:11" ht="5.25" customHeight="1">
      <c r="B103" s="359"/>
      <c r="C103" s="362"/>
      <c r="D103" s="362"/>
      <c r="E103" s="362"/>
      <c r="F103" s="362"/>
      <c r="G103" s="378"/>
      <c r="H103" s="362"/>
      <c r="I103" s="362"/>
      <c r="J103" s="362"/>
      <c r="K103" s="361"/>
    </row>
    <row r="104" spans="2:11" ht="15" customHeight="1">
      <c r="B104" s="359"/>
      <c r="C104" s="348" t="s">
        <v>57</v>
      </c>
      <c r="D104" s="367"/>
      <c r="E104" s="367"/>
      <c r="F104" s="369" t="s">
        <v>6579</v>
      </c>
      <c r="G104" s="378"/>
      <c r="H104" s="348" t="s">
        <v>6618</v>
      </c>
      <c r="I104" s="348" t="s">
        <v>6581</v>
      </c>
      <c r="J104" s="348">
        <v>20</v>
      </c>
      <c r="K104" s="361"/>
    </row>
    <row r="105" spans="2:11" ht="15" customHeight="1">
      <c r="B105" s="359"/>
      <c r="C105" s="348" t="s">
        <v>6582</v>
      </c>
      <c r="D105" s="348"/>
      <c r="E105" s="348"/>
      <c r="F105" s="369" t="s">
        <v>6579</v>
      </c>
      <c r="G105" s="348"/>
      <c r="H105" s="348" t="s">
        <v>6618</v>
      </c>
      <c r="I105" s="348" t="s">
        <v>6581</v>
      </c>
      <c r="J105" s="348">
        <v>120</v>
      </c>
      <c r="K105" s="361"/>
    </row>
    <row r="106" spans="2:11" ht="15" customHeight="1">
      <c r="B106" s="370"/>
      <c r="C106" s="348" t="s">
        <v>6584</v>
      </c>
      <c r="D106" s="348"/>
      <c r="E106" s="348"/>
      <c r="F106" s="369" t="s">
        <v>6585</v>
      </c>
      <c r="G106" s="348"/>
      <c r="H106" s="348" t="s">
        <v>6618</v>
      </c>
      <c r="I106" s="348" t="s">
        <v>6581</v>
      </c>
      <c r="J106" s="348">
        <v>50</v>
      </c>
      <c r="K106" s="361"/>
    </row>
    <row r="107" spans="2:11" ht="15" customHeight="1">
      <c r="B107" s="370"/>
      <c r="C107" s="348" t="s">
        <v>6587</v>
      </c>
      <c r="D107" s="348"/>
      <c r="E107" s="348"/>
      <c r="F107" s="369" t="s">
        <v>6579</v>
      </c>
      <c r="G107" s="348"/>
      <c r="H107" s="348" t="s">
        <v>6618</v>
      </c>
      <c r="I107" s="348" t="s">
        <v>6589</v>
      </c>
      <c r="J107" s="348"/>
      <c r="K107" s="361"/>
    </row>
    <row r="108" spans="2:11" ht="15" customHeight="1">
      <c r="B108" s="370"/>
      <c r="C108" s="348" t="s">
        <v>6598</v>
      </c>
      <c r="D108" s="348"/>
      <c r="E108" s="348"/>
      <c r="F108" s="369" t="s">
        <v>6585</v>
      </c>
      <c r="G108" s="348"/>
      <c r="H108" s="348" t="s">
        <v>6618</v>
      </c>
      <c r="I108" s="348" t="s">
        <v>6581</v>
      </c>
      <c r="J108" s="348">
        <v>50</v>
      </c>
      <c r="K108" s="361"/>
    </row>
    <row r="109" spans="2:11" ht="15" customHeight="1">
      <c r="B109" s="370"/>
      <c r="C109" s="348" t="s">
        <v>6606</v>
      </c>
      <c r="D109" s="348"/>
      <c r="E109" s="348"/>
      <c r="F109" s="369" t="s">
        <v>6585</v>
      </c>
      <c r="G109" s="348"/>
      <c r="H109" s="348" t="s">
        <v>6618</v>
      </c>
      <c r="I109" s="348" t="s">
        <v>6581</v>
      </c>
      <c r="J109" s="348">
        <v>50</v>
      </c>
      <c r="K109" s="361"/>
    </row>
    <row r="110" spans="2:11" ht="15" customHeight="1">
      <c r="B110" s="370"/>
      <c r="C110" s="348" t="s">
        <v>6604</v>
      </c>
      <c r="D110" s="348"/>
      <c r="E110" s="348"/>
      <c r="F110" s="369" t="s">
        <v>6585</v>
      </c>
      <c r="G110" s="348"/>
      <c r="H110" s="348" t="s">
        <v>6618</v>
      </c>
      <c r="I110" s="348" t="s">
        <v>6581</v>
      </c>
      <c r="J110" s="348">
        <v>50</v>
      </c>
      <c r="K110" s="361"/>
    </row>
    <row r="111" spans="2:11" ht="15" customHeight="1">
      <c r="B111" s="370"/>
      <c r="C111" s="348" t="s">
        <v>57</v>
      </c>
      <c r="D111" s="348"/>
      <c r="E111" s="348"/>
      <c r="F111" s="369" t="s">
        <v>6579</v>
      </c>
      <c r="G111" s="348"/>
      <c r="H111" s="348" t="s">
        <v>6619</v>
      </c>
      <c r="I111" s="348" t="s">
        <v>6581</v>
      </c>
      <c r="J111" s="348">
        <v>20</v>
      </c>
      <c r="K111" s="361"/>
    </row>
    <row r="112" spans="2:11" ht="15" customHeight="1">
      <c r="B112" s="370"/>
      <c r="C112" s="348" t="s">
        <v>6620</v>
      </c>
      <c r="D112" s="348"/>
      <c r="E112" s="348"/>
      <c r="F112" s="369" t="s">
        <v>6579</v>
      </c>
      <c r="G112" s="348"/>
      <c r="H112" s="348" t="s">
        <v>6621</v>
      </c>
      <c r="I112" s="348" t="s">
        <v>6581</v>
      </c>
      <c r="J112" s="348">
        <v>120</v>
      </c>
      <c r="K112" s="361"/>
    </row>
    <row r="113" spans="2:11" ht="15" customHeight="1">
      <c r="B113" s="370"/>
      <c r="C113" s="348" t="s">
        <v>42</v>
      </c>
      <c r="D113" s="348"/>
      <c r="E113" s="348"/>
      <c r="F113" s="369" t="s">
        <v>6579</v>
      </c>
      <c r="G113" s="348"/>
      <c r="H113" s="348" t="s">
        <v>6622</v>
      </c>
      <c r="I113" s="348" t="s">
        <v>6613</v>
      </c>
      <c r="J113" s="348"/>
      <c r="K113" s="361"/>
    </row>
    <row r="114" spans="2:11" ht="15" customHeight="1">
      <c r="B114" s="370"/>
      <c r="C114" s="348" t="s">
        <v>52</v>
      </c>
      <c r="D114" s="348"/>
      <c r="E114" s="348"/>
      <c r="F114" s="369" t="s">
        <v>6579</v>
      </c>
      <c r="G114" s="348"/>
      <c r="H114" s="348" t="s">
        <v>6623</v>
      </c>
      <c r="I114" s="348" t="s">
        <v>6613</v>
      </c>
      <c r="J114" s="348"/>
      <c r="K114" s="361"/>
    </row>
    <row r="115" spans="2:11" ht="15" customHeight="1">
      <c r="B115" s="370"/>
      <c r="C115" s="348" t="s">
        <v>61</v>
      </c>
      <c r="D115" s="348"/>
      <c r="E115" s="348"/>
      <c r="F115" s="369" t="s">
        <v>6579</v>
      </c>
      <c r="G115" s="348"/>
      <c r="H115" s="348" t="s">
        <v>6624</v>
      </c>
      <c r="I115" s="348" t="s">
        <v>6625</v>
      </c>
      <c r="J115" s="348"/>
      <c r="K115" s="361"/>
    </row>
    <row r="116" spans="2:11" ht="15" customHeight="1">
      <c r="B116" s="373"/>
      <c r="C116" s="379"/>
      <c r="D116" s="379"/>
      <c r="E116" s="379"/>
      <c r="F116" s="379"/>
      <c r="G116" s="379"/>
      <c r="H116" s="379"/>
      <c r="I116" s="379"/>
      <c r="J116" s="379"/>
      <c r="K116" s="375"/>
    </row>
    <row r="117" spans="2:11" ht="18.75" customHeight="1">
      <c r="B117" s="380"/>
      <c r="C117" s="344"/>
      <c r="D117" s="344"/>
      <c r="E117" s="344"/>
      <c r="F117" s="381"/>
      <c r="G117" s="344"/>
      <c r="H117" s="344"/>
      <c r="I117" s="344"/>
      <c r="J117" s="344"/>
      <c r="K117" s="380"/>
    </row>
    <row r="118" spans="2:11" ht="18.75" customHeight="1">
      <c r="B118" s="355"/>
      <c r="C118" s="355"/>
      <c r="D118" s="355"/>
      <c r="E118" s="355"/>
      <c r="F118" s="355"/>
      <c r="G118" s="355"/>
      <c r="H118" s="355"/>
      <c r="I118" s="355"/>
      <c r="J118" s="355"/>
      <c r="K118" s="355"/>
    </row>
    <row r="119" spans="2:11" ht="7.5" customHeight="1">
      <c r="B119" s="382"/>
      <c r="C119" s="383"/>
      <c r="D119" s="383"/>
      <c r="E119" s="383"/>
      <c r="F119" s="383"/>
      <c r="G119" s="383"/>
      <c r="H119" s="383"/>
      <c r="I119" s="383"/>
      <c r="J119" s="383"/>
      <c r="K119" s="384"/>
    </row>
    <row r="120" spans="2:11" ht="45" customHeight="1">
      <c r="B120" s="385"/>
      <c r="C120" s="338" t="s">
        <v>6626</v>
      </c>
      <c r="D120" s="338"/>
      <c r="E120" s="338"/>
      <c r="F120" s="338"/>
      <c r="G120" s="338"/>
      <c r="H120" s="338"/>
      <c r="I120" s="338"/>
      <c r="J120" s="338"/>
      <c r="K120" s="386"/>
    </row>
    <row r="121" spans="2:11" ht="17.25" customHeight="1">
      <c r="B121" s="387"/>
      <c r="C121" s="362" t="s">
        <v>6573</v>
      </c>
      <c r="D121" s="362"/>
      <c r="E121" s="362"/>
      <c r="F121" s="362" t="s">
        <v>6574</v>
      </c>
      <c r="G121" s="363"/>
      <c r="H121" s="362" t="s">
        <v>194</v>
      </c>
      <c r="I121" s="362" t="s">
        <v>61</v>
      </c>
      <c r="J121" s="362" t="s">
        <v>6575</v>
      </c>
      <c r="K121" s="388"/>
    </row>
    <row r="122" spans="2:11" ht="17.25" customHeight="1">
      <c r="B122" s="387"/>
      <c r="C122" s="364" t="s">
        <v>6576</v>
      </c>
      <c r="D122" s="364"/>
      <c r="E122" s="364"/>
      <c r="F122" s="365" t="s">
        <v>6577</v>
      </c>
      <c r="G122" s="366"/>
      <c r="H122" s="364"/>
      <c r="I122" s="364"/>
      <c r="J122" s="364" t="s">
        <v>6578</v>
      </c>
      <c r="K122" s="388"/>
    </row>
    <row r="123" spans="2:11" ht="5.25" customHeight="1">
      <c r="B123" s="389"/>
      <c r="C123" s="367"/>
      <c r="D123" s="367"/>
      <c r="E123" s="367"/>
      <c r="F123" s="367"/>
      <c r="G123" s="348"/>
      <c r="H123" s="367"/>
      <c r="I123" s="367"/>
      <c r="J123" s="367"/>
      <c r="K123" s="390"/>
    </row>
    <row r="124" spans="2:11" ht="15" customHeight="1">
      <c r="B124" s="389"/>
      <c r="C124" s="348" t="s">
        <v>6582</v>
      </c>
      <c r="D124" s="367"/>
      <c r="E124" s="367"/>
      <c r="F124" s="369" t="s">
        <v>6579</v>
      </c>
      <c r="G124" s="348"/>
      <c r="H124" s="348" t="s">
        <v>6618</v>
      </c>
      <c r="I124" s="348" t="s">
        <v>6581</v>
      </c>
      <c r="J124" s="348">
        <v>120</v>
      </c>
      <c r="K124" s="391"/>
    </row>
    <row r="125" spans="2:11" ht="15" customHeight="1">
      <c r="B125" s="389"/>
      <c r="C125" s="348" t="s">
        <v>6627</v>
      </c>
      <c r="D125" s="348"/>
      <c r="E125" s="348"/>
      <c r="F125" s="369" t="s">
        <v>6579</v>
      </c>
      <c r="G125" s="348"/>
      <c r="H125" s="348" t="s">
        <v>6628</v>
      </c>
      <c r="I125" s="348" t="s">
        <v>6581</v>
      </c>
      <c r="J125" s="348" t="s">
        <v>6629</v>
      </c>
      <c r="K125" s="391"/>
    </row>
    <row r="126" spans="2:11" ht="15" customHeight="1">
      <c r="B126" s="389"/>
      <c r="C126" s="348" t="s">
        <v>97</v>
      </c>
      <c r="D126" s="348"/>
      <c r="E126" s="348"/>
      <c r="F126" s="369" t="s">
        <v>6579</v>
      </c>
      <c r="G126" s="348"/>
      <c r="H126" s="348" t="s">
        <v>6630</v>
      </c>
      <c r="I126" s="348" t="s">
        <v>6581</v>
      </c>
      <c r="J126" s="348" t="s">
        <v>6629</v>
      </c>
      <c r="K126" s="391"/>
    </row>
    <row r="127" spans="2:11" ht="15" customHeight="1">
      <c r="B127" s="389"/>
      <c r="C127" s="348" t="s">
        <v>6590</v>
      </c>
      <c r="D127" s="348"/>
      <c r="E127" s="348"/>
      <c r="F127" s="369" t="s">
        <v>6585</v>
      </c>
      <c r="G127" s="348"/>
      <c r="H127" s="348" t="s">
        <v>6591</v>
      </c>
      <c r="I127" s="348" t="s">
        <v>6581</v>
      </c>
      <c r="J127" s="348">
        <v>15</v>
      </c>
      <c r="K127" s="391"/>
    </row>
    <row r="128" spans="2:11" ht="15" customHeight="1">
      <c r="B128" s="389"/>
      <c r="C128" s="371" t="s">
        <v>6592</v>
      </c>
      <c r="D128" s="371"/>
      <c r="E128" s="371"/>
      <c r="F128" s="372" t="s">
        <v>6585</v>
      </c>
      <c r="G128" s="371"/>
      <c r="H128" s="371" t="s">
        <v>6593</v>
      </c>
      <c r="I128" s="371" t="s">
        <v>6581</v>
      </c>
      <c r="J128" s="371">
        <v>15</v>
      </c>
      <c r="K128" s="391"/>
    </row>
    <row r="129" spans="2:11" ht="15" customHeight="1">
      <c r="B129" s="389"/>
      <c r="C129" s="371" t="s">
        <v>6594</v>
      </c>
      <c r="D129" s="371"/>
      <c r="E129" s="371"/>
      <c r="F129" s="372" t="s">
        <v>6585</v>
      </c>
      <c r="G129" s="371"/>
      <c r="H129" s="371" t="s">
        <v>6595</v>
      </c>
      <c r="I129" s="371" t="s">
        <v>6581</v>
      </c>
      <c r="J129" s="371">
        <v>20</v>
      </c>
      <c r="K129" s="391"/>
    </row>
    <row r="130" spans="2:11" ht="15" customHeight="1">
      <c r="B130" s="389"/>
      <c r="C130" s="371" t="s">
        <v>6596</v>
      </c>
      <c r="D130" s="371"/>
      <c r="E130" s="371"/>
      <c r="F130" s="372" t="s">
        <v>6585</v>
      </c>
      <c r="G130" s="371"/>
      <c r="H130" s="371" t="s">
        <v>6597</v>
      </c>
      <c r="I130" s="371" t="s">
        <v>6581</v>
      </c>
      <c r="J130" s="371">
        <v>20</v>
      </c>
      <c r="K130" s="391"/>
    </row>
    <row r="131" spans="2:11" ht="15" customHeight="1">
      <c r="B131" s="389"/>
      <c r="C131" s="348" t="s">
        <v>6584</v>
      </c>
      <c r="D131" s="348"/>
      <c r="E131" s="348"/>
      <c r="F131" s="369" t="s">
        <v>6585</v>
      </c>
      <c r="G131" s="348"/>
      <c r="H131" s="348" t="s">
        <v>6618</v>
      </c>
      <c r="I131" s="348" t="s">
        <v>6581</v>
      </c>
      <c r="J131" s="348">
        <v>50</v>
      </c>
      <c r="K131" s="391"/>
    </row>
    <row r="132" spans="2:11" ht="15" customHeight="1">
      <c r="B132" s="389"/>
      <c r="C132" s="348" t="s">
        <v>6598</v>
      </c>
      <c r="D132" s="348"/>
      <c r="E132" s="348"/>
      <c r="F132" s="369" t="s">
        <v>6585</v>
      </c>
      <c r="G132" s="348"/>
      <c r="H132" s="348" t="s">
        <v>6618</v>
      </c>
      <c r="I132" s="348" t="s">
        <v>6581</v>
      </c>
      <c r="J132" s="348">
        <v>50</v>
      </c>
      <c r="K132" s="391"/>
    </row>
    <row r="133" spans="2:11" ht="15" customHeight="1">
      <c r="B133" s="389"/>
      <c r="C133" s="348" t="s">
        <v>6604</v>
      </c>
      <c r="D133" s="348"/>
      <c r="E133" s="348"/>
      <c r="F133" s="369" t="s">
        <v>6585</v>
      </c>
      <c r="G133" s="348"/>
      <c r="H133" s="348" t="s">
        <v>6618</v>
      </c>
      <c r="I133" s="348" t="s">
        <v>6581</v>
      </c>
      <c r="J133" s="348">
        <v>50</v>
      </c>
      <c r="K133" s="391"/>
    </row>
    <row r="134" spans="2:11" ht="15" customHeight="1">
      <c r="B134" s="389"/>
      <c r="C134" s="348" t="s">
        <v>6606</v>
      </c>
      <c r="D134" s="348"/>
      <c r="E134" s="348"/>
      <c r="F134" s="369" t="s">
        <v>6585</v>
      </c>
      <c r="G134" s="348"/>
      <c r="H134" s="348" t="s">
        <v>6618</v>
      </c>
      <c r="I134" s="348" t="s">
        <v>6581</v>
      </c>
      <c r="J134" s="348">
        <v>50</v>
      </c>
      <c r="K134" s="391"/>
    </row>
    <row r="135" spans="2:11" ht="15" customHeight="1">
      <c r="B135" s="389"/>
      <c r="C135" s="348" t="s">
        <v>199</v>
      </c>
      <c r="D135" s="348"/>
      <c r="E135" s="348"/>
      <c r="F135" s="369" t="s">
        <v>6585</v>
      </c>
      <c r="G135" s="348"/>
      <c r="H135" s="348" t="s">
        <v>6631</v>
      </c>
      <c r="I135" s="348" t="s">
        <v>6581</v>
      </c>
      <c r="J135" s="348">
        <v>255</v>
      </c>
      <c r="K135" s="391"/>
    </row>
    <row r="136" spans="2:11" ht="15" customHeight="1">
      <c r="B136" s="389"/>
      <c r="C136" s="348" t="s">
        <v>6608</v>
      </c>
      <c r="D136" s="348"/>
      <c r="E136" s="348"/>
      <c r="F136" s="369" t="s">
        <v>6579</v>
      </c>
      <c r="G136" s="348"/>
      <c r="H136" s="348" t="s">
        <v>6632</v>
      </c>
      <c r="I136" s="348" t="s">
        <v>6610</v>
      </c>
      <c r="J136" s="348"/>
      <c r="K136" s="391"/>
    </row>
    <row r="137" spans="2:11" ht="15" customHeight="1">
      <c r="B137" s="389"/>
      <c r="C137" s="348" t="s">
        <v>6611</v>
      </c>
      <c r="D137" s="348"/>
      <c r="E137" s="348"/>
      <c r="F137" s="369" t="s">
        <v>6579</v>
      </c>
      <c r="G137" s="348"/>
      <c r="H137" s="348" t="s">
        <v>6633</v>
      </c>
      <c r="I137" s="348" t="s">
        <v>6613</v>
      </c>
      <c r="J137" s="348"/>
      <c r="K137" s="391"/>
    </row>
    <row r="138" spans="2:11" ht="15" customHeight="1">
      <c r="B138" s="389"/>
      <c r="C138" s="348" t="s">
        <v>6614</v>
      </c>
      <c r="D138" s="348"/>
      <c r="E138" s="348"/>
      <c r="F138" s="369" t="s">
        <v>6579</v>
      </c>
      <c r="G138" s="348"/>
      <c r="H138" s="348" t="s">
        <v>6614</v>
      </c>
      <c r="I138" s="348" t="s">
        <v>6613</v>
      </c>
      <c r="J138" s="348"/>
      <c r="K138" s="391"/>
    </row>
    <row r="139" spans="2:11" ht="15" customHeight="1">
      <c r="B139" s="389"/>
      <c r="C139" s="348" t="s">
        <v>42</v>
      </c>
      <c r="D139" s="348"/>
      <c r="E139" s="348"/>
      <c r="F139" s="369" t="s">
        <v>6579</v>
      </c>
      <c r="G139" s="348"/>
      <c r="H139" s="348" t="s">
        <v>6634</v>
      </c>
      <c r="I139" s="348" t="s">
        <v>6613</v>
      </c>
      <c r="J139" s="348"/>
      <c r="K139" s="391"/>
    </row>
    <row r="140" spans="2:11" ht="15" customHeight="1">
      <c r="B140" s="389"/>
      <c r="C140" s="348" t="s">
        <v>6635</v>
      </c>
      <c r="D140" s="348"/>
      <c r="E140" s="348"/>
      <c r="F140" s="369" t="s">
        <v>6579</v>
      </c>
      <c r="G140" s="348"/>
      <c r="H140" s="348" t="s">
        <v>6636</v>
      </c>
      <c r="I140" s="348" t="s">
        <v>6613</v>
      </c>
      <c r="J140" s="348"/>
      <c r="K140" s="391"/>
    </row>
    <row r="141" spans="2:11" ht="15" customHeight="1">
      <c r="B141" s="392"/>
      <c r="C141" s="393"/>
      <c r="D141" s="393"/>
      <c r="E141" s="393"/>
      <c r="F141" s="393"/>
      <c r="G141" s="393"/>
      <c r="H141" s="393"/>
      <c r="I141" s="393"/>
      <c r="J141" s="393"/>
      <c r="K141" s="394"/>
    </row>
    <row r="142" spans="2:11" ht="18.75" customHeight="1">
      <c r="B142" s="344"/>
      <c r="C142" s="344"/>
      <c r="D142" s="344"/>
      <c r="E142" s="344"/>
      <c r="F142" s="381"/>
      <c r="G142" s="344"/>
      <c r="H142" s="344"/>
      <c r="I142" s="344"/>
      <c r="J142" s="344"/>
      <c r="K142" s="344"/>
    </row>
    <row r="143" spans="2:11" ht="18.75" customHeight="1">
      <c r="B143" s="355"/>
      <c r="C143" s="355"/>
      <c r="D143" s="355"/>
      <c r="E143" s="355"/>
      <c r="F143" s="355"/>
      <c r="G143" s="355"/>
      <c r="H143" s="355"/>
      <c r="I143" s="355"/>
      <c r="J143" s="355"/>
      <c r="K143" s="355"/>
    </row>
    <row r="144" spans="2:11" ht="7.5" customHeight="1">
      <c r="B144" s="356"/>
      <c r="C144" s="357"/>
      <c r="D144" s="357"/>
      <c r="E144" s="357"/>
      <c r="F144" s="357"/>
      <c r="G144" s="357"/>
      <c r="H144" s="357"/>
      <c r="I144" s="357"/>
      <c r="J144" s="357"/>
      <c r="K144" s="358"/>
    </row>
    <row r="145" spans="2:11" ht="45" customHeight="1">
      <c r="B145" s="359"/>
      <c r="C145" s="360" t="s">
        <v>6637</v>
      </c>
      <c r="D145" s="360"/>
      <c r="E145" s="360"/>
      <c r="F145" s="360"/>
      <c r="G145" s="360"/>
      <c r="H145" s="360"/>
      <c r="I145" s="360"/>
      <c r="J145" s="360"/>
      <c r="K145" s="361"/>
    </row>
    <row r="146" spans="2:11" ht="17.25" customHeight="1">
      <c r="B146" s="359"/>
      <c r="C146" s="362" t="s">
        <v>6573</v>
      </c>
      <c r="D146" s="362"/>
      <c r="E146" s="362"/>
      <c r="F146" s="362" t="s">
        <v>6574</v>
      </c>
      <c r="G146" s="363"/>
      <c r="H146" s="362" t="s">
        <v>194</v>
      </c>
      <c r="I146" s="362" t="s">
        <v>61</v>
      </c>
      <c r="J146" s="362" t="s">
        <v>6575</v>
      </c>
      <c r="K146" s="361"/>
    </row>
    <row r="147" spans="2:11" ht="17.25" customHeight="1">
      <c r="B147" s="359"/>
      <c r="C147" s="364" t="s">
        <v>6576</v>
      </c>
      <c r="D147" s="364"/>
      <c r="E147" s="364"/>
      <c r="F147" s="365" t="s">
        <v>6577</v>
      </c>
      <c r="G147" s="366"/>
      <c r="H147" s="364"/>
      <c r="I147" s="364"/>
      <c r="J147" s="364" t="s">
        <v>6578</v>
      </c>
      <c r="K147" s="361"/>
    </row>
    <row r="148" spans="2:11" ht="5.25" customHeight="1">
      <c r="B148" s="370"/>
      <c r="C148" s="367"/>
      <c r="D148" s="367"/>
      <c r="E148" s="367"/>
      <c r="F148" s="367"/>
      <c r="G148" s="368"/>
      <c r="H148" s="367"/>
      <c r="I148" s="367"/>
      <c r="J148" s="367"/>
      <c r="K148" s="391"/>
    </row>
    <row r="149" spans="2:11" ht="15" customHeight="1">
      <c r="B149" s="370"/>
      <c r="C149" s="395" t="s">
        <v>6582</v>
      </c>
      <c r="D149" s="348"/>
      <c r="E149" s="348"/>
      <c r="F149" s="396" t="s">
        <v>6579</v>
      </c>
      <c r="G149" s="348"/>
      <c r="H149" s="395" t="s">
        <v>6618</v>
      </c>
      <c r="I149" s="395" t="s">
        <v>6581</v>
      </c>
      <c r="J149" s="395">
        <v>120</v>
      </c>
      <c r="K149" s="391"/>
    </row>
    <row r="150" spans="2:11" ht="15" customHeight="1">
      <c r="B150" s="370"/>
      <c r="C150" s="395" t="s">
        <v>6627</v>
      </c>
      <c r="D150" s="348"/>
      <c r="E150" s="348"/>
      <c r="F150" s="396" t="s">
        <v>6579</v>
      </c>
      <c r="G150" s="348"/>
      <c r="H150" s="395" t="s">
        <v>6638</v>
      </c>
      <c r="I150" s="395" t="s">
        <v>6581</v>
      </c>
      <c r="J150" s="395" t="s">
        <v>6629</v>
      </c>
      <c r="K150" s="391"/>
    </row>
    <row r="151" spans="2:11" ht="15" customHeight="1">
      <c r="B151" s="370"/>
      <c r="C151" s="395" t="s">
        <v>97</v>
      </c>
      <c r="D151" s="348"/>
      <c r="E151" s="348"/>
      <c r="F151" s="396" t="s">
        <v>6579</v>
      </c>
      <c r="G151" s="348"/>
      <c r="H151" s="395" t="s">
        <v>6639</v>
      </c>
      <c r="I151" s="395" t="s">
        <v>6581</v>
      </c>
      <c r="J151" s="395" t="s">
        <v>6629</v>
      </c>
      <c r="K151" s="391"/>
    </row>
    <row r="152" spans="2:11" ht="15" customHeight="1">
      <c r="B152" s="370"/>
      <c r="C152" s="395" t="s">
        <v>6584</v>
      </c>
      <c r="D152" s="348"/>
      <c r="E152" s="348"/>
      <c r="F152" s="396" t="s">
        <v>6585</v>
      </c>
      <c r="G152" s="348"/>
      <c r="H152" s="395" t="s">
        <v>6618</v>
      </c>
      <c r="I152" s="395" t="s">
        <v>6581</v>
      </c>
      <c r="J152" s="395">
        <v>50</v>
      </c>
      <c r="K152" s="391"/>
    </row>
    <row r="153" spans="2:11" ht="15" customHeight="1">
      <c r="B153" s="370"/>
      <c r="C153" s="395" t="s">
        <v>6587</v>
      </c>
      <c r="D153" s="348"/>
      <c r="E153" s="348"/>
      <c r="F153" s="396" t="s">
        <v>6579</v>
      </c>
      <c r="G153" s="348"/>
      <c r="H153" s="395" t="s">
        <v>6618</v>
      </c>
      <c r="I153" s="395" t="s">
        <v>6589</v>
      </c>
      <c r="J153" s="395"/>
      <c r="K153" s="391"/>
    </row>
    <row r="154" spans="2:11" ht="15" customHeight="1">
      <c r="B154" s="370"/>
      <c r="C154" s="395" t="s">
        <v>6598</v>
      </c>
      <c r="D154" s="348"/>
      <c r="E154" s="348"/>
      <c r="F154" s="396" t="s">
        <v>6585</v>
      </c>
      <c r="G154" s="348"/>
      <c r="H154" s="395" t="s">
        <v>6618</v>
      </c>
      <c r="I154" s="395" t="s">
        <v>6581</v>
      </c>
      <c r="J154" s="395">
        <v>50</v>
      </c>
      <c r="K154" s="391"/>
    </row>
    <row r="155" spans="2:11" ht="15" customHeight="1">
      <c r="B155" s="370"/>
      <c r="C155" s="395" t="s">
        <v>6606</v>
      </c>
      <c r="D155" s="348"/>
      <c r="E155" s="348"/>
      <c r="F155" s="396" t="s">
        <v>6585</v>
      </c>
      <c r="G155" s="348"/>
      <c r="H155" s="395" t="s">
        <v>6618</v>
      </c>
      <c r="I155" s="395" t="s">
        <v>6581</v>
      </c>
      <c r="J155" s="395">
        <v>50</v>
      </c>
      <c r="K155" s="391"/>
    </row>
    <row r="156" spans="2:11" ht="15" customHeight="1">
      <c r="B156" s="370"/>
      <c r="C156" s="395" t="s">
        <v>6604</v>
      </c>
      <c r="D156" s="348"/>
      <c r="E156" s="348"/>
      <c r="F156" s="396" t="s">
        <v>6585</v>
      </c>
      <c r="G156" s="348"/>
      <c r="H156" s="395" t="s">
        <v>6618</v>
      </c>
      <c r="I156" s="395" t="s">
        <v>6581</v>
      </c>
      <c r="J156" s="395">
        <v>50</v>
      </c>
      <c r="K156" s="391"/>
    </row>
    <row r="157" spans="2:11" ht="15" customHeight="1">
      <c r="B157" s="370"/>
      <c r="C157" s="395" t="s">
        <v>184</v>
      </c>
      <c r="D157" s="348"/>
      <c r="E157" s="348"/>
      <c r="F157" s="396" t="s">
        <v>6579</v>
      </c>
      <c r="G157" s="348"/>
      <c r="H157" s="395" t="s">
        <v>6640</v>
      </c>
      <c r="I157" s="395" t="s">
        <v>6581</v>
      </c>
      <c r="J157" s="395" t="s">
        <v>6641</v>
      </c>
      <c r="K157" s="391"/>
    </row>
    <row r="158" spans="2:11" ht="15" customHeight="1">
      <c r="B158" s="370"/>
      <c r="C158" s="395" t="s">
        <v>6642</v>
      </c>
      <c r="D158" s="348"/>
      <c r="E158" s="348"/>
      <c r="F158" s="396" t="s">
        <v>6579</v>
      </c>
      <c r="G158" s="348"/>
      <c r="H158" s="395" t="s">
        <v>6643</v>
      </c>
      <c r="I158" s="395" t="s">
        <v>6613</v>
      </c>
      <c r="J158" s="395"/>
      <c r="K158" s="391"/>
    </row>
    <row r="159" spans="2:11" ht="15" customHeight="1">
      <c r="B159" s="397"/>
      <c r="C159" s="379"/>
      <c r="D159" s="379"/>
      <c r="E159" s="379"/>
      <c r="F159" s="379"/>
      <c r="G159" s="379"/>
      <c r="H159" s="379"/>
      <c r="I159" s="379"/>
      <c r="J159" s="379"/>
      <c r="K159" s="398"/>
    </row>
    <row r="160" spans="2:11" ht="18.75" customHeight="1">
      <c r="B160" s="344"/>
      <c r="C160" s="348"/>
      <c r="D160" s="348"/>
      <c r="E160" s="348"/>
      <c r="F160" s="369"/>
      <c r="G160" s="348"/>
      <c r="H160" s="348"/>
      <c r="I160" s="348"/>
      <c r="J160" s="348"/>
      <c r="K160" s="344"/>
    </row>
    <row r="161" spans="2:11" ht="18.75" customHeight="1">
      <c r="B161" s="355"/>
      <c r="C161" s="355"/>
      <c r="D161" s="355"/>
      <c r="E161" s="355"/>
      <c r="F161" s="355"/>
      <c r="G161" s="355"/>
      <c r="H161" s="355"/>
      <c r="I161" s="355"/>
      <c r="J161" s="355"/>
      <c r="K161" s="355"/>
    </row>
    <row r="162" spans="2:11" ht="7.5" customHeight="1">
      <c r="B162" s="334"/>
      <c r="C162" s="335"/>
      <c r="D162" s="335"/>
      <c r="E162" s="335"/>
      <c r="F162" s="335"/>
      <c r="G162" s="335"/>
      <c r="H162" s="335"/>
      <c r="I162" s="335"/>
      <c r="J162" s="335"/>
      <c r="K162" s="336"/>
    </row>
    <row r="163" spans="2:11" ht="45" customHeight="1">
      <c r="B163" s="337"/>
      <c r="C163" s="338" t="s">
        <v>6644</v>
      </c>
      <c r="D163" s="338"/>
      <c r="E163" s="338"/>
      <c r="F163" s="338"/>
      <c r="G163" s="338"/>
      <c r="H163" s="338"/>
      <c r="I163" s="338"/>
      <c r="J163" s="338"/>
      <c r="K163" s="339"/>
    </row>
    <row r="164" spans="2:11" ht="17.25" customHeight="1">
      <c r="B164" s="337"/>
      <c r="C164" s="362" t="s">
        <v>6573</v>
      </c>
      <c r="D164" s="362"/>
      <c r="E164" s="362"/>
      <c r="F164" s="362" t="s">
        <v>6574</v>
      </c>
      <c r="G164" s="399"/>
      <c r="H164" s="400" t="s">
        <v>194</v>
      </c>
      <c r="I164" s="400" t="s">
        <v>61</v>
      </c>
      <c r="J164" s="362" t="s">
        <v>6575</v>
      </c>
      <c r="K164" s="339"/>
    </row>
    <row r="165" spans="2:11" ht="17.25" customHeight="1">
      <c r="B165" s="340"/>
      <c r="C165" s="364" t="s">
        <v>6576</v>
      </c>
      <c r="D165" s="364"/>
      <c r="E165" s="364"/>
      <c r="F165" s="365" t="s">
        <v>6577</v>
      </c>
      <c r="G165" s="401"/>
      <c r="H165" s="402"/>
      <c r="I165" s="402"/>
      <c r="J165" s="364" t="s">
        <v>6578</v>
      </c>
      <c r="K165" s="342"/>
    </row>
    <row r="166" spans="2:11" ht="5.25" customHeight="1">
      <c r="B166" s="370"/>
      <c r="C166" s="367"/>
      <c r="D166" s="367"/>
      <c r="E166" s="367"/>
      <c r="F166" s="367"/>
      <c r="G166" s="368"/>
      <c r="H166" s="367"/>
      <c r="I166" s="367"/>
      <c r="J166" s="367"/>
      <c r="K166" s="391"/>
    </row>
    <row r="167" spans="2:11" ht="15" customHeight="1">
      <c r="B167" s="370"/>
      <c r="C167" s="348" t="s">
        <v>6582</v>
      </c>
      <c r="D167" s="348"/>
      <c r="E167" s="348"/>
      <c r="F167" s="369" t="s">
        <v>6579</v>
      </c>
      <c r="G167" s="348"/>
      <c r="H167" s="348" t="s">
        <v>6618</v>
      </c>
      <c r="I167" s="348" t="s">
        <v>6581</v>
      </c>
      <c r="J167" s="348">
        <v>120</v>
      </c>
      <c r="K167" s="391"/>
    </row>
    <row r="168" spans="2:11" ht="15" customHeight="1">
      <c r="B168" s="370"/>
      <c r="C168" s="348" t="s">
        <v>6627</v>
      </c>
      <c r="D168" s="348"/>
      <c r="E168" s="348"/>
      <c r="F168" s="369" t="s">
        <v>6579</v>
      </c>
      <c r="G168" s="348"/>
      <c r="H168" s="348" t="s">
        <v>6628</v>
      </c>
      <c r="I168" s="348" t="s">
        <v>6581</v>
      </c>
      <c r="J168" s="348" t="s">
        <v>6629</v>
      </c>
      <c r="K168" s="391"/>
    </row>
    <row r="169" spans="2:11" ht="15" customHeight="1">
      <c r="B169" s="370"/>
      <c r="C169" s="348" t="s">
        <v>97</v>
      </c>
      <c r="D169" s="348"/>
      <c r="E169" s="348"/>
      <c r="F169" s="369" t="s">
        <v>6579</v>
      </c>
      <c r="G169" s="348"/>
      <c r="H169" s="348" t="s">
        <v>6645</v>
      </c>
      <c r="I169" s="348" t="s">
        <v>6581</v>
      </c>
      <c r="J169" s="348" t="s">
        <v>6629</v>
      </c>
      <c r="K169" s="391"/>
    </row>
    <row r="170" spans="2:11" ht="15" customHeight="1">
      <c r="B170" s="370"/>
      <c r="C170" s="348" t="s">
        <v>6584</v>
      </c>
      <c r="D170" s="348"/>
      <c r="E170" s="348"/>
      <c r="F170" s="369" t="s">
        <v>6585</v>
      </c>
      <c r="G170" s="348"/>
      <c r="H170" s="348" t="s">
        <v>6645</v>
      </c>
      <c r="I170" s="348" t="s">
        <v>6581</v>
      </c>
      <c r="J170" s="348">
        <v>50</v>
      </c>
      <c r="K170" s="391"/>
    </row>
    <row r="171" spans="2:11" ht="15" customHeight="1">
      <c r="B171" s="370"/>
      <c r="C171" s="348" t="s">
        <v>6587</v>
      </c>
      <c r="D171" s="348"/>
      <c r="E171" s="348"/>
      <c r="F171" s="369" t="s">
        <v>6579</v>
      </c>
      <c r="G171" s="348"/>
      <c r="H171" s="348" t="s">
        <v>6645</v>
      </c>
      <c r="I171" s="348" t="s">
        <v>6589</v>
      </c>
      <c r="J171" s="348"/>
      <c r="K171" s="391"/>
    </row>
    <row r="172" spans="2:11" ht="15" customHeight="1">
      <c r="B172" s="370"/>
      <c r="C172" s="348" t="s">
        <v>6598</v>
      </c>
      <c r="D172" s="348"/>
      <c r="E172" s="348"/>
      <c r="F172" s="369" t="s">
        <v>6585</v>
      </c>
      <c r="G172" s="348"/>
      <c r="H172" s="348" t="s">
        <v>6645</v>
      </c>
      <c r="I172" s="348" t="s">
        <v>6581</v>
      </c>
      <c r="J172" s="348">
        <v>50</v>
      </c>
      <c r="K172" s="391"/>
    </row>
    <row r="173" spans="2:11" ht="15" customHeight="1">
      <c r="B173" s="370"/>
      <c r="C173" s="348" t="s">
        <v>6606</v>
      </c>
      <c r="D173" s="348"/>
      <c r="E173" s="348"/>
      <c r="F173" s="369" t="s">
        <v>6585</v>
      </c>
      <c r="G173" s="348"/>
      <c r="H173" s="348" t="s">
        <v>6645</v>
      </c>
      <c r="I173" s="348" t="s">
        <v>6581</v>
      </c>
      <c r="J173" s="348">
        <v>50</v>
      </c>
      <c r="K173" s="391"/>
    </row>
    <row r="174" spans="2:11" ht="15" customHeight="1">
      <c r="B174" s="370"/>
      <c r="C174" s="348" t="s">
        <v>6604</v>
      </c>
      <c r="D174" s="348"/>
      <c r="E174" s="348"/>
      <c r="F174" s="369" t="s">
        <v>6585</v>
      </c>
      <c r="G174" s="348"/>
      <c r="H174" s="348" t="s">
        <v>6645</v>
      </c>
      <c r="I174" s="348" t="s">
        <v>6581</v>
      </c>
      <c r="J174" s="348">
        <v>50</v>
      </c>
      <c r="K174" s="391"/>
    </row>
    <row r="175" spans="2:11" ht="15" customHeight="1">
      <c r="B175" s="370"/>
      <c r="C175" s="348" t="s">
        <v>193</v>
      </c>
      <c r="D175" s="348"/>
      <c r="E175" s="348"/>
      <c r="F175" s="369" t="s">
        <v>6579</v>
      </c>
      <c r="G175" s="348"/>
      <c r="H175" s="348" t="s">
        <v>6646</v>
      </c>
      <c r="I175" s="348" t="s">
        <v>6647</v>
      </c>
      <c r="J175" s="348"/>
      <c r="K175" s="391"/>
    </row>
    <row r="176" spans="2:11" ht="15" customHeight="1">
      <c r="B176" s="370"/>
      <c r="C176" s="348" t="s">
        <v>61</v>
      </c>
      <c r="D176" s="348"/>
      <c r="E176" s="348"/>
      <c r="F176" s="369" t="s">
        <v>6579</v>
      </c>
      <c r="G176" s="348"/>
      <c r="H176" s="348" t="s">
        <v>6648</v>
      </c>
      <c r="I176" s="348" t="s">
        <v>6649</v>
      </c>
      <c r="J176" s="348">
        <v>1</v>
      </c>
      <c r="K176" s="391"/>
    </row>
    <row r="177" spans="2:11" ht="15" customHeight="1">
      <c r="B177" s="370"/>
      <c r="C177" s="348" t="s">
        <v>57</v>
      </c>
      <c r="D177" s="348"/>
      <c r="E177" s="348"/>
      <c r="F177" s="369" t="s">
        <v>6579</v>
      </c>
      <c r="G177" s="348"/>
      <c r="H177" s="348" t="s">
        <v>6650</v>
      </c>
      <c r="I177" s="348" t="s">
        <v>6581</v>
      </c>
      <c r="J177" s="348">
        <v>20</v>
      </c>
      <c r="K177" s="391"/>
    </row>
    <row r="178" spans="2:11" ht="15" customHeight="1">
      <c r="B178" s="370"/>
      <c r="C178" s="348" t="s">
        <v>194</v>
      </c>
      <c r="D178" s="348"/>
      <c r="E178" s="348"/>
      <c r="F178" s="369" t="s">
        <v>6579</v>
      </c>
      <c r="G178" s="348"/>
      <c r="H178" s="348" t="s">
        <v>6651</v>
      </c>
      <c r="I178" s="348" t="s">
        <v>6581</v>
      </c>
      <c r="J178" s="348">
        <v>255</v>
      </c>
      <c r="K178" s="391"/>
    </row>
    <row r="179" spans="2:11" ht="15" customHeight="1">
      <c r="B179" s="370"/>
      <c r="C179" s="348" t="s">
        <v>195</v>
      </c>
      <c r="D179" s="348"/>
      <c r="E179" s="348"/>
      <c r="F179" s="369" t="s">
        <v>6579</v>
      </c>
      <c r="G179" s="348"/>
      <c r="H179" s="348" t="s">
        <v>6544</v>
      </c>
      <c r="I179" s="348" t="s">
        <v>6581</v>
      </c>
      <c r="J179" s="348">
        <v>10</v>
      </c>
      <c r="K179" s="391"/>
    </row>
    <row r="180" spans="2:11" ht="15" customHeight="1">
      <c r="B180" s="370"/>
      <c r="C180" s="348" t="s">
        <v>196</v>
      </c>
      <c r="D180" s="348"/>
      <c r="E180" s="348"/>
      <c r="F180" s="369" t="s">
        <v>6579</v>
      </c>
      <c r="G180" s="348"/>
      <c r="H180" s="348" t="s">
        <v>6652</v>
      </c>
      <c r="I180" s="348" t="s">
        <v>6613</v>
      </c>
      <c r="J180" s="348"/>
      <c r="K180" s="391"/>
    </row>
    <row r="181" spans="2:11" ht="15" customHeight="1">
      <c r="B181" s="370"/>
      <c r="C181" s="348" t="s">
        <v>6653</v>
      </c>
      <c r="D181" s="348"/>
      <c r="E181" s="348"/>
      <c r="F181" s="369" t="s">
        <v>6579</v>
      </c>
      <c r="G181" s="348"/>
      <c r="H181" s="348" t="s">
        <v>6654</v>
      </c>
      <c r="I181" s="348" t="s">
        <v>6613</v>
      </c>
      <c r="J181" s="348"/>
      <c r="K181" s="391"/>
    </row>
    <row r="182" spans="2:11" ht="15" customHeight="1">
      <c r="B182" s="370"/>
      <c r="C182" s="348" t="s">
        <v>6642</v>
      </c>
      <c r="D182" s="348"/>
      <c r="E182" s="348"/>
      <c r="F182" s="369" t="s">
        <v>6579</v>
      </c>
      <c r="G182" s="348"/>
      <c r="H182" s="348" t="s">
        <v>6655</v>
      </c>
      <c r="I182" s="348" t="s">
        <v>6613</v>
      </c>
      <c r="J182" s="348"/>
      <c r="K182" s="391"/>
    </row>
    <row r="183" spans="2:11" ht="15" customHeight="1">
      <c r="B183" s="370"/>
      <c r="C183" s="348" t="s">
        <v>198</v>
      </c>
      <c r="D183" s="348"/>
      <c r="E183" s="348"/>
      <c r="F183" s="369" t="s">
        <v>6585</v>
      </c>
      <c r="G183" s="348"/>
      <c r="H183" s="348" t="s">
        <v>6656</v>
      </c>
      <c r="I183" s="348" t="s">
        <v>6581</v>
      </c>
      <c r="J183" s="348">
        <v>50</v>
      </c>
      <c r="K183" s="391"/>
    </row>
    <row r="184" spans="2:11" ht="15" customHeight="1">
      <c r="B184" s="370"/>
      <c r="C184" s="348" t="s">
        <v>6657</v>
      </c>
      <c r="D184" s="348"/>
      <c r="E184" s="348"/>
      <c r="F184" s="369" t="s">
        <v>6585</v>
      </c>
      <c r="G184" s="348"/>
      <c r="H184" s="348" t="s">
        <v>6658</v>
      </c>
      <c r="I184" s="348" t="s">
        <v>6659</v>
      </c>
      <c r="J184" s="348"/>
      <c r="K184" s="391"/>
    </row>
    <row r="185" spans="2:11" ht="15" customHeight="1">
      <c r="B185" s="370"/>
      <c r="C185" s="348" t="s">
        <v>6660</v>
      </c>
      <c r="D185" s="348"/>
      <c r="E185" s="348"/>
      <c r="F185" s="369" t="s">
        <v>6585</v>
      </c>
      <c r="G185" s="348"/>
      <c r="H185" s="348" t="s">
        <v>6661</v>
      </c>
      <c r="I185" s="348" t="s">
        <v>6659</v>
      </c>
      <c r="J185" s="348"/>
      <c r="K185" s="391"/>
    </row>
    <row r="186" spans="2:11" ht="15" customHeight="1">
      <c r="B186" s="370"/>
      <c r="C186" s="348" t="s">
        <v>6662</v>
      </c>
      <c r="D186" s="348"/>
      <c r="E186" s="348"/>
      <c r="F186" s="369" t="s">
        <v>6585</v>
      </c>
      <c r="G186" s="348"/>
      <c r="H186" s="348" t="s">
        <v>6663</v>
      </c>
      <c r="I186" s="348" t="s">
        <v>6659</v>
      </c>
      <c r="J186" s="348"/>
      <c r="K186" s="391"/>
    </row>
    <row r="187" spans="2:11" ht="15" customHeight="1">
      <c r="B187" s="370"/>
      <c r="C187" s="403" t="s">
        <v>6664</v>
      </c>
      <c r="D187" s="348"/>
      <c r="E187" s="348"/>
      <c r="F187" s="369" t="s">
        <v>6585</v>
      </c>
      <c r="G187" s="348"/>
      <c r="H187" s="348" t="s">
        <v>6665</v>
      </c>
      <c r="I187" s="348" t="s">
        <v>6666</v>
      </c>
      <c r="J187" s="404" t="s">
        <v>6667</v>
      </c>
      <c r="K187" s="391"/>
    </row>
    <row r="188" spans="2:11" ht="15" customHeight="1">
      <c r="B188" s="370"/>
      <c r="C188" s="354" t="s">
        <v>46</v>
      </c>
      <c r="D188" s="348"/>
      <c r="E188" s="348"/>
      <c r="F188" s="369" t="s">
        <v>6579</v>
      </c>
      <c r="G188" s="348"/>
      <c r="H188" s="344" t="s">
        <v>6668</v>
      </c>
      <c r="I188" s="348" t="s">
        <v>6669</v>
      </c>
      <c r="J188" s="348"/>
      <c r="K188" s="391"/>
    </row>
    <row r="189" spans="2:11" ht="15" customHeight="1">
      <c r="B189" s="370"/>
      <c r="C189" s="354" t="s">
        <v>6670</v>
      </c>
      <c r="D189" s="348"/>
      <c r="E189" s="348"/>
      <c r="F189" s="369" t="s">
        <v>6579</v>
      </c>
      <c r="G189" s="348"/>
      <c r="H189" s="348" t="s">
        <v>6671</v>
      </c>
      <c r="I189" s="348" t="s">
        <v>6613</v>
      </c>
      <c r="J189" s="348"/>
      <c r="K189" s="391"/>
    </row>
    <row r="190" spans="2:11" ht="15" customHeight="1">
      <c r="B190" s="370"/>
      <c r="C190" s="354" t="s">
        <v>6672</v>
      </c>
      <c r="D190" s="348"/>
      <c r="E190" s="348"/>
      <c r="F190" s="369" t="s">
        <v>6579</v>
      </c>
      <c r="G190" s="348"/>
      <c r="H190" s="348" t="s">
        <v>6673</v>
      </c>
      <c r="I190" s="348" t="s">
        <v>6613</v>
      </c>
      <c r="J190" s="348"/>
      <c r="K190" s="391"/>
    </row>
    <row r="191" spans="2:11" ht="15" customHeight="1">
      <c r="B191" s="370"/>
      <c r="C191" s="354" t="s">
        <v>6674</v>
      </c>
      <c r="D191" s="348"/>
      <c r="E191" s="348"/>
      <c r="F191" s="369" t="s">
        <v>6585</v>
      </c>
      <c r="G191" s="348"/>
      <c r="H191" s="348" t="s">
        <v>6675</v>
      </c>
      <c r="I191" s="348" t="s">
        <v>6613</v>
      </c>
      <c r="J191" s="348"/>
      <c r="K191" s="391"/>
    </row>
    <row r="192" spans="2:11" ht="15" customHeight="1">
      <c r="B192" s="397"/>
      <c r="C192" s="405"/>
      <c r="D192" s="379"/>
      <c r="E192" s="379"/>
      <c r="F192" s="379"/>
      <c r="G192" s="379"/>
      <c r="H192" s="379"/>
      <c r="I192" s="379"/>
      <c r="J192" s="379"/>
      <c r="K192" s="398"/>
    </row>
    <row r="193" spans="2:11" ht="18.75" customHeight="1">
      <c r="B193" s="344"/>
      <c r="C193" s="348"/>
      <c r="D193" s="348"/>
      <c r="E193" s="348"/>
      <c r="F193" s="369"/>
      <c r="G193" s="348"/>
      <c r="H193" s="348"/>
      <c r="I193" s="348"/>
      <c r="J193" s="348"/>
      <c r="K193" s="344"/>
    </row>
    <row r="194" spans="2:11" ht="18.75" customHeight="1">
      <c r="B194" s="344"/>
      <c r="C194" s="348"/>
      <c r="D194" s="348"/>
      <c r="E194" s="348"/>
      <c r="F194" s="369"/>
      <c r="G194" s="348"/>
      <c r="H194" s="348"/>
      <c r="I194" s="348"/>
      <c r="J194" s="348"/>
      <c r="K194" s="344"/>
    </row>
    <row r="195" spans="2:11" ht="18.75" customHeight="1">
      <c r="B195" s="355"/>
      <c r="C195" s="355"/>
      <c r="D195" s="355"/>
      <c r="E195" s="355"/>
      <c r="F195" s="355"/>
      <c r="G195" s="355"/>
      <c r="H195" s="355"/>
      <c r="I195" s="355"/>
      <c r="J195" s="355"/>
      <c r="K195" s="355"/>
    </row>
    <row r="196" spans="2:11" ht="13.5">
      <c r="B196" s="334"/>
      <c r="C196" s="335"/>
      <c r="D196" s="335"/>
      <c r="E196" s="335"/>
      <c r="F196" s="335"/>
      <c r="G196" s="335"/>
      <c r="H196" s="335"/>
      <c r="I196" s="335"/>
      <c r="J196" s="335"/>
      <c r="K196" s="336"/>
    </row>
    <row r="197" spans="2:11" ht="21">
      <c r="B197" s="337"/>
      <c r="C197" s="338" t="s">
        <v>6676</v>
      </c>
      <c r="D197" s="338"/>
      <c r="E197" s="338"/>
      <c r="F197" s="338"/>
      <c r="G197" s="338"/>
      <c r="H197" s="338"/>
      <c r="I197" s="338"/>
      <c r="J197" s="338"/>
      <c r="K197" s="339"/>
    </row>
    <row r="198" spans="2:11" ht="25.5" customHeight="1">
      <c r="B198" s="337"/>
      <c r="C198" s="406" t="s">
        <v>6677</v>
      </c>
      <c r="D198" s="406"/>
      <c r="E198" s="406"/>
      <c r="F198" s="406" t="s">
        <v>6678</v>
      </c>
      <c r="G198" s="407"/>
      <c r="H198" s="406" t="s">
        <v>6679</v>
      </c>
      <c r="I198" s="406"/>
      <c r="J198" s="406"/>
      <c r="K198" s="339"/>
    </row>
    <row r="199" spans="2:11" ht="5.25" customHeight="1">
      <c r="B199" s="370"/>
      <c r="C199" s="367"/>
      <c r="D199" s="367"/>
      <c r="E199" s="367"/>
      <c r="F199" s="367"/>
      <c r="G199" s="348"/>
      <c r="H199" s="367"/>
      <c r="I199" s="367"/>
      <c r="J199" s="367"/>
      <c r="K199" s="391"/>
    </row>
    <row r="200" spans="2:11" ht="15" customHeight="1">
      <c r="B200" s="370"/>
      <c r="C200" s="348" t="s">
        <v>6669</v>
      </c>
      <c r="D200" s="348"/>
      <c r="E200" s="348"/>
      <c r="F200" s="369" t="s">
        <v>47</v>
      </c>
      <c r="G200" s="348"/>
      <c r="H200" s="348" t="s">
        <v>6680</v>
      </c>
      <c r="I200" s="348"/>
      <c r="J200" s="348"/>
      <c r="K200" s="391"/>
    </row>
    <row r="201" spans="2:11" ht="15" customHeight="1">
      <c r="B201" s="370"/>
      <c r="C201" s="376"/>
      <c r="D201" s="348"/>
      <c r="E201" s="348"/>
      <c r="F201" s="369" t="s">
        <v>48</v>
      </c>
      <c r="G201" s="348"/>
      <c r="H201" s="348" t="s">
        <v>6681</v>
      </c>
      <c r="I201" s="348"/>
      <c r="J201" s="348"/>
      <c r="K201" s="391"/>
    </row>
    <row r="202" spans="2:11" ht="15" customHeight="1">
      <c r="B202" s="370"/>
      <c r="C202" s="376"/>
      <c r="D202" s="348"/>
      <c r="E202" s="348"/>
      <c r="F202" s="369" t="s">
        <v>51</v>
      </c>
      <c r="G202" s="348"/>
      <c r="H202" s="348" t="s">
        <v>6682</v>
      </c>
      <c r="I202" s="348"/>
      <c r="J202" s="348"/>
      <c r="K202" s="391"/>
    </row>
    <row r="203" spans="2:11" ht="15" customHeight="1">
      <c r="B203" s="370"/>
      <c r="C203" s="348"/>
      <c r="D203" s="348"/>
      <c r="E203" s="348"/>
      <c r="F203" s="369" t="s">
        <v>49</v>
      </c>
      <c r="G203" s="348"/>
      <c r="H203" s="348" t="s">
        <v>6683</v>
      </c>
      <c r="I203" s="348"/>
      <c r="J203" s="348"/>
      <c r="K203" s="391"/>
    </row>
    <row r="204" spans="2:11" ht="15" customHeight="1">
      <c r="B204" s="370"/>
      <c r="C204" s="348"/>
      <c r="D204" s="348"/>
      <c r="E204" s="348"/>
      <c r="F204" s="369" t="s">
        <v>50</v>
      </c>
      <c r="G204" s="348"/>
      <c r="H204" s="348" t="s">
        <v>6684</v>
      </c>
      <c r="I204" s="348"/>
      <c r="J204" s="348"/>
      <c r="K204" s="391"/>
    </row>
    <row r="205" spans="2:11" ht="15" customHeight="1">
      <c r="B205" s="370"/>
      <c r="C205" s="348"/>
      <c r="D205" s="348"/>
      <c r="E205" s="348"/>
      <c r="F205" s="369"/>
      <c r="G205" s="348"/>
      <c r="H205" s="348"/>
      <c r="I205" s="348"/>
      <c r="J205" s="348"/>
      <c r="K205" s="391"/>
    </row>
    <row r="206" spans="2:11" ht="15" customHeight="1">
      <c r="B206" s="370"/>
      <c r="C206" s="348" t="s">
        <v>6625</v>
      </c>
      <c r="D206" s="348"/>
      <c r="E206" s="348"/>
      <c r="F206" s="369" t="s">
        <v>83</v>
      </c>
      <c r="G206" s="348"/>
      <c r="H206" s="348" t="s">
        <v>6685</v>
      </c>
      <c r="I206" s="348"/>
      <c r="J206" s="348"/>
      <c r="K206" s="391"/>
    </row>
    <row r="207" spans="2:11" ht="15" customHeight="1">
      <c r="B207" s="370"/>
      <c r="C207" s="376"/>
      <c r="D207" s="348"/>
      <c r="E207" s="348"/>
      <c r="F207" s="369" t="s">
        <v>6525</v>
      </c>
      <c r="G207" s="348"/>
      <c r="H207" s="348" t="s">
        <v>6526</v>
      </c>
      <c r="I207" s="348"/>
      <c r="J207" s="348"/>
      <c r="K207" s="391"/>
    </row>
    <row r="208" spans="2:11" ht="15" customHeight="1">
      <c r="B208" s="370"/>
      <c r="C208" s="348"/>
      <c r="D208" s="348"/>
      <c r="E208" s="348"/>
      <c r="F208" s="369" t="s">
        <v>6523</v>
      </c>
      <c r="G208" s="348"/>
      <c r="H208" s="348" t="s">
        <v>6686</v>
      </c>
      <c r="I208" s="348"/>
      <c r="J208" s="348"/>
      <c r="K208" s="391"/>
    </row>
    <row r="209" spans="2:11" ht="15" customHeight="1">
      <c r="B209" s="408"/>
      <c r="C209" s="376"/>
      <c r="D209" s="376"/>
      <c r="E209" s="376"/>
      <c r="F209" s="369" t="s">
        <v>6527</v>
      </c>
      <c r="G209" s="354"/>
      <c r="H209" s="395" t="s">
        <v>6528</v>
      </c>
      <c r="I209" s="395"/>
      <c r="J209" s="395"/>
      <c r="K209" s="409"/>
    </row>
    <row r="210" spans="2:11" ht="15" customHeight="1">
      <c r="B210" s="408"/>
      <c r="C210" s="376"/>
      <c r="D210" s="376"/>
      <c r="E210" s="376"/>
      <c r="F210" s="369" t="s">
        <v>3223</v>
      </c>
      <c r="G210" s="354"/>
      <c r="H210" s="395" t="s">
        <v>6466</v>
      </c>
      <c r="I210" s="395"/>
      <c r="J210" s="395"/>
      <c r="K210" s="409"/>
    </row>
    <row r="211" spans="2:11" ht="15" customHeight="1">
      <c r="B211" s="408"/>
      <c r="C211" s="376"/>
      <c r="D211" s="376"/>
      <c r="E211" s="376"/>
      <c r="F211" s="410"/>
      <c r="G211" s="354"/>
      <c r="H211" s="411"/>
      <c r="I211" s="411"/>
      <c r="J211" s="411"/>
      <c r="K211" s="409"/>
    </row>
    <row r="212" spans="2:11" ht="15" customHeight="1">
      <c r="B212" s="408"/>
      <c r="C212" s="348" t="s">
        <v>6649</v>
      </c>
      <c r="D212" s="376"/>
      <c r="E212" s="376"/>
      <c r="F212" s="369">
        <v>1</v>
      </c>
      <c r="G212" s="354"/>
      <c r="H212" s="395" t="s">
        <v>6687</v>
      </c>
      <c r="I212" s="395"/>
      <c r="J212" s="395"/>
      <c r="K212" s="409"/>
    </row>
    <row r="213" spans="2:11" ht="15" customHeight="1">
      <c r="B213" s="408"/>
      <c r="C213" s="376"/>
      <c r="D213" s="376"/>
      <c r="E213" s="376"/>
      <c r="F213" s="369">
        <v>2</v>
      </c>
      <c r="G213" s="354"/>
      <c r="H213" s="395" t="s">
        <v>6688</v>
      </c>
      <c r="I213" s="395"/>
      <c r="J213" s="395"/>
      <c r="K213" s="409"/>
    </row>
    <row r="214" spans="2:11" ht="15" customHeight="1">
      <c r="B214" s="408"/>
      <c r="C214" s="376"/>
      <c r="D214" s="376"/>
      <c r="E214" s="376"/>
      <c r="F214" s="369">
        <v>3</v>
      </c>
      <c r="G214" s="354"/>
      <c r="H214" s="395" t="s">
        <v>6689</v>
      </c>
      <c r="I214" s="395"/>
      <c r="J214" s="395"/>
      <c r="K214" s="409"/>
    </row>
    <row r="215" spans="2:11" ht="15" customHeight="1">
      <c r="B215" s="408"/>
      <c r="C215" s="376"/>
      <c r="D215" s="376"/>
      <c r="E215" s="376"/>
      <c r="F215" s="369">
        <v>4</v>
      </c>
      <c r="G215" s="354"/>
      <c r="H215" s="395" t="s">
        <v>6690</v>
      </c>
      <c r="I215" s="395"/>
      <c r="J215" s="395"/>
      <c r="K215" s="409"/>
    </row>
    <row r="216" spans="2:11" ht="12.75" customHeight="1">
      <c r="B216" s="412"/>
      <c r="C216" s="413"/>
      <c r="D216" s="413"/>
      <c r="E216" s="413"/>
      <c r="F216" s="413"/>
      <c r="G216" s="413"/>
      <c r="H216" s="413"/>
      <c r="I216" s="413"/>
      <c r="J216" s="413"/>
      <c r="K216" s="41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32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88</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180</v>
      </c>
      <c r="E8" s="49"/>
      <c r="F8" s="49"/>
      <c r="G8" s="49"/>
      <c r="H8" s="49"/>
      <c r="I8" s="159"/>
      <c r="J8" s="49"/>
      <c r="K8" s="53"/>
    </row>
    <row r="9" spans="2:11" s="1" customFormat="1" ht="36.95" customHeight="1">
      <c r="B9" s="48"/>
      <c r="C9" s="49"/>
      <c r="D9" s="49"/>
      <c r="E9" s="160" t="s">
        <v>358</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23. 1. 2018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99.75" customHeight="1">
      <c r="B24" s="163"/>
      <c r="C24" s="164"/>
      <c r="D24" s="164"/>
      <c r="E24" s="46" t="s">
        <v>182</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ROUND(J108,2)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ROUND(SUM(BE108:BE3296),2)</f>
        <v>0</v>
      </c>
      <c r="G30" s="49"/>
      <c r="H30" s="49"/>
      <c r="I30" s="173">
        <v>0.21</v>
      </c>
      <c r="J30" s="172">
        <f>ROUND(ROUND((SUM(BE108:BE3296)),2)*I30,2)</f>
        <v>0</v>
      </c>
      <c r="K30" s="53"/>
    </row>
    <row r="31" spans="2:11" s="1" customFormat="1" ht="14.4" customHeight="1">
      <c r="B31" s="48"/>
      <c r="C31" s="49"/>
      <c r="D31" s="49"/>
      <c r="E31" s="57" t="s">
        <v>48</v>
      </c>
      <c r="F31" s="172">
        <f>ROUND(SUM(BF108:BF3296),2)</f>
        <v>0</v>
      </c>
      <c r="G31" s="49"/>
      <c r="H31" s="49"/>
      <c r="I31" s="173">
        <v>0.15</v>
      </c>
      <c r="J31" s="172">
        <f>ROUND(ROUND((SUM(BF108:BF3296)),2)*I31,2)</f>
        <v>0</v>
      </c>
      <c r="K31" s="53"/>
    </row>
    <row r="32" spans="2:11" s="1" customFormat="1" ht="14.4" customHeight="1" hidden="1">
      <c r="B32" s="48"/>
      <c r="C32" s="49"/>
      <c r="D32" s="49"/>
      <c r="E32" s="57" t="s">
        <v>49</v>
      </c>
      <c r="F32" s="172">
        <f>ROUND(SUM(BG108:BG3296),2)</f>
        <v>0</v>
      </c>
      <c r="G32" s="49"/>
      <c r="H32" s="49"/>
      <c r="I32" s="173">
        <v>0.21</v>
      </c>
      <c r="J32" s="172">
        <v>0</v>
      </c>
      <c r="K32" s="53"/>
    </row>
    <row r="33" spans="2:11" s="1" customFormat="1" ht="14.4" customHeight="1" hidden="1">
      <c r="B33" s="48"/>
      <c r="C33" s="49"/>
      <c r="D33" s="49"/>
      <c r="E33" s="57" t="s">
        <v>50</v>
      </c>
      <c r="F33" s="172">
        <f>ROUND(SUM(BH108:BH3296),2)</f>
        <v>0</v>
      </c>
      <c r="G33" s="49"/>
      <c r="H33" s="49"/>
      <c r="I33" s="173">
        <v>0.15</v>
      </c>
      <c r="J33" s="172">
        <v>0</v>
      </c>
      <c r="K33" s="53"/>
    </row>
    <row r="34" spans="2:11" s="1" customFormat="1" ht="14.4" customHeight="1" hidden="1">
      <c r="B34" s="48"/>
      <c r="C34" s="49"/>
      <c r="D34" s="49"/>
      <c r="E34" s="57" t="s">
        <v>51</v>
      </c>
      <c r="F34" s="172">
        <f>ROUND(SUM(BI108:BI3296),2)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183</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180</v>
      </c>
      <c r="D46" s="49"/>
      <c r="E46" s="49"/>
      <c r="F46" s="49"/>
      <c r="G46" s="49"/>
      <c r="H46" s="49"/>
      <c r="I46" s="159"/>
      <c r="J46" s="49"/>
      <c r="K46" s="53"/>
    </row>
    <row r="47" spans="2:11" s="1" customFormat="1" ht="17.25" customHeight="1">
      <c r="B47" s="48"/>
      <c r="C47" s="49"/>
      <c r="D47" s="49"/>
      <c r="E47" s="160" t="str">
        <f>E9</f>
        <v>O02 - O02- VLASTNÍ OBJEKT - nový pavilon ZŠ</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23. 1. 2018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184</v>
      </c>
      <c r="D54" s="174"/>
      <c r="E54" s="174"/>
      <c r="F54" s="174"/>
      <c r="G54" s="174"/>
      <c r="H54" s="174"/>
      <c r="I54" s="188"/>
      <c r="J54" s="189" t="s">
        <v>185</v>
      </c>
      <c r="K54" s="190"/>
    </row>
    <row r="55" spans="2:11" s="1" customFormat="1" ht="10.3" customHeight="1">
      <c r="B55" s="48"/>
      <c r="C55" s="49"/>
      <c r="D55" s="49"/>
      <c r="E55" s="49"/>
      <c r="F55" s="49"/>
      <c r="G55" s="49"/>
      <c r="H55" s="49"/>
      <c r="I55" s="159"/>
      <c r="J55" s="49"/>
      <c r="K55" s="53"/>
    </row>
    <row r="56" spans="2:47" s="1" customFormat="1" ht="29.25" customHeight="1">
      <c r="B56" s="48"/>
      <c r="C56" s="191" t="s">
        <v>186</v>
      </c>
      <c r="D56" s="49"/>
      <c r="E56" s="49"/>
      <c r="F56" s="49"/>
      <c r="G56" s="49"/>
      <c r="H56" s="49"/>
      <c r="I56" s="159"/>
      <c r="J56" s="170">
        <f>J108</f>
        <v>0</v>
      </c>
      <c r="K56" s="53"/>
      <c r="AU56" s="26" t="s">
        <v>187</v>
      </c>
    </row>
    <row r="57" spans="2:11" s="8" customFormat="1" ht="24.95" customHeight="1">
      <c r="B57" s="192"/>
      <c r="C57" s="193"/>
      <c r="D57" s="194" t="s">
        <v>188</v>
      </c>
      <c r="E57" s="195"/>
      <c r="F57" s="195"/>
      <c r="G57" s="195"/>
      <c r="H57" s="195"/>
      <c r="I57" s="196"/>
      <c r="J57" s="197">
        <f>J109</f>
        <v>0</v>
      </c>
      <c r="K57" s="198"/>
    </row>
    <row r="58" spans="2:11" s="9" customFormat="1" ht="19.9" customHeight="1">
      <c r="B58" s="199"/>
      <c r="C58" s="200"/>
      <c r="D58" s="201" t="s">
        <v>189</v>
      </c>
      <c r="E58" s="202"/>
      <c r="F58" s="202"/>
      <c r="G58" s="202"/>
      <c r="H58" s="202"/>
      <c r="I58" s="203"/>
      <c r="J58" s="204">
        <f>J110</f>
        <v>0</v>
      </c>
      <c r="K58" s="205"/>
    </row>
    <row r="59" spans="2:11" s="9" customFormat="1" ht="19.9" customHeight="1">
      <c r="B59" s="199"/>
      <c r="C59" s="200"/>
      <c r="D59" s="201" t="s">
        <v>359</v>
      </c>
      <c r="E59" s="202"/>
      <c r="F59" s="202"/>
      <c r="G59" s="202"/>
      <c r="H59" s="202"/>
      <c r="I59" s="203"/>
      <c r="J59" s="204">
        <f>J186</f>
        <v>0</v>
      </c>
      <c r="K59" s="205"/>
    </row>
    <row r="60" spans="2:11" s="9" customFormat="1" ht="19.9" customHeight="1">
      <c r="B60" s="199"/>
      <c r="C60" s="200"/>
      <c r="D60" s="201" t="s">
        <v>360</v>
      </c>
      <c r="E60" s="202"/>
      <c r="F60" s="202"/>
      <c r="G60" s="202"/>
      <c r="H60" s="202"/>
      <c r="I60" s="203"/>
      <c r="J60" s="204">
        <f>J297</f>
        <v>0</v>
      </c>
      <c r="K60" s="205"/>
    </row>
    <row r="61" spans="2:11" s="9" customFormat="1" ht="19.9" customHeight="1">
      <c r="B61" s="199"/>
      <c r="C61" s="200"/>
      <c r="D61" s="201" t="s">
        <v>361</v>
      </c>
      <c r="E61" s="202"/>
      <c r="F61" s="202"/>
      <c r="G61" s="202"/>
      <c r="H61" s="202"/>
      <c r="I61" s="203"/>
      <c r="J61" s="204">
        <f>J582</f>
        <v>0</v>
      </c>
      <c r="K61" s="205"/>
    </row>
    <row r="62" spans="2:11" s="9" customFormat="1" ht="19.9" customHeight="1">
      <c r="B62" s="199"/>
      <c r="C62" s="200"/>
      <c r="D62" s="201" t="s">
        <v>362</v>
      </c>
      <c r="E62" s="202"/>
      <c r="F62" s="202"/>
      <c r="G62" s="202"/>
      <c r="H62" s="202"/>
      <c r="I62" s="203"/>
      <c r="J62" s="204">
        <f>J811</f>
        <v>0</v>
      </c>
      <c r="K62" s="205"/>
    </row>
    <row r="63" spans="2:11" s="9" customFormat="1" ht="19.9" customHeight="1">
      <c r="B63" s="199"/>
      <c r="C63" s="200"/>
      <c r="D63" s="201" t="s">
        <v>190</v>
      </c>
      <c r="E63" s="202"/>
      <c r="F63" s="202"/>
      <c r="G63" s="202"/>
      <c r="H63" s="202"/>
      <c r="I63" s="203"/>
      <c r="J63" s="204">
        <f>J1638</f>
        <v>0</v>
      </c>
      <c r="K63" s="205"/>
    </row>
    <row r="64" spans="2:11" s="9" customFormat="1" ht="14.85" customHeight="1">
      <c r="B64" s="199"/>
      <c r="C64" s="200"/>
      <c r="D64" s="201" t="s">
        <v>363</v>
      </c>
      <c r="E64" s="202"/>
      <c r="F64" s="202"/>
      <c r="G64" s="202"/>
      <c r="H64" s="202"/>
      <c r="I64" s="203"/>
      <c r="J64" s="204">
        <f>J1663</f>
        <v>0</v>
      </c>
      <c r="K64" s="205"/>
    </row>
    <row r="65" spans="2:11" s="9" customFormat="1" ht="14.85" customHeight="1">
      <c r="B65" s="199"/>
      <c r="C65" s="200"/>
      <c r="D65" s="201" t="s">
        <v>364</v>
      </c>
      <c r="E65" s="202"/>
      <c r="F65" s="202"/>
      <c r="G65" s="202"/>
      <c r="H65" s="202"/>
      <c r="I65" s="203"/>
      <c r="J65" s="204">
        <f>J1760</f>
        <v>0</v>
      </c>
      <c r="K65" s="205"/>
    </row>
    <row r="66" spans="2:11" s="9" customFormat="1" ht="19.9" customHeight="1">
      <c r="B66" s="199"/>
      <c r="C66" s="200"/>
      <c r="D66" s="201" t="s">
        <v>365</v>
      </c>
      <c r="E66" s="202"/>
      <c r="F66" s="202"/>
      <c r="G66" s="202"/>
      <c r="H66" s="202"/>
      <c r="I66" s="203"/>
      <c r="J66" s="204">
        <f>J1762</f>
        <v>0</v>
      </c>
      <c r="K66" s="205"/>
    </row>
    <row r="67" spans="2:11" s="8" customFormat="1" ht="24.95" customHeight="1">
      <c r="B67" s="192"/>
      <c r="C67" s="193"/>
      <c r="D67" s="194" t="s">
        <v>366</v>
      </c>
      <c r="E67" s="195"/>
      <c r="F67" s="195"/>
      <c r="G67" s="195"/>
      <c r="H67" s="195"/>
      <c r="I67" s="196"/>
      <c r="J67" s="197">
        <f>J1765</f>
        <v>0</v>
      </c>
      <c r="K67" s="198"/>
    </row>
    <row r="68" spans="2:11" s="9" customFormat="1" ht="19.9" customHeight="1">
      <c r="B68" s="199"/>
      <c r="C68" s="200"/>
      <c r="D68" s="201" t="s">
        <v>367</v>
      </c>
      <c r="E68" s="202"/>
      <c r="F68" s="202"/>
      <c r="G68" s="202"/>
      <c r="H68" s="202"/>
      <c r="I68" s="203"/>
      <c r="J68" s="204">
        <f>J1766</f>
        <v>0</v>
      </c>
      <c r="K68" s="205"/>
    </row>
    <row r="69" spans="2:11" s="9" customFormat="1" ht="19.9" customHeight="1">
      <c r="B69" s="199"/>
      <c r="C69" s="200"/>
      <c r="D69" s="201" t="s">
        <v>368</v>
      </c>
      <c r="E69" s="202"/>
      <c r="F69" s="202"/>
      <c r="G69" s="202"/>
      <c r="H69" s="202"/>
      <c r="I69" s="203"/>
      <c r="J69" s="204">
        <f>J1822</f>
        <v>0</v>
      </c>
      <c r="K69" s="205"/>
    </row>
    <row r="70" spans="2:11" s="9" customFormat="1" ht="19.9" customHeight="1">
      <c r="B70" s="199"/>
      <c r="C70" s="200"/>
      <c r="D70" s="201" t="s">
        <v>369</v>
      </c>
      <c r="E70" s="202"/>
      <c r="F70" s="202"/>
      <c r="G70" s="202"/>
      <c r="H70" s="202"/>
      <c r="I70" s="203"/>
      <c r="J70" s="204">
        <f>J1920</f>
        <v>0</v>
      </c>
      <c r="K70" s="205"/>
    </row>
    <row r="71" spans="2:11" s="9" customFormat="1" ht="19.9" customHeight="1">
      <c r="B71" s="199"/>
      <c r="C71" s="200"/>
      <c r="D71" s="201" t="s">
        <v>370</v>
      </c>
      <c r="E71" s="202"/>
      <c r="F71" s="202"/>
      <c r="G71" s="202"/>
      <c r="H71" s="202"/>
      <c r="I71" s="203"/>
      <c r="J71" s="204">
        <f>J2037</f>
        <v>0</v>
      </c>
      <c r="K71" s="205"/>
    </row>
    <row r="72" spans="2:11" s="9" customFormat="1" ht="19.9" customHeight="1">
      <c r="B72" s="199"/>
      <c r="C72" s="200"/>
      <c r="D72" s="201" t="s">
        <v>371</v>
      </c>
      <c r="E72" s="202"/>
      <c r="F72" s="202"/>
      <c r="G72" s="202"/>
      <c r="H72" s="202"/>
      <c r="I72" s="203"/>
      <c r="J72" s="204">
        <f>J2074</f>
        <v>0</v>
      </c>
      <c r="K72" s="205"/>
    </row>
    <row r="73" spans="2:11" s="9" customFormat="1" ht="19.9" customHeight="1">
      <c r="B73" s="199"/>
      <c r="C73" s="200"/>
      <c r="D73" s="201" t="s">
        <v>372</v>
      </c>
      <c r="E73" s="202"/>
      <c r="F73" s="202"/>
      <c r="G73" s="202"/>
      <c r="H73" s="202"/>
      <c r="I73" s="203"/>
      <c r="J73" s="204">
        <f>J2083</f>
        <v>0</v>
      </c>
      <c r="K73" s="205"/>
    </row>
    <row r="74" spans="2:11" s="9" customFormat="1" ht="19.9" customHeight="1">
      <c r="B74" s="199"/>
      <c r="C74" s="200"/>
      <c r="D74" s="201" t="s">
        <v>373</v>
      </c>
      <c r="E74" s="202"/>
      <c r="F74" s="202"/>
      <c r="G74" s="202"/>
      <c r="H74" s="202"/>
      <c r="I74" s="203"/>
      <c r="J74" s="204">
        <f>J2091</f>
        <v>0</v>
      </c>
      <c r="K74" s="205"/>
    </row>
    <row r="75" spans="2:11" s="9" customFormat="1" ht="19.9" customHeight="1">
      <c r="B75" s="199"/>
      <c r="C75" s="200"/>
      <c r="D75" s="201" t="s">
        <v>374</v>
      </c>
      <c r="E75" s="202"/>
      <c r="F75" s="202"/>
      <c r="G75" s="202"/>
      <c r="H75" s="202"/>
      <c r="I75" s="203"/>
      <c r="J75" s="204">
        <f>J2123</f>
        <v>0</v>
      </c>
      <c r="K75" s="205"/>
    </row>
    <row r="76" spans="2:11" s="9" customFormat="1" ht="19.9" customHeight="1">
      <c r="B76" s="199"/>
      <c r="C76" s="200"/>
      <c r="D76" s="201" t="s">
        <v>375</v>
      </c>
      <c r="E76" s="202"/>
      <c r="F76" s="202"/>
      <c r="G76" s="202"/>
      <c r="H76" s="202"/>
      <c r="I76" s="203"/>
      <c r="J76" s="204">
        <f>J2126</f>
        <v>0</v>
      </c>
      <c r="K76" s="205"/>
    </row>
    <row r="77" spans="2:11" s="9" customFormat="1" ht="19.9" customHeight="1">
      <c r="B77" s="199"/>
      <c r="C77" s="200"/>
      <c r="D77" s="201" t="s">
        <v>376</v>
      </c>
      <c r="E77" s="202"/>
      <c r="F77" s="202"/>
      <c r="G77" s="202"/>
      <c r="H77" s="202"/>
      <c r="I77" s="203"/>
      <c r="J77" s="204">
        <f>J2278</f>
        <v>0</v>
      </c>
      <c r="K77" s="205"/>
    </row>
    <row r="78" spans="2:11" s="9" customFormat="1" ht="19.9" customHeight="1">
      <c r="B78" s="199"/>
      <c r="C78" s="200"/>
      <c r="D78" s="201" t="s">
        <v>377</v>
      </c>
      <c r="E78" s="202"/>
      <c r="F78" s="202"/>
      <c r="G78" s="202"/>
      <c r="H78" s="202"/>
      <c r="I78" s="203"/>
      <c r="J78" s="204">
        <f>J2321</f>
        <v>0</v>
      </c>
      <c r="K78" s="205"/>
    </row>
    <row r="79" spans="2:11" s="9" customFormat="1" ht="19.9" customHeight="1">
      <c r="B79" s="199"/>
      <c r="C79" s="200"/>
      <c r="D79" s="201" t="s">
        <v>378</v>
      </c>
      <c r="E79" s="202"/>
      <c r="F79" s="202"/>
      <c r="G79" s="202"/>
      <c r="H79" s="202"/>
      <c r="I79" s="203"/>
      <c r="J79" s="204">
        <f>J2484</f>
        <v>0</v>
      </c>
      <c r="K79" s="205"/>
    </row>
    <row r="80" spans="2:11" s="9" customFormat="1" ht="19.9" customHeight="1">
      <c r="B80" s="199"/>
      <c r="C80" s="200"/>
      <c r="D80" s="201" t="s">
        <v>379</v>
      </c>
      <c r="E80" s="202"/>
      <c r="F80" s="202"/>
      <c r="G80" s="202"/>
      <c r="H80" s="202"/>
      <c r="I80" s="203"/>
      <c r="J80" s="204">
        <f>J2578</f>
        <v>0</v>
      </c>
      <c r="K80" s="205"/>
    </row>
    <row r="81" spans="2:11" s="9" customFormat="1" ht="19.9" customHeight="1">
      <c r="B81" s="199"/>
      <c r="C81" s="200"/>
      <c r="D81" s="201" t="s">
        <v>380</v>
      </c>
      <c r="E81" s="202"/>
      <c r="F81" s="202"/>
      <c r="G81" s="202"/>
      <c r="H81" s="202"/>
      <c r="I81" s="203"/>
      <c r="J81" s="204">
        <f>J2855</f>
        <v>0</v>
      </c>
      <c r="K81" s="205"/>
    </row>
    <row r="82" spans="2:11" s="9" customFormat="1" ht="19.9" customHeight="1">
      <c r="B82" s="199"/>
      <c r="C82" s="200"/>
      <c r="D82" s="201" t="s">
        <v>381</v>
      </c>
      <c r="E82" s="202"/>
      <c r="F82" s="202"/>
      <c r="G82" s="202"/>
      <c r="H82" s="202"/>
      <c r="I82" s="203"/>
      <c r="J82" s="204">
        <f>J2916</f>
        <v>0</v>
      </c>
      <c r="K82" s="205"/>
    </row>
    <row r="83" spans="2:11" s="9" customFormat="1" ht="19.9" customHeight="1">
      <c r="B83" s="199"/>
      <c r="C83" s="200"/>
      <c r="D83" s="201" t="s">
        <v>382</v>
      </c>
      <c r="E83" s="202"/>
      <c r="F83" s="202"/>
      <c r="G83" s="202"/>
      <c r="H83" s="202"/>
      <c r="I83" s="203"/>
      <c r="J83" s="204">
        <f>J2922</f>
        <v>0</v>
      </c>
      <c r="K83" s="205"/>
    </row>
    <row r="84" spans="2:11" s="9" customFormat="1" ht="19.9" customHeight="1">
      <c r="B84" s="199"/>
      <c r="C84" s="200"/>
      <c r="D84" s="201" t="s">
        <v>383</v>
      </c>
      <c r="E84" s="202"/>
      <c r="F84" s="202"/>
      <c r="G84" s="202"/>
      <c r="H84" s="202"/>
      <c r="I84" s="203"/>
      <c r="J84" s="204">
        <f>J3007</f>
        <v>0</v>
      </c>
      <c r="K84" s="205"/>
    </row>
    <row r="85" spans="2:11" s="9" customFormat="1" ht="19.9" customHeight="1">
      <c r="B85" s="199"/>
      <c r="C85" s="200"/>
      <c r="D85" s="201" t="s">
        <v>384</v>
      </c>
      <c r="E85" s="202"/>
      <c r="F85" s="202"/>
      <c r="G85" s="202"/>
      <c r="H85" s="202"/>
      <c r="I85" s="203"/>
      <c r="J85" s="204">
        <f>J3257</f>
        <v>0</v>
      </c>
      <c r="K85" s="205"/>
    </row>
    <row r="86" spans="2:11" s="8" customFormat="1" ht="24.95" customHeight="1">
      <c r="B86" s="192"/>
      <c r="C86" s="193"/>
      <c r="D86" s="194" t="s">
        <v>385</v>
      </c>
      <c r="E86" s="195"/>
      <c r="F86" s="195"/>
      <c r="G86" s="195"/>
      <c r="H86" s="195"/>
      <c r="I86" s="196"/>
      <c r="J86" s="197">
        <f>J3282</f>
        <v>0</v>
      </c>
      <c r="K86" s="198"/>
    </row>
    <row r="87" spans="2:11" s="9" customFormat="1" ht="19.9" customHeight="1">
      <c r="B87" s="199"/>
      <c r="C87" s="200"/>
      <c r="D87" s="201" t="s">
        <v>386</v>
      </c>
      <c r="E87" s="202"/>
      <c r="F87" s="202"/>
      <c r="G87" s="202"/>
      <c r="H87" s="202"/>
      <c r="I87" s="203"/>
      <c r="J87" s="204">
        <f>J3283</f>
        <v>0</v>
      </c>
      <c r="K87" s="205"/>
    </row>
    <row r="88" spans="2:11" s="8" customFormat="1" ht="24.95" customHeight="1">
      <c r="B88" s="192"/>
      <c r="C88" s="193"/>
      <c r="D88" s="194" t="s">
        <v>387</v>
      </c>
      <c r="E88" s="195"/>
      <c r="F88" s="195"/>
      <c r="G88" s="195"/>
      <c r="H88" s="195"/>
      <c r="I88" s="196"/>
      <c r="J88" s="197">
        <f>J3288</f>
        <v>0</v>
      </c>
      <c r="K88" s="198"/>
    </row>
    <row r="89" spans="2:11" s="1" customFormat="1" ht="21.8" customHeight="1">
      <c r="B89" s="48"/>
      <c r="C89" s="49"/>
      <c r="D89" s="49"/>
      <c r="E89" s="49"/>
      <c r="F89" s="49"/>
      <c r="G89" s="49"/>
      <c r="H89" s="49"/>
      <c r="I89" s="159"/>
      <c r="J89" s="49"/>
      <c r="K89" s="53"/>
    </row>
    <row r="90" spans="2:11" s="1" customFormat="1" ht="6.95" customHeight="1">
      <c r="B90" s="69"/>
      <c r="C90" s="70"/>
      <c r="D90" s="70"/>
      <c r="E90" s="70"/>
      <c r="F90" s="70"/>
      <c r="G90" s="70"/>
      <c r="H90" s="70"/>
      <c r="I90" s="181"/>
      <c r="J90" s="70"/>
      <c r="K90" s="71"/>
    </row>
    <row r="94" spans="2:12" s="1" customFormat="1" ht="6.95" customHeight="1">
      <c r="B94" s="72"/>
      <c r="C94" s="73"/>
      <c r="D94" s="73"/>
      <c r="E94" s="73"/>
      <c r="F94" s="73"/>
      <c r="G94" s="73"/>
      <c r="H94" s="73"/>
      <c r="I94" s="184"/>
      <c r="J94" s="73"/>
      <c r="K94" s="73"/>
      <c r="L94" s="74"/>
    </row>
    <row r="95" spans="2:12" s="1" customFormat="1" ht="36.95" customHeight="1">
      <c r="B95" s="48"/>
      <c r="C95" s="75" t="s">
        <v>192</v>
      </c>
      <c r="D95" s="76"/>
      <c r="E95" s="76"/>
      <c r="F95" s="76"/>
      <c r="G95" s="76"/>
      <c r="H95" s="76"/>
      <c r="I95" s="206"/>
      <c r="J95" s="76"/>
      <c r="K95" s="76"/>
      <c r="L95" s="74"/>
    </row>
    <row r="96" spans="2:12" s="1" customFormat="1" ht="6.95" customHeight="1">
      <c r="B96" s="48"/>
      <c r="C96" s="76"/>
      <c r="D96" s="76"/>
      <c r="E96" s="76"/>
      <c r="F96" s="76"/>
      <c r="G96" s="76"/>
      <c r="H96" s="76"/>
      <c r="I96" s="206"/>
      <c r="J96" s="76"/>
      <c r="K96" s="76"/>
      <c r="L96" s="74"/>
    </row>
    <row r="97" spans="2:12" s="1" customFormat="1" ht="14.4" customHeight="1">
      <c r="B97" s="48"/>
      <c r="C97" s="78" t="s">
        <v>19</v>
      </c>
      <c r="D97" s="76"/>
      <c r="E97" s="76"/>
      <c r="F97" s="76"/>
      <c r="G97" s="76"/>
      <c r="H97" s="76"/>
      <c r="I97" s="206"/>
      <c r="J97" s="76"/>
      <c r="K97" s="76"/>
      <c r="L97" s="74"/>
    </row>
    <row r="98" spans="2:12" s="1" customFormat="1" ht="16.5" customHeight="1">
      <c r="B98" s="48"/>
      <c r="C98" s="76"/>
      <c r="D98" s="76"/>
      <c r="E98" s="207" t="str">
        <f>E7</f>
        <v>PŘÍSTAVBA PAVILONU /odborné učebny/ 2. ZŠ Beroun Preislerova ul.</v>
      </c>
      <c r="F98" s="78"/>
      <c r="G98" s="78"/>
      <c r="H98" s="78"/>
      <c r="I98" s="206"/>
      <c r="J98" s="76"/>
      <c r="K98" s="76"/>
      <c r="L98" s="74"/>
    </row>
    <row r="99" spans="2:12" s="1" customFormat="1" ht="14.4" customHeight="1">
      <c r="B99" s="48"/>
      <c r="C99" s="78" t="s">
        <v>180</v>
      </c>
      <c r="D99" s="76"/>
      <c r="E99" s="76"/>
      <c r="F99" s="76"/>
      <c r="G99" s="76"/>
      <c r="H99" s="76"/>
      <c r="I99" s="206"/>
      <c r="J99" s="76"/>
      <c r="K99" s="76"/>
      <c r="L99" s="74"/>
    </row>
    <row r="100" spans="2:12" s="1" customFormat="1" ht="17.25" customHeight="1">
      <c r="B100" s="48"/>
      <c r="C100" s="76"/>
      <c r="D100" s="76"/>
      <c r="E100" s="84" t="str">
        <f>E9</f>
        <v>O02 - O02- VLASTNÍ OBJEKT - nový pavilon ZŠ</v>
      </c>
      <c r="F100" s="76"/>
      <c r="G100" s="76"/>
      <c r="H100" s="76"/>
      <c r="I100" s="206"/>
      <c r="J100" s="76"/>
      <c r="K100" s="76"/>
      <c r="L100" s="74"/>
    </row>
    <row r="101" spans="2:12" s="1" customFormat="1" ht="6.95" customHeight="1">
      <c r="B101" s="48"/>
      <c r="C101" s="76"/>
      <c r="D101" s="76"/>
      <c r="E101" s="76"/>
      <c r="F101" s="76"/>
      <c r="G101" s="76"/>
      <c r="H101" s="76"/>
      <c r="I101" s="206"/>
      <c r="J101" s="76"/>
      <c r="K101" s="76"/>
      <c r="L101" s="74"/>
    </row>
    <row r="102" spans="2:12" s="1" customFormat="1" ht="18" customHeight="1">
      <c r="B102" s="48"/>
      <c r="C102" s="78" t="s">
        <v>24</v>
      </c>
      <c r="D102" s="76"/>
      <c r="E102" s="76"/>
      <c r="F102" s="208" t="str">
        <f>F12</f>
        <v>Beroun, Preislerova ul.</v>
      </c>
      <c r="G102" s="76"/>
      <c r="H102" s="76"/>
      <c r="I102" s="209" t="s">
        <v>26</v>
      </c>
      <c r="J102" s="87" t="str">
        <f>IF(J12="","",J12)</f>
        <v>23. 1. 2018</v>
      </c>
      <c r="K102" s="76"/>
      <c r="L102" s="74"/>
    </row>
    <row r="103" spans="2:12" s="1" customFormat="1" ht="6.95" customHeight="1">
      <c r="B103" s="48"/>
      <c r="C103" s="76"/>
      <c r="D103" s="76"/>
      <c r="E103" s="76"/>
      <c r="F103" s="76"/>
      <c r="G103" s="76"/>
      <c r="H103" s="76"/>
      <c r="I103" s="206"/>
      <c r="J103" s="76"/>
      <c r="K103" s="76"/>
      <c r="L103" s="74"/>
    </row>
    <row r="104" spans="2:12" s="1" customFormat="1" ht="13.5">
      <c r="B104" s="48"/>
      <c r="C104" s="78" t="s">
        <v>28</v>
      </c>
      <c r="D104" s="76"/>
      <c r="E104" s="76"/>
      <c r="F104" s="208" t="str">
        <f>E15</f>
        <v>Město BEROUN, Husovo nám. 68, 26643</v>
      </c>
      <c r="G104" s="76"/>
      <c r="H104" s="76"/>
      <c r="I104" s="209" t="s">
        <v>35</v>
      </c>
      <c r="J104" s="208" t="str">
        <f>E21</f>
        <v>SPEKTRA s.r.o. Beroun,V Hlinkách 1548,26601</v>
      </c>
      <c r="K104" s="76"/>
      <c r="L104" s="74"/>
    </row>
    <row r="105" spans="2:12" s="1" customFormat="1" ht="14.4" customHeight="1">
      <c r="B105" s="48"/>
      <c r="C105" s="78" t="s">
        <v>33</v>
      </c>
      <c r="D105" s="76"/>
      <c r="E105" s="76"/>
      <c r="F105" s="208" t="str">
        <f>IF(E18="","",E18)</f>
        <v/>
      </c>
      <c r="G105" s="76"/>
      <c r="H105" s="76"/>
      <c r="I105" s="206"/>
      <c r="J105" s="76"/>
      <c r="K105" s="76"/>
      <c r="L105" s="74"/>
    </row>
    <row r="106" spans="2:12" s="1" customFormat="1" ht="10.3" customHeight="1">
      <c r="B106" s="48"/>
      <c r="C106" s="76"/>
      <c r="D106" s="76"/>
      <c r="E106" s="76"/>
      <c r="F106" s="76"/>
      <c r="G106" s="76"/>
      <c r="H106" s="76"/>
      <c r="I106" s="206"/>
      <c r="J106" s="76"/>
      <c r="K106" s="76"/>
      <c r="L106" s="74"/>
    </row>
    <row r="107" spans="2:20" s="10" customFormat="1" ht="29.25" customHeight="1">
      <c r="B107" s="210"/>
      <c r="C107" s="211" t="s">
        <v>193</v>
      </c>
      <c r="D107" s="212" t="s">
        <v>61</v>
      </c>
      <c r="E107" s="212" t="s">
        <v>57</v>
      </c>
      <c r="F107" s="212" t="s">
        <v>194</v>
      </c>
      <c r="G107" s="212" t="s">
        <v>195</v>
      </c>
      <c r="H107" s="212" t="s">
        <v>196</v>
      </c>
      <c r="I107" s="213" t="s">
        <v>197</v>
      </c>
      <c r="J107" s="212" t="s">
        <v>185</v>
      </c>
      <c r="K107" s="214" t="s">
        <v>198</v>
      </c>
      <c r="L107" s="215"/>
      <c r="M107" s="104" t="s">
        <v>199</v>
      </c>
      <c r="N107" s="105" t="s">
        <v>46</v>
      </c>
      <c r="O107" s="105" t="s">
        <v>200</v>
      </c>
      <c r="P107" s="105" t="s">
        <v>201</v>
      </c>
      <c r="Q107" s="105" t="s">
        <v>202</v>
      </c>
      <c r="R107" s="105" t="s">
        <v>203</v>
      </c>
      <c r="S107" s="105" t="s">
        <v>204</v>
      </c>
      <c r="T107" s="106" t="s">
        <v>205</v>
      </c>
    </row>
    <row r="108" spans="2:63" s="1" customFormat="1" ht="29.25" customHeight="1">
      <c r="B108" s="48"/>
      <c r="C108" s="110" t="s">
        <v>186</v>
      </c>
      <c r="D108" s="76"/>
      <c r="E108" s="76"/>
      <c r="F108" s="76"/>
      <c r="G108" s="76"/>
      <c r="H108" s="76"/>
      <c r="I108" s="206"/>
      <c r="J108" s="216">
        <f>BK108</f>
        <v>0</v>
      </c>
      <c r="K108" s="76"/>
      <c r="L108" s="74"/>
      <c r="M108" s="107"/>
      <c r="N108" s="108"/>
      <c r="O108" s="108"/>
      <c r="P108" s="217">
        <f>P109+P1765+P3282+P3288</f>
        <v>0</v>
      </c>
      <c r="Q108" s="108"/>
      <c r="R108" s="217">
        <f>R109+R1765+R3282+R3288</f>
        <v>2991.0423245524003</v>
      </c>
      <c r="S108" s="108"/>
      <c r="T108" s="218">
        <f>T109+T1765+T3282+T3288</f>
        <v>14.55678</v>
      </c>
      <c r="AT108" s="26" t="s">
        <v>75</v>
      </c>
      <c r="AU108" s="26" t="s">
        <v>187</v>
      </c>
      <c r="BK108" s="219">
        <f>BK109+BK1765+BK3282+BK3288</f>
        <v>0</v>
      </c>
    </row>
    <row r="109" spans="2:63" s="11" customFormat="1" ht="37.4" customHeight="1">
      <c r="B109" s="220"/>
      <c r="C109" s="221"/>
      <c r="D109" s="222" t="s">
        <v>75</v>
      </c>
      <c r="E109" s="223" t="s">
        <v>206</v>
      </c>
      <c r="F109" s="223" t="s">
        <v>207</v>
      </c>
      <c r="G109" s="221"/>
      <c r="H109" s="221"/>
      <c r="I109" s="224"/>
      <c r="J109" s="225">
        <f>BK109</f>
        <v>0</v>
      </c>
      <c r="K109" s="221"/>
      <c r="L109" s="226"/>
      <c r="M109" s="227"/>
      <c r="N109" s="228"/>
      <c r="O109" s="228"/>
      <c r="P109" s="229">
        <f>P110+P186+P297+P582+P811+P1638+P1762</f>
        <v>0</v>
      </c>
      <c r="Q109" s="228"/>
      <c r="R109" s="229">
        <f>R110+R186+R297+R582+R811+R1638+R1762</f>
        <v>2884.6292186524</v>
      </c>
      <c r="S109" s="228"/>
      <c r="T109" s="230">
        <f>T110+T186+T297+T582+T811+T1638+T1762</f>
        <v>12.9124</v>
      </c>
      <c r="AR109" s="231" t="s">
        <v>18</v>
      </c>
      <c r="AT109" s="232" t="s">
        <v>75</v>
      </c>
      <c r="AU109" s="232" t="s">
        <v>76</v>
      </c>
      <c r="AY109" s="231" t="s">
        <v>208</v>
      </c>
      <c r="BK109" s="233">
        <f>BK110+BK186+BK297+BK582+BK811+BK1638+BK1762</f>
        <v>0</v>
      </c>
    </row>
    <row r="110" spans="2:63" s="11" customFormat="1" ht="19.9" customHeight="1">
      <c r="B110" s="220"/>
      <c r="C110" s="221"/>
      <c r="D110" s="222" t="s">
        <v>75</v>
      </c>
      <c r="E110" s="234" t="s">
        <v>18</v>
      </c>
      <c r="F110" s="234" t="s">
        <v>209</v>
      </c>
      <c r="G110" s="221"/>
      <c r="H110" s="221"/>
      <c r="I110" s="224"/>
      <c r="J110" s="235">
        <f>BK110</f>
        <v>0</v>
      </c>
      <c r="K110" s="221"/>
      <c r="L110" s="226"/>
      <c r="M110" s="227"/>
      <c r="N110" s="228"/>
      <c r="O110" s="228"/>
      <c r="P110" s="229">
        <f>SUM(P111:P185)</f>
        <v>0</v>
      </c>
      <c r="Q110" s="228"/>
      <c r="R110" s="229">
        <f>SUM(R111:R185)</f>
        <v>30.44521</v>
      </c>
      <c r="S110" s="228"/>
      <c r="T110" s="230">
        <f>SUM(T111:T185)</f>
        <v>0</v>
      </c>
      <c r="AR110" s="231" t="s">
        <v>18</v>
      </c>
      <c r="AT110" s="232" t="s">
        <v>75</v>
      </c>
      <c r="AU110" s="232" t="s">
        <v>18</v>
      </c>
      <c r="AY110" s="231" t="s">
        <v>208</v>
      </c>
      <c r="BK110" s="233">
        <f>SUM(BK111:BK185)</f>
        <v>0</v>
      </c>
    </row>
    <row r="111" spans="2:65" s="1" customFormat="1" ht="25.5" customHeight="1">
      <c r="B111" s="48"/>
      <c r="C111" s="236" t="s">
        <v>18</v>
      </c>
      <c r="D111" s="236" t="s">
        <v>210</v>
      </c>
      <c r="E111" s="237" t="s">
        <v>388</v>
      </c>
      <c r="F111" s="238" t="s">
        <v>389</v>
      </c>
      <c r="G111" s="239" t="s">
        <v>253</v>
      </c>
      <c r="H111" s="240">
        <v>1364.03</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121</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121</v>
      </c>
      <c r="BM111" s="26" t="s">
        <v>390</v>
      </c>
    </row>
    <row r="112" spans="2:47" s="1" customFormat="1" ht="13.5">
      <c r="B112" s="48"/>
      <c r="C112" s="76"/>
      <c r="D112" s="248" t="s">
        <v>391</v>
      </c>
      <c r="E112" s="76"/>
      <c r="F112" s="249" t="s">
        <v>392</v>
      </c>
      <c r="G112" s="76"/>
      <c r="H112" s="76"/>
      <c r="I112" s="206"/>
      <c r="J112" s="76"/>
      <c r="K112" s="76"/>
      <c r="L112" s="74"/>
      <c r="M112" s="250"/>
      <c r="N112" s="49"/>
      <c r="O112" s="49"/>
      <c r="P112" s="49"/>
      <c r="Q112" s="49"/>
      <c r="R112" s="49"/>
      <c r="S112" s="49"/>
      <c r="T112" s="97"/>
      <c r="AT112" s="26" t="s">
        <v>391</v>
      </c>
      <c r="AU112" s="26" t="s">
        <v>85</v>
      </c>
    </row>
    <row r="113" spans="2:51" s="14" customFormat="1" ht="13.5">
      <c r="B113" s="273"/>
      <c r="C113" s="274"/>
      <c r="D113" s="248" t="s">
        <v>218</v>
      </c>
      <c r="E113" s="275" t="s">
        <v>22</v>
      </c>
      <c r="F113" s="276" t="s">
        <v>393</v>
      </c>
      <c r="G113" s="274"/>
      <c r="H113" s="275" t="s">
        <v>22</v>
      </c>
      <c r="I113" s="277"/>
      <c r="J113" s="274"/>
      <c r="K113" s="274"/>
      <c r="L113" s="278"/>
      <c r="M113" s="279"/>
      <c r="N113" s="280"/>
      <c r="O113" s="280"/>
      <c r="P113" s="280"/>
      <c r="Q113" s="280"/>
      <c r="R113" s="280"/>
      <c r="S113" s="280"/>
      <c r="T113" s="281"/>
      <c r="AT113" s="282" t="s">
        <v>218</v>
      </c>
      <c r="AU113" s="282" t="s">
        <v>85</v>
      </c>
      <c r="AV113" s="14" t="s">
        <v>18</v>
      </c>
      <c r="AW113" s="14" t="s">
        <v>39</v>
      </c>
      <c r="AX113" s="14" t="s">
        <v>76</v>
      </c>
      <c r="AY113" s="282" t="s">
        <v>208</v>
      </c>
    </row>
    <row r="114" spans="2:51" s="14" customFormat="1" ht="13.5">
      <c r="B114" s="273"/>
      <c r="C114" s="274"/>
      <c r="D114" s="248" t="s">
        <v>218</v>
      </c>
      <c r="E114" s="275" t="s">
        <v>22</v>
      </c>
      <c r="F114" s="276" t="s">
        <v>394</v>
      </c>
      <c r="G114" s="274"/>
      <c r="H114" s="275" t="s">
        <v>22</v>
      </c>
      <c r="I114" s="277"/>
      <c r="J114" s="274"/>
      <c r="K114" s="274"/>
      <c r="L114" s="278"/>
      <c r="M114" s="279"/>
      <c r="N114" s="280"/>
      <c r="O114" s="280"/>
      <c r="P114" s="280"/>
      <c r="Q114" s="280"/>
      <c r="R114" s="280"/>
      <c r="S114" s="280"/>
      <c r="T114" s="281"/>
      <c r="AT114" s="282" t="s">
        <v>218</v>
      </c>
      <c r="AU114" s="282" t="s">
        <v>85</v>
      </c>
      <c r="AV114" s="14" t="s">
        <v>18</v>
      </c>
      <c r="AW114" s="14" t="s">
        <v>39</v>
      </c>
      <c r="AX114" s="14" t="s">
        <v>76</v>
      </c>
      <c r="AY114" s="282" t="s">
        <v>208</v>
      </c>
    </row>
    <row r="115" spans="2:51" s="12" customFormat="1" ht="13.5">
      <c r="B115" s="251"/>
      <c r="C115" s="252"/>
      <c r="D115" s="248" t="s">
        <v>218</v>
      </c>
      <c r="E115" s="253" t="s">
        <v>22</v>
      </c>
      <c r="F115" s="254" t="s">
        <v>395</v>
      </c>
      <c r="G115" s="252"/>
      <c r="H115" s="255">
        <v>702.061</v>
      </c>
      <c r="I115" s="256"/>
      <c r="J115" s="252"/>
      <c r="K115" s="252"/>
      <c r="L115" s="257"/>
      <c r="M115" s="258"/>
      <c r="N115" s="259"/>
      <c r="O115" s="259"/>
      <c r="P115" s="259"/>
      <c r="Q115" s="259"/>
      <c r="R115" s="259"/>
      <c r="S115" s="259"/>
      <c r="T115" s="260"/>
      <c r="AT115" s="261" t="s">
        <v>218</v>
      </c>
      <c r="AU115" s="261" t="s">
        <v>85</v>
      </c>
      <c r="AV115" s="12" t="s">
        <v>85</v>
      </c>
      <c r="AW115" s="12" t="s">
        <v>39</v>
      </c>
      <c r="AX115" s="12" t="s">
        <v>76</v>
      </c>
      <c r="AY115" s="261" t="s">
        <v>208</v>
      </c>
    </row>
    <row r="116" spans="2:51" s="12" customFormat="1" ht="13.5">
      <c r="B116" s="251"/>
      <c r="C116" s="252"/>
      <c r="D116" s="248" t="s">
        <v>218</v>
      </c>
      <c r="E116" s="253" t="s">
        <v>22</v>
      </c>
      <c r="F116" s="254" t="s">
        <v>396</v>
      </c>
      <c r="G116" s="252"/>
      <c r="H116" s="255">
        <v>534.647</v>
      </c>
      <c r="I116" s="256"/>
      <c r="J116" s="252"/>
      <c r="K116" s="252"/>
      <c r="L116" s="257"/>
      <c r="M116" s="258"/>
      <c r="N116" s="259"/>
      <c r="O116" s="259"/>
      <c r="P116" s="259"/>
      <c r="Q116" s="259"/>
      <c r="R116" s="259"/>
      <c r="S116" s="259"/>
      <c r="T116" s="260"/>
      <c r="AT116" s="261" t="s">
        <v>218</v>
      </c>
      <c r="AU116" s="261" t="s">
        <v>85</v>
      </c>
      <c r="AV116" s="12" t="s">
        <v>85</v>
      </c>
      <c r="AW116" s="12" t="s">
        <v>39</v>
      </c>
      <c r="AX116" s="12" t="s">
        <v>76</v>
      </c>
      <c r="AY116" s="261" t="s">
        <v>208</v>
      </c>
    </row>
    <row r="117" spans="2:51" s="12" customFormat="1" ht="13.5">
      <c r="B117" s="251"/>
      <c r="C117" s="252"/>
      <c r="D117" s="248" t="s">
        <v>218</v>
      </c>
      <c r="E117" s="253" t="s">
        <v>22</v>
      </c>
      <c r="F117" s="254" t="s">
        <v>397</v>
      </c>
      <c r="G117" s="252"/>
      <c r="H117" s="255">
        <v>127.322</v>
      </c>
      <c r="I117" s="256"/>
      <c r="J117" s="252"/>
      <c r="K117" s="252"/>
      <c r="L117" s="257"/>
      <c r="M117" s="258"/>
      <c r="N117" s="259"/>
      <c r="O117" s="259"/>
      <c r="P117" s="259"/>
      <c r="Q117" s="259"/>
      <c r="R117" s="259"/>
      <c r="S117" s="259"/>
      <c r="T117" s="260"/>
      <c r="AT117" s="261" t="s">
        <v>218</v>
      </c>
      <c r="AU117" s="261" t="s">
        <v>85</v>
      </c>
      <c r="AV117" s="12" t="s">
        <v>85</v>
      </c>
      <c r="AW117" s="12" t="s">
        <v>39</v>
      </c>
      <c r="AX117" s="12" t="s">
        <v>76</v>
      </c>
      <c r="AY117" s="261" t="s">
        <v>208</v>
      </c>
    </row>
    <row r="118" spans="2:51" s="13" customFormat="1" ht="13.5">
      <c r="B118" s="262"/>
      <c r="C118" s="263"/>
      <c r="D118" s="248" t="s">
        <v>218</v>
      </c>
      <c r="E118" s="264" t="s">
        <v>22</v>
      </c>
      <c r="F118" s="265" t="s">
        <v>259</v>
      </c>
      <c r="G118" s="263"/>
      <c r="H118" s="266">
        <v>1364.03</v>
      </c>
      <c r="I118" s="267"/>
      <c r="J118" s="263"/>
      <c r="K118" s="263"/>
      <c r="L118" s="268"/>
      <c r="M118" s="269"/>
      <c r="N118" s="270"/>
      <c r="O118" s="270"/>
      <c r="P118" s="270"/>
      <c r="Q118" s="270"/>
      <c r="R118" s="270"/>
      <c r="S118" s="270"/>
      <c r="T118" s="271"/>
      <c r="AT118" s="272" t="s">
        <v>218</v>
      </c>
      <c r="AU118" s="272" t="s">
        <v>85</v>
      </c>
      <c r="AV118" s="13" t="s">
        <v>121</v>
      </c>
      <c r="AW118" s="13" t="s">
        <v>39</v>
      </c>
      <c r="AX118" s="13" t="s">
        <v>18</v>
      </c>
      <c r="AY118" s="272" t="s">
        <v>208</v>
      </c>
    </row>
    <row r="119" spans="2:65" s="1" customFormat="1" ht="38.25" customHeight="1">
      <c r="B119" s="48"/>
      <c r="C119" s="236" t="s">
        <v>85</v>
      </c>
      <c r="D119" s="236" t="s">
        <v>210</v>
      </c>
      <c r="E119" s="237" t="s">
        <v>398</v>
      </c>
      <c r="F119" s="238" t="s">
        <v>399</v>
      </c>
      <c r="G119" s="239" t="s">
        <v>253</v>
      </c>
      <c r="H119" s="240">
        <v>1364.03</v>
      </c>
      <c r="I119" s="241"/>
      <c r="J119" s="242">
        <f>ROUND(I119*H119,2)</f>
        <v>0</v>
      </c>
      <c r="K119" s="238" t="s">
        <v>242</v>
      </c>
      <c r="L119" s="74"/>
      <c r="M119" s="243" t="s">
        <v>22</v>
      </c>
      <c r="N119" s="244" t="s">
        <v>47</v>
      </c>
      <c r="O119" s="49"/>
      <c r="P119" s="245">
        <f>O119*H119</f>
        <v>0</v>
      </c>
      <c r="Q119" s="245">
        <v>0</v>
      </c>
      <c r="R119" s="245">
        <f>Q119*H119</f>
        <v>0</v>
      </c>
      <c r="S119" s="245">
        <v>0</v>
      </c>
      <c r="T119" s="246">
        <f>S119*H119</f>
        <v>0</v>
      </c>
      <c r="AR119" s="26" t="s">
        <v>121</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121</v>
      </c>
      <c r="BM119" s="26" t="s">
        <v>400</v>
      </c>
    </row>
    <row r="120" spans="2:65" s="1" customFormat="1" ht="25.5" customHeight="1">
      <c r="B120" s="48"/>
      <c r="C120" s="236" t="s">
        <v>104</v>
      </c>
      <c r="D120" s="236" t="s">
        <v>210</v>
      </c>
      <c r="E120" s="237" t="s">
        <v>401</v>
      </c>
      <c r="F120" s="238" t="s">
        <v>402</v>
      </c>
      <c r="G120" s="239" t="s">
        <v>253</v>
      </c>
      <c r="H120" s="240">
        <v>38.415</v>
      </c>
      <c r="I120" s="241"/>
      <c r="J120" s="242">
        <f>ROUND(I120*H120,2)</f>
        <v>0</v>
      </c>
      <c r="K120" s="238" t="s">
        <v>214</v>
      </c>
      <c r="L120" s="74"/>
      <c r="M120" s="243" t="s">
        <v>22</v>
      </c>
      <c r="N120" s="244" t="s">
        <v>47</v>
      </c>
      <c r="O120" s="49"/>
      <c r="P120" s="245">
        <f>O120*H120</f>
        <v>0</v>
      </c>
      <c r="Q120" s="245">
        <v>0</v>
      </c>
      <c r="R120" s="245">
        <f>Q120*H120</f>
        <v>0</v>
      </c>
      <c r="S120" s="245">
        <v>0</v>
      </c>
      <c r="T120" s="246">
        <f>S120*H120</f>
        <v>0</v>
      </c>
      <c r="AR120" s="26" t="s">
        <v>121</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121</v>
      </c>
      <c r="BM120" s="26" t="s">
        <v>403</v>
      </c>
    </row>
    <row r="121" spans="2:47" s="1" customFormat="1" ht="13.5">
      <c r="B121" s="48"/>
      <c r="C121" s="76"/>
      <c r="D121" s="248" t="s">
        <v>391</v>
      </c>
      <c r="E121" s="76"/>
      <c r="F121" s="249" t="s">
        <v>404</v>
      </c>
      <c r="G121" s="76"/>
      <c r="H121" s="76"/>
      <c r="I121" s="206"/>
      <c r="J121" s="76"/>
      <c r="K121" s="76"/>
      <c r="L121" s="74"/>
      <c r="M121" s="250"/>
      <c r="N121" s="49"/>
      <c r="O121" s="49"/>
      <c r="P121" s="49"/>
      <c r="Q121" s="49"/>
      <c r="R121" s="49"/>
      <c r="S121" s="49"/>
      <c r="T121" s="97"/>
      <c r="AT121" s="26" t="s">
        <v>391</v>
      </c>
      <c r="AU121" s="26" t="s">
        <v>85</v>
      </c>
    </row>
    <row r="122" spans="2:51" s="14" customFormat="1" ht="13.5">
      <c r="B122" s="273"/>
      <c r="C122" s="274"/>
      <c r="D122" s="248" t="s">
        <v>218</v>
      </c>
      <c r="E122" s="275" t="s">
        <v>22</v>
      </c>
      <c r="F122" s="276" t="s">
        <v>393</v>
      </c>
      <c r="G122" s="274"/>
      <c r="H122" s="275" t="s">
        <v>22</v>
      </c>
      <c r="I122" s="277"/>
      <c r="J122" s="274"/>
      <c r="K122" s="274"/>
      <c r="L122" s="278"/>
      <c r="M122" s="279"/>
      <c r="N122" s="280"/>
      <c r="O122" s="280"/>
      <c r="P122" s="280"/>
      <c r="Q122" s="280"/>
      <c r="R122" s="280"/>
      <c r="S122" s="280"/>
      <c r="T122" s="281"/>
      <c r="AT122" s="282" t="s">
        <v>218</v>
      </c>
      <c r="AU122" s="282" t="s">
        <v>85</v>
      </c>
      <c r="AV122" s="14" t="s">
        <v>18</v>
      </c>
      <c r="AW122" s="14" t="s">
        <v>39</v>
      </c>
      <c r="AX122" s="14" t="s">
        <v>76</v>
      </c>
      <c r="AY122" s="282" t="s">
        <v>208</v>
      </c>
    </row>
    <row r="123" spans="2:51" s="14" customFormat="1" ht="13.5">
      <c r="B123" s="273"/>
      <c r="C123" s="274"/>
      <c r="D123" s="248" t="s">
        <v>218</v>
      </c>
      <c r="E123" s="275" t="s">
        <v>22</v>
      </c>
      <c r="F123" s="276" t="s">
        <v>405</v>
      </c>
      <c r="G123" s="274"/>
      <c r="H123" s="275" t="s">
        <v>22</v>
      </c>
      <c r="I123" s="277"/>
      <c r="J123" s="274"/>
      <c r="K123" s="274"/>
      <c r="L123" s="278"/>
      <c r="M123" s="279"/>
      <c r="N123" s="280"/>
      <c r="O123" s="280"/>
      <c r="P123" s="280"/>
      <c r="Q123" s="280"/>
      <c r="R123" s="280"/>
      <c r="S123" s="280"/>
      <c r="T123" s="281"/>
      <c r="AT123" s="282" t="s">
        <v>218</v>
      </c>
      <c r="AU123" s="282" t="s">
        <v>85</v>
      </c>
      <c r="AV123" s="14" t="s">
        <v>18</v>
      </c>
      <c r="AW123" s="14" t="s">
        <v>39</v>
      </c>
      <c r="AX123" s="14" t="s">
        <v>76</v>
      </c>
      <c r="AY123" s="282" t="s">
        <v>208</v>
      </c>
    </row>
    <row r="124" spans="2:51" s="12" customFormat="1" ht="13.5">
      <c r="B124" s="251"/>
      <c r="C124" s="252"/>
      <c r="D124" s="248" t="s">
        <v>218</v>
      </c>
      <c r="E124" s="253" t="s">
        <v>22</v>
      </c>
      <c r="F124" s="254" t="s">
        <v>406</v>
      </c>
      <c r="G124" s="252"/>
      <c r="H124" s="255">
        <v>20.819</v>
      </c>
      <c r="I124" s="256"/>
      <c r="J124" s="252"/>
      <c r="K124" s="252"/>
      <c r="L124" s="257"/>
      <c r="M124" s="258"/>
      <c r="N124" s="259"/>
      <c r="O124" s="259"/>
      <c r="P124" s="259"/>
      <c r="Q124" s="259"/>
      <c r="R124" s="259"/>
      <c r="S124" s="259"/>
      <c r="T124" s="260"/>
      <c r="AT124" s="261" t="s">
        <v>218</v>
      </c>
      <c r="AU124" s="261" t="s">
        <v>85</v>
      </c>
      <c r="AV124" s="12" t="s">
        <v>85</v>
      </c>
      <c r="AW124" s="12" t="s">
        <v>39</v>
      </c>
      <c r="AX124" s="12" t="s">
        <v>76</v>
      </c>
      <c r="AY124" s="261" t="s">
        <v>208</v>
      </c>
    </row>
    <row r="125" spans="2:51" s="12" customFormat="1" ht="13.5">
      <c r="B125" s="251"/>
      <c r="C125" s="252"/>
      <c r="D125" s="248" t="s">
        <v>218</v>
      </c>
      <c r="E125" s="253" t="s">
        <v>22</v>
      </c>
      <c r="F125" s="254" t="s">
        <v>407</v>
      </c>
      <c r="G125" s="252"/>
      <c r="H125" s="255">
        <v>17.596</v>
      </c>
      <c r="I125" s="256"/>
      <c r="J125" s="252"/>
      <c r="K125" s="252"/>
      <c r="L125" s="257"/>
      <c r="M125" s="258"/>
      <c r="N125" s="259"/>
      <c r="O125" s="259"/>
      <c r="P125" s="259"/>
      <c r="Q125" s="259"/>
      <c r="R125" s="259"/>
      <c r="S125" s="259"/>
      <c r="T125" s="260"/>
      <c r="AT125" s="261" t="s">
        <v>218</v>
      </c>
      <c r="AU125" s="261" t="s">
        <v>85</v>
      </c>
      <c r="AV125" s="12" t="s">
        <v>85</v>
      </c>
      <c r="AW125" s="12" t="s">
        <v>39</v>
      </c>
      <c r="AX125" s="12" t="s">
        <v>76</v>
      </c>
      <c r="AY125" s="261" t="s">
        <v>208</v>
      </c>
    </row>
    <row r="126" spans="2:51" s="13" customFormat="1" ht="13.5">
      <c r="B126" s="262"/>
      <c r="C126" s="263"/>
      <c r="D126" s="248" t="s">
        <v>218</v>
      </c>
      <c r="E126" s="264" t="s">
        <v>22</v>
      </c>
      <c r="F126" s="265" t="s">
        <v>259</v>
      </c>
      <c r="G126" s="263"/>
      <c r="H126" s="266">
        <v>38.415</v>
      </c>
      <c r="I126" s="267"/>
      <c r="J126" s="263"/>
      <c r="K126" s="263"/>
      <c r="L126" s="268"/>
      <c r="M126" s="269"/>
      <c r="N126" s="270"/>
      <c r="O126" s="270"/>
      <c r="P126" s="270"/>
      <c r="Q126" s="270"/>
      <c r="R126" s="270"/>
      <c r="S126" s="270"/>
      <c r="T126" s="271"/>
      <c r="AT126" s="272" t="s">
        <v>218</v>
      </c>
      <c r="AU126" s="272" t="s">
        <v>85</v>
      </c>
      <c r="AV126" s="13" t="s">
        <v>121</v>
      </c>
      <c r="AW126" s="13" t="s">
        <v>39</v>
      </c>
      <c r="AX126" s="13" t="s">
        <v>18</v>
      </c>
      <c r="AY126" s="272" t="s">
        <v>208</v>
      </c>
    </row>
    <row r="127" spans="2:65" s="1" customFormat="1" ht="25.5" customHeight="1">
      <c r="B127" s="48"/>
      <c r="C127" s="236" t="s">
        <v>121</v>
      </c>
      <c r="D127" s="236" t="s">
        <v>210</v>
      </c>
      <c r="E127" s="237" t="s">
        <v>408</v>
      </c>
      <c r="F127" s="238" t="s">
        <v>409</v>
      </c>
      <c r="G127" s="239" t="s">
        <v>253</v>
      </c>
      <c r="H127" s="240">
        <v>38.415</v>
      </c>
      <c r="I127" s="241"/>
      <c r="J127" s="242">
        <f>ROUND(I127*H127,2)</f>
        <v>0</v>
      </c>
      <c r="K127" s="238" t="s">
        <v>214</v>
      </c>
      <c r="L127" s="74"/>
      <c r="M127" s="243" t="s">
        <v>22</v>
      </c>
      <c r="N127" s="244" t="s">
        <v>47</v>
      </c>
      <c r="O127" s="49"/>
      <c r="P127" s="245">
        <f>O127*H127</f>
        <v>0</v>
      </c>
      <c r="Q127" s="245">
        <v>0</v>
      </c>
      <c r="R127" s="245">
        <f>Q127*H127</f>
        <v>0</v>
      </c>
      <c r="S127" s="245">
        <v>0</v>
      </c>
      <c r="T127" s="246">
        <f>S127*H127</f>
        <v>0</v>
      </c>
      <c r="AR127" s="26" t="s">
        <v>121</v>
      </c>
      <c r="AT127" s="26" t="s">
        <v>210</v>
      </c>
      <c r="AU127" s="26" t="s">
        <v>85</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121</v>
      </c>
      <c r="BM127" s="26" t="s">
        <v>410</v>
      </c>
    </row>
    <row r="128" spans="2:65" s="1" customFormat="1" ht="38.25" customHeight="1">
      <c r="B128" s="48"/>
      <c r="C128" s="236" t="s">
        <v>233</v>
      </c>
      <c r="D128" s="236" t="s">
        <v>210</v>
      </c>
      <c r="E128" s="237" t="s">
        <v>411</v>
      </c>
      <c r="F128" s="238" t="s">
        <v>412</v>
      </c>
      <c r="G128" s="239" t="s">
        <v>253</v>
      </c>
      <c r="H128" s="240">
        <v>7.033</v>
      </c>
      <c r="I128" s="241"/>
      <c r="J128" s="242">
        <f>ROUND(I128*H128,2)</f>
        <v>0</v>
      </c>
      <c r="K128" s="238" t="s">
        <v>242</v>
      </c>
      <c r="L128" s="74"/>
      <c r="M128" s="243" t="s">
        <v>22</v>
      </c>
      <c r="N128" s="244" t="s">
        <v>47</v>
      </c>
      <c r="O128" s="49"/>
      <c r="P128" s="245">
        <f>O128*H128</f>
        <v>0</v>
      </c>
      <c r="Q128" s="245">
        <v>0</v>
      </c>
      <c r="R128" s="245">
        <f>Q128*H128</f>
        <v>0</v>
      </c>
      <c r="S128" s="245">
        <v>0</v>
      </c>
      <c r="T128" s="246">
        <f>S128*H128</f>
        <v>0</v>
      </c>
      <c r="AR128" s="26" t="s">
        <v>121</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121</v>
      </c>
      <c r="BM128" s="26" t="s">
        <v>413</v>
      </c>
    </row>
    <row r="129" spans="2:51" s="14" customFormat="1" ht="13.5">
      <c r="B129" s="273"/>
      <c r="C129" s="274"/>
      <c r="D129" s="248" t="s">
        <v>218</v>
      </c>
      <c r="E129" s="275" t="s">
        <v>22</v>
      </c>
      <c r="F129" s="276" t="s">
        <v>414</v>
      </c>
      <c r="G129" s="274"/>
      <c r="H129" s="275" t="s">
        <v>22</v>
      </c>
      <c r="I129" s="277"/>
      <c r="J129" s="274"/>
      <c r="K129" s="274"/>
      <c r="L129" s="278"/>
      <c r="M129" s="279"/>
      <c r="N129" s="280"/>
      <c r="O129" s="280"/>
      <c r="P129" s="280"/>
      <c r="Q129" s="280"/>
      <c r="R129" s="280"/>
      <c r="S129" s="280"/>
      <c r="T129" s="281"/>
      <c r="AT129" s="282" t="s">
        <v>218</v>
      </c>
      <c r="AU129" s="282" t="s">
        <v>85</v>
      </c>
      <c r="AV129" s="14" t="s">
        <v>18</v>
      </c>
      <c r="AW129" s="14" t="s">
        <v>39</v>
      </c>
      <c r="AX129" s="14" t="s">
        <v>76</v>
      </c>
      <c r="AY129" s="282" t="s">
        <v>208</v>
      </c>
    </row>
    <row r="130" spans="2:51" s="14" customFormat="1" ht="13.5">
      <c r="B130" s="273"/>
      <c r="C130" s="274"/>
      <c r="D130" s="248" t="s">
        <v>218</v>
      </c>
      <c r="E130" s="275" t="s">
        <v>22</v>
      </c>
      <c r="F130" s="276" t="s">
        <v>415</v>
      </c>
      <c r="G130" s="274"/>
      <c r="H130" s="275" t="s">
        <v>22</v>
      </c>
      <c r="I130" s="277"/>
      <c r="J130" s="274"/>
      <c r="K130" s="274"/>
      <c r="L130" s="278"/>
      <c r="M130" s="279"/>
      <c r="N130" s="280"/>
      <c r="O130" s="280"/>
      <c r="P130" s="280"/>
      <c r="Q130" s="280"/>
      <c r="R130" s="280"/>
      <c r="S130" s="280"/>
      <c r="T130" s="281"/>
      <c r="AT130" s="282" t="s">
        <v>218</v>
      </c>
      <c r="AU130" s="282" t="s">
        <v>85</v>
      </c>
      <c r="AV130" s="14" t="s">
        <v>18</v>
      </c>
      <c r="AW130" s="14" t="s">
        <v>39</v>
      </c>
      <c r="AX130" s="14" t="s">
        <v>76</v>
      </c>
      <c r="AY130" s="282" t="s">
        <v>208</v>
      </c>
    </row>
    <row r="131" spans="2:51" s="12" customFormat="1" ht="13.5">
      <c r="B131" s="251"/>
      <c r="C131" s="252"/>
      <c r="D131" s="248" t="s">
        <v>218</v>
      </c>
      <c r="E131" s="253" t="s">
        <v>22</v>
      </c>
      <c r="F131" s="254" t="s">
        <v>416</v>
      </c>
      <c r="G131" s="252"/>
      <c r="H131" s="255">
        <v>6.691</v>
      </c>
      <c r="I131" s="256"/>
      <c r="J131" s="252"/>
      <c r="K131" s="252"/>
      <c r="L131" s="257"/>
      <c r="M131" s="258"/>
      <c r="N131" s="259"/>
      <c r="O131" s="259"/>
      <c r="P131" s="259"/>
      <c r="Q131" s="259"/>
      <c r="R131" s="259"/>
      <c r="S131" s="259"/>
      <c r="T131" s="260"/>
      <c r="AT131" s="261" t="s">
        <v>218</v>
      </c>
      <c r="AU131" s="261" t="s">
        <v>85</v>
      </c>
      <c r="AV131" s="12" t="s">
        <v>85</v>
      </c>
      <c r="AW131" s="12" t="s">
        <v>39</v>
      </c>
      <c r="AX131" s="12" t="s">
        <v>76</v>
      </c>
      <c r="AY131" s="261" t="s">
        <v>208</v>
      </c>
    </row>
    <row r="132" spans="2:51" s="12" customFormat="1" ht="13.5">
      <c r="B132" s="251"/>
      <c r="C132" s="252"/>
      <c r="D132" s="248" t="s">
        <v>218</v>
      </c>
      <c r="E132" s="253" t="s">
        <v>22</v>
      </c>
      <c r="F132" s="254" t="s">
        <v>417</v>
      </c>
      <c r="G132" s="252"/>
      <c r="H132" s="255">
        <v>0.342</v>
      </c>
      <c r="I132" s="256"/>
      <c r="J132" s="252"/>
      <c r="K132" s="252"/>
      <c r="L132" s="257"/>
      <c r="M132" s="258"/>
      <c r="N132" s="259"/>
      <c r="O132" s="259"/>
      <c r="P132" s="259"/>
      <c r="Q132" s="259"/>
      <c r="R132" s="259"/>
      <c r="S132" s="259"/>
      <c r="T132" s="260"/>
      <c r="AT132" s="261" t="s">
        <v>218</v>
      </c>
      <c r="AU132" s="261" t="s">
        <v>85</v>
      </c>
      <c r="AV132" s="12" t="s">
        <v>85</v>
      </c>
      <c r="AW132" s="12" t="s">
        <v>39</v>
      </c>
      <c r="AX132" s="12" t="s">
        <v>76</v>
      </c>
      <c r="AY132" s="261" t="s">
        <v>208</v>
      </c>
    </row>
    <row r="133" spans="2:51" s="13" customFormat="1" ht="13.5">
      <c r="B133" s="262"/>
      <c r="C133" s="263"/>
      <c r="D133" s="248" t="s">
        <v>218</v>
      </c>
      <c r="E133" s="264" t="s">
        <v>22</v>
      </c>
      <c r="F133" s="265" t="s">
        <v>259</v>
      </c>
      <c r="G133" s="263"/>
      <c r="H133" s="266">
        <v>7.033</v>
      </c>
      <c r="I133" s="267"/>
      <c r="J133" s="263"/>
      <c r="K133" s="263"/>
      <c r="L133" s="268"/>
      <c r="M133" s="269"/>
      <c r="N133" s="270"/>
      <c r="O133" s="270"/>
      <c r="P133" s="270"/>
      <c r="Q133" s="270"/>
      <c r="R133" s="270"/>
      <c r="S133" s="270"/>
      <c r="T133" s="271"/>
      <c r="AT133" s="272" t="s">
        <v>218</v>
      </c>
      <c r="AU133" s="272" t="s">
        <v>85</v>
      </c>
      <c r="AV133" s="13" t="s">
        <v>121</v>
      </c>
      <c r="AW133" s="13" t="s">
        <v>39</v>
      </c>
      <c r="AX133" s="13" t="s">
        <v>18</v>
      </c>
      <c r="AY133" s="272" t="s">
        <v>208</v>
      </c>
    </row>
    <row r="134" spans="2:65" s="1" customFormat="1" ht="38.25" customHeight="1">
      <c r="B134" s="48"/>
      <c r="C134" s="236" t="s">
        <v>238</v>
      </c>
      <c r="D134" s="236" t="s">
        <v>210</v>
      </c>
      <c r="E134" s="237" t="s">
        <v>418</v>
      </c>
      <c r="F134" s="238" t="s">
        <v>419</v>
      </c>
      <c r="G134" s="239" t="s">
        <v>253</v>
      </c>
      <c r="H134" s="240">
        <v>7.033</v>
      </c>
      <c r="I134" s="241"/>
      <c r="J134" s="242">
        <f>ROUND(I134*H134,2)</f>
        <v>0</v>
      </c>
      <c r="K134" s="238" t="s">
        <v>242</v>
      </c>
      <c r="L134" s="74"/>
      <c r="M134" s="243" t="s">
        <v>22</v>
      </c>
      <c r="N134" s="244" t="s">
        <v>47</v>
      </c>
      <c r="O134" s="49"/>
      <c r="P134" s="245">
        <f>O134*H134</f>
        <v>0</v>
      </c>
      <c r="Q134" s="245">
        <v>0</v>
      </c>
      <c r="R134" s="245">
        <f>Q134*H134</f>
        <v>0</v>
      </c>
      <c r="S134" s="245">
        <v>0</v>
      </c>
      <c r="T134" s="246">
        <f>S134*H134</f>
        <v>0</v>
      </c>
      <c r="AR134" s="26" t="s">
        <v>121</v>
      </c>
      <c r="AT134" s="26" t="s">
        <v>210</v>
      </c>
      <c r="AU134" s="26" t="s">
        <v>85</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121</v>
      </c>
      <c r="BM134" s="26" t="s">
        <v>420</v>
      </c>
    </row>
    <row r="135" spans="2:65" s="1" customFormat="1" ht="38.25" customHeight="1">
      <c r="B135" s="48"/>
      <c r="C135" s="236" t="s">
        <v>244</v>
      </c>
      <c r="D135" s="236" t="s">
        <v>210</v>
      </c>
      <c r="E135" s="237" t="s">
        <v>421</v>
      </c>
      <c r="F135" s="238" t="s">
        <v>422</v>
      </c>
      <c r="G135" s="239" t="s">
        <v>253</v>
      </c>
      <c r="H135" s="240">
        <v>47.784</v>
      </c>
      <c r="I135" s="241"/>
      <c r="J135" s="242">
        <f>ROUND(I135*H135,2)</f>
        <v>0</v>
      </c>
      <c r="K135" s="238" t="s">
        <v>214</v>
      </c>
      <c r="L135" s="74"/>
      <c r="M135" s="243" t="s">
        <v>22</v>
      </c>
      <c r="N135" s="244" t="s">
        <v>47</v>
      </c>
      <c r="O135" s="49"/>
      <c r="P135" s="245">
        <f>O135*H135</f>
        <v>0</v>
      </c>
      <c r="Q135" s="245">
        <v>0</v>
      </c>
      <c r="R135" s="245">
        <f>Q135*H135</f>
        <v>0</v>
      </c>
      <c r="S135" s="245">
        <v>0</v>
      </c>
      <c r="T135" s="246">
        <f>S135*H135</f>
        <v>0</v>
      </c>
      <c r="AR135" s="26" t="s">
        <v>121</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121</v>
      </c>
      <c r="BM135" s="26" t="s">
        <v>423</v>
      </c>
    </row>
    <row r="136" spans="2:51" s="14" customFormat="1" ht="13.5">
      <c r="B136" s="273"/>
      <c r="C136" s="274"/>
      <c r="D136" s="248" t="s">
        <v>218</v>
      </c>
      <c r="E136" s="275" t="s">
        <v>22</v>
      </c>
      <c r="F136" s="276" t="s">
        <v>414</v>
      </c>
      <c r="G136" s="274"/>
      <c r="H136" s="275" t="s">
        <v>22</v>
      </c>
      <c r="I136" s="277"/>
      <c r="J136" s="274"/>
      <c r="K136" s="274"/>
      <c r="L136" s="278"/>
      <c r="M136" s="279"/>
      <c r="N136" s="280"/>
      <c r="O136" s="280"/>
      <c r="P136" s="280"/>
      <c r="Q136" s="280"/>
      <c r="R136" s="280"/>
      <c r="S136" s="280"/>
      <c r="T136" s="281"/>
      <c r="AT136" s="282" t="s">
        <v>218</v>
      </c>
      <c r="AU136" s="282" t="s">
        <v>85</v>
      </c>
      <c r="AV136" s="14" t="s">
        <v>18</v>
      </c>
      <c r="AW136" s="14" t="s">
        <v>39</v>
      </c>
      <c r="AX136" s="14" t="s">
        <v>76</v>
      </c>
      <c r="AY136" s="282" t="s">
        <v>208</v>
      </c>
    </row>
    <row r="137" spans="2:51" s="12" customFormat="1" ht="13.5">
      <c r="B137" s="251"/>
      <c r="C137" s="252"/>
      <c r="D137" s="248" t="s">
        <v>218</v>
      </c>
      <c r="E137" s="253" t="s">
        <v>22</v>
      </c>
      <c r="F137" s="254" t="s">
        <v>424</v>
      </c>
      <c r="G137" s="252"/>
      <c r="H137" s="255">
        <v>7.182</v>
      </c>
      <c r="I137" s="256"/>
      <c r="J137" s="252"/>
      <c r="K137" s="252"/>
      <c r="L137" s="257"/>
      <c r="M137" s="258"/>
      <c r="N137" s="259"/>
      <c r="O137" s="259"/>
      <c r="P137" s="259"/>
      <c r="Q137" s="259"/>
      <c r="R137" s="259"/>
      <c r="S137" s="259"/>
      <c r="T137" s="260"/>
      <c r="AT137" s="261" t="s">
        <v>218</v>
      </c>
      <c r="AU137" s="261" t="s">
        <v>85</v>
      </c>
      <c r="AV137" s="12" t="s">
        <v>85</v>
      </c>
      <c r="AW137" s="12" t="s">
        <v>39</v>
      </c>
      <c r="AX137" s="12" t="s">
        <v>76</v>
      </c>
      <c r="AY137" s="261" t="s">
        <v>208</v>
      </c>
    </row>
    <row r="138" spans="2:51" s="12" customFormat="1" ht="13.5">
      <c r="B138" s="251"/>
      <c r="C138" s="252"/>
      <c r="D138" s="248" t="s">
        <v>218</v>
      </c>
      <c r="E138" s="253" t="s">
        <v>22</v>
      </c>
      <c r="F138" s="254" t="s">
        <v>425</v>
      </c>
      <c r="G138" s="252"/>
      <c r="H138" s="255">
        <v>6.809</v>
      </c>
      <c r="I138" s="256"/>
      <c r="J138" s="252"/>
      <c r="K138" s="252"/>
      <c r="L138" s="257"/>
      <c r="M138" s="258"/>
      <c r="N138" s="259"/>
      <c r="O138" s="259"/>
      <c r="P138" s="259"/>
      <c r="Q138" s="259"/>
      <c r="R138" s="259"/>
      <c r="S138" s="259"/>
      <c r="T138" s="260"/>
      <c r="AT138" s="261" t="s">
        <v>218</v>
      </c>
      <c r="AU138" s="261" t="s">
        <v>85</v>
      </c>
      <c r="AV138" s="12" t="s">
        <v>85</v>
      </c>
      <c r="AW138" s="12" t="s">
        <v>39</v>
      </c>
      <c r="AX138" s="12" t="s">
        <v>76</v>
      </c>
      <c r="AY138" s="261" t="s">
        <v>208</v>
      </c>
    </row>
    <row r="139" spans="2:51" s="12" customFormat="1" ht="13.5">
      <c r="B139" s="251"/>
      <c r="C139" s="252"/>
      <c r="D139" s="248" t="s">
        <v>218</v>
      </c>
      <c r="E139" s="253" t="s">
        <v>22</v>
      </c>
      <c r="F139" s="254" t="s">
        <v>426</v>
      </c>
      <c r="G139" s="252"/>
      <c r="H139" s="255">
        <v>13.99</v>
      </c>
      <c r="I139" s="256"/>
      <c r="J139" s="252"/>
      <c r="K139" s="252"/>
      <c r="L139" s="257"/>
      <c r="M139" s="258"/>
      <c r="N139" s="259"/>
      <c r="O139" s="259"/>
      <c r="P139" s="259"/>
      <c r="Q139" s="259"/>
      <c r="R139" s="259"/>
      <c r="S139" s="259"/>
      <c r="T139" s="260"/>
      <c r="AT139" s="261" t="s">
        <v>218</v>
      </c>
      <c r="AU139" s="261" t="s">
        <v>85</v>
      </c>
      <c r="AV139" s="12" t="s">
        <v>85</v>
      </c>
      <c r="AW139" s="12" t="s">
        <v>39</v>
      </c>
      <c r="AX139" s="12" t="s">
        <v>76</v>
      </c>
      <c r="AY139" s="261" t="s">
        <v>208</v>
      </c>
    </row>
    <row r="140" spans="2:51" s="12" customFormat="1" ht="13.5">
      <c r="B140" s="251"/>
      <c r="C140" s="252"/>
      <c r="D140" s="248" t="s">
        <v>218</v>
      </c>
      <c r="E140" s="253" t="s">
        <v>22</v>
      </c>
      <c r="F140" s="254" t="s">
        <v>427</v>
      </c>
      <c r="G140" s="252"/>
      <c r="H140" s="255">
        <v>19.803</v>
      </c>
      <c r="I140" s="256"/>
      <c r="J140" s="252"/>
      <c r="K140" s="252"/>
      <c r="L140" s="257"/>
      <c r="M140" s="258"/>
      <c r="N140" s="259"/>
      <c r="O140" s="259"/>
      <c r="P140" s="259"/>
      <c r="Q140" s="259"/>
      <c r="R140" s="259"/>
      <c r="S140" s="259"/>
      <c r="T140" s="260"/>
      <c r="AT140" s="261" t="s">
        <v>218</v>
      </c>
      <c r="AU140" s="261" t="s">
        <v>85</v>
      </c>
      <c r="AV140" s="12" t="s">
        <v>85</v>
      </c>
      <c r="AW140" s="12" t="s">
        <v>39</v>
      </c>
      <c r="AX140" s="12" t="s">
        <v>76</v>
      </c>
      <c r="AY140" s="261" t="s">
        <v>208</v>
      </c>
    </row>
    <row r="141" spans="2:51" s="13" customFormat="1" ht="13.5">
      <c r="B141" s="262"/>
      <c r="C141" s="263"/>
      <c r="D141" s="248" t="s">
        <v>218</v>
      </c>
      <c r="E141" s="264" t="s">
        <v>22</v>
      </c>
      <c r="F141" s="265" t="s">
        <v>259</v>
      </c>
      <c r="G141" s="263"/>
      <c r="H141" s="266">
        <v>47.784</v>
      </c>
      <c r="I141" s="267"/>
      <c r="J141" s="263"/>
      <c r="K141" s="263"/>
      <c r="L141" s="268"/>
      <c r="M141" s="269"/>
      <c r="N141" s="270"/>
      <c r="O141" s="270"/>
      <c r="P141" s="270"/>
      <c r="Q141" s="270"/>
      <c r="R141" s="270"/>
      <c r="S141" s="270"/>
      <c r="T141" s="271"/>
      <c r="AT141" s="272" t="s">
        <v>218</v>
      </c>
      <c r="AU141" s="272" t="s">
        <v>85</v>
      </c>
      <c r="AV141" s="13" t="s">
        <v>121</v>
      </c>
      <c r="AW141" s="13" t="s">
        <v>39</v>
      </c>
      <c r="AX141" s="13" t="s">
        <v>18</v>
      </c>
      <c r="AY141" s="272" t="s">
        <v>208</v>
      </c>
    </row>
    <row r="142" spans="2:65" s="1" customFormat="1" ht="38.25" customHeight="1">
      <c r="B142" s="48"/>
      <c r="C142" s="236" t="s">
        <v>250</v>
      </c>
      <c r="D142" s="236" t="s">
        <v>210</v>
      </c>
      <c r="E142" s="237" t="s">
        <v>428</v>
      </c>
      <c r="F142" s="238" t="s">
        <v>429</v>
      </c>
      <c r="G142" s="239" t="s">
        <v>253</v>
      </c>
      <c r="H142" s="240">
        <v>47.784</v>
      </c>
      <c r="I142" s="241"/>
      <c r="J142" s="242">
        <f>ROUND(I142*H142,2)</f>
        <v>0</v>
      </c>
      <c r="K142" s="238" t="s">
        <v>214</v>
      </c>
      <c r="L142" s="74"/>
      <c r="M142" s="243" t="s">
        <v>22</v>
      </c>
      <c r="N142" s="244" t="s">
        <v>47</v>
      </c>
      <c r="O142" s="49"/>
      <c r="P142" s="245">
        <f>O142*H142</f>
        <v>0</v>
      </c>
      <c r="Q142" s="245">
        <v>0</v>
      </c>
      <c r="R142" s="245">
        <f>Q142*H142</f>
        <v>0</v>
      </c>
      <c r="S142" s="245">
        <v>0</v>
      </c>
      <c r="T142" s="246">
        <f>S142*H142</f>
        <v>0</v>
      </c>
      <c r="AR142" s="26" t="s">
        <v>121</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121</v>
      </c>
      <c r="BM142" s="26" t="s">
        <v>430</v>
      </c>
    </row>
    <row r="143" spans="2:65" s="1" customFormat="1" ht="38.25" customHeight="1">
      <c r="B143" s="48"/>
      <c r="C143" s="236" t="s">
        <v>260</v>
      </c>
      <c r="D143" s="236" t="s">
        <v>210</v>
      </c>
      <c r="E143" s="237" t="s">
        <v>431</v>
      </c>
      <c r="F143" s="238" t="s">
        <v>432</v>
      </c>
      <c r="G143" s="239" t="s">
        <v>253</v>
      </c>
      <c r="H143" s="240">
        <v>263.552</v>
      </c>
      <c r="I143" s="241"/>
      <c r="J143" s="242">
        <f>ROUND(I143*H143,2)</f>
        <v>0</v>
      </c>
      <c r="K143" s="238" t="s">
        <v>214</v>
      </c>
      <c r="L143" s="74"/>
      <c r="M143" s="243" t="s">
        <v>22</v>
      </c>
      <c r="N143" s="244" t="s">
        <v>47</v>
      </c>
      <c r="O143" s="49"/>
      <c r="P143" s="245">
        <f>O143*H143</f>
        <v>0</v>
      </c>
      <c r="Q143" s="245">
        <v>0</v>
      </c>
      <c r="R143" s="245">
        <f>Q143*H143</f>
        <v>0</v>
      </c>
      <c r="S143" s="245">
        <v>0</v>
      </c>
      <c r="T143" s="246">
        <f>S143*H143</f>
        <v>0</v>
      </c>
      <c r="AR143" s="26" t="s">
        <v>121</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121</v>
      </c>
      <c r="BM143" s="26" t="s">
        <v>433</v>
      </c>
    </row>
    <row r="144" spans="2:51" s="14" customFormat="1" ht="13.5">
      <c r="B144" s="273"/>
      <c r="C144" s="274"/>
      <c r="D144" s="248" t="s">
        <v>218</v>
      </c>
      <c r="E144" s="275" t="s">
        <v>22</v>
      </c>
      <c r="F144" s="276" t="s">
        <v>434</v>
      </c>
      <c r="G144" s="274"/>
      <c r="H144" s="275" t="s">
        <v>22</v>
      </c>
      <c r="I144" s="277"/>
      <c r="J144" s="274"/>
      <c r="K144" s="274"/>
      <c r="L144" s="278"/>
      <c r="M144" s="279"/>
      <c r="N144" s="280"/>
      <c r="O144" s="280"/>
      <c r="P144" s="280"/>
      <c r="Q144" s="280"/>
      <c r="R144" s="280"/>
      <c r="S144" s="280"/>
      <c r="T144" s="281"/>
      <c r="AT144" s="282" t="s">
        <v>218</v>
      </c>
      <c r="AU144" s="282" t="s">
        <v>85</v>
      </c>
      <c r="AV144" s="14" t="s">
        <v>18</v>
      </c>
      <c r="AW144" s="14" t="s">
        <v>39</v>
      </c>
      <c r="AX144" s="14" t="s">
        <v>76</v>
      </c>
      <c r="AY144" s="282" t="s">
        <v>208</v>
      </c>
    </row>
    <row r="145" spans="2:51" s="12" customFormat="1" ht="13.5">
      <c r="B145" s="251"/>
      <c r="C145" s="252"/>
      <c r="D145" s="248" t="s">
        <v>218</v>
      </c>
      <c r="E145" s="253" t="s">
        <v>22</v>
      </c>
      <c r="F145" s="254" t="s">
        <v>435</v>
      </c>
      <c r="G145" s="252"/>
      <c r="H145" s="255">
        <v>58.123</v>
      </c>
      <c r="I145" s="256"/>
      <c r="J145" s="252"/>
      <c r="K145" s="252"/>
      <c r="L145" s="257"/>
      <c r="M145" s="258"/>
      <c r="N145" s="259"/>
      <c r="O145" s="259"/>
      <c r="P145" s="259"/>
      <c r="Q145" s="259"/>
      <c r="R145" s="259"/>
      <c r="S145" s="259"/>
      <c r="T145" s="260"/>
      <c r="AT145" s="261" t="s">
        <v>218</v>
      </c>
      <c r="AU145" s="261" t="s">
        <v>85</v>
      </c>
      <c r="AV145" s="12" t="s">
        <v>85</v>
      </c>
      <c r="AW145" s="12" t="s">
        <v>39</v>
      </c>
      <c r="AX145" s="12" t="s">
        <v>76</v>
      </c>
      <c r="AY145" s="261" t="s">
        <v>208</v>
      </c>
    </row>
    <row r="146" spans="2:51" s="12" customFormat="1" ht="13.5">
      <c r="B146" s="251"/>
      <c r="C146" s="252"/>
      <c r="D146" s="248" t="s">
        <v>218</v>
      </c>
      <c r="E146" s="253" t="s">
        <v>22</v>
      </c>
      <c r="F146" s="254" t="s">
        <v>436</v>
      </c>
      <c r="G146" s="252"/>
      <c r="H146" s="255">
        <v>14.147</v>
      </c>
      <c r="I146" s="256"/>
      <c r="J146" s="252"/>
      <c r="K146" s="252"/>
      <c r="L146" s="257"/>
      <c r="M146" s="258"/>
      <c r="N146" s="259"/>
      <c r="O146" s="259"/>
      <c r="P146" s="259"/>
      <c r="Q146" s="259"/>
      <c r="R146" s="259"/>
      <c r="S146" s="259"/>
      <c r="T146" s="260"/>
      <c r="AT146" s="261" t="s">
        <v>218</v>
      </c>
      <c r="AU146" s="261" t="s">
        <v>85</v>
      </c>
      <c r="AV146" s="12" t="s">
        <v>85</v>
      </c>
      <c r="AW146" s="12" t="s">
        <v>39</v>
      </c>
      <c r="AX146" s="12" t="s">
        <v>76</v>
      </c>
      <c r="AY146" s="261" t="s">
        <v>208</v>
      </c>
    </row>
    <row r="147" spans="2:51" s="12" customFormat="1" ht="13.5">
      <c r="B147" s="251"/>
      <c r="C147" s="252"/>
      <c r="D147" s="248" t="s">
        <v>218</v>
      </c>
      <c r="E147" s="253" t="s">
        <v>22</v>
      </c>
      <c r="F147" s="254" t="s">
        <v>437</v>
      </c>
      <c r="G147" s="252"/>
      <c r="H147" s="255">
        <v>2.352</v>
      </c>
      <c r="I147" s="256"/>
      <c r="J147" s="252"/>
      <c r="K147" s="252"/>
      <c r="L147" s="257"/>
      <c r="M147" s="258"/>
      <c r="N147" s="259"/>
      <c r="O147" s="259"/>
      <c r="P147" s="259"/>
      <c r="Q147" s="259"/>
      <c r="R147" s="259"/>
      <c r="S147" s="259"/>
      <c r="T147" s="260"/>
      <c r="AT147" s="261" t="s">
        <v>218</v>
      </c>
      <c r="AU147" s="261" t="s">
        <v>85</v>
      </c>
      <c r="AV147" s="12" t="s">
        <v>85</v>
      </c>
      <c r="AW147" s="12" t="s">
        <v>39</v>
      </c>
      <c r="AX147" s="12" t="s">
        <v>76</v>
      </c>
      <c r="AY147" s="261" t="s">
        <v>208</v>
      </c>
    </row>
    <row r="148" spans="2:51" s="12" customFormat="1" ht="13.5">
      <c r="B148" s="251"/>
      <c r="C148" s="252"/>
      <c r="D148" s="248" t="s">
        <v>218</v>
      </c>
      <c r="E148" s="253" t="s">
        <v>22</v>
      </c>
      <c r="F148" s="254" t="s">
        <v>438</v>
      </c>
      <c r="G148" s="252"/>
      <c r="H148" s="255">
        <v>10.455</v>
      </c>
      <c r="I148" s="256"/>
      <c r="J148" s="252"/>
      <c r="K148" s="252"/>
      <c r="L148" s="257"/>
      <c r="M148" s="258"/>
      <c r="N148" s="259"/>
      <c r="O148" s="259"/>
      <c r="P148" s="259"/>
      <c r="Q148" s="259"/>
      <c r="R148" s="259"/>
      <c r="S148" s="259"/>
      <c r="T148" s="260"/>
      <c r="AT148" s="261" t="s">
        <v>218</v>
      </c>
      <c r="AU148" s="261" t="s">
        <v>85</v>
      </c>
      <c r="AV148" s="12" t="s">
        <v>85</v>
      </c>
      <c r="AW148" s="12" t="s">
        <v>39</v>
      </c>
      <c r="AX148" s="12" t="s">
        <v>76</v>
      </c>
      <c r="AY148" s="261" t="s">
        <v>208</v>
      </c>
    </row>
    <row r="149" spans="2:51" s="12" customFormat="1" ht="13.5">
      <c r="B149" s="251"/>
      <c r="C149" s="252"/>
      <c r="D149" s="248" t="s">
        <v>218</v>
      </c>
      <c r="E149" s="253" t="s">
        <v>22</v>
      </c>
      <c r="F149" s="254" t="s">
        <v>439</v>
      </c>
      <c r="G149" s="252"/>
      <c r="H149" s="255">
        <v>178.475</v>
      </c>
      <c r="I149" s="256"/>
      <c r="J149" s="252"/>
      <c r="K149" s="252"/>
      <c r="L149" s="257"/>
      <c r="M149" s="258"/>
      <c r="N149" s="259"/>
      <c r="O149" s="259"/>
      <c r="P149" s="259"/>
      <c r="Q149" s="259"/>
      <c r="R149" s="259"/>
      <c r="S149" s="259"/>
      <c r="T149" s="260"/>
      <c r="AT149" s="261" t="s">
        <v>218</v>
      </c>
      <c r="AU149" s="261" t="s">
        <v>85</v>
      </c>
      <c r="AV149" s="12" t="s">
        <v>85</v>
      </c>
      <c r="AW149" s="12" t="s">
        <v>39</v>
      </c>
      <c r="AX149" s="12" t="s">
        <v>76</v>
      </c>
      <c r="AY149" s="261" t="s">
        <v>208</v>
      </c>
    </row>
    <row r="150" spans="2:51" s="13" customFormat="1" ht="13.5">
      <c r="B150" s="262"/>
      <c r="C150" s="263"/>
      <c r="D150" s="248" t="s">
        <v>218</v>
      </c>
      <c r="E150" s="264" t="s">
        <v>22</v>
      </c>
      <c r="F150" s="265" t="s">
        <v>259</v>
      </c>
      <c r="G150" s="263"/>
      <c r="H150" s="266">
        <v>263.552</v>
      </c>
      <c r="I150" s="267"/>
      <c r="J150" s="263"/>
      <c r="K150" s="263"/>
      <c r="L150" s="268"/>
      <c r="M150" s="269"/>
      <c r="N150" s="270"/>
      <c r="O150" s="270"/>
      <c r="P150" s="270"/>
      <c r="Q150" s="270"/>
      <c r="R150" s="270"/>
      <c r="S150" s="270"/>
      <c r="T150" s="271"/>
      <c r="AT150" s="272" t="s">
        <v>218</v>
      </c>
      <c r="AU150" s="272" t="s">
        <v>85</v>
      </c>
      <c r="AV150" s="13" t="s">
        <v>121</v>
      </c>
      <c r="AW150" s="13" t="s">
        <v>39</v>
      </c>
      <c r="AX150" s="13" t="s">
        <v>18</v>
      </c>
      <c r="AY150" s="272" t="s">
        <v>208</v>
      </c>
    </row>
    <row r="151" spans="2:65" s="1" customFormat="1" ht="38.25" customHeight="1">
      <c r="B151" s="48"/>
      <c r="C151" s="236" t="s">
        <v>266</v>
      </c>
      <c r="D151" s="236" t="s">
        <v>210</v>
      </c>
      <c r="E151" s="237" t="s">
        <v>440</v>
      </c>
      <c r="F151" s="238" t="s">
        <v>441</v>
      </c>
      <c r="G151" s="239" t="s">
        <v>253</v>
      </c>
      <c r="H151" s="240">
        <v>1193.71</v>
      </c>
      <c r="I151" s="241"/>
      <c r="J151" s="242">
        <f>ROUND(I151*H151,2)</f>
        <v>0</v>
      </c>
      <c r="K151" s="238" t="s">
        <v>242</v>
      </c>
      <c r="L151" s="74"/>
      <c r="M151" s="243" t="s">
        <v>22</v>
      </c>
      <c r="N151" s="244" t="s">
        <v>47</v>
      </c>
      <c r="O151" s="49"/>
      <c r="P151" s="245">
        <f>O151*H151</f>
        <v>0</v>
      </c>
      <c r="Q151" s="245">
        <v>0</v>
      </c>
      <c r="R151" s="245">
        <f>Q151*H151</f>
        <v>0</v>
      </c>
      <c r="S151" s="245">
        <v>0</v>
      </c>
      <c r="T151" s="246">
        <f>S151*H151</f>
        <v>0</v>
      </c>
      <c r="AR151" s="26" t="s">
        <v>121</v>
      </c>
      <c r="AT151" s="26" t="s">
        <v>210</v>
      </c>
      <c r="AU151" s="26" t="s">
        <v>85</v>
      </c>
      <c r="AY151" s="26" t="s">
        <v>208</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121</v>
      </c>
      <c r="BM151" s="26" t="s">
        <v>442</v>
      </c>
    </row>
    <row r="152" spans="2:51" s="12" customFormat="1" ht="13.5">
      <c r="B152" s="251"/>
      <c r="C152" s="252"/>
      <c r="D152" s="248" t="s">
        <v>218</v>
      </c>
      <c r="E152" s="253" t="s">
        <v>22</v>
      </c>
      <c r="F152" s="254" t="s">
        <v>443</v>
      </c>
      <c r="G152" s="252"/>
      <c r="H152" s="255">
        <v>1457.262</v>
      </c>
      <c r="I152" s="256"/>
      <c r="J152" s="252"/>
      <c r="K152" s="252"/>
      <c r="L152" s="257"/>
      <c r="M152" s="258"/>
      <c r="N152" s="259"/>
      <c r="O152" s="259"/>
      <c r="P152" s="259"/>
      <c r="Q152" s="259"/>
      <c r="R152" s="259"/>
      <c r="S152" s="259"/>
      <c r="T152" s="260"/>
      <c r="AT152" s="261" t="s">
        <v>218</v>
      </c>
      <c r="AU152" s="261" t="s">
        <v>85</v>
      </c>
      <c r="AV152" s="12" t="s">
        <v>85</v>
      </c>
      <c r="AW152" s="12" t="s">
        <v>39</v>
      </c>
      <c r="AX152" s="12" t="s">
        <v>76</v>
      </c>
      <c r="AY152" s="261" t="s">
        <v>208</v>
      </c>
    </row>
    <row r="153" spans="2:51" s="12" customFormat="1" ht="13.5">
      <c r="B153" s="251"/>
      <c r="C153" s="252"/>
      <c r="D153" s="248" t="s">
        <v>218</v>
      </c>
      <c r="E153" s="253" t="s">
        <v>22</v>
      </c>
      <c r="F153" s="254" t="s">
        <v>444</v>
      </c>
      <c r="G153" s="252"/>
      <c r="H153" s="255">
        <v>-263.552</v>
      </c>
      <c r="I153" s="256"/>
      <c r="J153" s="252"/>
      <c r="K153" s="252"/>
      <c r="L153" s="257"/>
      <c r="M153" s="258"/>
      <c r="N153" s="259"/>
      <c r="O153" s="259"/>
      <c r="P153" s="259"/>
      <c r="Q153" s="259"/>
      <c r="R153" s="259"/>
      <c r="S153" s="259"/>
      <c r="T153" s="260"/>
      <c r="AT153" s="261" t="s">
        <v>218</v>
      </c>
      <c r="AU153" s="261" t="s">
        <v>85</v>
      </c>
      <c r="AV153" s="12" t="s">
        <v>85</v>
      </c>
      <c r="AW153" s="12" t="s">
        <v>39</v>
      </c>
      <c r="AX153" s="12" t="s">
        <v>76</v>
      </c>
      <c r="AY153" s="261" t="s">
        <v>208</v>
      </c>
    </row>
    <row r="154" spans="2:51" s="13" customFormat="1" ht="13.5">
      <c r="B154" s="262"/>
      <c r="C154" s="263"/>
      <c r="D154" s="248" t="s">
        <v>218</v>
      </c>
      <c r="E154" s="264" t="s">
        <v>22</v>
      </c>
      <c r="F154" s="265" t="s">
        <v>259</v>
      </c>
      <c r="G154" s="263"/>
      <c r="H154" s="266">
        <v>1193.71</v>
      </c>
      <c r="I154" s="267"/>
      <c r="J154" s="263"/>
      <c r="K154" s="263"/>
      <c r="L154" s="268"/>
      <c r="M154" s="269"/>
      <c r="N154" s="270"/>
      <c r="O154" s="270"/>
      <c r="P154" s="270"/>
      <c r="Q154" s="270"/>
      <c r="R154" s="270"/>
      <c r="S154" s="270"/>
      <c r="T154" s="271"/>
      <c r="AT154" s="272" t="s">
        <v>218</v>
      </c>
      <c r="AU154" s="272" t="s">
        <v>85</v>
      </c>
      <c r="AV154" s="13" t="s">
        <v>121</v>
      </c>
      <c r="AW154" s="13" t="s">
        <v>39</v>
      </c>
      <c r="AX154" s="13" t="s">
        <v>18</v>
      </c>
      <c r="AY154" s="272" t="s">
        <v>208</v>
      </c>
    </row>
    <row r="155" spans="2:65" s="1" customFormat="1" ht="51" customHeight="1">
      <c r="B155" s="48"/>
      <c r="C155" s="236" t="s">
        <v>272</v>
      </c>
      <c r="D155" s="236" t="s">
        <v>210</v>
      </c>
      <c r="E155" s="237" t="s">
        <v>445</v>
      </c>
      <c r="F155" s="238" t="s">
        <v>446</v>
      </c>
      <c r="G155" s="239" t="s">
        <v>253</v>
      </c>
      <c r="H155" s="240">
        <v>11937.1</v>
      </c>
      <c r="I155" s="241"/>
      <c r="J155" s="242">
        <f>ROUND(I155*H155,2)</f>
        <v>0</v>
      </c>
      <c r="K155" s="238" t="s">
        <v>242</v>
      </c>
      <c r="L155" s="74"/>
      <c r="M155" s="243" t="s">
        <v>22</v>
      </c>
      <c r="N155" s="244" t="s">
        <v>47</v>
      </c>
      <c r="O155" s="49"/>
      <c r="P155" s="245">
        <f>O155*H155</f>
        <v>0</v>
      </c>
      <c r="Q155" s="245">
        <v>0</v>
      </c>
      <c r="R155" s="245">
        <f>Q155*H155</f>
        <v>0</v>
      </c>
      <c r="S155" s="245">
        <v>0</v>
      </c>
      <c r="T155" s="246">
        <f>S155*H155</f>
        <v>0</v>
      </c>
      <c r="AR155" s="26" t="s">
        <v>121</v>
      </c>
      <c r="AT155" s="26" t="s">
        <v>210</v>
      </c>
      <c r="AU155" s="26" t="s">
        <v>85</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121</v>
      </c>
      <c r="BM155" s="26" t="s">
        <v>447</v>
      </c>
    </row>
    <row r="156" spans="2:51" s="12" customFormat="1" ht="13.5">
      <c r="B156" s="251"/>
      <c r="C156" s="252"/>
      <c r="D156" s="248" t="s">
        <v>218</v>
      </c>
      <c r="E156" s="252"/>
      <c r="F156" s="254" t="s">
        <v>448</v>
      </c>
      <c r="G156" s="252"/>
      <c r="H156" s="255">
        <v>11937.1</v>
      </c>
      <c r="I156" s="256"/>
      <c r="J156" s="252"/>
      <c r="K156" s="252"/>
      <c r="L156" s="257"/>
      <c r="M156" s="258"/>
      <c r="N156" s="259"/>
      <c r="O156" s="259"/>
      <c r="P156" s="259"/>
      <c r="Q156" s="259"/>
      <c r="R156" s="259"/>
      <c r="S156" s="259"/>
      <c r="T156" s="260"/>
      <c r="AT156" s="261" t="s">
        <v>218</v>
      </c>
      <c r="AU156" s="261" t="s">
        <v>85</v>
      </c>
      <c r="AV156" s="12" t="s">
        <v>85</v>
      </c>
      <c r="AW156" s="12" t="s">
        <v>6</v>
      </c>
      <c r="AX156" s="12" t="s">
        <v>18</v>
      </c>
      <c r="AY156" s="261" t="s">
        <v>208</v>
      </c>
    </row>
    <row r="157" spans="2:65" s="1" customFormat="1" ht="25.5" customHeight="1">
      <c r="B157" s="48"/>
      <c r="C157" s="236" t="s">
        <v>277</v>
      </c>
      <c r="D157" s="236" t="s">
        <v>210</v>
      </c>
      <c r="E157" s="237" t="s">
        <v>449</v>
      </c>
      <c r="F157" s="238" t="s">
        <v>450</v>
      </c>
      <c r="G157" s="239" t="s">
        <v>253</v>
      </c>
      <c r="H157" s="240">
        <v>1193.71</v>
      </c>
      <c r="I157" s="241"/>
      <c r="J157" s="242">
        <f>ROUND(I157*H157,2)</f>
        <v>0</v>
      </c>
      <c r="K157" s="238" t="s">
        <v>214</v>
      </c>
      <c r="L157" s="74"/>
      <c r="M157" s="243" t="s">
        <v>22</v>
      </c>
      <c r="N157" s="244" t="s">
        <v>47</v>
      </c>
      <c r="O157" s="49"/>
      <c r="P157" s="245">
        <f>O157*H157</f>
        <v>0</v>
      </c>
      <c r="Q157" s="245">
        <v>0</v>
      </c>
      <c r="R157" s="245">
        <f>Q157*H157</f>
        <v>0</v>
      </c>
      <c r="S157" s="245">
        <v>0</v>
      </c>
      <c r="T157" s="246">
        <f>S157*H157</f>
        <v>0</v>
      </c>
      <c r="AR157" s="26" t="s">
        <v>121</v>
      </c>
      <c r="AT157" s="26" t="s">
        <v>210</v>
      </c>
      <c r="AU157" s="26" t="s">
        <v>85</v>
      </c>
      <c r="AY157" s="26" t="s">
        <v>208</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121</v>
      </c>
      <c r="BM157" s="26" t="s">
        <v>451</v>
      </c>
    </row>
    <row r="158" spans="2:47" s="1" customFormat="1" ht="13.5">
      <c r="B158" s="48"/>
      <c r="C158" s="76"/>
      <c r="D158" s="248" t="s">
        <v>216</v>
      </c>
      <c r="E158" s="76"/>
      <c r="F158" s="249" t="s">
        <v>452</v>
      </c>
      <c r="G158" s="76"/>
      <c r="H158" s="76"/>
      <c r="I158" s="206"/>
      <c r="J158" s="76"/>
      <c r="K158" s="76"/>
      <c r="L158" s="74"/>
      <c r="M158" s="250"/>
      <c r="N158" s="49"/>
      <c r="O158" s="49"/>
      <c r="P158" s="49"/>
      <c r="Q158" s="49"/>
      <c r="R158" s="49"/>
      <c r="S158" s="49"/>
      <c r="T158" s="97"/>
      <c r="AT158" s="26" t="s">
        <v>216</v>
      </c>
      <c r="AU158" s="26" t="s">
        <v>85</v>
      </c>
    </row>
    <row r="159" spans="2:65" s="1" customFormat="1" ht="16.5" customHeight="1">
      <c r="B159" s="48"/>
      <c r="C159" s="236" t="s">
        <v>284</v>
      </c>
      <c r="D159" s="236" t="s">
        <v>210</v>
      </c>
      <c r="E159" s="237" t="s">
        <v>453</v>
      </c>
      <c r="F159" s="238" t="s">
        <v>454</v>
      </c>
      <c r="G159" s="239" t="s">
        <v>340</v>
      </c>
      <c r="H159" s="240">
        <v>2148.678</v>
      </c>
      <c r="I159" s="241"/>
      <c r="J159" s="242">
        <f>ROUND(I159*H159,2)</f>
        <v>0</v>
      </c>
      <c r="K159" s="238" t="s">
        <v>214</v>
      </c>
      <c r="L159" s="74"/>
      <c r="M159" s="243" t="s">
        <v>22</v>
      </c>
      <c r="N159" s="244" t="s">
        <v>47</v>
      </c>
      <c r="O159" s="49"/>
      <c r="P159" s="245">
        <f>O159*H159</f>
        <v>0</v>
      </c>
      <c r="Q159" s="245">
        <v>0</v>
      </c>
      <c r="R159" s="245">
        <f>Q159*H159</f>
        <v>0</v>
      </c>
      <c r="S159" s="245">
        <v>0</v>
      </c>
      <c r="T159" s="246">
        <f>S159*H159</f>
        <v>0</v>
      </c>
      <c r="AR159" s="26" t="s">
        <v>121</v>
      </c>
      <c r="AT159" s="26" t="s">
        <v>210</v>
      </c>
      <c r="AU159" s="26" t="s">
        <v>85</v>
      </c>
      <c r="AY159" s="26" t="s">
        <v>208</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121</v>
      </c>
      <c r="BM159" s="26" t="s">
        <v>455</v>
      </c>
    </row>
    <row r="160" spans="2:47" s="1" customFormat="1" ht="13.5">
      <c r="B160" s="48"/>
      <c r="C160" s="76"/>
      <c r="D160" s="248" t="s">
        <v>216</v>
      </c>
      <c r="E160" s="76"/>
      <c r="F160" s="249" t="s">
        <v>456</v>
      </c>
      <c r="G160" s="76"/>
      <c r="H160" s="76"/>
      <c r="I160" s="206"/>
      <c r="J160" s="76"/>
      <c r="K160" s="76"/>
      <c r="L160" s="74"/>
      <c r="M160" s="250"/>
      <c r="N160" s="49"/>
      <c r="O160" s="49"/>
      <c r="P160" s="49"/>
      <c r="Q160" s="49"/>
      <c r="R160" s="49"/>
      <c r="S160" s="49"/>
      <c r="T160" s="97"/>
      <c r="AT160" s="26" t="s">
        <v>216</v>
      </c>
      <c r="AU160" s="26" t="s">
        <v>85</v>
      </c>
    </row>
    <row r="161" spans="2:51" s="12" customFormat="1" ht="13.5">
      <c r="B161" s="251"/>
      <c r="C161" s="252"/>
      <c r="D161" s="248" t="s">
        <v>218</v>
      </c>
      <c r="E161" s="253" t="s">
        <v>22</v>
      </c>
      <c r="F161" s="254" t="s">
        <v>457</v>
      </c>
      <c r="G161" s="252"/>
      <c r="H161" s="255">
        <v>2148.678</v>
      </c>
      <c r="I161" s="256"/>
      <c r="J161" s="252"/>
      <c r="K161" s="252"/>
      <c r="L161" s="257"/>
      <c r="M161" s="258"/>
      <c r="N161" s="259"/>
      <c r="O161" s="259"/>
      <c r="P161" s="259"/>
      <c r="Q161" s="259"/>
      <c r="R161" s="259"/>
      <c r="S161" s="259"/>
      <c r="T161" s="260"/>
      <c r="AT161" s="261" t="s">
        <v>218</v>
      </c>
      <c r="AU161" s="261" t="s">
        <v>85</v>
      </c>
      <c r="AV161" s="12" t="s">
        <v>85</v>
      </c>
      <c r="AW161" s="12" t="s">
        <v>39</v>
      </c>
      <c r="AX161" s="12" t="s">
        <v>18</v>
      </c>
      <c r="AY161" s="261" t="s">
        <v>208</v>
      </c>
    </row>
    <row r="162" spans="2:65" s="1" customFormat="1" ht="38.25" customHeight="1">
      <c r="B162" s="48"/>
      <c r="C162" s="236" t="s">
        <v>290</v>
      </c>
      <c r="D162" s="236" t="s">
        <v>210</v>
      </c>
      <c r="E162" s="237" t="s">
        <v>458</v>
      </c>
      <c r="F162" s="238" t="s">
        <v>459</v>
      </c>
      <c r="G162" s="239" t="s">
        <v>253</v>
      </c>
      <c r="H162" s="240">
        <v>263.552</v>
      </c>
      <c r="I162" s="241"/>
      <c r="J162" s="242">
        <f>ROUND(I162*H162,2)</f>
        <v>0</v>
      </c>
      <c r="K162" s="238" t="s">
        <v>214</v>
      </c>
      <c r="L162" s="74"/>
      <c r="M162" s="243" t="s">
        <v>22</v>
      </c>
      <c r="N162" s="244" t="s">
        <v>47</v>
      </c>
      <c r="O162" s="49"/>
      <c r="P162" s="245">
        <f>O162*H162</f>
        <v>0</v>
      </c>
      <c r="Q162" s="245">
        <v>0</v>
      </c>
      <c r="R162" s="245">
        <f>Q162*H162</f>
        <v>0</v>
      </c>
      <c r="S162" s="245">
        <v>0</v>
      </c>
      <c r="T162" s="246">
        <f>S162*H162</f>
        <v>0</v>
      </c>
      <c r="AR162" s="26" t="s">
        <v>121</v>
      </c>
      <c r="AT162" s="26" t="s">
        <v>210</v>
      </c>
      <c r="AU162" s="26" t="s">
        <v>85</v>
      </c>
      <c r="AY162" s="26" t="s">
        <v>208</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121</v>
      </c>
      <c r="BM162" s="26" t="s">
        <v>460</v>
      </c>
    </row>
    <row r="163" spans="2:47" s="1" customFormat="1" ht="13.5">
      <c r="B163" s="48"/>
      <c r="C163" s="76"/>
      <c r="D163" s="248" t="s">
        <v>216</v>
      </c>
      <c r="E163" s="76"/>
      <c r="F163" s="249" t="s">
        <v>461</v>
      </c>
      <c r="G163" s="76"/>
      <c r="H163" s="76"/>
      <c r="I163" s="206"/>
      <c r="J163" s="76"/>
      <c r="K163" s="76"/>
      <c r="L163" s="74"/>
      <c r="M163" s="250"/>
      <c r="N163" s="49"/>
      <c r="O163" s="49"/>
      <c r="P163" s="49"/>
      <c r="Q163" s="49"/>
      <c r="R163" s="49"/>
      <c r="S163" s="49"/>
      <c r="T163" s="97"/>
      <c r="AT163" s="26" t="s">
        <v>216</v>
      </c>
      <c r="AU163" s="26" t="s">
        <v>85</v>
      </c>
    </row>
    <row r="164" spans="2:51" s="12" customFormat="1" ht="13.5">
      <c r="B164" s="251"/>
      <c r="C164" s="252"/>
      <c r="D164" s="248" t="s">
        <v>218</v>
      </c>
      <c r="E164" s="253" t="s">
        <v>22</v>
      </c>
      <c r="F164" s="254" t="s">
        <v>435</v>
      </c>
      <c r="G164" s="252"/>
      <c r="H164" s="255">
        <v>58.123</v>
      </c>
      <c r="I164" s="256"/>
      <c r="J164" s="252"/>
      <c r="K164" s="252"/>
      <c r="L164" s="257"/>
      <c r="M164" s="258"/>
      <c r="N164" s="259"/>
      <c r="O164" s="259"/>
      <c r="P164" s="259"/>
      <c r="Q164" s="259"/>
      <c r="R164" s="259"/>
      <c r="S164" s="259"/>
      <c r="T164" s="260"/>
      <c r="AT164" s="261" t="s">
        <v>218</v>
      </c>
      <c r="AU164" s="261" t="s">
        <v>85</v>
      </c>
      <c r="AV164" s="12" t="s">
        <v>85</v>
      </c>
      <c r="AW164" s="12" t="s">
        <v>39</v>
      </c>
      <c r="AX164" s="12" t="s">
        <v>76</v>
      </c>
      <c r="AY164" s="261" t="s">
        <v>208</v>
      </c>
    </row>
    <row r="165" spans="2:51" s="12" customFormat="1" ht="13.5">
      <c r="B165" s="251"/>
      <c r="C165" s="252"/>
      <c r="D165" s="248" t="s">
        <v>218</v>
      </c>
      <c r="E165" s="253" t="s">
        <v>22</v>
      </c>
      <c r="F165" s="254" t="s">
        <v>436</v>
      </c>
      <c r="G165" s="252"/>
      <c r="H165" s="255">
        <v>14.147</v>
      </c>
      <c r="I165" s="256"/>
      <c r="J165" s="252"/>
      <c r="K165" s="252"/>
      <c r="L165" s="257"/>
      <c r="M165" s="258"/>
      <c r="N165" s="259"/>
      <c r="O165" s="259"/>
      <c r="P165" s="259"/>
      <c r="Q165" s="259"/>
      <c r="R165" s="259"/>
      <c r="S165" s="259"/>
      <c r="T165" s="260"/>
      <c r="AT165" s="261" t="s">
        <v>218</v>
      </c>
      <c r="AU165" s="261" t="s">
        <v>85</v>
      </c>
      <c r="AV165" s="12" t="s">
        <v>85</v>
      </c>
      <c r="AW165" s="12" t="s">
        <v>39</v>
      </c>
      <c r="AX165" s="12" t="s">
        <v>76</v>
      </c>
      <c r="AY165" s="261" t="s">
        <v>208</v>
      </c>
    </row>
    <row r="166" spans="2:51" s="12" customFormat="1" ht="13.5">
      <c r="B166" s="251"/>
      <c r="C166" s="252"/>
      <c r="D166" s="248" t="s">
        <v>218</v>
      </c>
      <c r="E166" s="253" t="s">
        <v>22</v>
      </c>
      <c r="F166" s="254" t="s">
        <v>437</v>
      </c>
      <c r="G166" s="252"/>
      <c r="H166" s="255">
        <v>2.352</v>
      </c>
      <c r="I166" s="256"/>
      <c r="J166" s="252"/>
      <c r="K166" s="252"/>
      <c r="L166" s="257"/>
      <c r="M166" s="258"/>
      <c r="N166" s="259"/>
      <c r="O166" s="259"/>
      <c r="P166" s="259"/>
      <c r="Q166" s="259"/>
      <c r="R166" s="259"/>
      <c r="S166" s="259"/>
      <c r="T166" s="260"/>
      <c r="AT166" s="261" t="s">
        <v>218</v>
      </c>
      <c r="AU166" s="261" t="s">
        <v>85</v>
      </c>
      <c r="AV166" s="12" t="s">
        <v>85</v>
      </c>
      <c r="AW166" s="12" t="s">
        <v>39</v>
      </c>
      <c r="AX166" s="12" t="s">
        <v>76</v>
      </c>
      <c r="AY166" s="261" t="s">
        <v>208</v>
      </c>
    </row>
    <row r="167" spans="2:51" s="12" customFormat="1" ht="13.5">
      <c r="B167" s="251"/>
      <c r="C167" s="252"/>
      <c r="D167" s="248" t="s">
        <v>218</v>
      </c>
      <c r="E167" s="253" t="s">
        <v>22</v>
      </c>
      <c r="F167" s="254" t="s">
        <v>438</v>
      </c>
      <c r="G167" s="252"/>
      <c r="H167" s="255">
        <v>10.455</v>
      </c>
      <c r="I167" s="256"/>
      <c r="J167" s="252"/>
      <c r="K167" s="252"/>
      <c r="L167" s="257"/>
      <c r="M167" s="258"/>
      <c r="N167" s="259"/>
      <c r="O167" s="259"/>
      <c r="P167" s="259"/>
      <c r="Q167" s="259"/>
      <c r="R167" s="259"/>
      <c r="S167" s="259"/>
      <c r="T167" s="260"/>
      <c r="AT167" s="261" t="s">
        <v>218</v>
      </c>
      <c r="AU167" s="261" t="s">
        <v>85</v>
      </c>
      <c r="AV167" s="12" t="s">
        <v>85</v>
      </c>
      <c r="AW167" s="12" t="s">
        <v>39</v>
      </c>
      <c r="AX167" s="12" t="s">
        <v>76</v>
      </c>
      <c r="AY167" s="261" t="s">
        <v>208</v>
      </c>
    </row>
    <row r="168" spans="2:51" s="12" customFormat="1" ht="13.5">
      <c r="B168" s="251"/>
      <c r="C168" s="252"/>
      <c r="D168" s="248" t="s">
        <v>218</v>
      </c>
      <c r="E168" s="253" t="s">
        <v>22</v>
      </c>
      <c r="F168" s="254" t="s">
        <v>439</v>
      </c>
      <c r="G168" s="252"/>
      <c r="H168" s="255">
        <v>178.475</v>
      </c>
      <c r="I168" s="256"/>
      <c r="J168" s="252"/>
      <c r="K168" s="252"/>
      <c r="L168" s="257"/>
      <c r="M168" s="258"/>
      <c r="N168" s="259"/>
      <c r="O168" s="259"/>
      <c r="P168" s="259"/>
      <c r="Q168" s="259"/>
      <c r="R168" s="259"/>
      <c r="S168" s="259"/>
      <c r="T168" s="260"/>
      <c r="AT168" s="261" t="s">
        <v>218</v>
      </c>
      <c r="AU168" s="261" t="s">
        <v>85</v>
      </c>
      <c r="AV168" s="12" t="s">
        <v>85</v>
      </c>
      <c r="AW168" s="12" t="s">
        <v>39</v>
      </c>
      <c r="AX168" s="12" t="s">
        <v>76</v>
      </c>
      <c r="AY168" s="261" t="s">
        <v>208</v>
      </c>
    </row>
    <row r="169" spans="2:51" s="13" customFormat="1" ht="13.5">
      <c r="B169" s="262"/>
      <c r="C169" s="263"/>
      <c r="D169" s="248" t="s">
        <v>218</v>
      </c>
      <c r="E169" s="264" t="s">
        <v>22</v>
      </c>
      <c r="F169" s="265" t="s">
        <v>259</v>
      </c>
      <c r="G169" s="263"/>
      <c r="H169" s="266">
        <v>263.552</v>
      </c>
      <c r="I169" s="267"/>
      <c r="J169" s="263"/>
      <c r="K169" s="263"/>
      <c r="L169" s="268"/>
      <c r="M169" s="269"/>
      <c r="N169" s="270"/>
      <c r="O169" s="270"/>
      <c r="P169" s="270"/>
      <c r="Q169" s="270"/>
      <c r="R169" s="270"/>
      <c r="S169" s="270"/>
      <c r="T169" s="271"/>
      <c r="AT169" s="272" t="s">
        <v>218</v>
      </c>
      <c r="AU169" s="272" t="s">
        <v>85</v>
      </c>
      <c r="AV169" s="13" t="s">
        <v>121</v>
      </c>
      <c r="AW169" s="13" t="s">
        <v>39</v>
      </c>
      <c r="AX169" s="13" t="s">
        <v>18</v>
      </c>
      <c r="AY169" s="272" t="s">
        <v>208</v>
      </c>
    </row>
    <row r="170" spans="2:65" s="1" customFormat="1" ht="38.25" customHeight="1">
      <c r="B170" s="48"/>
      <c r="C170" s="236" t="s">
        <v>10</v>
      </c>
      <c r="D170" s="236" t="s">
        <v>210</v>
      </c>
      <c r="E170" s="237" t="s">
        <v>462</v>
      </c>
      <c r="F170" s="238" t="s">
        <v>463</v>
      </c>
      <c r="G170" s="239" t="s">
        <v>269</v>
      </c>
      <c r="H170" s="240">
        <v>31.5</v>
      </c>
      <c r="I170" s="241"/>
      <c r="J170" s="242">
        <f>ROUND(I170*H170,2)</f>
        <v>0</v>
      </c>
      <c r="K170" s="238" t="s">
        <v>464</v>
      </c>
      <c r="L170" s="74"/>
      <c r="M170" s="243" t="s">
        <v>22</v>
      </c>
      <c r="N170" s="244" t="s">
        <v>47</v>
      </c>
      <c r="O170" s="49"/>
      <c r="P170" s="245">
        <f>O170*H170</f>
        <v>0</v>
      </c>
      <c r="Q170" s="245">
        <v>0.00133</v>
      </c>
      <c r="R170" s="245">
        <f>Q170*H170</f>
        <v>0.041895</v>
      </c>
      <c r="S170" s="245">
        <v>0</v>
      </c>
      <c r="T170" s="246">
        <f>S170*H170</f>
        <v>0</v>
      </c>
      <c r="AR170" s="26" t="s">
        <v>121</v>
      </c>
      <c r="AT170" s="26" t="s">
        <v>210</v>
      </c>
      <c r="AU170" s="26" t="s">
        <v>85</v>
      </c>
      <c r="AY170" s="26" t="s">
        <v>208</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121</v>
      </c>
      <c r="BM170" s="26" t="s">
        <v>465</v>
      </c>
    </row>
    <row r="171" spans="2:51" s="14" customFormat="1" ht="13.5">
      <c r="B171" s="273"/>
      <c r="C171" s="274"/>
      <c r="D171" s="248" t="s">
        <v>218</v>
      </c>
      <c r="E171" s="275" t="s">
        <v>22</v>
      </c>
      <c r="F171" s="276" t="s">
        <v>466</v>
      </c>
      <c r="G171" s="274"/>
      <c r="H171" s="275" t="s">
        <v>22</v>
      </c>
      <c r="I171" s="277"/>
      <c r="J171" s="274"/>
      <c r="K171" s="274"/>
      <c r="L171" s="278"/>
      <c r="M171" s="279"/>
      <c r="N171" s="280"/>
      <c r="O171" s="280"/>
      <c r="P171" s="280"/>
      <c r="Q171" s="280"/>
      <c r="R171" s="280"/>
      <c r="S171" s="280"/>
      <c r="T171" s="281"/>
      <c r="AT171" s="282" t="s">
        <v>218</v>
      </c>
      <c r="AU171" s="282" t="s">
        <v>85</v>
      </c>
      <c r="AV171" s="14" t="s">
        <v>18</v>
      </c>
      <c r="AW171" s="14" t="s">
        <v>39</v>
      </c>
      <c r="AX171" s="14" t="s">
        <v>76</v>
      </c>
      <c r="AY171" s="282" t="s">
        <v>208</v>
      </c>
    </row>
    <row r="172" spans="2:51" s="12" customFormat="1" ht="13.5">
      <c r="B172" s="251"/>
      <c r="C172" s="252"/>
      <c r="D172" s="248" t="s">
        <v>218</v>
      </c>
      <c r="E172" s="253" t="s">
        <v>22</v>
      </c>
      <c r="F172" s="254" t="s">
        <v>467</v>
      </c>
      <c r="G172" s="252"/>
      <c r="H172" s="255">
        <v>31.5</v>
      </c>
      <c r="I172" s="256"/>
      <c r="J172" s="252"/>
      <c r="K172" s="252"/>
      <c r="L172" s="257"/>
      <c r="M172" s="258"/>
      <c r="N172" s="259"/>
      <c r="O172" s="259"/>
      <c r="P172" s="259"/>
      <c r="Q172" s="259"/>
      <c r="R172" s="259"/>
      <c r="S172" s="259"/>
      <c r="T172" s="260"/>
      <c r="AT172" s="261" t="s">
        <v>218</v>
      </c>
      <c r="AU172" s="261" t="s">
        <v>85</v>
      </c>
      <c r="AV172" s="12" t="s">
        <v>85</v>
      </c>
      <c r="AW172" s="12" t="s">
        <v>39</v>
      </c>
      <c r="AX172" s="12" t="s">
        <v>18</v>
      </c>
      <c r="AY172" s="261" t="s">
        <v>208</v>
      </c>
    </row>
    <row r="173" spans="2:65" s="1" customFormat="1" ht="25.5" customHeight="1">
      <c r="B173" s="48"/>
      <c r="C173" s="286" t="s">
        <v>300</v>
      </c>
      <c r="D173" s="286" t="s">
        <v>468</v>
      </c>
      <c r="E173" s="287" t="s">
        <v>469</v>
      </c>
      <c r="F173" s="288" t="s">
        <v>470</v>
      </c>
      <c r="G173" s="289" t="s">
        <v>340</v>
      </c>
      <c r="H173" s="290">
        <v>0.863</v>
      </c>
      <c r="I173" s="291"/>
      <c r="J173" s="292">
        <f>ROUND(I173*H173,2)</f>
        <v>0</v>
      </c>
      <c r="K173" s="288" t="s">
        <v>464</v>
      </c>
      <c r="L173" s="293"/>
      <c r="M173" s="294" t="s">
        <v>22</v>
      </c>
      <c r="N173" s="295" t="s">
        <v>47</v>
      </c>
      <c r="O173" s="49"/>
      <c r="P173" s="245">
        <f>O173*H173</f>
        <v>0</v>
      </c>
      <c r="Q173" s="245">
        <v>1</v>
      </c>
      <c r="R173" s="245">
        <f>Q173*H173</f>
        <v>0.863</v>
      </c>
      <c r="S173" s="245">
        <v>0</v>
      </c>
      <c r="T173" s="246">
        <f>S173*H173</f>
        <v>0</v>
      </c>
      <c r="AR173" s="26" t="s">
        <v>250</v>
      </c>
      <c r="AT173" s="26" t="s">
        <v>468</v>
      </c>
      <c r="AU173" s="26" t="s">
        <v>85</v>
      </c>
      <c r="AY173" s="26" t="s">
        <v>208</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121</v>
      </c>
      <c r="BM173" s="26" t="s">
        <v>471</v>
      </c>
    </row>
    <row r="174" spans="2:47" s="1" customFormat="1" ht="13.5">
      <c r="B174" s="48"/>
      <c r="C174" s="76"/>
      <c r="D174" s="248" t="s">
        <v>391</v>
      </c>
      <c r="E174" s="76"/>
      <c r="F174" s="249" t="s">
        <v>472</v>
      </c>
      <c r="G174" s="76"/>
      <c r="H174" s="76"/>
      <c r="I174" s="206"/>
      <c r="J174" s="76"/>
      <c r="K174" s="76"/>
      <c r="L174" s="74"/>
      <c r="M174" s="250"/>
      <c r="N174" s="49"/>
      <c r="O174" s="49"/>
      <c r="P174" s="49"/>
      <c r="Q174" s="49"/>
      <c r="R174" s="49"/>
      <c r="S174" s="49"/>
      <c r="T174" s="97"/>
      <c r="AT174" s="26" t="s">
        <v>391</v>
      </c>
      <c r="AU174" s="26" t="s">
        <v>85</v>
      </c>
    </row>
    <row r="175" spans="2:51" s="12" customFormat="1" ht="13.5">
      <c r="B175" s="251"/>
      <c r="C175" s="252"/>
      <c r="D175" s="248" t="s">
        <v>218</v>
      </c>
      <c r="E175" s="253" t="s">
        <v>22</v>
      </c>
      <c r="F175" s="254" t="s">
        <v>473</v>
      </c>
      <c r="G175" s="252"/>
      <c r="H175" s="255">
        <v>0.863</v>
      </c>
      <c r="I175" s="256"/>
      <c r="J175" s="252"/>
      <c r="K175" s="252"/>
      <c r="L175" s="257"/>
      <c r="M175" s="258"/>
      <c r="N175" s="259"/>
      <c r="O175" s="259"/>
      <c r="P175" s="259"/>
      <c r="Q175" s="259"/>
      <c r="R175" s="259"/>
      <c r="S175" s="259"/>
      <c r="T175" s="260"/>
      <c r="AT175" s="261" t="s">
        <v>218</v>
      </c>
      <c r="AU175" s="261" t="s">
        <v>85</v>
      </c>
      <c r="AV175" s="12" t="s">
        <v>85</v>
      </c>
      <c r="AW175" s="12" t="s">
        <v>39</v>
      </c>
      <c r="AX175" s="12" t="s">
        <v>18</v>
      </c>
      <c r="AY175" s="261" t="s">
        <v>208</v>
      </c>
    </row>
    <row r="176" spans="2:65" s="1" customFormat="1" ht="25.5" customHeight="1">
      <c r="B176" s="48"/>
      <c r="C176" s="236" t="s">
        <v>306</v>
      </c>
      <c r="D176" s="236" t="s">
        <v>210</v>
      </c>
      <c r="E176" s="237" t="s">
        <v>474</v>
      </c>
      <c r="F176" s="238" t="s">
        <v>475</v>
      </c>
      <c r="G176" s="239" t="s">
        <v>269</v>
      </c>
      <c r="H176" s="240">
        <v>3.5</v>
      </c>
      <c r="I176" s="241"/>
      <c r="J176" s="242">
        <f>ROUND(I176*H176,2)</f>
        <v>0</v>
      </c>
      <c r="K176" s="238" t="s">
        <v>464</v>
      </c>
      <c r="L176" s="74"/>
      <c r="M176" s="243" t="s">
        <v>22</v>
      </c>
      <c r="N176" s="244" t="s">
        <v>47</v>
      </c>
      <c r="O176" s="49"/>
      <c r="P176" s="245">
        <f>O176*H176</f>
        <v>0</v>
      </c>
      <c r="Q176" s="245">
        <v>0.15469</v>
      </c>
      <c r="R176" s="245">
        <f>Q176*H176</f>
        <v>0.541415</v>
      </c>
      <c r="S176" s="245">
        <v>0</v>
      </c>
      <c r="T176" s="246">
        <f>S176*H176</f>
        <v>0</v>
      </c>
      <c r="AR176" s="26" t="s">
        <v>121</v>
      </c>
      <c r="AT176" s="26" t="s">
        <v>210</v>
      </c>
      <c r="AU176" s="26" t="s">
        <v>85</v>
      </c>
      <c r="AY176" s="26" t="s">
        <v>208</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121</v>
      </c>
      <c r="BM176" s="26" t="s">
        <v>476</v>
      </c>
    </row>
    <row r="177" spans="2:51" s="12" customFormat="1" ht="13.5">
      <c r="B177" s="251"/>
      <c r="C177" s="252"/>
      <c r="D177" s="248" t="s">
        <v>218</v>
      </c>
      <c r="E177" s="253" t="s">
        <v>22</v>
      </c>
      <c r="F177" s="254" t="s">
        <v>477</v>
      </c>
      <c r="G177" s="252"/>
      <c r="H177" s="255">
        <v>3.5</v>
      </c>
      <c r="I177" s="256"/>
      <c r="J177" s="252"/>
      <c r="K177" s="252"/>
      <c r="L177" s="257"/>
      <c r="M177" s="258"/>
      <c r="N177" s="259"/>
      <c r="O177" s="259"/>
      <c r="P177" s="259"/>
      <c r="Q177" s="259"/>
      <c r="R177" s="259"/>
      <c r="S177" s="259"/>
      <c r="T177" s="260"/>
      <c r="AT177" s="261" t="s">
        <v>218</v>
      </c>
      <c r="AU177" s="261" t="s">
        <v>85</v>
      </c>
      <c r="AV177" s="12" t="s">
        <v>85</v>
      </c>
      <c r="AW177" s="12" t="s">
        <v>39</v>
      </c>
      <c r="AX177" s="12" t="s">
        <v>18</v>
      </c>
      <c r="AY177" s="261" t="s">
        <v>208</v>
      </c>
    </row>
    <row r="178" spans="2:65" s="1" customFormat="1" ht="51" customHeight="1">
      <c r="B178" s="48"/>
      <c r="C178" s="236" t="s">
        <v>311</v>
      </c>
      <c r="D178" s="236" t="s">
        <v>210</v>
      </c>
      <c r="E178" s="237" t="s">
        <v>478</v>
      </c>
      <c r="F178" s="238" t="s">
        <v>479</v>
      </c>
      <c r="G178" s="239" t="s">
        <v>227</v>
      </c>
      <c r="H178" s="240">
        <v>7</v>
      </c>
      <c r="I178" s="241"/>
      <c r="J178" s="242">
        <f>ROUND(I178*H178,2)</f>
        <v>0</v>
      </c>
      <c r="K178" s="238" t="s">
        <v>464</v>
      </c>
      <c r="L178" s="74"/>
      <c r="M178" s="243" t="s">
        <v>22</v>
      </c>
      <c r="N178" s="244" t="s">
        <v>47</v>
      </c>
      <c r="O178" s="49"/>
      <c r="P178" s="245">
        <f>O178*H178</f>
        <v>0</v>
      </c>
      <c r="Q178" s="245">
        <v>3.70982</v>
      </c>
      <c r="R178" s="245">
        <f>Q178*H178</f>
        <v>25.96874</v>
      </c>
      <c r="S178" s="245">
        <v>0</v>
      </c>
      <c r="T178" s="246">
        <f>S178*H178</f>
        <v>0</v>
      </c>
      <c r="AR178" s="26" t="s">
        <v>121</v>
      </c>
      <c r="AT178" s="26" t="s">
        <v>210</v>
      </c>
      <c r="AU178" s="26" t="s">
        <v>85</v>
      </c>
      <c r="AY178" s="26" t="s">
        <v>208</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121</v>
      </c>
      <c r="BM178" s="26" t="s">
        <v>480</v>
      </c>
    </row>
    <row r="179" spans="2:51" s="12" customFormat="1" ht="13.5">
      <c r="B179" s="251"/>
      <c r="C179" s="252"/>
      <c r="D179" s="248" t="s">
        <v>218</v>
      </c>
      <c r="E179" s="253" t="s">
        <v>22</v>
      </c>
      <c r="F179" s="254" t="s">
        <v>481</v>
      </c>
      <c r="G179" s="252"/>
      <c r="H179" s="255">
        <v>7</v>
      </c>
      <c r="I179" s="256"/>
      <c r="J179" s="252"/>
      <c r="K179" s="252"/>
      <c r="L179" s="257"/>
      <c r="M179" s="258"/>
      <c r="N179" s="259"/>
      <c r="O179" s="259"/>
      <c r="P179" s="259"/>
      <c r="Q179" s="259"/>
      <c r="R179" s="259"/>
      <c r="S179" s="259"/>
      <c r="T179" s="260"/>
      <c r="AT179" s="261" t="s">
        <v>218</v>
      </c>
      <c r="AU179" s="261" t="s">
        <v>85</v>
      </c>
      <c r="AV179" s="12" t="s">
        <v>85</v>
      </c>
      <c r="AW179" s="12" t="s">
        <v>39</v>
      </c>
      <c r="AX179" s="12" t="s">
        <v>18</v>
      </c>
      <c r="AY179" s="261" t="s">
        <v>208</v>
      </c>
    </row>
    <row r="180" spans="2:65" s="1" customFormat="1" ht="51" customHeight="1">
      <c r="B180" s="48"/>
      <c r="C180" s="236" t="s">
        <v>315</v>
      </c>
      <c r="D180" s="236" t="s">
        <v>210</v>
      </c>
      <c r="E180" s="237" t="s">
        <v>482</v>
      </c>
      <c r="F180" s="238" t="s">
        <v>483</v>
      </c>
      <c r="G180" s="239" t="s">
        <v>227</v>
      </c>
      <c r="H180" s="240">
        <v>7</v>
      </c>
      <c r="I180" s="241"/>
      <c r="J180" s="242">
        <f>ROUND(I180*H180,2)</f>
        <v>0</v>
      </c>
      <c r="K180" s="238" t="s">
        <v>464</v>
      </c>
      <c r="L180" s="74"/>
      <c r="M180" s="243" t="s">
        <v>22</v>
      </c>
      <c r="N180" s="244" t="s">
        <v>47</v>
      </c>
      <c r="O180" s="49"/>
      <c r="P180" s="245">
        <f>O180*H180</f>
        <v>0</v>
      </c>
      <c r="Q180" s="245">
        <v>0</v>
      </c>
      <c r="R180" s="245">
        <f>Q180*H180</f>
        <v>0</v>
      </c>
      <c r="S180" s="245">
        <v>0</v>
      </c>
      <c r="T180" s="246">
        <f>S180*H180</f>
        <v>0</v>
      </c>
      <c r="AR180" s="26" t="s">
        <v>121</v>
      </c>
      <c r="AT180" s="26" t="s">
        <v>210</v>
      </c>
      <c r="AU180" s="26" t="s">
        <v>85</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121</v>
      </c>
      <c r="BM180" s="26" t="s">
        <v>484</v>
      </c>
    </row>
    <row r="181" spans="2:65" s="1" customFormat="1" ht="25.5" customHeight="1">
      <c r="B181" s="48"/>
      <c r="C181" s="236" t="s">
        <v>320</v>
      </c>
      <c r="D181" s="236" t="s">
        <v>210</v>
      </c>
      <c r="E181" s="237" t="s">
        <v>485</v>
      </c>
      <c r="F181" s="238" t="s">
        <v>486</v>
      </c>
      <c r="G181" s="239" t="s">
        <v>213</v>
      </c>
      <c r="H181" s="240">
        <v>56</v>
      </c>
      <c r="I181" s="241"/>
      <c r="J181" s="242">
        <f>ROUND(I181*H181,2)</f>
        <v>0</v>
      </c>
      <c r="K181" s="238" t="s">
        <v>464</v>
      </c>
      <c r="L181" s="74"/>
      <c r="M181" s="243" t="s">
        <v>22</v>
      </c>
      <c r="N181" s="244" t="s">
        <v>47</v>
      </c>
      <c r="O181" s="49"/>
      <c r="P181" s="245">
        <f>O181*H181</f>
        <v>0</v>
      </c>
      <c r="Q181" s="245">
        <v>0.02111</v>
      </c>
      <c r="R181" s="245">
        <f>Q181*H181</f>
        <v>1.18216</v>
      </c>
      <c r="S181" s="245">
        <v>0</v>
      </c>
      <c r="T181" s="246">
        <f>S181*H181</f>
        <v>0</v>
      </c>
      <c r="AR181" s="26" t="s">
        <v>121</v>
      </c>
      <c r="AT181" s="26" t="s">
        <v>210</v>
      </c>
      <c r="AU181" s="26" t="s">
        <v>85</v>
      </c>
      <c r="AY181" s="26" t="s">
        <v>208</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121</v>
      </c>
      <c r="BM181" s="26" t="s">
        <v>487</v>
      </c>
    </row>
    <row r="182" spans="2:51" s="12" customFormat="1" ht="13.5">
      <c r="B182" s="251"/>
      <c r="C182" s="252"/>
      <c r="D182" s="248" t="s">
        <v>218</v>
      </c>
      <c r="E182" s="253" t="s">
        <v>22</v>
      </c>
      <c r="F182" s="254" t="s">
        <v>488</v>
      </c>
      <c r="G182" s="252"/>
      <c r="H182" s="255">
        <v>56</v>
      </c>
      <c r="I182" s="256"/>
      <c r="J182" s="252"/>
      <c r="K182" s="252"/>
      <c r="L182" s="257"/>
      <c r="M182" s="258"/>
      <c r="N182" s="259"/>
      <c r="O182" s="259"/>
      <c r="P182" s="259"/>
      <c r="Q182" s="259"/>
      <c r="R182" s="259"/>
      <c r="S182" s="259"/>
      <c r="T182" s="260"/>
      <c r="AT182" s="261" t="s">
        <v>218</v>
      </c>
      <c r="AU182" s="261" t="s">
        <v>85</v>
      </c>
      <c r="AV182" s="12" t="s">
        <v>85</v>
      </c>
      <c r="AW182" s="12" t="s">
        <v>39</v>
      </c>
      <c r="AX182" s="12" t="s">
        <v>18</v>
      </c>
      <c r="AY182" s="261" t="s">
        <v>208</v>
      </c>
    </row>
    <row r="183" spans="2:65" s="1" customFormat="1" ht="25.5" customHeight="1">
      <c r="B183" s="48"/>
      <c r="C183" s="286" t="s">
        <v>9</v>
      </c>
      <c r="D183" s="286" t="s">
        <v>468</v>
      </c>
      <c r="E183" s="287" t="s">
        <v>489</v>
      </c>
      <c r="F183" s="288" t="s">
        <v>490</v>
      </c>
      <c r="G183" s="289" t="s">
        <v>253</v>
      </c>
      <c r="H183" s="290">
        <v>3.36</v>
      </c>
      <c r="I183" s="291"/>
      <c r="J183" s="292">
        <f>ROUND(I183*H183,2)</f>
        <v>0</v>
      </c>
      <c r="K183" s="288" t="s">
        <v>464</v>
      </c>
      <c r="L183" s="293"/>
      <c r="M183" s="294" t="s">
        <v>22</v>
      </c>
      <c r="N183" s="295" t="s">
        <v>47</v>
      </c>
      <c r="O183" s="49"/>
      <c r="P183" s="245">
        <f>O183*H183</f>
        <v>0</v>
      </c>
      <c r="Q183" s="245">
        <v>0.55</v>
      </c>
      <c r="R183" s="245">
        <f>Q183*H183</f>
        <v>1.848</v>
      </c>
      <c r="S183" s="245">
        <v>0</v>
      </c>
      <c r="T183" s="246">
        <f>S183*H183</f>
        <v>0</v>
      </c>
      <c r="AR183" s="26" t="s">
        <v>250</v>
      </c>
      <c r="AT183" s="26" t="s">
        <v>468</v>
      </c>
      <c r="AU183" s="26" t="s">
        <v>85</v>
      </c>
      <c r="AY183" s="26" t="s">
        <v>208</v>
      </c>
      <c r="BE183" s="247">
        <f>IF(N183="základní",J183,0)</f>
        <v>0</v>
      </c>
      <c r="BF183" s="247">
        <f>IF(N183="snížená",J183,0)</f>
        <v>0</v>
      </c>
      <c r="BG183" s="247">
        <f>IF(N183="zákl. přenesená",J183,0)</f>
        <v>0</v>
      </c>
      <c r="BH183" s="247">
        <f>IF(N183="sníž. přenesená",J183,0)</f>
        <v>0</v>
      </c>
      <c r="BI183" s="247">
        <f>IF(N183="nulová",J183,0)</f>
        <v>0</v>
      </c>
      <c r="BJ183" s="26" t="s">
        <v>18</v>
      </c>
      <c r="BK183" s="247">
        <f>ROUND(I183*H183,2)</f>
        <v>0</v>
      </c>
      <c r="BL183" s="26" t="s">
        <v>121</v>
      </c>
      <c r="BM183" s="26" t="s">
        <v>491</v>
      </c>
    </row>
    <row r="184" spans="2:51" s="14" customFormat="1" ht="13.5">
      <c r="B184" s="273"/>
      <c r="C184" s="274"/>
      <c r="D184" s="248" t="s">
        <v>218</v>
      </c>
      <c r="E184" s="275" t="s">
        <v>22</v>
      </c>
      <c r="F184" s="276" t="s">
        <v>492</v>
      </c>
      <c r="G184" s="274"/>
      <c r="H184" s="275" t="s">
        <v>22</v>
      </c>
      <c r="I184" s="277"/>
      <c r="J184" s="274"/>
      <c r="K184" s="274"/>
      <c r="L184" s="278"/>
      <c r="M184" s="279"/>
      <c r="N184" s="280"/>
      <c r="O184" s="280"/>
      <c r="P184" s="280"/>
      <c r="Q184" s="280"/>
      <c r="R184" s="280"/>
      <c r="S184" s="280"/>
      <c r="T184" s="281"/>
      <c r="AT184" s="282" t="s">
        <v>218</v>
      </c>
      <c r="AU184" s="282" t="s">
        <v>85</v>
      </c>
      <c r="AV184" s="14" t="s">
        <v>18</v>
      </c>
      <c r="AW184" s="14" t="s">
        <v>39</v>
      </c>
      <c r="AX184" s="14" t="s">
        <v>76</v>
      </c>
      <c r="AY184" s="282" t="s">
        <v>208</v>
      </c>
    </row>
    <row r="185" spans="2:51" s="12" customFormat="1" ht="13.5">
      <c r="B185" s="251"/>
      <c r="C185" s="252"/>
      <c r="D185" s="248" t="s">
        <v>218</v>
      </c>
      <c r="E185" s="253" t="s">
        <v>22</v>
      </c>
      <c r="F185" s="254" t="s">
        <v>493</v>
      </c>
      <c r="G185" s="252"/>
      <c r="H185" s="255">
        <v>3.36</v>
      </c>
      <c r="I185" s="256"/>
      <c r="J185" s="252"/>
      <c r="K185" s="252"/>
      <c r="L185" s="257"/>
      <c r="M185" s="258"/>
      <c r="N185" s="259"/>
      <c r="O185" s="259"/>
      <c r="P185" s="259"/>
      <c r="Q185" s="259"/>
      <c r="R185" s="259"/>
      <c r="S185" s="259"/>
      <c r="T185" s="260"/>
      <c r="AT185" s="261" t="s">
        <v>218</v>
      </c>
      <c r="AU185" s="261" t="s">
        <v>85</v>
      </c>
      <c r="AV185" s="12" t="s">
        <v>85</v>
      </c>
      <c r="AW185" s="12" t="s">
        <v>39</v>
      </c>
      <c r="AX185" s="12" t="s">
        <v>18</v>
      </c>
      <c r="AY185" s="261" t="s">
        <v>208</v>
      </c>
    </row>
    <row r="186" spans="2:63" s="11" customFormat="1" ht="29.85" customHeight="1">
      <c r="B186" s="220"/>
      <c r="C186" s="221"/>
      <c r="D186" s="222" t="s">
        <v>75</v>
      </c>
      <c r="E186" s="234" t="s">
        <v>85</v>
      </c>
      <c r="F186" s="234" t="s">
        <v>494</v>
      </c>
      <c r="G186" s="221"/>
      <c r="H186" s="221"/>
      <c r="I186" s="224"/>
      <c r="J186" s="235">
        <f>BK186</f>
        <v>0</v>
      </c>
      <c r="K186" s="221"/>
      <c r="L186" s="226"/>
      <c r="M186" s="227"/>
      <c r="N186" s="228"/>
      <c r="O186" s="228"/>
      <c r="P186" s="229">
        <f>SUM(P187:P296)</f>
        <v>0</v>
      </c>
      <c r="Q186" s="228"/>
      <c r="R186" s="229">
        <f>SUM(R187:R296)</f>
        <v>531.1573542923999</v>
      </c>
      <c r="S186" s="228"/>
      <c r="T186" s="230">
        <f>SUM(T187:T296)</f>
        <v>12.9124</v>
      </c>
      <c r="AR186" s="231" t="s">
        <v>18</v>
      </c>
      <c r="AT186" s="232" t="s">
        <v>75</v>
      </c>
      <c r="AU186" s="232" t="s">
        <v>18</v>
      </c>
      <c r="AY186" s="231" t="s">
        <v>208</v>
      </c>
      <c r="BK186" s="233">
        <f>SUM(BK187:BK296)</f>
        <v>0</v>
      </c>
    </row>
    <row r="187" spans="2:65" s="1" customFormat="1" ht="25.5" customHeight="1">
      <c r="B187" s="48"/>
      <c r="C187" s="236" t="s">
        <v>327</v>
      </c>
      <c r="D187" s="236" t="s">
        <v>210</v>
      </c>
      <c r="E187" s="237" t="s">
        <v>495</v>
      </c>
      <c r="F187" s="238" t="s">
        <v>496</v>
      </c>
      <c r="G187" s="239" t="s">
        <v>253</v>
      </c>
      <c r="H187" s="240">
        <v>13.821</v>
      </c>
      <c r="I187" s="241"/>
      <c r="J187" s="242">
        <f>ROUND(I187*H187,2)</f>
        <v>0</v>
      </c>
      <c r="K187" s="238" t="s">
        <v>214</v>
      </c>
      <c r="L187" s="74"/>
      <c r="M187" s="243" t="s">
        <v>22</v>
      </c>
      <c r="N187" s="244" t="s">
        <v>47</v>
      </c>
      <c r="O187" s="49"/>
      <c r="P187" s="245">
        <f>O187*H187</f>
        <v>0</v>
      </c>
      <c r="Q187" s="245">
        <v>0</v>
      </c>
      <c r="R187" s="245">
        <f>Q187*H187</f>
        <v>0</v>
      </c>
      <c r="S187" s="245">
        <v>0</v>
      </c>
      <c r="T187" s="246">
        <f>S187*H187</f>
        <v>0</v>
      </c>
      <c r="AR187" s="26" t="s">
        <v>121</v>
      </c>
      <c r="AT187" s="26" t="s">
        <v>210</v>
      </c>
      <c r="AU187" s="26" t="s">
        <v>85</v>
      </c>
      <c r="AY187" s="26" t="s">
        <v>208</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121</v>
      </c>
      <c r="BM187" s="26" t="s">
        <v>497</v>
      </c>
    </row>
    <row r="188" spans="2:51" s="12" customFormat="1" ht="13.5">
      <c r="B188" s="251"/>
      <c r="C188" s="252"/>
      <c r="D188" s="248" t="s">
        <v>218</v>
      </c>
      <c r="E188" s="253" t="s">
        <v>22</v>
      </c>
      <c r="F188" s="254" t="s">
        <v>498</v>
      </c>
      <c r="G188" s="252"/>
      <c r="H188" s="255">
        <v>13.821</v>
      </c>
      <c r="I188" s="256"/>
      <c r="J188" s="252"/>
      <c r="K188" s="252"/>
      <c r="L188" s="257"/>
      <c r="M188" s="258"/>
      <c r="N188" s="259"/>
      <c r="O188" s="259"/>
      <c r="P188" s="259"/>
      <c r="Q188" s="259"/>
      <c r="R188" s="259"/>
      <c r="S188" s="259"/>
      <c r="T188" s="260"/>
      <c r="AT188" s="261" t="s">
        <v>218</v>
      </c>
      <c r="AU188" s="261" t="s">
        <v>85</v>
      </c>
      <c r="AV188" s="12" t="s">
        <v>85</v>
      </c>
      <c r="AW188" s="12" t="s">
        <v>39</v>
      </c>
      <c r="AX188" s="12" t="s">
        <v>18</v>
      </c>
      <c r="AY188" s="261" t="s">
        <v>208</v>
      </c>
    </row>
    <row r="189" spans="2:65" s="1" customFormat="1" ht="16.5" customHeight="1">
      <c r="B189" s="48"/>
      <c r="C189" s="236" t="s">
        <v>331</v>
      </c>
      <c r="D189" s="236" t="s">
        <v>210</v>
      </c>
      <c r="E189" s="237" t="s">
        <v>499</v>
      </c>
      <c r="F189" s="238" t="s">
        <v>500</v>
      </c>
      <c r="G189" s="239" t="s">
        <v>253</v>
      </c>
      <c r="H189" s="240">
        <v>3.071</v>
      </c>
      <c r="I189" s="241"/>
      <c r="J189" s="242">
        <f>ROUND(I189*H189,2)</f>
        <v>0</v>
      </c>
      <c r="K189" s="238" t="s">
        <v>214</v>
      </c>
      <c r="L189" s="74"/>
      <c r="M189" s="243" t="s">
        <v>22</v>
      </c>
      <c r="N189" s="244" t="s">
        <v>47</v>
      </c>
      <c r="O189" s="49"/>
      <c r="P189" s="245">
        <f>O189*H189</f>
        <v>0</v>
      </c>
      <c r="Q189" s="245">
        <v>0</v>
      </c>
      <c r="R189" s="245">
        <f>Q189*H189</f>
        <v>0</v>
      </c>
      <c r="S189" s="245">
        <v>0</v>
      </c>
      <c r="T189" s="246">
        <f>S189*H189</f>
        <v>0</v>
      </c>
      <c r="AR189" s="26" t="s">
        <v>121</v>
      </c>
      <c r="AT189" s="26" t="s">
        <v>210</v>
      </c>
      <c r="AU189" s="26" t="s">
        <v>85</v>
      </c>
      <c r="AY189" s="26" t="s">
        <v>208</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121</v>
      </c>
      <c r="BM189" s="26" t="s">
        <v>501</v>
      </c>
    </row>
    <row r="190" spans="2:51" s="12" customFormat="1" ht="13.5">
      <c r="B190" s="251"/>
      <c r="C190" s="252"/>
      <c r="D190" s="248" t="s">
        <v>218</v>
      </c>
      <c r="E190" s="253" t="s">
        <v>22</v>
      </c>
      <c r="F190" s="254" t="s">
        <v>502</v>
      </c>
      <c r="G190" s="252"/>
      <c r="H190" s="255">
        <v>3.071</v>
      </c>
      <c r="I190" s="256"/>
      <c r="J190" s="252"/>
      <c r="K190" s="252"/>
      <c r="L190" s="257"/>
      <c r="M190" s="258"/>
      <c r="N190" s="259"/>
      <c r="O190" s="259"/>
      <c r="P190" s="259"/>
      <c r="Q190" s="259"/>
      <c r="R190" s="259"/>
      <c r="S190" s="259"/>
      <c r="T190" s="260"/>
      <c r="AT190" s="261" t="s">
        <v>218</v>
      </c>
      <c r="AU190" s="261" t="s">
        <v>85</v>
      </c>
      <c r="AV190" s="12" t="s">
        <v>85</v>
      </c>
      <c r="AW190" s="12" t="s">
        <v>39</v>
      </c>
      <c r="AX190" s="12" t="s">
        <v>18</v>
      </c>
      <c r="AY190" s="261" t="s">
        <v>208</v>
      </c>
    </row>
    <row r="191" spans="2:65" s="1" customFormat="1" ht="38.25" customHeight="1">
      <c r="B191" s="48"/>
      <c r="C191" s="236" t="s">
        <v>337</v>
      </c>
      <c r="D191" s="236" t="s">
        <v>210</v>
      </c>
      <c r="E191" s="237" t="s">
        <v>503</v>
      </c>
      <c r="F191" s="238" t="s">
        <v>504</v>
      </c>
      <c r="G191" s="239" t="s">
        <v>269</v>
      </c>
      <c r="H191" s="240">
        <v>68.25</v>
      </c>
      <c r="I191" s="241"/>
      <c r="J191" s="242">
        <f>ROUND(I191*H191,2)</f>
        <v>0</v>
      </c>
      <c r="K191" s="238" t="s">
        <v>214</v>
      </c>
      <c r="L191" s="74"/>
      <c r="M191" s="243" t="s">
        <v>22</v>
      </c>
      <c r="N191" s="244" t="s">
        <v>47</v>
      </c>
      <c r="O191" s="49"/>
      <c r="P191" s="245">
        <f>O191*H191</f>
        <v>0</v>
      </c>
      <c r="Q191" s="245">
        <v>0.22657</v>
      </c>
      <c r="R191" s="245">
        <f>Q191*H191</f>
        <v>15.463402499999999</v>
      </c>
      <c r="S191" s="245">
        <v>0</v>
      </c>
      <c r="T191" s="246">
        <f>S191*H191</f>
        <v>0</v>
      </c>
      <c r="AR191" s="26" t="s">
        <v>121</v>
      </c>
      <c r="AT191" s="26" t="s">
        <v>210</v>
      </c>
      <c r="AU191" s="26" t="s">
        <v>85</v>
      </c>
      <c r="AY191" s="26" t="s">
        <v>208</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121</v>
      </c>
      <c r="BM191" s="26" t="s">
        <v>505</v>
      </c>
    </row>
    <row r="192" spans="2:51" s="14" customFormat="1" ht="13.5">
      <c r="B192" s="273"/>
      <c r="C192" s="274"/>
      <c r="D192" s="248" t="s">
        <v>218</v>
      </c>
      <c r="E192" s="275" t="s">
        <v>22</v>
      </c>
      <c r="F192" s="276" t="s">
        <v>506</v>
      </c>
      <c r="G192" s="274"/>
      <c r="H192" s="275" t="s">
        <v>22</v>
      </c>
      <c r="I192" s="277"/>
      <c r="J192" s="274"/>
      <c r="K192" s="274"/>
      <c r="L192" s="278"/>
      <c r="M192" s="279"/>
      <c r="N192" s="280"/>
      <c r="O192" s="280"/>
      <c r="P192" s="280"/>
      <c r="Q192" s="280"/>
      <c r="R192" s="280"/>
      <c r="S192" s="280"/>
      <c r="T192" s="281"/>
      <c r="AT192" s="282" t="s">
        <v>218</v>
      </c>
      <c r="AU192" s="282" t="s">
        <v>85</v>
      </c>
      <c r="AV192" s="14" t="s">
        <v>18</v>
      </c>
      <c r="AW192" s="14" t="s">
        <v>39</v>
      </c>
      <c r="AX192" s="14" t="s">
        <v>76</v>
      </c>
      <c r="AY192" s="282" t="s">
        <v>208</v>
      </c>
    </row>
    <row r="193" spans="2:51" s="12" customFormat="1" ht="13.5">
      <c r="B193" s="251"/>
      <c r="C193" s="252"/>
      <c r="D193" s="248" t="s">
        <v>218</v>
      </c>
      <c r="E193" s="253" t="s">
        <v>22</v>
      </c>
      <c r="F193" s="254" t="s">
        <v>507</v>
      </c>
      <c r="G193" s="252"/>
      <c r="H193" s="255">
        <v>68.25</v>
      </c>
      <c r="I193" s="256"/>
      <c r="J193" s="252"/>
      <c r="K193" s="252"/>
      <c r="L193" s="257"/>
      <c r="M193" s="258"/>
      <c r="N193" s="259"/>
      <c r="O193" s="259"/>
      <c r="P193" s="259"/>
      <c r="Q193" s="259"/>
      <c r="R193" s="259"/>
      <c r="S193" s="259"/>
      <c r="T193" s="260"/>
      <c r="AT193" s="261" t="s">
        <v>218</v>
      </c>
      <c r="AU193" s="261" t="s">
        <v>85</v>
      </c>
      <c r="AV193" s="12" t="s">
        <v>85</v>
      </c>
      <c r="AW193" s="12" t="s">
        <v>39</v>
      </c>
      <c r="AX193" s="12" t="s">
        <v>18</v>
      </c>
      <c r="AY193" s="261" t="s">
        <v>208</v>
      </c>
    </row>
    <row r="194" spans="2:65" s="1" customFormat="1" ht="38.25" customHeight="1">
      <c r="B194" s="48"/>
      <c r="C194" s="236" t="s">
        <v>343</v>
      </c>
      <c r="D194" s="236" t="s">
        <v>210</v>
      </c>
      <c r="E194" s="237" t="s">
        <v>508</v>
      </c>
      <c r="F194" s="238" t="s">
        <v>509</v>
      </c>
      <c r="G194" s="239" t="s">
        <v>269</v>
      </c>
      <c r="H194" s="240">
        <v>297</v>
      </c>
      <c r="I194" s="241"/>
      <c r="J194" s="242">
        <f>ROUND(I194*H194,2)</f>
        <v>0</v>
      </c>
      <c r="K194" s="238" t="s">
        <v>214</v>
      </c>
      <c r="L194" s="74"/>
      <c r="M194" s="243" t="s">
        <v>22</v>
      </c>
      <c r="N194" s="244" t="s">
        <v>47</v>
      </c>
      <c r="O194" s="49"/>
      <c r="P194" s="245">
        <f>O194*H194</f>
        <v>0</v>
      </c>
      <c r="Q194" s="245">
        <v>0</v>
      </c>
      <c r="R194" s="245">
        <f>Q194*H194</f>
        <v>0</v>
      </c>
      <c r="S194" s="245">
        <v>0</v>
      </c>
      <c r="T194" s="246">
        <f>S194*H194</f>
        <v>0</v>
      </c>
      <c r="AR194" s="26" t="s">
        <v>121</v>
      </c>
      <c r="AT194" s="26" t="s">
        <v>210</v>
      </c>
      <c r="AU194" s="26" t="s">
        <v>85</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121</v>
      </c>
      <c r="BM194" s="26" t="s">
        <v>510</v>
      </c>
    </row>
    <row r="195" spans="2:47" s="1" customFormat="1" ht="13.5">
      <c r="B195" s="48"/>
      <c r="C195" s="76"/>
      <c r="D195" s="248" t="s">
        <v>216</v>
      </c>
      <c r="E195" s="76"/>
      <c r="F195" s="249" t="s">
        <v>511</v>
      </c>
      <c r="G195" s="76"/>
      <c r="H195" s="76"/>
      <c r="I195" s="206"/>
      <c r="J195" s="76"/>
      <c r="K195" s="76"/>
      <c r="L195" s="74"/>
      <c r="M195" s="250"/>
      <c r="N195" s="49"/>
      <c r="O195" s="49"/>
      <c r="P195" s="49"/>
      <c r="Q195" s="49"/>
      <c r="R195" s="49"/>
      <c r="S195" s="49"/>
      <c r="T195" s="97"/>
      <c r="AT195" s="26" t="s">
        <v>216</v>
      </c>
      <c r="AU195" s="26" t="s">
        <v>85</v>
      </c>
    </row>
    <row r="196" spans="2:51" s="14" customFormat="1" ht="13.5">
      <c r="B196" s="273"/>
      <c r="C196" s="274"/>
      <c r="D196" s="248" t="s">
        <v>218</v>
      </c>
      <c r="E196" s="275" t="s">
        <v>22</v>
      </c>
      <c r="F196" s="276" t="s">
        <v>512</v>
      </c>
      <c r="G196" s="274"/>
      <c r="H196" s="275" t="s">
        <v>22</v>
      </c>
      <c r="I196" s="277"/>
      <c r="J196" s="274"/>
      <c r="K196" s="274"/>
      <c r="L196" s="278"/>
      <c r="M196" s="279"/>
      <c r="N196" s="280"/>
      <c r="O196" s="280"/>
      <c r="P196" s="280"/>
      <c r="Q196" s="280"/>
      <c r="R196" s="280"/>
      <c r="S196" s="280"/>
      <c r="T196" s="281"/>
      <c r="AT196" s="282" t="s">
        <v>218</v>
      </c>
      <c r="AU196" s="282" t="s">
        <v>85</v>
      </c>
      <c r="AV196" s="14" t="s">
        <v>18</v>
      </c>
      <c r="AW196" s="14" t="s">
        <v>39</v>
      </c>
      <c r="AX196" s="14" t="s">
        <v>76</v>
      </c>
      <c r="AY196" s="282" t="s">
        <v>208</v>
      </c>
    </row>
    <row r="197" spans="2:51" s="12" customFormat="1" ht="13.5">
      <c r="B197" s="251"/>
      <c r="C197" s="252"/>
      <c r="D197" s="248" t="s">
        <v>218</v>
      </c>
      <c r="E197" s="253" t="s">
        <v>22</v>
      </c>
      <c r="F197" s="254" t="s">
        <v>513</v>
      </c>
      <c r="G197" s="252"/>
      <c r="H197" s="255">
        <v>136</v>
      </c>
      <c r="I197" s="256"/>
      <c r="J197" s="252"/>
      <c r="K197" s="252"/>
      <c r="L197" s="257"/>
      <c r="M197" s="258"/>
      <c r="N197" s="259"/>
      <c r="O197" s="259"/>
      <c r="P197" s="259"/>
      <c r="Q197" s="259"/>
      <c r="R197" s="259"/>
      <c r="S197" s="259"/>
      <c r="T197" s="260"/>
      <c r="AT197" s="261" t="s">
        <v>218</v>
      </c>
      <c r="AU197" s="261" t="s">
        <v>85</v>
      </c>
      <c r="AV197" s="12" t="s">
        <v>85</v>
      </c>
      <c r="AW197" s="12" t="s">
        <v>39</v>
      </c>
      <c r="AX197" s="12" t="s">
        <v>76</v>
      </c>
      <c r="AY197" s="261" t="s">
        <v>208</v>
      </c>
    </row>
    <row r="198" spans="2:51" s="12" customFormat="1" ht="13.5">
      <c r="B198" s="251"/>
      <c r="C198" s="252"/>
      <c r="D198" s="248" t="s">
        <v>218</v>
      </c>
      <c r="E198" s="253" t="s">
        <v>22</v>
      </c>
      <c r="F198" s="254" t="s">
        <v>514</v>
      </c>
      <c r="G198" s="252"/>
      <c r="H198" s="255">
        <v>49</v>
      </c>
      <c r="I198" s="256"/>
      <c r="J198" s="252"/>
      <c r="K198" s="252"/>
      <c r="L198" s="257"/>
      <c r="M198" s="258"/>
      <c r="N198" s="259"/>
      <c r="O198" s="259"/>
      <c r="P198" s="259"/>
      <c r="Q198" s="259"/>
      <c r="R198" s="259"/>
      <c r="S198" s="259"/>
      <c r="T198" s="260"/>
      <c r="AT198" s="261" t="s">
        <v>218</v>
      </c>
      <c r="AU198" s="261" t="s">
        <v>85</v>
      </c>
      <c r="AV198" s="12" t="s">
        <v>85</v>
      </c>
      <c r="AW198" s="12" t="s">
        <v>39</v>
      </c>
      <c r="AX198" s="12" t="s">
        <v>76</v>
      </c>
      <c r="AY198" s="261" t="s">
        <v>208</v>
      </c>
    </row>
    <row r="199" spans="2:51" s="12" customFormat="1" ht="13.5">
      <c r="B199" s="251"/>
      <c r="C199" s="252"/>
      <c r="D199" s="248" t="s">
        <v>218</v>
      </c>
      <c r="E199" s="253" t="s">
        <v>22</v>
      </c>
      <c r="F199" s="254" t="s">
        <v>515</v>
      </c>
      <c r="G199" s="252"/>
      <c r="H199" s="255">
        <v>96</v>
      </c>
      <c r="I199" s="256"/>
      <c r="J199" s="252"/>
      <c r="K199" s="252"/>
      <c r="L199" s="257"/>
      <c r="M199" s="258"/>
      <c r="N199" s="259"/>
      <c r="O199" s="259"/>
      <c r="P199" s="259"/>
      <c r="Q199" s="259"/>
      <c r="R199" s="259"/>
      <c r="S199" s="259"/>
      <c r="T199" s="260"/>
      <c r="AT199" s="261" t="s">
        <v>218</v>
      </c>
      <c r="AU199" s="261" t="s">
        <v>85</v>
      </c>
      <c r="AV199" s="12" t="s">
        <v>85</v>
      </c>
      <c r="AW199" s="12" t="s">
        <v>39</v>
      </c>
      <c r="AX199" s="12" t="s">
        <v>76</v>
      </c>
      <c r="AY199" s="261" t="s">
        <v>208</v>
      </c>
    </row>
    <row r="200" spans="2:51" s="12" customFormat="1" ht="13.5">
      <c r="B200" s="251"/>
      <c r="C200" s="252"/>
      <c r="D200" s="248" t="s">
        <v>218</v>
      </c>
      <c r="E200" s="253" t="s">
        <v>22</v>
      </c>
      <c r="F200" s="254" t="s">
        <v>516</v>
      </c>
      <c r="G200" s="252"/>
      <c r="H200" s="255">
        <v>9</v>
      </c>
      <c r="I200" s="256"/>
      <c r="J200" s="252"/>
      <c r="K200" s="252"/>
      <c r="L200" s="257"/>
      <c r="M200" s="258"/>
      <c r="N200" s="259"/>
      <c r="O200" s="259"/>
      <c r="P200" s="259"/>
      <c r="Q200" s="259"/>
      <c r="R200" s="259"/>
      <c r="S200" s="259"/>
      <c r="T200" s="260"/>
      <c r="AT200" s="261" t="s">
        <v>218</v>
      </c>
      <c r="AU200" s="261" t="s">
        <v>85</v>
      </c>
      <c r="AV200" s="12" t="s">
        <v>85</v>
      </c>
      <c r="AW200" s="12" t="s">
        <v>39</v>
      </c>
      <c r="AX200" s="12" t="s">
        <v>76</v>
      </c>
      <c r="AY200" s="261" t="s">
        <v>208</v>
      </c>
    </row>
    <row r="201" spans="2:51" s="12" customFormat="1" ht="13.5">
      <c r="B201" s="251"/>
      <c r="C201" s="252"/>
      <c r="D201" s="248" t="s">
        <v>218</v>
      </c>
      <c r="E201" s="253" t="s">
        <v>22</v>
      </c>
      <c r="F201" s="254" t="s">
        <v>517</v>
      </c>
      <c r="G201" s="252"/>
      <c r="H201" s="255">
        <v>7</v>
      </c>
      <c r="I201" s="256"/>
      <c r="J201" s="252"/>
      <c r="K201" s="252"/>
      <c r="L201" s="257"/>
      <c r="M201" s="258"/>
      <c r="N201" s="259"/>
      <c r="O201" s="259"/>
      <c r="P201" s="259"/>
      <c r="Q201" s="259"/>
      <c r="R201" s="259"/>
      <c r="S201" s="259"/>
      <c r="T201" s="260"/>
      <c r="AT201" s="261" t="s">
        <v>218</v>
      </c>
      <c r="AU201" s="261" t="s">
        <v>85</v>
      </c>
      <c r="AV201" s="12" t="s">
        <v>85</v>
      </c>
      <c r="AW201" s="12" t="s">
        <v>39</v>
      </c>
      <c r="AX201" s="12" t="s">
        <v>76</v>
      </c>
      <c r="AY201" s="261" t="s">
        <v>208</v>
      </c>
    </row>
    <row r="202" spans="2:51" s="13" customFormat="1" ht="13.5">
      <c r="B202" s="262"/>
      <c r="C202" s="263"/>
      <c r="D202" s="248" t="s">
        <v>218</v>
      </c>
      <c r="E202" s="264" t="s">
        <v>22</v>
      </c>
      <c r="F202" s="265" t="s">
        <v>259</v>
      </c>
      <c r="G202" s="263"/>
      <c r="H202" s="266">
        <v>297</v>
      </c>
      <c r="I202" s="267"/>
      <c r="J202" s="263"/>
      <c r="K202" s="263"/>
      <c r="L202" s="268"/>
      <c r="M202" s="269"/>
      <c r="N202" s="270"/>
      <c r="O202" s="270"/>
      <c r="P202" s="270"/>
      <c r="Q202" s="270"/>
      <c r="R202" s="270"/>
      <c r="S202" s="270"/>
      <c r="T202" s="271"/>
      <c r="AT202" s="272" t="s">
        <v>218</v>
      </c>
      <c r="AU202" s="272" t="s">
        <v>85</v>
      </c>
      <c r="AV202" s="13" t="s">
        <v>121</v>
      </c>
      <c r="AW202" s="13" t="s">
        <v>39</v>
      </c>
      <c r="AX202" s="13" t="s">
        <v>18</v>
      </c>
      <c r="AY202" s="272" t="s">
        <v>208</v>
      </c>
    </row>
    <row r="203" spans="2:65" s="1" customFormat="1" ht="25.5" customHeight="1">
      <c r="B203" s="48"/>
      <c r="C203" s="236" t="s">
        <v>348</v>
      </c>
      <c r="D203" s="236" t="s">
        <v>210</v>
      </c>
      <c r="E203" s="237" t="s">
        <v>518</v>
      </c>
      <c r="F203" s="238" t="s">
        <v>519</v>
      </c>
      <c r="G203" s="239" t="s">
        <v>269</v>
      </c>
      <c r="H203" s="240">
        <v>7.6</v>
      </c>
      <c r="I203" s="241"/>
      <c r="J203" s="242">
        <f>ROUND(I203*H203,2)</f>
        <v>0</v>
      </c>
      <c r="K203" s="238" t="s">
        <v>214</v>
      </c>
      <c r="L203" s="74"/>
      <c r="M203" s="243" t="s">
        <v>22</v>
      </c>
      <c r="N203" s="244" t="s">
        <v>47</v>
      </c>
      <c r="O203" s="49"/>
      <c r="P203" s="245">
        <f>O203*H203</f>
        <v>0</v>
      </c>
      <c r="Q203" s="245">
        <v>0</v>
      </c>
      <c r="R203" s="245">
        <f>Q203*H203</f>
        <v>0</v>
      </c>
      <c r="S203" s="245">
        <v>1.699</v>
      </c>
      <c r="T203" s="246">
        <f>S203*H203</f>
        <v>12.9124</v>
      </c>
      <c r="AR203" s="26" t="s">
        <v>121</v>
      </c>
      <c r="AT203" s="26" t="s">
        <v>210</v>
      </c>
      <c r="AU203" s="26" t="s">
        <v>85</v>
      </c>
      <c r="AY203" s="26" t="s">
        <v>208</v>
      </c>
      <c r="BE203" s="247">
        <f>IF(N203="základní",J203,0)</f>
        <v>0</v>
      </c>
      <c r="BF203" s="247">
        <f>IF(N203="snížená",J203,0)</f>
        <v>0</v>
      </c>
      <c r="BG203" s="247">
        <f>IF(N203="zákl. přenesená",J203,0)</f>
        <v>0</v>
      </c>
      <c r="BH203" s="247">
        <f>IF(N203="sníž. přenesená",J203,0)</f>
        <v>0</v>
      </c>
      <c r="BI203" s="247">
        <f>IF(N203="nulová",J203,0)</f>
        <v>0</v>
      </c>
      <c r="BJ203" s="26" t="s">
        <v>18</v>
      </c>
      <c r="BK203" s="247">
        <f>ROUND(I203*H203,2)</f>
        <v>0</v>
      </c>
      <c r="BL203" s="26" t="s">
        <v>121</v>
      </c>
      <c r="BM203" s="26" t="s">
        <v>520</v>
      </c>
    </row>
    <row r="204" spans="2:47" s="1" customFormat="1" ht="13.5">
      <c r="B204" s="48"/>
      <c r="C204" s="76"/>
      <c r="D204" s="248" t="s">
        <v>216</v>
      </c>
      <c r="E204" s="76"/>
      <c r="F204" s="249" t="s">
        <v>521</v>
      </c>
      <c r="G204" s="76"/>
      <c r="H204" s="76"/>
      <c r="I204" s="206"/>
      <c r="J204" s="76"/>
      <c r="K204" s="76"/>
      <c r="L204" s="74"/>
      <c r="M204" s="250"/>
      <c r="N204" s="49"/>
      <c r="O204" s="49"/>
      <c r="P204" s="49"/>
      <c r="Q204" s="49"/>
      <c r="R204" s="49"/>
      <c r="S204" s="49"/>
      <c r="T204" s="97"/>
      <c r="AT204" s="26" t="s">
        <v>216</v>
      </c>
      <c r="AU204" s="26" t="s">
        <v>85</v>
      </c>
    </row>
    <row r="205" spans="2:51" s="12" customFormat="1" ht="13.5">
      <c r="B205" s="251"/>
      <c r="C205" s="252"/>
      <c r="D205" s="248" t="s">
        <v>218</v>
      </c>
      <c r="E205" s="253" t="s">
        <v>22</v>
      </c>
      <c r="F205" s="254" t="s">
        <v>522</v>
      </c>
      <c r="G205" s="252"/>
      <c r="H205" s="255">
        <v>7.6</v>
      </c>
      <c r="I205" s="256"/>
      <c r="J205" s="252"/>
      <c r="K205" s="252"/>
      <c r="L205" s="257"/>
      <c r="M205" s="258"/>
      <c r="N205" s="259"/>
      <c r="O205" s="259"/>
      <c r="P205" s="259"/>
      <c r="Q205" s="259"/>
      <c r="R205" s="259"/>
      <c r="S205" s="259"/>
      <c r="T205" s="260"/>
      <c r="AT205" s="261" t="s">
        <v>218</v>
      </c>
      <c r="AU205" s="261" t="s">
        <v>85</v>
      </c>
      <c r="AV205" s="12" t="s">
        <v>85</v>
      </c>
      <c r="AW205" s="12" t="s">
        <v>39</v>
      </c>
      <c r="AX205" s="12" t="s">
        <v>18</v>
      </c>
      <c r="AY205" s="261" t="s">
        <v>208</v>
      </c>
    </row>
    <row r="206" spans="2:65" s="1" customFormat="1" ht="38.25" customHeight="1">
      <c r="B206" s="48"/>
      <c r="C206" s="236" t="s">
        <v>353</v>
      </c>
      <c r="D206" s="236" t="s">
        <v>210</v>
      </c>
      <c r="E206" s="237" t="s">
        <v>523</v>
      </c>
      <c r="F206" s="238" t="s">
        <v>524</v>
      </c>
      <c r="G206" s="239" t="s">
        <v>253</v>
      </c>
      <c r="H206" s="240">
        <v>12.92</v>
      </c>
      <c r="I206" s="241"/>
      <c r="J206" s="242">
        <f>ROUND(I206*H206,2)</f>
        <v>0</v>
      </c>
      <c r="K206" s="238" t="s">
        <v>214</v>
      </c>
      <c r="L206" s="74"/>
      <c r="M206" s="243" t="s">
        <v>22</v>
      </c>
      <c r="N206" s="244" t="s">
        <v>47</v>
      </c>
      <c r="O206" s="49"/>
      <c r="P206" s="245">
        <f>O206*H206</f>
        <v>0</v>
      </c>
      <c r="Q206" s="245">
        <v>2.45329</v>
      </c>
      <c r="R206" s="245">
        <f>Q206*H206</f>
        <v>31.696506799999998</v>
      </c>
      <c r="S206" s="245">
        <v>0</v>
      </c>
      <c r="T206" s="246">
        <f>S206*H206</f>
        <v>0</v>
      </c>
      <c r="AR206" s="26" t="s">
        <v>121</v>
      </c>
      <c r="AT206" s="26" t="s">
        <v>210</v>
      </c>
      <c r="AU206" s="26" t="s">
        <v>85</v>
      </c>
      <c r="AY206" s="26" t="s">
        <v>208</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121</v>
      </c>
      <c r="BM206" s="26" t="s">
        <v>525</v>
      </c>
    </row>
    <row r="207" spans="2:47" s="1" customFormat="1" ht="13.5">
      <c r="B207" s="48"/>
      <c r="C207" s="76"/>
      <c r="D207" s="248" t="s">
        <v>216</v>
      </c>
      <c r="E207" s="76"/>
      <c r="F207" s="249" t="s">
        <v>526</v>
      </c>
      <c r="G207" s="76"/>
      <c r="H207" s="76"/>
      <c r="I207" s="206"/>
      <c r="J207" s="76"/>
      <c r="K207" s="76"/>
      <c r="L207" s="74"/>
      <c r="M207" s="250"/>
      <c r="N207" s="49"/>
      <c r="O207" s="49"/>
      <c r="P207" s="49"/>
      <c r="Q207" s="49"/>
      <c r="R207" s="49"/>
      <c r="S207" s="49"/>
      <c r="T207" s="97"/>
      <c r="AT207" s="26" t="s">
        <v>216</v>
      </c>
      <c r="AU207" s="26" t="s">
        <v>85</v>
      </c>
    </row>
    <row r="208" spans="2:51" s="14" customFormat="1" ht="13.5">
      <c r="B208" s="273"/>
      <c r="C208" s="274"/>
      <c r="D208" s="248" t="s">
        <v>218</v>
      </c>
      <c r="E208" s="275" t="s">
        <v>22</v>
      </c>
      <c r="F208" s="276" t="s">
        <v>527</v>
      </c>
      <c r="G208" s="274"/>
      <c r="H208" s="275" t="s">
        <v>22</v>
      </c>
      <c r="I208" s="277"/>
      <c r="J208" s="274"/>
      <c r="K208" s="274"/>
      <c r="L208" s="278"/>
      <c r="M208" s="279"/>
      <c r="N208" s="280"/>
      <c r="O208" s="280"/>
      <c r="P208" s="280"/>
      <c r="Q208" s="280"/>
      <c r="R208" s="280"/>
      <c r="S208" s="280"/>
      <c r="T208" s="281"/>
      <c r="AT208" s="282" t="s">
        <v>218</v>
      </c>
      <c r="AU208" s="282" t="s">
        <v>85</v>
      </c>
      <c r="AV208" s="14" t="s">
        <v>18</v>
      </c>
      <c r="AW208" s="14" t="s">
        <v>39</v>
      </c>
      <c r="AX208" s="14" t="s">
        <v>76</v>
      </c>
      <c r="AY208" s="282" t="s">
        <v>208</v>
      </c>
    </row>
    <row r="209" spans="2:51" s="12" customFormat="1" ht="13.5">
      <c r="B209" s="251"/>
      <c r="C209" s="252"/>
      <c r="D209" s="248" t="s">
        <v>218</v>
      </c>
      <c r="E209" s="253" t="s">
        <v>22</v>
      </c>
      <c r="F209" s="254" t="s">
        <v>528</v>
      </c>
      <c r="G209" s="252"/>
      <c r="H209" s="255">
        <v>6.144</v>
      </c>
      <c r="I209" s="256"/>
      <c r="J209" s="252"/>
      <c r="K209" s="252"/>
      <c r="L209" s="257"/>
      <c r="M209" s="258"/>
      <c r="N209" s="259"/>
      <c r="O209" s="259"/>
      <c r="P209" s="259"/>
      <c r="Q209" s="259"/>
      <c r="R209" s="259"/>
      <c r="S209" s="259"/>
      <c r="T209" s="260"/>
      <c r="AT209" s="261" t="s">
        <v>218</v>
      </c>
      <c r="AU209" s="261" t="s">
        <v>85</v>
      </c>
      <c r="AV209" s="12" t="s">
        <v>85</v>
      </c>
      <c r="AW209" s="12" t="s">
        <v>39</v>
      </c>
      <c r="AX209" s="12" t="s">
        <v>76</v>
      </c>
      <c r="AY209" s="261" t="s">
        <v>208</v>
      </c>
    </row>
    <row r="210" spans="2:51" s="12" customFormat="1" ht="13.5">
      <c r="B210" s="251"/>
      <c r="C210" s="252"/>
      <c r="D210" s="248" t="s">
        <v>218</v>
      </c>
      <c r="E210" s="253" t="s">
        <v>22</v>
      </c>
      <c r="F210" s="254" t="s">
        <v>529</v>
      </c>
      <c r="G210" s="252"/>
      <c r="H210" s="255">
        <v>4.84</v>
      </c>
      <c r="I210" s="256"/>
      <c r="J210" s="252"/>
      <c r="K210" s="252"/>
      <c r="L210" s="257"/>
      <c r="M210" s="258"/>
      <c r="N210" s="259"/>
      <c r="O210" s="259"/>
      <c r="P210" s="259"/>
      <c r="Q210" s="259"/>
      <c r="R210" s="259"/>
      <c r="S210" s="259"/>
      <c r="T210" s="260"/>
      <c r="AT210" s="261" t="s">
        <v>218</v>
      </c>
      <c r="AU210" s="261" t="s">
        <v>85</v>
      </c>
      <c r="AV210" s="12" t="s">
        <v>85</v>
      </c>
      <c r="AW210" s="12" t="s">
        <v>39</v>
      </c>
      <c r="AX210" s="12" t="s">
        <v>76</v>
      </c>
      <c r="AY210" s="261" t="s">
        <v>208</v>
      </c>
    </row>
    <row r="211" spans="2:51" s="12" customFormat="1" ht="13.5">
      <c r="B211" s="251"/>
      <c r="C211" s="252"/>
      <c r="D211" s="248" t="s">
        <v>218</v>
      </c>
      <c r="E211" s="253" t="s">
        <v>22</v>
      </c>
      <c r="F211" s="254" t="s">
        <v>530</v>
      </c>
      <c r="G211" s="252"/>
      <c r="H211" s="255">
        <v>0.968</v>
      </c>
      <c r="I211" s="256"/>
      <c r="J211" s="252"/>
      <c r="K211" s="252"/>
      <c r="L211" s="257"/>
      <c r="M211" s="258"/>
      <c r="N211" s="259"/>
      <c r="O211" s="259"/>
      <c r="P211" s="259"/>
      <c r="Q211" s="259"/>
      <c r="R211" s="259"/>
      <c r="S211" s="259"/>
      <c r="T211" s="260"/>
      <c r="AT211" s="261" t="s">
        <v>218</v>
      </c>
      <c r="AU211" s="261" t="s">
        <v>85</v>
      </c>
      <c r="AV211" s="12" t="s">
        <v>85</v>
      </c>
      <c r="AW211" s="12" t="s">
        <v>39</v>
      </c>
      <c r="AX211" s="12" t="s">
        <v>76</v>
      </c>
      <c r="AY211" s="261" t="s">
        <v>208</v>
      </c>
    </row>
    <row r="212" spans="2:51" s="12" customFormat="1" ht="13.5">
      <c r="B212" s="251"/>
      <c r="C212" s="252"/>
      <c r="D212" s="248" t="s">
        <v>218</v>
      </c>
      <c r="E212" s="253" t="s">
        <v>22</v>
      </c>
      <c r="F212" s="254" t="s">
        <v>531</v>
      </c>
      <c r="G212" s="252"/>
      <c r="H212" s="255">
        <v>0.484</v>
      </c>
      <c r="I212" s="256"/>
      <c r="J212" s="252"/>
      <c r="K212" s="252"/>
      <c r="L212" s="257"/>
      <c r="M212" s="258"/>
      <c r="N212" s="259"/>
      <c r="O212" s="259"/>
      <c r="P212" s="259"/>
      <c r="Q212" s="259"/>
      <c r="R212" s="259"/>
      <c r="S212" s="259"/>
      <c r="T212" s="260"/>
      <c r="AT212" s="261" t="s">
        <v>218</v>
      </c>
      <c r="AU212" s="261" t="s">
        <v>85</v>
      </c>
      <c r="AV212" s="12" t="s">
        <v>85</v>
      </c>
      <c r="AW212" s="12" t="s">
        <v>39</v>
      </c>
      <c r="AX212" s="12" t="s">
        <v>76</v>
      </c>
      <c r="AY212" s="261" t="s">
        <v>208</v>
      </c>
    </row>
    <row r="213" spans="2:51" s="12" customFormat="1" ht="13.5">
      <c r="B213" s="251"/>
      <c r="C213" s="252"/>
      <c r="D213" s="248" t="s">
        <v>218</v>
      </c>
      <c r="E213" s="253" t="s">
        <v>22</v>
      </c>
      <c r="F213" s="254" t="s">
        <v>532</v>
      </c>
      <c r="G213" s="252"/>
      <c r="H213" s="255">
        <v>0.484</v>
      </c>
      <c r="I213" s="256"/>
      <c r="J213" s="252"/>
      <c r="K213" s="252"/>
      <c r="L213" s="257"/>
      <c r="M213" s="258"/>
      <c r="N213" s="259"/>
      <c r="O213" s="259"/>
      <c r="P213" s="259"/>
      <c r="Q213" s="259"/>
      <c r="R213" s="259"/>
      <c r="S213" s="259"/>
      <c r="T213" s="260"/>
      <c r="AT213" s="261" t="s">
        <v>218</v>
      </c>
      <c r="AU213" s="261" t="s">
        <v>85</v>
      </c>
      <c r="AV213" s="12" t="s">
        <v>85</v>
      </c>
      <c r="AW213" s="12" t="s">
        <v>39</v>
      </c>
      <c r="AX213" s="12" t="s">
        <v>76</v>
      </c>
      <c r="AY213" s="261" t="s">
        <v>208</v>
      </c>
    </row>
    <row r="214" spans="2:51" s="13" customFormat="1" ht="13.5">
      <c r="B214" s="262"/>
      <c r="C214" s="263"/>
      <c r="D214" s="248" t="s">
        <v>218</v>
      </c>
      <c r="E214" s="264" t="s">
        <v>22</v>
      </c>
      <c r="F214" s="265" t="s">
        <v>259</v>
      </c>
      <c r="G214" s="263"/>
      <c r="H214" s="266">
        <v>12.92</v>
      </c>
      <c r="I214" s="267"/>
      <c r="J214" s="263"/>
      <c r="K214" s="263"/>
      <c r="L214" s="268"/>
      <c r="M214" s="269"/>
      <c r="N214" s="270"/>
      <c r="O214" s="270"/>
      <c r="P214" s="270"/>
      <c r="Q214" s="270"/>
      <c r="R214" s="270"/>
      <c r="S214" s="270"/>
      <c r="T214" s="271"/>
      <c r="AT214" s="272" t="s">
        <v>218</v>
      </c>
      <c r="AU214" s="272" t="s">
        <v>85</v>
      </c>
      <c r="AV214" s="13" t="s">
        <v>121</v>
      </c>
      <c r="AW214" s="13" t="s">
        <v>39</v>
      </c>
      <c r="AX214" s="13" t="s">
        <v>18</v>
      </c>
      <c r="AY214" s="272" t="s">
        <v>208</v>
      </c>
    </row>
    <row r="215" spans="2:65" s="1" customFormat="1" ht="51" customHeight="1">
      <c r="B215" s="48"/>
      <c r="C215" s="236" t="s">
        <v>533</v>
      </c>
      <c r="D215" s="236" t="s">
        <v>210</v>
      </c>
      <c r="E215" s="237" t="s">
        <v>534</v>
      </c>
      <c r="F215" s="238" t="s">
        <v>535</v>
      </c>
      <c r="G215" s="239" t="s">
        <v>213</v>
      </c>
      <c r="H215" s="240">
        <v>55.36</v>
      </c>
      <c r="I215" s="241"/>
      <c r="J215" s="242">
        <f>ROUND(I215*H215,2)</f>
        <v>0</v>
      </c>
      <c r="K215" s="238" t="s">
        <v>214</v>
      </c>
      <c r="L215" s="74"/>
      <c r="M215" s="243" t="s">
        <v>22</v>
      </c>
      <c r="N215" s="244" t="s">
        <v>47</v>
      </c>
      <c r="O215" s="49"/>
      <c r="P215" s="245">
        <f>O215*H215</f>
        <v>0</v>
      </c>
      <c r="Q215" s="245">
        <v>0.00103</v>
      </c>
      <c r="R215" s="245">
        <f>Q215*H215</f>
        <v>0.0570208</v>
      </c>
      <c r="S215" s="245">
        <v>0</v>
      </c>
      <c r="T215" s="246">
        <f>S215*H215</f>
        <v>0</v>
      </c>
      <c r="AR215" s="26" t="s">
        <v>121</v>
      </c>
      <c r="AT215" s="26" t="s">
        <v>210</v>
      </c>
      <c r="AU215" s="26" t="s">
        <v>85</v>
      </c>
      <c r="AY215" s="26" t="s">
        <v>208</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121</v>
      </c>
      <c r="BM215" s="26" t="s">
        <v>536</v>
      </c>
    </row>
    <row r="216" spans="2:51" s="14" customFormat="1" ht="13.5">
      <c r="B216" s="273"/>
      <c r="C216" s="274"/>
      <c r="D216" s="248" t="s">
        <v>218</v>
      </c>
      <c r="E216" s="275" t="s">
        <v>22</v>
      </c>
      <c r="F216" s="276" t="s">
        <v>537</v>
      </c>
      <c r="G216" s="274"/>
      <c r="H216" s="275" t="s">
        <v>22</v>
      </c>
      <c r="I216" s="277"/>
      <c r="J216" s="274"/>
      <c r="K216" s="274"/>
      <c r="L216" s="278"/>
      <c r="M216" s="279"/>
      <c r="N216" s="280"/>
      <c r="O216" s="280"/>
      <c r="P216" s="280"/>
      <c r="Q216" s="280"/>
      <c r="R216" s="280"/>
      <c r="S216" s="280"/>
      <c r="T216" s="281"/>
      <c r="AT216" s="282" t="s">
        <v>218</v>
      </c>
      <c r="AU216" s="282" t="s">
        <v>85</v>
      </c>
      <c r="AV216" s="14" t="s">
        <v>18</v>
      </c>
      <c r="AW216" s="14" t="s">
        <v>39</v>
      </c>
      <c r="AX216" s="14" t="s">
        <v>76</v>
      </c>
      <c r="AY216" s="282" t="s">
        <v>208</v>
      </c>
    </row>
    <row r="217" spans="2:51" s="12" customFormat="1" ht="13.5">
      <c r="B217" s="251"/>
      <c r="C217" s="252"/>
      <c r="D217" s="248" t="s">
        <v>218</v>
      </c>
      <c r="E217" s="253" t="s">
        <v>22</v>
      </c>
      <c r="F217" s="254" t="s">
        <v>538</v>
      </c>
      <c r="G217" s="252"/>
      <c r="H217" s="255">
        <v>30.72</v>
      </c>
      <c r="I217" s="256"/>
      <c r="J217" s="252"/>
      <c r="K217" s="252"/>
      <c r="L217" s="257"/>
      <c r="M217" s="258"/>
      <c r="N217" s="259"/>
      <c r="O217" s="259"/>
      <c r="P217" s="259"/>
      <c r="Q217" s="259"/>
      <c r="R217" s="259"/>
      <c r="S217" s="259"/>
      <c r="T217" s="260"/>
      <c r="AT217" s="261" t="s">
        <v>218</v>
      </c>
      <c r="AU217" s="261" t="s">
        <v>85</v>
      </c>
      <c r="AV217" s="12" t="s">
        <v>85</v>
      </c>
      <c r="AW217" s="12" t="s">
        <v>39</v>
      </c>
      <c r="AX217" s="12" t="s">
        <v>76</v>
      </c>
      <c r="AY217" s="261" t="s">
        <v>208</v>
      </c>
    </row>
    <row r="218" spans="2:51" s="12" customFormat="1" ht="13.5">
      <c r="B218" s="251"/>
      <c r="C218" s="252"/>
      <c r="D218" s="248" t="s">
        <v>218</v>
      </c>
      <c r="E218" s="253" t="s">
        <v>22</v>
      </c>
      <c r="F218" s="254" t="s">
        <v>539</v>
      </c>
      <c r="G218" s="252"/>
      <c r="H218" s="255">
        <v>17.6</v>
      </c>
      <c r="I218" s="256"/>
      <c r="J218" s="252"/>
      <c r="K218" s="252"/>
      <c r="L218" s="257"/>
      <c r="M218" s="258"/>
      <c r="N218" s="259"/>
      <c r="O218" s="259"/>
      <c r="P218" s="259"/>
      <c r="Q218" s="259"/>
      <c r="R218" s="259"/>
      <c r="S218" s="259"/>
      <c r="T218" s="260"/>
      <c r="AT218" s="261" t="s">
        <v>218</v>
      </c>
      <c r="AU218" s="261" t="s">
        <v>85</v>
      </c>
      <c r="AV218" s="12" t="s">
        <v>85</v>
      </c>
      <c r="AW218" s="12" t="s">
        <v>39</v>
      </c>
      <c r="AX218" s="12" t="s">
        <v>76</v>
      </c>
      <c r="AY218" s="261" t="s">
        <v>208</v>
      </c>
    </row>
    <row r="219" spans="2:51" s="12" customFormat="1" ht="13.5">
      <c r="B219" s="251"/>
      <c r="C219" s="252"/>
      <c r="D219" s="248" t="s">
        <v>218</v>
      </c>
      <c r="E219" s="253" t="s">
        <v>22</v>
      </c>
      <c r="F219" s="254" t="s">
        <v>540</v>
      </c>
      <c r="G219" s="252"/>
      <c r="H219" s="255">
        <v>3.52</v>
      </c>
      <c r="I219" s="256"/>
      <c r="J219" s="252"/>
      <c r="K219" s="252"/>
      <c r="L219" s="257"/>
      <c r="M219" s="258"/>
      <c r="N219" s="259"/>
      <c r="O219" s="259"/>
      <c r="P219" s="259"/>
      <c r="Q219" s="259"/>
      <c r="R219" s="259"/>
      <c r="S219" s="259"/>
      <c r="T219" s="260"/>
      <c r="AT219" s="261" t="s">
        <v>218</v>
      </c>
      <c r="AU219" s="261" t="s">
        <v>85</v>
      </c>
      <c r="AV219" s="12" t="s">
        <v>85</v>
      </c>
      <c r="AW219" s="12" t="s">
        <v>39</v>
      </c>
      <c r="AX219" s="12" t="s">
        <v>76</v>
      </c>
      <c r="AY219" s="261" t="s">
        <v>208</v>
      </c>
    </row>
    <row r="220" spans="2:51" s="12" customFormat="1" ht="13.5">
      <c r="B220" s="251"/>
      <c r="C220" s="252"/>
      <c r="D220" s="248" t="s">
        <v>218</v>
      </c>
      <c r="E220" s="253" t="s">
        <v>22</v>
      </c>
      <c r="F220" s="254" t="s">
        <v>541</v>
      </c>
      <c r="G220" s="252"/>
      <c r="H220" s="255">
        <v>1.76</v>
      </c>
      <c r="I220" s="256"/>
      <c r="J220" s="252"/>
      <c r="K220" s="252"/>
      <c r="L220" s="257"/>
      <c r="M220" s="258"/>
      <c r="N220" s="259"/>
      <c r="O220" s="259"/>
      <c r="P220" s="259"/>
      <c r="Q220" s="259"/>
      <c r="R220" s="259"/>
      <c r="S220" s="259"/>
      <c r="T220" s="260"/>
      <c r="AT220" s="261" t="s">
        <v>218</v>
      </c>
      <c r="AU220" s="261" t="s">
        <v>85</v>
      </c>
      <c r="AV220" s="12" t="s">
        <v>85</v>
      </c>
      <c r="AW220" s="12" t="s">
        <v>39</v>
      </c>
      <c r="AX220" s="12" t="s">
        <v>76</v>
      </c>
      <c r="AY220" s="261" t="s">
        <v>208</v>
      </c>
    </row>
    <row r="221" spans="2:51" s="12" customFormat="1" ht="13.5">
      <c r="B221" s="251"/>
      <c r="C221" s="252"/>
      <c r="D221" s="248" t="s">
        <v>218</v>
      </c>
      <c r="E221" s="253" t="s">
        <v>22</v>
      </c>
      <c r="F221" s="254" t="s">
        <v>542</v>
      </c>
      <c r="G221" s="252"/>
      <c r="H221" s="255">
        <v>1.76</v>
      </c>
      <c r="I221" s="256"/>
      <c r="J221" s="252"/>
      <c r="K221" s="252"/>
      <c r="L221" s="257"/>
      <c r="M221" s="258"/>
      <c r="N221" s="259"/>
      <c r="O221" s="259"/>
      <c r="P221" s="259"/>
      <c r="Q221" s="259"/>
      <c r="R221" s="259"/>
      <c r="S221" s="259"/>
      <c r="T221" s="260"/>
      <c r="AT221" s="261" t="s">
        <v>218</v>
      </c>
      <c r="AU221" s="261" t="s">
        <v>85</v>
      </c>
      <c r="AV221" s="12" t="s">
        <v>85</v>
      </c>
      <c r="AW221" s="12" t="s">
        <v>39</v>
      </c>
      <c r="AX221" s="12" t="s">
        <v>76</v>
      </c>
      <c r="AY221" s="261" t="s">
        <v>208</v>
      </c>
    </row>
    <row r="222" spans="2:51" s="13" customFormat="1" ht="13.5">
      <c r="B222" s="262"/>
      <c r="C222" s="263"/>
      <c r="D222" s="248" t="s">
        <v>218</v>
      </c>
      <c r="E222" s="264" t="s">
        <v>22</v>
      </c>
      <c r="F222" s="265" t="s">
        <v>259</v>
      </c>
      <c r="G222" s="263"/>
      <c r="H222" s="266">
        <v>55.36</v>
      </c>
      <c r="I222" s="267"/>
      <c r="J222" s="263"/>
      <c r="K222" s="263"/>
      <c r="L222" s="268"/>
      <c r="M222" s="269"/>
      <c r="N222" s="270"/>
      <c r="O222" s="270"/>
      <c r="P222" s="270"/>
      <c r="Q222" s="270"/>
      <c r="R222" s="270"/>
      <c r="S222" s="270"/>
      <c r="T222" s="271"/>
      <c r="AT222" s="272" t="s">
        <v>218</v>
      </c>
      <c r="AU222" s="272" t="s">
        <v>85</v>
      </c>
      <c r="AV222" s="13" t="s">
        <v>121</v>
      </c>
      <c r="AW222" s="13" t="s">
        <v>39</v>
      </c>
      <c r="AX222" s="13" t="s">
        <v>18</v>
      </c>
      <c r="AY222" s="272" t="s">
        <v>208</v>
      </c>
    </row>
    <row r="223" spans="2:65" s="1" customFormat="1" ht="51" customHeight="1">
      <c r="B223" s="48"/>
      <c r="C223" s="236" t="s">
        <v>543</v>
      </c>
      <c r="D223" s="236" t="s">
        <v>210</v>
      </c>
      <c r="E223" s="237" t="s">
        <v>544</v>
      </c>
      <c r="F223" s="238" t="s">
        <v>545</v>
      </c>
      <c r="G223" s="239" t="s">
        <v>213</v>
      </c>
      <c r="H223" s="240">
        <v>55.36</v>
      </c>
      <c r="I223" s="241"/>
      <c r="J223" s="242">
        <f>ROUND(I223*H223,2)</f>
        <v>0</v>
      </c>
      <c r="K223" s="238" t="s">
        <v>214</v>
      </c>
      <c r="L223" s="74"/>
      <c r="M223" s="243" t="s">
        <v>22</v>
      </c>
      <c r="N223" s="244" t="s">
        <v>47</v>
      </c>
      <c r="O223" s="49"/>
      <c r="P223" s="245">
        <f>O223*H223</f>
        <v>0</v>
      </c>
      <c r="Q223" s="245">
        <v>0</v>
      </c>
      <c r="R223" s="245">
        <f>Q223*H223</f>
        <v>0</v>
      </c>
      <c r="S223" s="245">
        <v>0</v>
      </c>
      <c r="T223" s="246">
        <f>S223*H223</f>
        <v>0</v>
      </c>
      <c r="AR223" s="26" t="s">
        <v>121</v>
      </c>
      <c r="AT223" s="26" t="s">
        <v>210</v>
      </c>
      <c r="AU223" s="26" t="s">
        <v>85</v>
      </c>
      <c r="AY223" s="26" t="s">
        <v>208</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121</v>
      </c>
      <c r="BM223" s="26" t="s">
        <v>546</v>
      </c>
    </row>
    <row r="224" spans="2:65" s="1" customFormat="1" ht="25.5" customHeight="1">
      <c r="B224" s="48"/>
      <c r="C224" s="236" t="s">
        <v>547</v>
      </c>
      <c r="D224" s="236" t="s">
        <v>210</v>
      </c>
      <c r="E224" s="237" t="s">
        <v>548</v>
      </c>
      <c r="F224" s="238" t="s">
        <v>549</v>
      </c>
      <c r="G224" s="239" t="s">
        <v>340</v>
      </c>
      <c r="H224" s="240">
        <v>2.067</v>
      </c>
      <c r="I224" s="241"/>
      <c r="J224" s="242">
        <f>ROUND(I224*H224,2)</f>
        <v>0</v>
      </c>
      <c r="K224" s="238" t="s">
        <v>214</v>
      </c>
      <c r="L224" s="74"/>
      <c r="M224" s="243" t="s">
        <v>22</v>
      </c>
      <c r="N224" s="244" t="s">
        <v>47</v>
      </c>
      <c r="O224" s="49"/>
      <c r="P224" s="245">
        <f>O224*H224</f>
        <v>0</v>
      </c>
      <c r="Q224" s="245">
        <v>1.06017</v>
      </c>
      <c r="R224" s="245">
        <f>Q224*H224</f>
        <v>2.1913713900000005</v>
      </c>
      <c r="S224" s="245">
        <v>0</v>
      </c>
      <c r="T224" s="246">
        <f>S224*H224</f>
        <v>0</v>
      </c>
      <c r="AR224" s="26" t="s">
        <v>121</v>
      </c>
      <c r="AT224" s="26" t="s">
        <v>210</v>
      </c>
      <c r="AU224" s="26" t="s">
        <v>85</v>
      </c>
      <c r="AY224" s="26" t="s">
        <v>208</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121</v>
      </c>
      <c r="BM224" s="26" t="s">
        <v>550</v>
      </c>
    </row>
    <row r="225" spans="2:47" s="1" customFormat="1" ht="13.5">
      <c r="B225" s="48"/>
      <c r="C225" s="76"/>
      <c r="D225" s="248" t="s">
        <v>216</v>
      </c>
      <c r="E225" s="76"/>
      <c r="F225" s="249" t="s">
        <v>551</v>
      </c>
      <c r="G225" s="76"/>
      <c r="H225" s="76"/>
      <c r="I225" s="206"/>
      <c r="J225" s="76"/>
      <c r="K225" s="76"/>
      <c r="L225" s="74"/>
      <c r="M225" s="250"/>
      <c r="N225" s="49"/>
      <c r="O225" s="49"/>
      <c r="P225" s="49"/>
      <c r="Q225" s="49"/>
      <c r="R225" s="49"/>
      <c r="S225" s="49"/>
      <c r="T225" s="97"/>
      <c r="AT225" s="26" t="s">
        <v>216</v>
      </c>
      <c r="AU225" s="26" t="s">
        <v>85</v>
      </c>
    </row>
    <row r="226" spans="2:51" s="12" customFormat="1" ht="13.5">
      <c r="B226" s="251"/>
      <c r="C226" s="252"/>
      <c r="D226" s="248" t="s">
        <v>218</v>
      </c>
      <c r="E226" s="253" t="s">
        <v>22</v>
      </c>
      <c r="F226" s="254" t="s">
        <v>552</v>
      </c>
      <c r="G226" s="252"/>
      <c r="H226" s="255">
        <v>2.067</v>
      </c>
      <c r="I226" s="256"/>
      <c r="J226" s="252"/>
      <c r="K226" s="252"/>
      <c r="L226" s="257"/>
      <c r="M226" s="258"/>
      <c r="N226" s="259"/>
      <c r="O226" s="259"/>
      <c r="P226" s="259"/>
      <c r="Q226" s="259"/>
      <c r="R226" s="259"/>
      <c r="S226" s="259"/>
      <c r="T226" s="260"/>
      <c r="AT226" s="261" t="s">
        <v>218</v>
      </c>
      <c r="AU226" s="261" t="s">
        <v>85</v>
      </c>
      <c r="AV226" s="12" t="s">
        <v>85</v>
      </c>
      <c r="AW226" s="12" t="s">
        <v>39</v>
      </c>
      <c r="AX226" s="12" t="s">
        <v>18</v>
      </c>
      <c r="AY226" s="261" t="s">
        <v>208</v>
      </c>
    </row>
    <row r="227" spans="2:65" s="1" customFormat="1" ht="38.25" customHeight="1">
      <c r="B227" s="48"/>
      <c r="C227" s="236" t="s">
        <v>553</v>
      </c>
      <c r="D227" s="236" t="s">
        <v>210</v>
      </c>
      <c r="E227" s="237" t="s">
        <v>554</v>
      </c>
      <c r="F227" s="238" t="s">
        <v>555</v>
      </c>
      <c r="G227" s="239" t="s">
        <v>269</v>
      </c>
      <c r="H227" s="240">
        <v>9.45</v>
      </c>
      <c r="I227" s="241"/>
      <c r="J227" s="242">
        <f>ROUND(I227*H227,2)</f>
        <v>0</v>
      </c>
      <c r="K227" s="238" t="s">
        <v>464</v>
      </c>
      <c r="L227" s="74"/>
      <c r="M227" s="243" t="s">
        <v>22</v>
      </c>
      <c r="N227" s="244" t="s">
        <v>47</v>
      </c>
      <c r="O227" s="49"/>
      <c r="P227" s="245">
        <f>O227*H227</f>
        <v>0</v>
      </c>
      <c r="Q227" s="245">
        <v>0.00059</v>
      </c>
      <c r="R227" s="245">
        <f>Q227*H227</f>
        <v>0.0055755</v>
      </c>
      <c r="S227" s="245">
        <v>0</v>
      </c>
      <c r="T227" s="246">
        <f>S227*H227</f>
        <v>0</v>
      </c>
      <c r="AR227" s="26" t="s">
        <v>121</v>
      </c>
      <c r="AT227" s="26" t="s">
        <v>210</v>
      </c>
      <c r="AU227" s="26" t="s">
        <v>85</v>
      </c>
      <c r="AY227" s="26" t="s">
        <v>208</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121</v>
      </c>
      <c r="BM227" s="26" t="s">
        <v>556</v>
      </c>
    </row>
    <row r="228" spans="2:51" s="14" customFormat="1" ht="13.5">
      <c r="B228" s="273"/>
      <c r="C228" s="274"/>
      <c r="D228" s="248" t="s">
        <v>218</v>
      </c>
      <c r="E228" s="275" t="s">
        <v>22</v>
      </c>
      <c r="F228" s="276" t="s">
        <v>557</v>
      </c>
      <c r="G228" s="274"/>
      <c r="H228" s="275" t="s">
        <v>22</v>
      </c>
      <c r="I228" s="277"/>
      <c r="J228" s="274"/>
      <c r="K228" s="274"/>
      <c r="L228" s="278"/>
      <c r="M228" s="279"/>
      <c r="N228" s="280"/>
      <c r="O228" s="280"/>
      <c r="P228" s="280"/>
      <c r="Q228" s="280"/>
      <c r="R228" s="280"/>
      <c r="S228" s="280"/>
      <c r="T228" s="281"/>
      <c r="AT228" s="282" t="s">
        <v>218</v>
      </c>
      <c r="AU228" s="282" t="s">
        <v>85</v>
      </c>
      <c r="AV228" s="14" t="s">
        <v>18</v>
      </c>
      <c r="AW228" s="14" t="s">
        <v>39</v>
      </c>
      <c r="AX228" s="14" t="s">
        <v>76</v>
      </c>
      <c r="AY228" s="282" t="s">
        <v>208</v>
      </c>
    </row>
    <row r="229" spans="2:51" s="12" customFormat="1" ht="13.5">
      <c r="B229" s="251"/>
      <c r="C229" s="252"/>
      <c r="D229" s="248" t="s">
        <v>218</v>
      </c>
      <c r="E229" s="253" t="s">
        <v>22</v>
      </c>
      <c r="F229" s="254" t="s">
        <v>558</v>
      </c>
      <c r="G229" s="252"/>
      <c r="H229" s="255">
        <v>9.45</v>
      </c>
      <c r="I229" s="256"/>
      <c r="J229" s="252"/>
      <c r="K229" s="252"/>
      <c r="L229" s="257"/>
      <c r="M229" s="258"/>
      <c r="N229" s="259"/>
      <c r="O229" s="259"/>
      <c r="P229" s="259"/>
      <c r="Q229" s="259"/>
      <c r="R229" s="259"/>
      <c r="S229" s="259"/>
      <c r="T229" s="260"/>
      <c r="AT229" s="261" t="s">
        <v>218</v>
      </c>
      <c r="AU229" s="261" t="s">
        <v>85</v>
      </c>
      <c r="AV229" s="12" t="s">
        <v>85</v>
      </c>
      <c r="AW229" s="12" t="s">
        <v>39</v>
      </c>
      <c r="AX229" s="12" t="s">
        <v>18</v>
      </c>
      <c r="AY229" s="261" t="s">
        <v>208</v>
      </c>
    </row>
    <row r="230" spans="2:65" s="1" customFormat="1" ht="16.5" customHeight="1">
      <c r="B230" s="48"/>
      <c r="C230" s="236" t="s">
        <v>559</v>
      </c>
      <c r="D230" s="236" t="s">
        <v>210</v>
      </c>
      <c r="E230" s="237" t="s">
        <v>560</v>
      </c>
      <c r="F230" s="238" t="s">
        <v>561</v>
      </c>
      <c r="G230" s="239" t="s">
        <v>213</v>
      </c>
      <c r="H230" s="240">
        <v>555.199</v>
      </c>
      <c r="I230" s="241"/>
      <c r="J230" s="242">
        <f>ROUND(I230*H230,2)</f>
        <v>0</v>
      </c>
      <c r="K230" s="238" t="s">
        <v>214</v>
      </c>
      <c r="L230" s="74"/>
      <c r="M230" s="243" t="s">
        <v>22</v>
      </c>
      <c r="N230" s="244" t="s">
        <v>47</v>
      </c>
      <c r="O230" s="49"/>
      <c r="P230" s="245">
        <f>O230*H230</f>
        <v>0</v>
      </c>
      <c r="Q230" s="245">
        <v>0.0663</v>
      </c>
      <c r="R230" s="245">
        <f>Q230*H230</f>
        <v>36.8096937</v>
      </c>
      <c r="S230" s="245">
        <v>0</v>
      </c>
      <c r="T230" s="246">
        <f>S230*H230</f>
        <v>0</v>
      </c>
      <c r="AR230" s="26" t="s">
        <v>121</v>
      </c>
      <c r="AT230" s="26" t="s">
        <v>210</v>
      </c>
      <c r="AU230" s="26" t="s">
        <v>85</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121</v>
      </c>
      <c r="BM230" s="26" t="s">
        <v>562</v>
      </c>
    </row>
    <row r="231" spans="2:47" s="1" customFormat="1" ht="13.5">
      <c r="B231" s="48"/>
      <c r="C231" s="76"/>
      <c r="D231" s="248" t="s">
        <v>216</v>
      </c>
      <c r="E231" s="76"/>
      <c r="F231" s="249" t="s">
        <v>563</v>
      </c>
      <c r="G231" s="76"/>
      <c r="H231" s="76"/>
      <c r="I231" s="206"/>
      <c r="J231" s="76"/>
      <c r="K231" s="76"/>
      <c r="L231" s="74"/>
      <c r="M231" s="250"/>
      <c r="N231" s="49"/>
      <c r="O231" s="49"/>
      <c r="P231" s="49"/>
      <c r="Q231" s="49"/>
      <c r="R231" s="49"/>
      <c r="S231" s="49"/>
      <c r="T231" s="97"/>
      <c r="AT231" s="26" t="s">
        <v>216</v>
      </c>
      <c r="AU231" s="26" t="s">
        <v>85</v>
      </c>
    </row>
    <row r="232" spans="2:51" s="14" customFormat="1" ht="13.5">
      <c r="B232" s="273"/>
      <c r="C232" s="274"/>
      <c r="D232" s="248" t="s">
        <v>218</v>
      </c>
      <c r="E232" s="275" t="s">
        <v>22</v>
      </c>
      <c r="F232" s="276" t="s">
        <v>564</v>
      </c>
      <c r="G232" s="274"/>
      <c r="H232" s="275" t="s">
        <v>22</v>
      </c>
      <c r="I232" s="277"/>
      <c r="J232" s="274"/>
      <c r="K232" s="274"/>
      <c r="L232" s="278"/>
      <c r="M232" s="279"/>
      <c r="N232" s="280"/>
      <c r="O232" s="280"/>
      <c r="P232" s="280"/>
      <c r="Q232" s="280"/>
      <c r="R232" s="280"/>
      <c r="S232" s="280"/>
      <c r="T232" s="281"/>
      <c r="AT232" s="282" t="s">
        <v>218</v>
      </c>
      <c r="AU232" s="282" t="s">
        <v>85</v>
      </c>
      <c r="AV232" s="14" t="s">
        <v>18</v>
      </c>
      <c r="AW232" s="14" t="s">
        <v>39</v>
      </c>
      <c r="AX232" s="14" t="s">
        <v>76</v>
      </c>
      <c r="AY232" s="282" t="s">
        <v>208</v>
      </c>
    </row>
    <row r="233" spans="2:51" s="12" customFormat="1" ht="13.5">
      <c r="B233" s="251"/>
      <c r="C233" s="252"/>
      <c r="D233" s="248" t="s">
        <v>218</v>
      </c>
      <c r="E233" s="253" t="s">
        <v>22</v>
      </c>
      <c r="F233" s="254" t="s">
        <v>565</v>
      </c>
      <c r="G233" s="252"/>
      <c r="H233" s="255">
        <v>519.917</v>
      </c>
      <c r="I233" s="256"/>
      <c r="J233" s="252"/>
      <c r="K233" s="252"/>
      <c r="L233" s="257"/>
      <c r="M233" s="258"/>
      <c r="N233" s="259"/>
      <c r="O233" s="259"/>
      <c r="P233" s="259"/>
      <c r="Q233" s="259"/>
      <c r="R233" s="259"/>
      <c r="S233" s="259"/>
      <c r="T233" s="260"/>
      <c r="AT233" s="261" t="s">
        <v>218</v>
      </c>
      <c r="AU233" s="261" t="s">
        <v>85</v>
      </c>
      <c r="AV233" s="12" t="s">
        <v>85</v>
      </c>
      <c r="AW233" s="12" t="s">
        <v>39</v>
      </c>
      <c r="AX233" s="12" t="s">
        <v>76</v>
      </c>
      <c r="AY233" s="261" t="s">
        <v>208</v>
      </c>
    </row>
    <row r="234" spans="2:51" s="12" customFormat="1" ht="13.5">
      <c r="B234" s="251"/>
      <c r="C234" s="252"/>
      <c r="D234" s="248" t="s">
        <v>218</v>
      </c>
      <c r="E234" s="253" t="s">
        <v>22</v>
      </c>
      <c r="F234" s="254" t="s">
        <v>566</v>
      </c>
      <c r="G234" s="252"/>
      <c r="H234" s="255">
        <v>35.282</v>
      </c>
      <c r="I234" s="256"/>
      <c r="J234" s="252"/>
      <c r="K234" s="252"/>
      <c r="L234" s="257"/>
      <c r="M234" s="258"/>
      <c r="N234" s="259"/>
      <c r="O234" s="259"/>
      <c r="P234" s="259"/>
      <c r="Q234" s="259"/>
      <c r="R234" s="259"/>
      <c r="S234" s="259"/>
      <c r="T234" s="260"/>
      <c r="AT234" s="261" t="s">
        <v>218</v>
      </c>
      <c r="AU234" s="261" t="s">
        <v>85</v>
      </c>
      <c r="AV234" s="12" t="s">
        <v>85</v>
      </c>
      <c r="AW234" s="12" t="s">
        <v>39</v>
      </c>
      <c r="AX234" s="12" t="s">
        <v>76</v>
      </c>
      <c r="AY234" s="261" t="s">
        <v>208</v>
      </c>
    </row>
    <row r="235" spans="2:51" s="15" customFormat="1" ht="13.5">
      <c r="B235" s="296"/>
      <c r="C235" s="297"/>
      <c r="D235" s="248" t="s">
        <v>218</v>
      </c>
      <c r="E235" s="298" t="s">
        <v>22</v>
      </c>
      <c r="F235" s="299" t="s">
        <v>567</v>
      </c>
      <c r="G235" s="297"/>
      <c r="H235" s="300">
        <v>555.199</v>
      </c>
      <c r="I235" s="301"/>
      <c r="J235" s="297"/>
      <c r="K235" s="297"/>
      <c r="L235" s="302"/>
      <c r="M235" s="303"/>
      <c r="N235" s="304"/>
      <c r="O235" s="304"/>
      <c r="P235" s="304"/>
      <c r="Q235" s="304"/>
      <c r="R235" s="304"/>
      <c r="S235" s="304"/>
      <c r="T235" s="305"/>
      <c r="AT235" s="306" t="s">
        <v>218</v>
      </c>
      <c r="AU235" s="306" t="s">
        <v>85</v>
      </c>
      <c r="AV235" s="15" t="s">
        <v>104</v>
      </c>
      <c r="AW235" s="15" t="s">
        <v>39</v>
      </c>
      <c r="AX235" s="15" t="s">
        <v>18</v>
      </c>
      <c r="AY235" s="306" t="s">
        <v>208</v>
      </c>
    </row>
    <row r="236" spans="2:65" s="1" customFormat="1" ht="38.25" customHeight="1">
      <c r="B236" s="48"/>
      <c r="C236" s="236" t="s">
        <v>568</v>
      </c>
      <c r="D236" s="236" t="s">
        <v>210</v>
      </c>
      <c r="E236" s="237" t="s">
        <v>569</v>
      </c>
      <c r="F236" s="238" t="s">
        <v>570</v>
      </c>
      <c r="G236" s="239" t="s">
        <v>253</v>
      </c>
      <c r="H236" s="240">
        <v>52.352</v>
      </c>
      <c r="I236" s="241"/>
      <c r="J236" s="242">
        <f>ROUND(I236*H236,2)</f>
        <v>0</v>
      </c>
      <c r="K236" s="238" t="s">
        <v>214</v>
      </c>
      <c r="L236" s="74"/>
      <c r="M236" s="243" t="s">
        <v>22</v>
      </c>
      <c r="N236" s="244" t="s">
        <v>47</v>
      </c>
      <c r="O236" s="49"/>
      <c r="P236" s="245">
        <f>O236*H236</f>
        <v>0</v>
      </c>
      <c r="Q236" s="245">
        <v>2.25634</v>
      </c>
      <c r="R236" s="245">
        <f>Q236*H236</f>
        <v>118.12391167999998</v>
      </c>
      <c r="S236" s="245">
        <v>0</v>
      </c>
      <c r="T236" s="246">
        <f>S236*H236</f>
        <v>0</v>
      </c>
      <c r="AR236" s="26" t="s">
        <v>121</v>
      </c>
      <c r="AT236" s="26" t="s">
        <v>210</v>
      </c>
      <c r="AU236" s="26" t="s">
        <v>85</v>
      </c>
      <c r="AY236" s="26" t="s">
        <v>208</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121</v>
      </c>
      <c r="BM236" s="26" t="s">
        <v>571</v>
      </c>
    </row>
    <row r="237" spans="2:47" s="1" customFormat="1" ht="13.5">
      <c r="B237" s="48"/>
      <c r="C237" s="76"/>
      <c r="D237" s="248" t="s">
        <v>216</v>
      </c>
      <c r="E237" s="76"/>
      <c r="F237" s="249" t="s">
        <v>526</v>
      </c>
      <c r="G237" s="76"/>
      <c r="H237" s="76"/>
      <c r="I237" s="206"/>
      <c r="J237" s="76"/>
      <c r="K237" s="76"/>
      <c r="L237" s="74"/>
      <c r="M237" s="250"/>
      <c r="N237" s="49"/>
      <c r="O237" s="49"/>
      <c r="P237" s="49"/>
      <c r="Q237" s="49"/>
      <c r="R237" s="49"/>
      <c r="S237" s="49"/>
      <c r="T237" s="97"/>
      <c r="AT237" s="26" t="s">
        <v>216</v>
      </c>
      <c r="AU237" s="26" t="s">
        <v>85</v>
      </c>
    </row>
    <row r="238" spans="2:51" s="14" customFormat="1" ht="13.5">
      <c r="B238" s="273"/>
      <c r="C238" s="274"/>
      <c r="D238" s="248" t="s">
        <v>218</v>
      </c>
      <c r="E238" s="275" t="s">
        <v>22</v>
      </c>
      <c r="F238" s="276" t="s">
        <v>564</v>
      </c>
      <c r="G238" s="274"/>
      <c r="H238" s="275" t="s">
        <v>22</v>
      </c>
      <c r="I238" s="277"/>
      <c r="J238" s="274"/>
      <c r="K238" s="274"/>
      <c r="L238" s="278"/>
      <c r="M238" s="279"/>
      <c r="N238" s="280"/>
      <c r="O238" s="280"/>
      <c r="P238" s="280"/>
      <c r="Q238" s="280"/>
      <c r="R238" s="280"/>
      <c r="S238" s="280"/>
      <c r="T238" s="281"/>
      <c r="AT238" s="282" t="s">
        <v>218</v>
      </c>
      <c r="AU238" s="282" t="s">
        <v>85</v>
      </c>
      <c r="AV238" s="14" t="s">
        <v>18</v>
      </c>
      <c r="AW238" s="14" t="s">
        <v>39</v>
      </c>
      <c r="AX238" s="14" t="s">
        <v>76</v>
      </c>
      <c r="AY238" s="282" t="s">
        <v>208</v>
      </c>
    </row>
    <row r="239" spans="2:51" s="12" customFormat="1" ht="13.5">
      <c r="B239" s="251"/>
      <c r="C239" s="252"/>
      <c r="D239" s="248" t="s">
        <v>218</v>
      </c>
      <c r="E239" s="253" t="s">
        <v>22</v>
      </c>
      <c r="F239" s="254" t="s">
        <v>572</v>
      </c>
      <c r="G239" s="252"/>
      <c r="H239" s="255">
        <v>50.181</v>
      </c>
      <c r="I239" s="256"/>
      <c r="J239" s="252"/>
      <c r="K239" s="252"/>
      <c r="L239" s="257"/>
      <c r="M239" s="258"/>
      <c r="N239" s="259"/>
      <c r="O239" s="259"/>
      <c r="P239" s="259"/>
      <c r="Q239" s="259"/>
      <c r="R239" s="259"/>
      <c r="S239" s="259"/>
      <c r="T239" s="260"/>
      <c r="AT239" s="261" t="s">
        <v>218</v>
      </c>
      <c r="AU239" s="261" t="s">
        <v>85</v>
      </c>
      <c r="AV239" s="12" t="s">
        <v>85</v>
      </c>
      <c r="AW239" s="12" t="s">
        <v>39</v>
      </c>
      <c r="AX239" s="12" t="s">
        <v>76</v>
      </c>
      <c r="AY239" s="261" t="s">
        <v>208</v>
      </c>
    </row>
    <row r="240" spans="2:51" s="12" customFormat="1" ht="13.5">
      <c r="B240" s="251"/>
      <c r="C240" s="252"/>
      <c r="D240" s="248" t="s">
        <v>218</v>
      </c>
      <c r="E240" s="253" t="s">
        <v>22</v>
      </c>
      <c r="F240" s="254" t="s">
        <v>573</v>
      </c>
      <c r="G240" s="252"/>
      <c r="H240" s="255">
        <v>2.171</v>
      </c>
      <c r="I240" s="256"/>
      <c r="J240" s="252"/>
      <c r="K240" s="252"/>
      <c r="L240" s="257"/>
      <c r="M240" s="258"/>
      <c r="N240" s="259"/>
      <c r="O240" s="259"/>
      <c r="P240" s="259"/>
      <c r="Q240" s="259"/>
      <c r="R240" s="259"/>
      <c r="S240" s="259"/>
      <c r="T240" s="260"/>
      <c r="AT240" s="261" t="s">
        <v>218</v>
      </c>
      <c r="AU240" s="261" t="s">
        <v>85</v>
      </c>
      <c r="AV240" s="12" t="s">
        <v>85</v>
      </c>
      <c r="AW240" s="12" t="s">
        <v>39</v>
      </c>
      <c r="AX240" s="12" t="s">
        <v>76</v>
      </c>
      <c r="AY240" s="261" t="s">
        <v>208</v>
      </c>
    </row>
    <row r="241" spans="2:51" s="13" customFormat="1" ht="13.5">
      <c r="B241" s="262"/>
      <c r="C241" s="263"/>
      <c r="D241" s="248" t="s">
        <v>218</v>
      </c>
      <c r="E241" s="264" t="s">
        <v>22</v>
      </c>
      <c r="F241" s="265" t="s">
        <v>259</v>
      </c>
      <c r="G241" s="263"/>
      <c r="H241" s="266">
        <v>52.352</v>
      </c>
      <c r="I241" s="267"/>
      <c r="J241" s="263"/>
      <c r="K241" s="263"/>
      <c r="L241" s="268"/>
      <c r="M241" s="269"/>
      <c r="N241" s="270"/>
      <c r="O241" s="270"/>
      <c r="P241" s="270"/>
      <c r="Q241" s="270"/>
      <c r="R241" s="270"/>
      <c r="S241" s="270"/>
      <c r="T241" s="271"/>
      <c r="AT241" s="272" t="s">
        <v>218</v>
      </c>
      <c r="AU241" s="272" t="s">
        <v>85</v>
      </c>
      <c r="AV241" s="13" t="s">
        <v>121</v>
      </c>
      <c r="AW241" s="13" t="s">
        <v>39</v>
      </c>
      <c r="AX241" s="13" t="s">
        <v>18</v>
      </c>
      <c r="AY241" s="272" t="s">
        <v>208</v>
      </c>
    </row>
    <row r="242" spans="2:65" s="1" customFormat="1" ht="25.5" customHeight="1">
      <c r="B242" s="48"/>
      <c r="C242" s="236" t="s">
        <v>574</v>
      </c>
      <c r="D242" s="236" t="s">
        <v>210</v>
      </c>
      <c r="E242" s="237" t="s">
        <v>575</v>
      </c>
      <c r="F242" s="238" t="s">
        <v>576</v>
      </c>
      <c r="G242" s="239" t="s">
        <v>253</v>
      </c>
      <c r="H242" s="240">
        <v>105.374</v>
      </c>
      <c r="I242" s="241"/>
      <c r="J242" s="242">
        <f>ROUND(I242*H242,2)</f>
        <v>0</v>
      </c>
      <c r="K242" s="238" t="s">
        <v>214</v>
      </c>
      <c r="L242" s="74"/>
      <c r="M242" s="243" t="s">
        <v>22</v>
      </c>
      <c r="N242" s="244" t="s">
        <v>47</v>
      </c>
      <c r="O242" s="49"/>
      <c r="P242" s="245">
        <f>O242*H242</f>
        <v>0</v>
      </c>
      <c r="Q242" s="245">
        <v>2.45329</v>
      </c>
      <c r="R242" s="245">
        <f>Q242*H242</f>
        <v>258.51298046</v>
      </c>
      <c r="S242" s="245">
        <v>0</v>
      </c>
      <c r="T242" s="246">
        <f>S242*H242</f>
        <v>0</v>
      </c>
      <c r="AR242" s="26" t="s">
        <v>121</v>
      </c>
      <c r="AT242" s="26" t="s">
        <v>210</v>
      </c>
      <c r="AU242" s="26" t="s">
        <v>85</v>
      </c>
      <c r="AY242" s="26" t="s">
        <v>208</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121</v>
      </c>
      <c r="BM242" s="26" t="s">
        <v>577</v>
      </c>
    </row>
    <row r="243" spans="2:47" s="1" customFormat="1" ht="13.5">
      <c r="B243" s="48"/>
      <c r="C243" s="76"/>
      <c r="D243" s="248" t="s">
        <v>216</v>
      </c>
      <c r="E243" s="76"/>
      <c r="F243" s="249" t="s">
        <v>526</v>
      </c>
      <c r="G243" s="76"/>
      <c r="H243" s="76"/>
      <c r="I243" s="206"/>
      <c r="J243" s="76"/>
      <c r="K243" s="76"/>
      <c r="L243" s="74"/>
      <c r="M243" s="250"/>
      <c r="N243" s="49"/>
      <c r="O243" s="49"/>
      <c r="P243" s="49"/>
      <c r="Q243" s="49"/>
      <c r="R243" s="49"/>
      <c r="S243" s="49"/>
      <c r="T243" s="97"/>
      <c r="AT243" s="26" t="s">
        <v>216</v>
      </c>
      <c r="AU243" s="26" t="s">
        <v>85</v>
      </c>
    </row>
    <row r="244" spans="2:51" s="14" customFormat="1" ht="13.5">
      <c r="B244" s="273"/>
      <c r="C244" s="274"/>
      <c r="D244" s="248" t="s">
        <v>218</v>
      </c>
      <c r="E244" s="275" t="s">
        <v>22</v>
      </c>
      <c r="F244" s="276" t="s">
        <v>564</v>
      </c>
      <c r="G244" s="274"/>
      <c r="H244" s="275" t="s">
        <v>22</v>
      </c>
      <c r="I244" s="277"/>
      <c r="J244" s="274"/>
      <c r="K244" s="274"/>
      <c r="L244" s="278"/>
      <c r="M244" s="279"/>
      <c r="N244" s="280"/>
      <c r="O244" s="280"/>
      <c r="P244" s="280"/>
      <c r="Q244" s="280"/>
      <c r="R244" s="280"/>
      <c r="S244" s="280"/>
      <c r="T244" s="281"/>
      <c r="AT244" s="282" t="s">
        <v>218</v>
      </c>
      <c r="AU244" s="282" t="s">
        <v>85</v>
      </c>
      <c r="AV244" s="14" t="s">
        <v>18</v>
      </c>
      <c r="AW244" s="14" t="s">
        <v>39</v>
      </c>
      <c r="AX244" s="14" t="s">
        <v>76</v>
      </c>
      <c r="AY244" s="282" t="s">
        <v>208</v>
      </c>
    </row>
    <row r="245" spans="2:51" s="12" customFormat="1" ht="13.5">
      <c r="B245" s="251"/>
      <c r="C245" s="252"/>
      <c r="D245" s="248" t="s">
        <v>218</v>
      </c>
      <c r="E245" s="253" t="s">
        <v>22</v>
      </c>
      <c r="F245" s="254" t="s">
        <v>578</v>
      </c>
      <c r="G245" s="252"/>
      <c r="H245" s="255">
        <v>77.988</v>
      </c>
      <c r="I245" s="256"/>
      <c r="J245" s="252"/>
      <c r="K245" s="252"/>
      <c r="L245" s="257"/>
      <c r="M245" s="258"/>
      <c r="N245" s="259"/>
      <c r="O245" s="259"/>
      <c r="P245" s="259"/>
      <c r="Q245" s="259"/>
      <c r="R245" s="259"/>
      <c r="S245" s="259"/>
      <c r="T245" s="260"/>
      <c r="AT245" s="261" t="s">
        <v>218</v>
      </c>
      <c r="AU245" s="261" t="s">
        <v>85</v>
      </c>
      <c r="AV245" s="12" t="s">
        <v>85</v>
      </c>
      <c r="AW245" s="12" t="s">
        <v>39</v>
      </c>
      <c r="AX245" s="12" t="s">
        <v>76</v>
      </c>
      <c r="AY245" s="261" t="s">
        <v>208</v>
      </c>
    </row>
    <row r="246" spans="2:51" s="12" customFormat="1" ht="13.5">
      <c r="B246" s="251"/>
      <c r="C246" s="252"/>
      <c r="D246" s="248" t="s">
        <v>218</v>
      </c>
      <c r="E246" s="253" t="s">
        <v>22</v>
      </c>
      <c r="F246" s="254" t="s">
        <v>579</v>
      </c>
      <c r="G246" s="252"/>
      <c r="H246" s="255">
        <v>26.876</v>
      </c>
      <c r="I246" s="256"/>
      <c r="J246" s="252"/>
      <c r="K246" s="252"/>
      <c r="L246" s="257"/>
      <c r="M246" s="258"/>
      <c r="N246" s="259"/>
      <c r="O246" s="259"/>
      <c r="P246" s="259"/>
      <c r="Q246" s="259"/>
      <c r="R246" s="259"/>
      <c r="S246" s="259"/>
      <c r="T246" s="260"/>
      <c r="AT246" s="261" t="s">
        <v>218</v>
      </c>
      <c r="AU246" s="261" t="s">
        <v>85</v>
      </c>
      <c r="AV246" s="12" t="s">
        <v>85</v>
      </c>
      <c r="AW246" s="12" t="s">
        <v>39</v>
      </c>
      <c r="AX246" s="12" t="s">
        <v>76</v>
      </c>
      <c r="AY246" s="261" t="s">
        <v>208</v>
      </c>
    </row>
    <row r="247" spans="2:51" s="12" customFormat="1" ht="13.5">
      <c r="B247" s="251"/>
      <c r="C247" s="252"/>
      <c r="D247" s="248" t="s">
        <v>218</v>
      </c>
      <c r="E247" s="253" t="s">
        <v>22</v>
      </c>
      <c r="F247" s="254" t="s">
        <v>580</v>
      </c>
      <c r="G247" s="252"/>
      <c r="H247" s="255">
        <v>0.51</v>
      </c>
      <c r="I247" s="256"/>
      <c r="J247" s="252"/>
      <c r="K247" s="252"/>
      <c r="L247" s="257"/>
      <c r="M247" s="258"/>
      <c r="N247" s="259"/>
      <c r="O247" s="259"/>
      <c r="P247" s="259"/>
      <c r="Q247" s="259"/>
      <c r="R247" s="259"/>
      <c r="S247" s="259"/>
      <c r="T247" s="260"/>
      <c r="AT247" s="261" t="s">
        <v>218</v>
      </c>
      <c r="AU247" s="261" t="s">
        <v>85</v>
      </c>
      <c r="AV247" s="12" t="s">
        <v>85</v>
      </c>
      <c r="AW247" s="12" t="s">
        <v>39</v>
      </c>
      <c r="AX247" s="12" t="s">
        <v>76</v>
      </c>
      <c r="AY247" s="261" t="s">
        <v>208</v>
      </c>
    </row>
    <row r="248" spans="2:51" s="13" customFormat="1" ht="13.5">
      <c r="B248" s="262"/>
      <c r="C248" s="263"/>
      <c r="D248" s="248" t="s">
        <v>218</v>
      </c>
      <c r="E248" s="264" t="s">
        <v>22</v>
      </c>
      <c r="F248" s="265" t="s">
        <v>259</v>
      </c>
      <c r="G248" s="263"/>
      <c r="H248" s="266">
        <v>105.374</v>
      </c>
      <c r="I248" s="267"/>
      <c r="J248" s="263"/>
      <c r="K248" s="263"/>
      <c r="L248" s="268"/>
      <c r="M248" s="269"/>
      <c r="N248" s="270"/>
      <c r="O248" s="270"/>
      <c r="P248" s="270"/>
      <c r="Q248" s="270"/>
      <c r="R248" s="270"/>
      <c r="S248" s="270"/>
      <c r="T248" s="271"/>
      <c r="AT248" s="272" t="s">
        <v>218</v>
      </c>
      <c r="AU248" s="272" t="s">
        <v>85</v>
      </c>
      <c r="AV248" s="13" t="s">
        <v>121</v>
      </c>
      <c r="AW248" s="13" t="s">
        <v>39</v>
      </c>
      <c r="AX248" s="13" t="s">
        <v>18</v>
      </c>
      <c r="AY248" s="272" t="s">
        <v>208</v>
      </c>
    </row>
    <row r="249" spans="2:65" s="1" customFormat="1" ht="25.5" customHeight="1">
      <c r="B249" s="48"/>
      <c r="C249" s="236" t="s">
        <v>581</v>
      </c>
      <c r="D249" s="236" t="s">
        <v>210</v>
      </c>
      <c r="E249" s="237" t="s">
        <v>582</v>
      </c>
      <c r="F249" s="238" t="s">
        <v>583</v>
      </c>
      <c r="G249" s="239" t="s">
        <v>253</v>
      </c>
      <c r="H249" s="240">
        <v>5.292</v>
      </c>
      <c r="I249" s="241"/>
      <c r="J249" s="242">
        <f>ROUND(I249*H249,2)</f>
        <v>0</v>
      </c>
      <c r="K249" s="238" t="s">
        <v>214</v>
      </c>
      <c r="L249" s="74"/>
      <c r="M249" s="243" t="s">
        <v>22</v>
      </c>
      <c r="N249" s="244" t="s">
        <v>47</v>
      </c>
      <c r="O249" s="49"/>
      <c r="P249" s="245">
        <f>O249*H249</f>
        <v>0</v>
      </c>
      <c r="Q249" s="245">
        <v>2.45329</v>
      </c>
      <c r="R249" s="245">
        <f>Q249*H249</f>
        <v>12.98281068</v>
      </c>
      <c r="S249" s="245">
        <v>0</v>
      </c>
      <c r="T249" s="246">
        <f>S249*H249</f>
        <v>0</v>
      </c>
      <c r="AR249" s="26" t="s">
        <v>121</v>
      </c>
      <c r="AT249" s="26" t="s">
        <v>210</v>
      </c>
      <c r="AU249" s="26" t="s">
        <v>85</v>
      </c>
      <c r="AY249" s="26" t="s">
        <v>208</v>
      </c>
      <c r="BE249" s="247">
        <f>IF(N249="základní",J249,0)</f>
        <v>0</v>
      </c>
      <c r="BF249" s="247">
        <f>IF(N249="snížená",J249,0)</f>
        <v>0</v>
      </c>
      <c r="BG249" s="247">
        <f>IF(N249="zákl. přenesená",J249,0)</f>
        <v>0</v>
      </c>
      <c r="BH249" s="247">
        <f>IF(N249="sníž. přenesená",J249,0)</f>
        <v>0</v>
      </c>
      <c r="BI249" s="247">
        <f>IF(N249="nulová",J249,0)</f>
        <v>0</v>
      </c>
      <c r="BJ249" s="26" t="s">
        <v>18</v>
      </c>
      <c r="BK249" s="247">
        <f>ROUND(I249*H249,2)</f>
        <v>0</v>
      </c>
      <c r="BL249" s="26" t="s">
        <v>121</v>
      </c>
      <c r="BM249" s="26" t="s">
        <v>584</v>
      </c>
    </row>
    <row r="250" spans="2:51" s="14" customFormat="1" ht="13.5">
      <c r="B250" s="273"/>
      <c r="C250" s="274"/>
      <c r="D250" s="248" t="s">
        <v>218</v>
      </c>
      <c r="E250" s="275" t="s">
        <v>22</v>
      </c>
      <c r="F250" s="276" t="s">
        <v>585</v>
      </c>
      <c r="G250" s="274"/>
      <c r="H250" s="275" t="s">
        <v>22</v>
      </c>
      <c r="I250" s="277"/>
      <c r="J250" s="274"/>
      <c r="K250" s="274"/>
      <c r="L250" s="278"/>
      <c r="M250" s="279"/>
      <c r="N250" s="280"/>
      <c r="O250" s="280"/>
      <c r="P250" s="280"/>
      <c r="Q250" s="280"/>
      <c r="R250" s="280"/>
      <c r="S250" s="280"/>
      <c r="T250" s="281"/>
      <c r="AT250" s="282" t="s">
        <v>218</v>
      </c>
      <c r="AU250" s="282" t="s">
        <v>85</v>
      </c>
      <c r="AV250" s="14" t="s">
        <v>18</v>
      </c>
      <c r="AW250" s="14" t="s">
        <v>39</v>
      </c>
      <c r="AX250" s="14" t="s">
        <v>76</v>
      </c>
      <c r="AY250" s="282" t="s">
        <v>208</v>
      </c>
    </row>
    <row r="251" spans="2:51" s="12" customFormat="1" ht="13.5">
      <c r="B251" s="251"/>
      <c r="C251" s="252"/>
      <c r="D251" s="248" t="s">
        <v>218</v>
      </c>
      <c r="E251" s="253" t="s">
        <v>22</v>
      </c>
      <c r="F251" s="254" t="s">
        <v>586</v>
      </c>
      <c r="G251" s="252"/>
      <c r="H251" s="255">
        <v>5.292</v>
      </c>
      <c r="I251" s="256"/>
      <c r="J251" s="252"/>
      <c r="K251" s="252"/>
      <c r="L251" s="257"/>
      <c r="M251" s="258"/>
      <c r="N251" s="259"/>
      <c r="O251" s="259"/>
      <c r="P251" s="259"/>
      <c r="Q251" s="259"/>
      <c r="R251" s="259"/>
      <c r="S251" s="259"/>
      <c r="T251" s="260"/>
      <c r="AT251" s="261" t="s">
        <v>218</v>
      </c>
      <c r="AU251" s="261" t="s">
        <v>85</v>
      </c>
      <c r="AV251" s="12" t="s">
        <v>85</v>
      </c>
      <c r="AW251" s="12" t="s">
        <v>39</v>
      </c>
      <c r="AX251" s="12" t="s">
        <v>18</v>
      </c>
      <c r="AY251" s="261" t="s">
        <v>208</v>
      </c>
    </row>
    <row r="252" spans="2:65" s="1" customFormat="1" ht="38.25" customHeight="1">
      <c r="B252" s="48"/>
      <c r="C252" s="236" t="s">
        <v>587</v>
      </c>
      <c r="D252" s="236" t="s">
        <v>210</v>
      </c>
      <c r="E252" s="237" t="s">
        <v>588</v>
      </c>
      <c r="F252" s="238" t="s">
        <v>589</v>
      </c>
      <c r="G252" s="239" t="s">
        <v>213</v>
      </c>
      <c r="H252" s="240">
        <v>63.285</v>
      </c>
      <c r="I252" s="241"/>
      <c r="J252" s="242">
        <f>ROUND(I252*H252,2)</f>
        <v>0</v>
      </c>
      <c r="K252" s="238" t="s">
        <v>214</v>
      </c>
      <c r="L252" s="74"/>
      <c r="M252" s="243" t="s">
        <v>22</v>
      </c>
      <c r="N252" s="244" t="s">
        <v>47</v>
      </c>
      <c r="O252" s="49"/>
      <c r="P252" s="245">
        <f>O252*H252</f>
        <v>0</v>
      </c>
      <c r="Q252" s="245">
        <v>0.00103</v>
      </c>
      <c r="R252" s="245">
        <f>Q252*H252</f>
        <v>0.06518355</v>
      </c>
      <c r="S252" s="245">
        <v>0</v>
      </c>
      <c r="T252" s="246">
        <f>S252*H252</f>
        <v>0</v>
      </c>
      <c r="AR252" s="26" t="s">
        <v>121</v>
      </c>
      <c r="AT252" s="26" t="s">
        <v>210</v>
      </c>
      <c r="AU252" s="26" t="s">
        <v>85</v>
      </c>
      <c r="AY252" s="26" t="s">
        <v>208</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121</v>
      </c>
      <c r="BM252" s="26" t="s">
        <v>590</v>
      </c>
    </row>
    <row r="253" spans="2:51" s="14" customFormat="1" ht="13.5">
      <c r="B253" s="273"/>
      <c r="C253" s="274"/>
      <c r="D253" s="248" t="s">
        <v>218</v>
      </c>
      <c r="E253" s="275" t="s">
        <v>22</v>
      </c>
      <c r="F253" s="276" t="s">
        <v>591</v>
      </c>
      <c r="G253" s="274"/>
      <c r="H253" s="275" t="s">
        <v>22</v>
      </c>
      <c r="I253" s="277"/>
      <c r="J253" s="274"/>
      <c r="K253" s="274"/>
      <c r="L253" s="278"/>
      <c r="M253" s="279"/>
      <c r="N253" s="280"/>
      <c r="O253" s="280"/>
      <c r="P253" s="280"/>
      <c r="Q253" s="280"/>
      <c r="R253" s="280"/>
      <c r="S253" s="280"/>
      <c r="T253" s="281"/>
      <c r="AT253" s="282" t="s">
        <v>218</v>
      </c>
      <c r="AU253" s="282" t="s">
        <v>85</v>
      </c>
      <c r="AV253" s="14" t="s">
        <v>18</v>
      </c>
      <c r="AW253" s="14" t="s">
        <v>39</v>
      </c>
      <c r="AX253" s="14" t="s">
        <v>76</v>
      </c>
      <c r="AY253" s="282" t="s">
        <v>208</v>
      </c>
    </row>
    <row r="254" spans="2:51" s="12" customFormat="1" ht="13.5">
      <c r="B254" s="251"/>
      <c r="C254" s="252"/>
      <c r="D254" s="248" t="s">
        <v>218</v>
      </c>
      <c r="E254" s="253" t="s">
        <v>22</v>
      </c>
      <c r="F254" s="254" t="s">
        <v>592</v>
      </c>
      <c r="G254" s="252"/>
      <c r="H254" s="255">
        <v>11.42</v>
      </c>
      <c r="I254" s="256"/>
      <c r="J254" s="252"/>
      <c r="K254" s="252"/>
      <c r="L254" s="257"/>
      <c r="M254" s="258"/>
      <c r="N254" s="259"/>
      <c r="O254" s="259"/>
      <c r="P254" s="259"/>
      <c r="Q254" s="259"/>
      <c r="R254" s="259"/>
      <c r="S254" s="259"/>
      <c r="T254" s="260"/>
      <c r="AT254" s="261" t="s">
        <v>218</v>
      </c>
      <c r="AU254" s="261" t="s">
        <v>85</v>
      </c>
      <c r="AV254" s="12" t="s">
        <v>85</v>
      </c>
      <c r="AW254" s="12" t="s">
        <v>39</v>
      </c>
      <c r="AX254" s="12" t="s">
        <v>76</v>
      </c>
      <c r="AY254" s="261" t="s">
        <v>208</v>
      </c>
    </row>
    <row r="255" spans="2:51" s="12" customFormat="1" ht="13.5">
      <c r="B255" s="251"/>
      <c r="C255" s="252"/>
      <c r="D255" s="248" t="s">
        <v>218</v>
      </c>
      <c r="E255" s="253" t="s">
        <v>22</v>
      </c>
      <c r="F255" s="254" t="s">
        <v>593</v>
      </c>
      <c r="G255" s="252"/>
      <c r="H255" s="255">
        <v>2.013</v>
      </c>
      <c r="I255" s="256"/>
      <c r="J255" s="252"/>
      <c r="K255" s="252"/>
      <c r="L255" s="257"/>
      <c r="M255" s="258"/>
      <c r="N255" s="259"/>
      <c r="O255" s="259"/>
      <c r="P255" s="259"/>
      <c r="Q255" s="259"/>
      <c r="R255" s="259"/>
      <c r="S255" s="259"/>
      <c r="T255" s="260"/>
      <c r="AT255" s="261" t="s">
        <v>218</v>
      </c>
      <c r="AU255" s="261" t="s">
        <v>85</v>
      </c>
      <c r="AV255" s="12" t="s">
        <v>85</v>
      </c>
      <c r="AW255" s="12" t="s">
        <v>39</v>
      </c>
      <c r="AX255" s="12" t="s">
        <v>76</v>
      </c>
      <c r="AY255" s="261" t="s">
        <v>208</v>
      </c>
    </row>
    <row r="256" spans="2:51" s="12" customFormat="1" ht="13.5">
      <c r="B256" s="251"/>
      <c r="C256" s="252"/>
      <c r="D256" s="248" t="s">
        <v>218</v>
      </c>
      <c r="E256" s="253" t="s">
        <v>22</v>
      </c>
      <c r="F256" s="254" t="s">
        <v>594</v>
      </c>
      <c r="G256" s="252"/>
      <c r="H256" s="255">
        <v>1.217</v>
      </c>
      <c r="I256" s="256"/>
      <c r="J256" s="252"/>
      <c r="K256" s="252"/>
      <c r="L256" s="257"/>
      <c r="M256" s="258"/>
      <c r="N256" s="259"/>
      <c r="O256" s="259"/>
      <c r="P256" s="259"/>
      <c r="Q256" s="259"/>
      <c r="R256" s="259"/>
      <c r="S256" s="259"/>
      <c r="T256" s="260"/>
      <c r="AT256" s="261" t="s">
        <v>218</v>
      </c>
      <c r="AU256" s="261" t="s">
        <v>85</v>
      </c>
      <c r="AV256" s="12" t="s">
        <v>85</v>
      </c>
      <c r="AW256" s="12" t="s">
        <v>39</v>
      </c>
      <c r="AX256" s="12" t="s">
        <v>76</v>
      </c>
      <c r="AY256" s="261" t="s">
        <v>208</v>
      </c>
    </row>
    <row r="257" spans="2:51" s="14" customFormat="1" ht="13.5">
      <c r="B257" s="273"/>
      <c r="C257" s="274"/>
      <c r="D257" s="248" t="s">
        <v>218</v>
      </c>
      <c r="E257" s="275" t="s">
        <v>22</v>
      </c>
      <c r="F257" s="276" t="s">
        <v>595</v>
      </c>
      <c r="G257" s="274"/>
      <c r="H257" s="275" t="s">
        <v>22</v>
      </c>
      <c r="I257" s="277"/>
      <c r="J257" s="274"/>
      <c r="K257" s="274"/>
      <c r="L257" s="278"/>
      <c r="M257" s="279"/>
      <c r="N257" s="280"/>
      <c r="O257" s="280"/>
      <c r="P257" s="280"/>
      <c r="Q257" s="280"/>
      <c r="R257" s="280"/>
      <c r="S257" s="280"/>
      <c r="T257" s="281"/>
      <c r="AT257" s="282" t="s">
        <v>218</v>
      </c>
      <c r="AU257" s="282" t="s">
        <v>85</v>
      </c>
      <c r="AV257" s="14" t="s">
        <v>18</v>
      </c>
      <c r="AW257" s="14" t="s">
        <v>39</v>
      </c>
      <c r="AX257" s="14" t="s">
        <v>76</v>
      </c>
      <c r="AY257" s="282" t="s">
        <v>208</v>
      </c>
    </row>
    <row r="258" spans="2:51" s="12" customFormat="1" ht="13.5">
      <c r="B258" s="251"/>
      <c r="C258" s="252"/>
      <c r="D258" s="248" t="s">
        <v>218</v>
      </c>
      <c r="E258" s="253" t="s">
        <v>22</v>
      </c>
      <c r="F258" s="254" t="s">
        <v>596</v>
      </c>
      <c r="G258" s="252"/>
      <c r="H258" s="255">
        <v>19.997</v>
      </c>
      <c r="I258" s="256"/>
      <c r="J258" s="252"/>
      <c r="K258" s="252"/>
      <c r="L258" s="257"/>
      <c r="M258" s="258"/>
      <c r="N258" s="259"/>
      <c r="O258" s="259"/>
      <c r="P258" s="259"/>
      <c r="Q258" s="259"/>
      <c r="R258" s="259"/>
      <c r="S258" s="259"/>
      <c r="T258" s="260"/>
      <c r="AT258" s="261" t="s">
        <v>218</v>
      </c>
      <c r="AU258" s="261" t="s">
        <v>85</v>
      </c>
      <c r="AV258" s="12" t="s">
        <v>85</v>
      </c>
      <c r="AW258" s="12" t="s">
        <v>39</v>
      </c>
      <c r="AX258" s="12" t="s">
        <v>76</v>
      </c>
      <c r="AY258" s="261" t="s">
        <v>208</v>
      </c>
    </row>
    <row r="259" spans="2:51" s="12" customFormat="1" ht="13.5">
      <c r="B259" s="251"/>
      <c r="C259" s="252"/>
      <c r="D259" s="248" t="s">
        <v>218</v>
      </c>
      <c r="E259" s="253" t="s">
        <v>22</v>
      </c>
      <c r="F259" s="254" t="s">
        <v>597</v>
      </c>
      <c r="G259" s="252"/>
      <c r="H259" s="255">
        <v>20.503</v>
      </c>
      <c r="I259" s="256"/>
      <c r="J259" s="252"/>
      <c r="K259" s="252"/>
      <c r="L259" s="257"/>
      <c r="M259" s="258"/>
      <c r="N259" s="259"/>
      <c r="O259" s="259"/>
      <c r="P259" s="259"/>
      <c r="Q259" s="259"/>
      <c r="R259" s="259"/>
      <c r="S259" s="259"/>
      <c r="T259" s="260"/>
      <c r="AT259" s="261" t="s">
        <v>218</v>
      </c>
      <c r="AU259" s="261" t="s">
        <v>85</v>
      </c>
      <c r="AV259" s="12" t="s">
        <v>85</v>
      </c>
      <c r="AW259" s="12" t="s">
        <v>39</v>
      </c>
      <c r="AX259" s="12" t="s">
        <v>76</v>
      </c>
      <c r="AY259" s="261" t="s">
        <v>208</v>
      </c>
    </row>
    <row r="260" spans="2:51" s="12" customFormat="1" ht="13.5">
      <c r="B260" s="251"/>
      <c r="C260" s="252"/>
      <c r="D260" s="248" t="s">
        <v>218</v>
      </c>
      <c r="E260" s="253" t="s">
        <v>22</v>
      </c>
      <c r="F260" s="254" t="s">
        <v>598</v>
      </c>
      <c r="G260" s="252"/>
      <c r="H260" s="255">
        <v>1.353</v>
      </c>
      <c r="I260" s="256"/>
      <c r="J260" s="252"/>
      <c r="K260" s="252"/>
      <c r="L260" s="257"/>
      <c r="M260" s="258"/>
      <c r="N260" s="259"/>
      <c r="O260" s="259"/>
      <c r="P260" s="259"/>
      <c r="Q260" s="259"/>
      <c r="R260" s="259"/>
      <c r="S260" s="259"/>
      <c r="T260" s="260"/>
      <c r="AT260" s="261" t="s">
        <v>218</v>
      </c>
      <c r="AU260" s="261" t="s">
        <v>85</v>
      </c>
      <c r="AV260" s="12" t="s">
        <v>85</v>
      </c>
      <c r="AW260" s="12" t="s">
        <v>39</v>
      </c>
      <c r="AX260" s="12" t="s">
        <v>76</v>
      </c>
      <c r="AY260" s="261" t="s">
        <v>208</v>
      </c>
    </row>
    <row r="261" spans="2:51" s="12" customFormat="1" ht="13.5">
      <c r="B261" s="251"/>
      <c r="C261" s="252"/>
      <c r="D261" s="248" t="s">
        <v>218</v>
      </c>
      <c r="E261" s="253" t="s">
        <v>22</v>
      </c>
      <c r="F261" s="254" t="s">
        <v>599</v>
      </c>
      <c r="G261" s="252"/>
      <c r="H261" s="255">
        <v>2.288</v>
      </c>
      <c r="I261" s="256"/>
      <c r="J261" s="252"/>
      <c r="K261" s="252"/>
      <c r="L261" s="257"/>
      <c r="M261" s="258"/>
      <c r="N261" s="259"/>
      <c r="O261" s="259"/>
      <c r="P261" s="259"/>
      <c r="Q261" s="259"/>
      <c r="R261" s="259"/>
      <c r="S261" s="259"/>
      <c r="T261" s="260"/>
      <c r="AT261" s="261" t="s">
        <v>218</v>
      </c>
      <c r="AU261" s="261" t="s">
        <v>85</v>
      </c>
      <c r="AV261" s="12" t="s">
        <v>85</v>
      </c>
      <c r="AW261" s="12" t="s">
        <v>39</v>
      </c>
      <c r="AX261" s="12" t="s">
        <v>76</v>
      </c>
      <c r="AY261" s="261" t="s">
        <v>208</v>
      </c>
    </row>
    <row r="262" spans="2:51" s="12" customFormat="1" ht="13.5">
      <c r="B262" s="251"/>
      <c r="C262" s="252"/>
      <c r="D262" s="248" t="s">
        <v>218</v>
      </c>
      <c r="E262" s="253" t="s">
        <v>22</v>
      </c>
      <c r="F262" s="254" t="s">
        <v>600</v>
      </c>
      <c r="G262" s="252"/>
      <c r="H262" s="255">
        <v>4.494</v>
      </c>
      <c r="I262" s="256"/>
      <c r="J262" s="252"/>
      <c r="K262" s="252"/>
      <c r="L262" s="257"/>
      <c r="M262" s="258"/>
      <c r="N262" s="259"/>
      <c r="O262" s="259"/>
      <c r="P262" s="259"/>
      <c r="Q262" s="259"/>
      <c r="R262" s="259"/>
      <c r="S262" s="259"/>
      <c r="T262" s="260"/>
      <c r="AT262" s="261" t="s">
        <v>218</v>
      </c>
      <c r="AU262" s="261" t="s">
        <v>85</v>
      </c>
      <c r="AV262" s="12" t="s">
        <v>85</v>
      </c>
      <c r="AW262" s="12" t="s">
        <v>39</v>
      </c>
      <c r="AX262" s="12" t="s">
        <v>76</v>
      </c>
      <c r="AY262" s="261" t="s">
        <v>208</v>
      </c>
    </row>
    <row r="263" spans="2:51" s="13" customFormat="1" ht="13.5">
      <c r="B263" s="262"/>
      <c r="C263" s="263"/>
      <c r="D263" s="248" t="s">
        <v>218</v>
      </c>
      <c r="E263" s="264" t="s">
        <v>22</v>
      </c>
      <c r="F263" s="265" t="s">
        <v>259</v>
      </c>
      <c r="G263" s="263"/>
      <c r="H263" s="266">
        <v>63.285</v>
      </c>
      <c r="I263" s="267"/>
      <c r="J263" s="263"/>
      <c r="K263" s="263"/>
      <c r="L263" s="268"/>
      <c r="M263" s="269"/>
      <c r="N263" s="270"/>
      <c r="O263" s="270"/>
      <c r="P263" s="270"/>
      <c r="Q263" s="270"/>
      <c r="R263" s="270"/>
      <c r="S263" s="270"/>
      <c r="T263" s="271"/>
      <c r="AT263" s="272" t="s">
        <v>218</v>
      </c>
      <c r="AU263" s="272" t="s">
        <v>85</v>
      </c>
      <c r="AV263" s="13" t="s">
        <v>121</v>
      </c>
      <c r="AW263" s="13" t="s">
        <v>39</v>
      </c>
      <c r="AX263" s="13" t="s">
        <v>18</v>
      </c>
      <c r="AY263" s="272" t="s">
        <v>208</v>
      </c>
    </row>
    <row r="264" spans="2:65" s="1" customFormat="1" ht="38.25" customHeight="1">
      <c r="B264" s="48"/>
      <c r="C264" s="236" t="s">
        <v>601</v>
      </c>
      <c r="D264" s="236" t="s">
        <v>210</v>
      </c>
      <c r="E264" s="237" t="s">
        <v>602</v>
      </c>
      <c r="F264" s="238" t="s">
        <v>603</v>
      </c>
      <c r="G264" s="239" t="s">
        <v>213</v>
      </c>
      <c r="H264" s="240">
        <v>63.285</v>
      </c>
      <c r="I264" s="241"/>
      <c r="J264" s="242">
        <f>ROUND(I264*H264,2)</f>
        <v>0</v>
      </c>
      <c r="K264" s="238" t="s">
        <v>214</v>
      </c>
      <c r="L264" s="74"/>
      <c r="M264" s="243" t="s">
        <v>22</v>
      </c>
      <c r="N264" s="244" t="s">
        <v>47</v>
      </c>
      <c r="O264" s="49"/>
      <c r="P264" s="245">
        <f>O264*H264</f>
        <v>0</v>
      </c>
      <c r="Q264" s="245">
        <v>0</v>
      </c>
      <c r="R264" s="245">
        <f>Q264*H264</f>
        <v>0</v>
      </c>
      <c r="S264" s="245">
        <v>0</v>
      </c>
      <c r="T264" s="246">
        <f>S264*H264</f>
        <v>0</v>
      </c>
      <c r="AR264" s="26" t="s">
        <v>121</v>
      </c>
      <c r="AT264" s="26" t="s">
        <v>210</v>
      </c>
      <c r="AU264" s="26" t="s">
        <v>85</v>
      </c>
      <c r="AY264" s="26" t="s">
        <v>208</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121</v>
      </c>
      <c r="BM264" s="26" t="s">
        <v>604</v>
      </c>
    </row>
    <row r="265" spans="2:65" s="1" customFormat="1" ht="16.5" customHeight="1">
      <c r="B265" s="48"/>
      <c r="C265" s="236" t="s">
        <v>605</v>
      </c>
      <c r="D265" s="236" t="s">
        <v>210</v>
      </c>
      <c r="E265" s="237" t="s">
        <v>606</v>
      </c>
      <c r="F265" s="238" t="s">
        <v>607</v>
      </c>
      <c r="G265" s="239" t="s">
        <v>340</v>
      </c>
      <c r="H265" s="240">
        <v>11.067</v>
      </c>
      <c r="I265" s="241"/>
      <c r="J265" s="242">
        <f>ROUND(I265*H265,2)</f>
        <v>0</v>
      </c>
      <c r="K265" s="238" t="s">
        <v>214</v>
      </c>
      <c r="L265" s="74"/>
      <c r="M265" s="243" t="s">
        <v>22</v>
      </c>
      <c r="N265" s="244" t="s">
        <v>47</v>
      </c>
      <c r="O265" s="49"/>
      <c r="P265" s="245">
        <f>O265*H265</f>
        <v>0</v>
      </c>
      <c r="Q265" s="245">
        <v>1.06017</v>
      </c>
      <c r="R265" s="245">
        <f>Q265*H265</f>
        <v>11.73290139</v>
      </c>
      <c r="S265" s="245">
        <v>0</v>
      </c>
      <c r="T265" s="246">
        <f>S265*H265</f>
        <v>0</v>
      </c>
      <c r="AR265" s="26" t="s">
        <v>121</v>
      </c>
      <c r="AT265" s="26" t="s">
        <v>210</v>
      </c>
      <c r="AU265" s="26" t="s">
        <v>85</v>
      </c>
      <c r="AY265" s="26" t="s">
        <v>208</v>
      </c>
      <c r="BE265" s="247">
        <f>IF(N265="základní",J265,0)</f>
        <v>0</v>
      </c>
      <c r="BF265" s="247">
        <f>IF(N265="snížená",J265,0)</f>
        <v>0</v>
      </c>
      <c r="BG265" s="247">
        <f>IF(N265="zákl. přenesená",J265,0)</f>
        <v>0</v>
      </c>
      <c r="BH265" s="247">
        <f>IF(N265="sníž. přenesená",J265,0)</f>
        <v>0</v>
      </c>
      <c r="BI265" s="247">
        <f>IF(N265="nulová",J265,0)</f>
        <v>0</v>
      </c>
      <c r="BJ265" s="26" t="s">
        <v>18</v>
      </c>
      <c r="BK265" s="247">
        <f>ROUND(I265*H265,2)</f>
        <v>0</v>
      </c>
      <c r="BL265" s="26" t="s">
        <v>121</v>
      </c>
      <c r="BM265" s="26" t="s">
        <v>608</v>
      </c>
    </row>
    <row r="266" spans="2:47" s="1" customFormat="1" ht="13.5">
      <c r="B266" s="48"/>
      <c r="C266" s="76"/>
      <c r="D266" s="248" t="s">
        <v>216</v>
      </c>
      <c r="E266" s="76"/>
      <c r="F266" s="249" t="s">
        <v>551</v>
      </c>
      <c r="G266" s="76"/>
      <c r="H266" s="76"/>
      <c r="I266" s="206"/>
      <c r="J266" s="76"/>
      <c r="K266" s="76"/>
      <c r="L266" s="74"/>
      <c r="M266" s="250"/>
      <c r="N266" s="49"/>
      <c r="O266" s="49"/>
      <c r="P266" s="49"/>
      <c r="Q266" s="49"/>
      <c r="R266" s="49"/>
      <c r="S266" s="49"/>
      <c r="T266" s="97"/>
      <c r="AT266" s="26" t="s">
        <v>216</v>
      </c>
      <c r="AU266" s="26" t="s">
        <v>85</v>
      </c>
    </row>
    <row r="267" spans="2:51" s="12" customFormat="1" ht="13.5">
      <c r="B267" s="251"/>
      <c r="C267" s="252"/>
      <c r="D267" s="248" t="s">
        <v>218</v>
      </c>
      <c r="E267" s="253" t="s">
        <v>22</v>
      </c>
      <c r="F267" s="254" t="s">
        <v>609</v>
      </c>
      <c r="G267" s="252"/>
      <c r="H267" s="255">
        <v>0</v>
      </c>
      <c r="I267" s="256"/>
      <c r="J267" s="252"/>
      <c r="K267" s="252"/>
      <c r="L267" s="257"/>
      <c r="M267" s="258"/>
      <c r="N267" s="259"/>
      <c r="O267" s="259"/>
      <c r="P267" s="259"/>
      <c r="Q267" s="259"/>
      <c r="R267" s="259"/>
      <c r="S267" s="259"/>
      <c r="T267" s="260"/>
      <c r="AT267" s="261" t="s">
        <v>218</v>
      </c>
      <c r="AU267" s="261" t="s">
        <v>85</v>
      </c>
      <c r="AV267" s="12" t="s">
        <v>85</v>
      </c>
      <c r="AW267" s="12" t="s">
        <v>39</v>
      </c>
      <c r="AX267" s="12" t="s">
        <v>76</v>
      </c>
      <c r="AY267" s="261" t="s">
        <v>208</v>
      </c>
    </row>
    <row r="268" spans="2:51" s="12" customFormat="1" ht="13.5">
      <c r="B268" s="251"/>
      <c r="C268" s="252"/>
      <c r="D268" s="248" t="s">
        <v>218</v>
      </c>
      <c r="E268" s="253" t="s">
        <v>22</v>
      </c>
      <c r="F268" s="254" t="s">
        <v>610</v>
      </c>
      <c r="G268" s="252"/>
      <c r="H268" s="255">
        <v>11.067</v>
      </c>
      <c r="I268" s="256"/>
      <c r="J268" s="252"/>
      <c r="K268" s="252"/>
      <c r="L268" s="257"/>
      <c r="M268" s="258"/>
      <c r="N268" s="259"/>
      <c r="O268" s="259"/>
      <c r="P268" s="259"/>
      <c r="Q268" s="259"/>
      <c r="R268" s="259"/>
      <c r="S268" s="259"/>
      <c r="T268" s="260"/>
      <c r="AT268" s="261" t="s">
        <v>218</v>
      </c>
      <c r="AU268" s="261" t="s">
        <v>85</v>
      </c>
      <c r="AV268" s="12" t="s">
        <v>85</v>
      </c>
      <c r="AW268" s="12" t="s">
        <v>39</v>
      </c>
      <c r="AX268" s="12" t="s">
        <v>76</v>
      </c>
      <c r="AY268" s="261" t="s">
        <v>208</v>
      </c>
    </row>
    <row r="269" spans="2:51" s="13" customFormat="1" ht="13.5">
      <c r="B269" s="262"/>
      <c r="C269" s="263"/>
      <c r="D269" s="248" t="s">
        <v>218</v>
      </c>
      <c r="E269" s="264" t="s">
        <v>22</v>
      </c>
      <c r="F269" s="265" t="s">
        <v>259</v>
      </c>
      <c r="G269" s="263"/>
      <c r="H269" s="266">
        <v>11.067</v>
      </c>
      <c r="I269" s="267"/>
      <c r="J269" s="263"/>
      <c r="K269" s="263"/>
      <c r="L269" s="268"/>
      <c r="M269" s="269"/>
      <c r="N269" s="270"/>
      <c r="O269" s="270"/>
      <c r="P269" s="270"/>
      <c r="Q269" s="270"/>
      <c r="R269" s="270"/>
      <c r="S269" s="270"/>
      <c r="T269" s="271"/>
      <c r="AT269" s="272" t="s">
        <v>218</v>
      </c>
      <c r="AU269" s="272" t="s">
        <v>85</v>
      </c>
      <c r="AV269" s="13" t="s">
        <v>121</v>
      </c>
      <c r="AW269" s="13" t="s">
        <v>39</v>
      </c>
      <c r="AX269" s="13" t="s">
        <v>18</v>
      </c>
      <c r="AY269" s="272" t="s">
        <v>208</v>
      </c>
    </row>
    <row r="270" spans="2:65" s="1" customFormat="1" ht="25.5" customHeight="1">
      <c r="B270" s="48"/>
      <c r="C270" s="236" t="s">
        <v>611</v>
      </c>
      <c r="D270" s="236" t="s">
        <v>210</v>
      </c>
      <c r="E270" s="237" t="s">
        <v>612</v>
      </c>
      <c r="F270" s="238" t="s">
        <v>613</v>
      </c>
      <c r="G270" s="239" t="s">
        <v>253</v>
      </c>
      <c r="H270" s="240">
        <v>10.46</v>
      </c>
      <c r="I270" s="241"/>
      <c r="J270" s="242">
        <f>ROUND(I270*H270,2)</f>
        <v>0</v>
      </c>
      <c r="K270" s="238" t="s">
        <v>214</v>
      </c>
      <c r="L270" s="74"/>
      <c r="M270" s="243" t="s">
        <v>22</v>
      </c>
      <c r="N270" s="244" t="s">
        <v>47</v>
      </c>
      <c r="O270" s="49"/>
      <c r="P270" s="245">
        <f>O270*H270</f>
        <v>0</v>
      </c>
      <c r="Q270" s="245">
        <v>2.45329</v>
      </c>
      <c r="R270" s="245">
        <f>Q270*H270</f>
        <v>25.6614134</v>
      </c>
      <c r="S270" s="245">
        <v>0</v>
      </c>
      <c r="T270" s="246">
        <f>S270*H270</f>
        <v>0</v>
      </c>
      <c r="AR270" s="26" t="s">
        <v>121</v>
      </c>
      <c r="AT270" s="26" t="s">
        <v>210</v>
      </c>
      <c r="AU270" s="26" t="s">
        <v>85</v>
      </c>
      <c r="AY270" s="26" t="s">
        <v>208</v>
      </c>
      <c r="BE270" s="247">
        <f>IF(N270="základní",J270,0)</f>
        <v>0</v>
      </c>
      <c r="BF270" s="247">
        <f>IF(N270="snížená",J270,0)</f>
        <v>0</v>
      </c>
      <c r="BG270" s="247">
        <f>IF(N270="zákl. přenesená",J270,0)</f>
        <v>0</v>
      </c>
      <c r="BH270" s="247">
        <f>IF(N270="sníž. přenesená",J270,0)</f>
        <v>0</v>
      </c>
      <c r="BI270" s="247">
        <f>IF(N270="nulová",J270,0)</f>
        <v>0</v>
      </c>
      <c r="BJ270" s="26" t="s">
        <v>18</v>
      </c>
      <c r="BK270" s="247">
        <f>ROUND(I270*H270,2)</f>
        <v>0</v>
      </c>
      <c r="BL270" s="26" t="s">
        <v>121</v>
      </c>
      <c r="BM270" s="26" t="s">
        <v>614</v>
      </c>
    </row>
    <row r="271" spans="2:47" s="1" customFormat="1" ht="13.5">
      <c r="B271" s="48"/>
      <c r="C271" s="76"/>
      <c r="D271" s="248" t="s">
        <v>216</v>
      </c>
      <c r="E271" s="76"/>
      <c r="F271" s="249" t="s">
        <v>615</v>
      </c>
      <c r="G271" s="76"/>
      <c r="H271" s="76"/>
      <c r="I271" s="206"/>
      <c r="J271" s="76"/>
      <c r="K271" s="76"/>
      <c r="L271" s="74"/>
      <c r="M271" s="250"/>
      <c r="N271" s="49"/>
      <c r="O271" s="49"/>
      <c r="P271" s="49"/>
      <c r="Q271" s="49"/>
      <c r="R271" s="49"/>
      <c r="S271" s="49"/>
      <c r="T271" s="97"/>
      <c r="AT271" s="26" t="s">
        <v>216</v>
      </c>
      <c r="AU271" s="26" t="s">
        <v>85</v>
      </c>
    </row>
    <row r="272" spans="2:51" s="14" customFormat="1" ht="13.5">
      <c r="B272" s="273"/>
      <c r="C272" s="274"/>
      <c r="D272" s="248" t="s">
        <v>218</v>
      </c>
      <c r="E272" s="275" t="s">
        <v>22</v>
      </c>
      <c r="F272" s="276" t="s">
        <v>616</v>
      </c>
      <c r="G272" s="274"/>
      <c r="H272" s="275" t="s">
        <v>22</v>
      </c>
      <c r="I272" s="277"/>
      <c r="J272" s="274"/>
      <c r="K272" s="274"/>
      <c r="L272" s="278"/>
      <c r="M272" s="279"/>
      <c r="N272" s="280"/>
      <c r="O272" s="280"/>
      <c r="P272" s="280"/>
      <c r="Q272" s="280"/>
      <c r="R272" s="280"/>
      <c r="S272" s="280"/>
      <c r="T272" s="281"/>
      <c r="AT272" s="282" t="s">
        <v>218</v>
      </c>
      <c r="AU272" s="282" t="s">
        <v>85</v>
      </c>
      <c r="AV272" s="14" t="s">
        <v>18</v>
      </c>
      <c r="AW272" s="14" t="s">
        <v>39</v>
      </c>
      <c r="AX272" s="14" t="s">
        <v>76</v>
      </c>
      <c r="AY272" s="282" t="s">
        <v>208</v>
      </c>
    </row>
    <row r="273" spans="2:51" s="12" customFormat="1" ht="13.5">
      <c r="B273" s="251"/>
      <c r="C273" s="252"/>
      <c r="D273" s="248" t="s">
        <v>218</v>
      </c>
      <c r="E273" s="253" t="s">
        <v>22</v>
      </c>
      <c r="F273" s="254" t="s">
        <v>617</v>
      </c>
      <c r="G273" s="252"/>
      <c r="H273" s="255">
        <v>9.509</v>
      </c>
      <c r="I273" s="256"/>
      <c r="J273" s="252"/>
      <c r="K273" s="252"/>
      <c r="L273" s="257"/>
      <c r="M273" s="258"/>
      <c r="N273" s="259"/>
      <c r="O273" s="259"/>
      <c r="P273" s="259"/>
      <c r="Q273" s="259"/>
      <c r="R273" s="259"/>
      <c r="S273" s="259"/>
      <c r="T273" s="260"/>
      <c r="AT273" s="261" t="s">
        <v>218</v>
      </c>
      <c r="AU273" s="261" t="s">
        <v>85</v>
      </c>
      <c r="AV273" s="12" t="s">
        <v>85</v>
      </c>
      <c r="AW273" s="12" t="s">
        <v>39</v>
      </c>
      <c r="AX273" s="12" t="s">
        <v>18</v>
      </c>
      <c r="AY273" s="261" t="s">
        <v>208</v>
      </c>
    </row>
    <row r="274" spans="2:51" s="12" customFormat="1" ht="13.5">
      <c r="B274" s="251"/>
      <c r="C274" s="252"/>
      <c r="D274" s="248" t="s">
        <v>218</v>
      </c>
      <c r="E274" s="252"/>
      <c r="F274" s="254" t="s">
        <v>618</v>
      </c>
      <c r="G274" s="252"/>
      <c r="H274" s="255">
        <v>10.46</v>
      </c>
      <c r="I274" s="256"/>
      <c r="J274" s="252"/>
      <c r="K274" s="252"/>
      <c r="L274" s="257"/>
      <c r="M274" s="258"/>
      <c r="N274" s="259"/>
      <c r="O274" s="259"/>
      <c r="P274" s="259"/>
      <c r="Q274" s="259"/>
      <c r="R274" s="259"/>
      <c r="S274" s="259"/>
      <c r="T274" s="260"/>
      <c r="AT274" s="261" t="s">
        <v>218</v>
      </c>
      <c r="AU274" s="261" t="s">
        <v>85</v>
      </c>
      <c r="AV274" s="12" t="s">
        <v>85</v>
      </c>
      <c r="AW274" s="12" t="s">
        <v>6</v>
      </c>
      <c r="AX274" s="12" t="s">
        <v>18</v>
      </c>
      <c r="AY274" s="261" t="s">
        <v>208</v>
      </c>
    </row>
    <row r="275" spans="2:65" s="1" customFormat="1" ht="25.5" customHeight="1">
      <c r="B275" s="48"/>
      <c r="C275" s="236" t="s">
        <v>619</v>
      </c>
      <c r="D275" s="236" t="s">
        <v>210</v>
      </c>
      <c r="E275" s="237" t="s">
        <v>620</v>
      </c>
      <c r="F275" s="238" t="s">
        <v>621</v>
      </c>
      <c r="G275" s="239" t="s">
        <v>227</v>
      </c>
      <c r="H275" s="240">
        <v>14</v>
      </c>
      <c r="I275" s="241"/>
      <c r="J275" s="242">
        <f>ROUND(I275*H275,2)</f>
        <v>0</v>
      </c>
      <c r="K275" s="238" t="s">
        <v>214</v>
      </c>
      <c r="L275" s="74"/>
      <c r="M275" s="243" t="s">
        <v>22</v>
      </c>
      <c r="N275" s="244" t="s">
        <v>47</v>
      </c>
      <c r="O275" s="49"/>
      <c r="P275" s="245">
        <f>O275*H275</f>
        <v>0</v>
      </c>
      <c r="Q275" s="245">
        <v>0.0094</v>
      </c>
      <c r="R275" s="245">
        <f>Q275*H275</f>
        <v>0.1316</v>
      </c>
      <c r="S275" s="245">
        <v>0</v>
      </c>
      <c r="T275" s="246">
        <f>S275*H275</f>
        <v>0</v>
      </c>
      <c r="AR275" s="26" t="s">
        <v>121</v>
      </c>
      <c r="AT275" s="26" t="s">
        <v>210</v>
      </c>
      <c r="AU275" s="26" t="s">
        <v>85</v>
      </c>
      <c r="AY275" s="26" t="s">
        <v>208</v>
      </c>
      <c r="BE275" s="247">
        <f>IF(N275="základní",J275,0)</f>
        <v>0</v>
      </c>
      <c r="BF275" s="247">
        <f>IF(N275="snížená",J275,0)</f>
        <v>0</v>
      </c>
      <c r="BG275" s="247">
        <f>IF(N275="zákl. přenesená",J275,0)</f>
        <v>0</v>
      </c>
      <c r="BH275" s="247">
        <f>IF(N275="sníž. přenesená",J275,0)</f>
        <v>0</v>
      </c>
      <c r="BI275" s="247">
        <f>IF(N275="nulová",J275,0)</f>
        <v>0</v>
      </c>
      <c r="BJ275" s="26" t="s">
        <v>18</v>
      </c>
      <c r="BK275" s="247">
        <f>ROUND(I275*H275,2)</f>
        <v>0</v>
      </c>
      <c r="BL275" s="26" t="s">
        <v>121</v>
      </c>
      <c r="BM275" s="26" t="s">
        <v>622</v>
      </c>
    </row>
    <row r="276" spans="2:47" s="1" customFormat="1" ht="13.5">
      <c r="B276" s="48"/>
      <c r="C276" s="76"/>
      <c r="D276" s="248" t="s">
        <v>216</v>
      </c>
      <c r="E276" s="76"/>
      <c r="F276" s="249" t="s">
        <v>623</v>
      </c>
      <c r="G276" s="76"/>
      <c r="H276" s="76"/>
      <c r="I276" s="206"/>
      <c r="J276" s="76"/>
      <c r="K276" s="76"/>
      <c r="L276" s="74"/>
      <c r="M276" s="250"/>
      <c r="N276" s="49"/>
      <c r="O276" s="49"/>
      <c r="P276" s="49"/>
      <c r="Q276" s="49"/>
      <c r="R276" s="49"/>
      <c r="S276" s="49"/>
      <c r="T276" s="97"/>
      <c r="AT276" s="26" t="s">
        <v>216</v>
      </c>
      <c r="AU276" s="26" t="s">
        <v>85</v>
      </c>
    </row>
    <row r="277" spans="2:51" s="14" customFormat="1" ht="13.5">
      <c r="B277" s="273"/>
      <c r="C277" s="274"/>
      <c r="D277" s="248" t="s">
        <v>218</v>
      </c>
      <c r="E277" s="275" t="s">
        <v>22</v>
      </c>
      <c r="F277" s="276" t="s">
        <v>616</v>
      </c>
      <c r="G277" s="274"/>
      <c r="H277" s="275" t="s">
        <v>22</v>
      </c>
      <c r="I277" s="277"/>
      <c r="J277" s="274"/>
      <c r="K277" s="274"/>
      <c r="L277" s="278"/>
      <c r="M277" s="279"/>
      <c r="N277" s="280"/>
      <c r="O277" s="280"/>
      <c r="P277" s="280"/>
      <c r="Q277" s="280"/>
      <c r="R277" s="280"/>
      <c r="S277" s="280"/>
      <c r="T277" s="281"/>
      <c r="AT277" s="282" t="s">
        <v>218</v>
      </c>
      <c r="AU277" s="282" t="s">
        <v>85</v>
      </c>
      <c r="AV277" s="14" t="s">
        <v>18</v>
      </c>
      <c r="AW277" s="14" t="s">
        <v>39</v>
      </c>
      <c r="AX277" s="14" t="s">
        <v>76</v>
      </c>
      <c r="AY277" s="282" t="s">
        <v>208</v>
      </c>
    </row>
    <row r="278" spans="2:51" s="12" customFormat="1" ht="13.5">
      <c r="B278" s="251"/>
      <c r="C278" s="252"/>
      <c r="D278" s="248" t="s">
        <v>218</v>
      </c>
      <c r="E278" s="253" t="s">
        <v>22</v>
      </c>
      <c r="F278" s="254" t="s">
        <v>290</v>
      </c>
      <c r="G278" s="252"/>
      <c r="H278" s="255">
        <v>14</v>
      </c>
      <c r="I278" s="256"/>
      <c r="J278" s="252"/>
      <c r="K278" s="252"/>
      <c r="L278" s="257"/>
      <c r="M278" s="258"/>
      <c r="N278" s="259"/>
      <c r="O278" s="259"/>
      <c r="P278" s="259"/>
      <c r="Q278" s="259"/>
      <c r="R278" s="259"/>
      <c r="S278" s="259"/>
      <c r="T278" s="260"/>
      <c r="AT278" s="261" t="s">
        <v>218</v>
      </c>
      <c r="AU278" s="261" t="s">
        <v>85</v>
      </c>
      <c r="AV278" s="12" t="s">
        <v>85</v>
      </c>
      <c r="AW278" s="12" t="s">
        <v>39</v>
      </c>
      <c r="AX278" s="12" t="s">
        <v>18</v>
      </c>
      <c r="AY278" s="261" t="s">
        <v>208</v>
      </c>
    </row>
    <row r="279" spans="2:65" s="1" customFormat="1" ht="38.25" customHeight="1">
      <c r="B279" s="48"/>
      <c r="C279" s="236" t="s">
        <v>624</v>
      </c>
      <c r="D279" s="236" t="s">
        <v>210</v>
      </c>
      <c r="E279" s="237" t="s">
        <v>625</v>
      </c>
      <c r="F279" s="238" t="s">
        <v>626</v>
      </c>
      <c r="G279" s="239" t="s">
        <v>213</v>
      </c>
      <c r="H279" s="240">
        <v>27.313</v>
      </c>
      <c r="I279" s="241"/>
      <c r="J279" s="242">
        <f>ROUND(I279*H279,2)</f>
        <v>0</v>
      </c>
      <c r="K279" s="238" t="s">
        <v>22</v>
      </c>
      <c r="L279" s="74"/>
      <c r="M279" s="243" t="s">
        <v>22</v>
      </c>
      <c r="N279" s="244" t="s">
        <v>47</v>
      </c>
      <c r="O279" s="49"/>
      <c r="P279" s="245">
        <f>O279*H279</f>
        <v>0</v>
      </c>
      <c r="Q279" s="245">
        <v>0.4519548</v>
      </c>
      <c r="R279" s="245">
        <f>Q279*H279</f>
        <v>12.344241452399999</v>
      </c>
      <c r="S279" s="245">
        <v>0</v>
      </c>
      <c r="T279" s="246">
        <f>S279*H279</f>
        <v>0</v>
      </c>
      <c r="AR279" s="26" t="s">
        <v>121</v>
      </c>
      <c r="AT279" s="26" t="s">
        <v>210</v>
      </c>
      <c r="AU279" s="26" t="s">
        <v>85</v>
      </c>
      <c r="AY279" s="26" t="s">
        <v>208</v>
      </c>
      <c r="BE279" s="247">
        <f>IF(N279="základní",J279,0)</f>
        <v>0</v>
      </c>
      <c r="BF279" s="247">
        <f>IF(N279="snížená",J279,0)</f>
        <v>0</v>
      </c>
      <c r="BG279" s="247">
        <f>IF(N279="zákl. přenesená",J279,0)</f>
        <v>0</v>
      </c>
      <c r="BH279" s="247">
        <f>IF(N279="sníž. přenesená",J279,0)</f>
        <v>0</v>
      </c>
      <c r="BI279" s="247">
        <f>IF(N279="nulová",J279,0)</f>
        <v>0</v>
      </c>
      <c r="BJ279" s="26" t="s">
        <v>18</v>
      </c>
      <c r="BK279" s="247">
        <f>ROUND(I279*H279,2)</f>
        <v>0</v>
      </c>
      <c r="BL279" s="26" t="s">
        <v>121</v>
      </c>
      <c r="BM279" s="26" t="s">
        <v>627</v>
      </c>
    </row>
    <row r="280" spans="2:51" s="14" customFormat="1" ht="13.5">
      <c r="B280" s="273"/>
      <c r="C280" s="274"/>
      <c r="D280" s="248" t="s">
        <v>218</v>
      </c>
      <c r="E280" s="275" t="s">
        <v>22</v>
      </c>
      <c r="F280" s="276" t="s">
        <v>628</v>
      </c>
      <c r="G280" s="274"/>
      <c r="H280" s="275" t="s">
        <v>22</v>
      </c>
      <c r="I280" s="277"/>
      <c r="J280" s="274"/>
      <c r="K280" s="274"/>
      <c r="L280" s="278"/>
      <c r="M280" s="279"/>
      <c r="N280" s="280"/>
      <c r="O280" s="280"/>
      <c r="P280" s="280"/>
      <c r="Q280" s="280"/>
      <c r="R280" s="280"/>
      <c r="S280" s="280"/>
      <c r="T280" s="281"/>
      <c r="AT280" s="282" t="s">
        <v>218</v>
      </c>
      <c r="AU280" s="282" t="s">
        <v>85</v>
      </c>
      <c r="AV280" s="14" t="s">
        <v>18</v>
      </c>
      <c r="AW280" s="14" t="s">
        <v>39</v>
      </c>
      <c r="AX280" s="14" t="s">
        <v>76</v>
      </c>
      <c r="AY280" s="282" t="s">
        <v>208</v>
      </c>
    </row>
    <row r="281" spans="2:51" s="12" customFormat="1" ht="13.5">
      <c r="B281" s="251"/>
      <c r="C281" s="252"/>
      <c r="D281" s="248" t="s">
        <v>218</v>
      </c>
      <c r="E281" s="253" t="s">
        <v>22</v>
      </c>
      <c r="F281" s="254" t="s">
        <v>629</v>
      </c>
      <c r="G281" s="252"/>
      <c r="H281" s="255">
        <v>9.8</v>
      </c>
      <c r="I281" s="256"/>
      <c r="J281" s="252"/>
      <c r="K281" s="252"/>
      <c r="L281" s="257"/>
      <c r="M281" s="258"/>
      <c r="N281" s="259"/>
      <c r="O281" s="259"/>
      <c r="P281" s="259"/>
      <c r="Q281" s="259"/>
      <c r="R281" s="259"/>
      <c r="S281" s="259"/>
      <c r="T281" s="260"/>
      <c r="AT281" s="261" t="s">
        <v>218</v>
      </c>
      <c r="AU281" s="261" t="s">
        <v>85</v>
      </c>
      <c r="AV281" s="12" t="s">
        <v>85</v>
      </c>
      <c r="AW281" s="12" t="s">
        <v>39</v>
      </c>
      <c r="AX281" s="12" t="s">
        <v>76</v>
      </c>
      <c r="AY281" s="261" t="s">
        <v>208</v>
      </c>
    </row>
    <row r="282" spans="2:51" s="12" customFormat="1" ht="13.5">
      <c r="B282" s="251"/>
      <c r="C282" s="252"/>
      <c r="D282" s="248" t="s">
        <v>218</v>
      </c>
      <c r="E282" s="253" t="s">
        <v>22</v>
      </c>
      <c r="F282" s="254" t="s">
        <v>630</v>
      </c>
      <c r="G282" s="252"/>
      <c r="H282" s="255">
        <v>17.513</v>
      </c>
      <c r="I282" s="256"/>
      <c r="J282" s="252"/>
      <c r="K282" s="252"/>
      <c r="L282" s="257"/>
      <c r="M282" s="258"/>
      <c r="N282" s="259"/>
      <c r="O282" s="259"/>
      <c r="P282" s="259"/>
      <c r="Q282" s="259"/>
      <c r="R282" s="259"/>
      <c r="S282" s="259"/>
      <c r="T282" s="260"/>
      <c r="AT282" s="261" t="s">
        <v>218</v>
      </c>
      <c r="AU282" s="261" t="s">
        <v>85</v>
      </c>
      <c r="AV282" s="12" t="s">
        <v>85</v>
      </c>
      <c r="AW282" s="12" t="s">
        <v>39</v>
      </c>
      <c r="AX282" s="12" t="s">
        <v>76</v>
      </c>
      <c r="AY282" s="261" t="s">
        <v>208</v>
      </c>
    </row>
    <row r="283" spans="2:51" s="13" customFormat="1" ht="13.5">
      <c r="B283" s="262"/>
      <c r="C283" s="263"/>
      <c r="D283" s="248" t="s">
        <v>218</v>
      </c>
      <c r="E283" s="264" t="s">
        <v>22</v>
      </c>
      <c r="F283" s="265" t="s">
        <v>259</v>
      </c>
      <c r="G283" s="263"/>
      <c r="H283" s="266">
        <v>27.313</v>
      </c>
      <c r="I283" s="267"/>
      <c r="J283" s="263"/>
      <c r="K283" s="263"/>
      <c r="L283" s="268"/>
      <c r="M283" s="269"/>
      <c r="N283" s="270"/>
      <c r="O283" s="270"/>
      <c r="P283" s="270"/>
      <c r="Q283" s="270"/>
      <c r="R283" s="270"/>
      <c r="S283" s="270"/>
      <c r="T283" s="271"/>
      <c r="AT283" s="272" t="s">
        <v>218</v>
      </c>
      <c r="AU283" s="272" t="s">
        <v>85</v>
      </c>
      <c r="AV283" s="13" t="s">
        <v>121</v>
      </c>
      <c r="AW283" s="13" t="s">
        <v>39</v>
      </c>
      <c r="AX283" s="13" t="s">
        <v>18</v>
      </c>
      <c r="AY283" s="272" t="s">
        <v>208</v>
      </c>
    </row>
    <row r="284" spans="2:65" s="1" customFormat="1" ht="25.5" customHeight="1">
      <c r="B284" s="48"/>
      <c r="C284" s="236" t="s">
        <v>631</v>
      </c>
      <c r="D284" s="236" t="s">
        <v>210</v>
      </c>
      <c r="E284" s="237" t="s">
        <v>632</v>
      </c>
      <c r="F284" s="238" t="s">
        <v>633</v>
      </c>
      <c r="G284" s="239" t="s">
        <v>253</v>
      </c>
      <c r="H284" s="240">
        <v>2.059</v>
      </c>
      <c r="I284" s="241"/>
      <c r="J284" s="242">
        <f>ROUND(I284*H284,2)</f>
        <v>0</v>
      </c>
      <c r="K284" s="238" t="s">
        <v>214</v>
      </c>
      <c r="L284" s="74"/>
      <c r="M284" s="243" t="s">
        <v>22</v>
      </c>
      <c r="N284" s="244" t="s">
        <v>47</v>
      </c>
      <c r="O284" s="49"/>
      <c r="P284" s="245">
        <f>O284*H284</f>
        <v>0</v>
      </c>
      <c r="Q284" s="245">
        <v>2.45329</v>
      </c>
      <c r="R284" s="245">
        <f>Q284*H284</f>
        <v>5.05132411</v>
      </c>
      <c r="S284" s="245">
        <v>0</v>
      </c>
      <c r="T284" s="246">
        <f>S284*H284</f>
        <v>0</v>
      </c>
      <c r="AR284" s="26" t="s">
        <v>121</v>
      </c>
      <c r="AT284" s="26" t="s">
        <v>210</v>
      </c>
      <c r="AU284" s="26" t="s">
        <v>85</v>
      </c>
      <c r="AY284" s="26" t="s">
        <v>208</v>
      </c>
      <c r="BE284" s="247">
        <f>IF(N284="základní",J284,0)</f>
        <v>0</v>
      </c>
      <c r="BF284" s="247">
        <f>IF(N284="snížená",J284,0)</f>
        <v>0</v>
      </c>
      <c r="BG284" s="247">
        <f>IF(N284="zákl. přenesená",J284,0)</f>
        <v>0</v>
      </c>
      <c r="BH284" s="247">
        <f>IF(N284="sníž. přenesená",J284,0)</f>
        <v>0</v>
      </c>
      <c r="BI284" s="247">
        <f>IF(N284="nulová",J284,0)</f>
        <v>0</v>
      </c>
      <c r="BJ284" s="26" t="s">
        <v>18</v>
      </c>
      <c r="BK284" s="247">
        <f>ROUND(I284*H284,2)</f>
        <v>0</v>
      </c>
      <c r="BL284" s="26" t="s">
        <v>121</v>
      </c>
      <c r="BM284" s="26" t="s">
        <v>634</v>
      </c>
    </row>
    <row r="285" spans="2:51" s="14" customFormat="1" ht="13.5">
      <c r="B285" s="273"/>
      <c r="C285" s="274"/>
      <c r="D285" s="248" t="s">
        <v>218</v>
      </c>
      <c r="E285" s="275" t="s">
        <v>22</v>
      </c>
      <c r="F285" s="276" t="s">
        <v>635</v>
      </c>
      <c r="G285" s="274"/>
      <c r="H285" s="275" t="s">
        <v>22</v>
      </c>
      <c r="I285" s="277"/>
      <c r="J285" s="274"/>
      <c r="K285" s="274"/>
      <c r="L285" s="278"/>
      <c r="M285" s="279"/>
      <c r="N285" s="280"/>
      <c r="O285" s="280"/>
      <c r="P285" s="280"/>
      <c r="Q285" s="280"/>
      <c r="R285" s="280"/>
      <c r="S285" s="280"/>
      <c r="T285" s="281"/>
      <c r="AT285" s="282" t="s">
        <v>218</v>
      </c>
      <c r="AU285" s="282" t="s">
        <v>85</v>
      </c>
      <c r="AV285" s="14" t="s">
        <v>18</v>
      </c>
      <c r="AW285" s="14" t="s">
        <v>39</v>
      </c>
      <c r="AX285" s="14" t="s">
        <v>76</v>
      </c>
      <c r="AY285" s="282" t="s">
        <v>208</v>
      </c>
    </row>
    <row r="286" spans="2:51" s="12" customFormat="1" ht="13.5">
      <c r="B286" s="251"/>
      <c r="C286" s="252"/>
      <c r="D286" s="248" t="s">
        <v>218</v>
      </c>
      <c r="E286" s="253" t="s">
        <v>22</v>
      </c>
      <c r="F286" s="254" t="s">
        <v>636</v>
      </c>
      <c r="G286" s="252"/>
      <c r="H286" s="255">
        <v>2.059</v>
      </c>
      <c r="I286" s="256"/>
      <c r="J286" s="252"/>
      <c r="K286" s="252"/>
      <c r="L286" s="257"/>
      <c r="M286" s="258"/>
      <c r="N286" s="259"/>
      <c r="O286" s="259"/>
      <c r="P286" s="259"/>
      <c r="Q286" s="259"/>
      <c r="R286" s="259"/>
      <c r="S286" s="259"/>
      <c r="T286" s="260"/>
      <c r="AT286" s="261" t="s">
        <v>218</v>
      </c>
      <c r="AU286" s="261" t="s">
        <v>85</v>
      </c>
      <c r="AV286" s="12" t="s">
        <v>85</v>
      </c>
      <c r="AW286" s="12" t="s">
        <v>39</v>
      </c>
      <c r="AX286" s="12" t="s">
        <v>18</v>
      </c>
      <c r="AY286" s="261" t="s">
        <v>208</v>
      </c>
    </row>
    <row r="287" spans="2:65" s="1" customFormat="1" ht="38.25" customHeight="1">
      <c r="B287" s="48"/>
      <c r="C287" s="236" t="s">
        <v>637</v>
      </c>
      <c r="D287" s="236" t="s">
        <v>210</v>
      </c>
      <c r="E287" s="237" t="s">
        <v>638</v>
      </c>
      <c r="F287" s="238" t="s">
        <v>639</v>
      </c>
      <c r="G287" s="239" t="s">
        <v>213</v>
      </c>
      <c r="H287" s="240">
        <v>67.272</v>
      </c>
      <c r="I287" s="241"/>
      <c r="J287" s="242">
        <f>ROUND(I287*H287,2)</f>
        <v>0</v>
      </c>
      <c r="K287" s="238" t="s">
        <v>214</v>
      </c>
      <c r="L287" s="74"/>
      <c r="M287" s="243" t="s">
        <v>22</v>
      </c>
      <c r="N287" s="244" t="s">
        <v>47</v>
      </c>
      <c r="O287" s="49"/>
      <c r="P287" s="245">
        <f>O287*H287</f>
        <v>0</v>
      </c>
      <c r="Q287" s="245">
        <v>0.00109</v>
      </c>
      <c r="R287" s="245">
        <f>Q287*H287</f>
        <v>0.07332648000000001</v>
      </c>
      <c r="S287" s="245">
        <v>0</v>
      </c>
      <c r="T287" s="246">
        <f>S287*H287</f>
        <v>0</v>
      </c>
      <c r="AR287" s="26" t="s">
        <v>121</v>
      </c>
      <c r="AT287" s="26" t="s">
        <v>210</v>
      </c>
      <c r="AU287" s="26" t="s">
        <v>85</v>
      </c>
      <c r="AY287" s="26" t="s">
        <v>208</v>
      </c>
      <c r="BE287" s="247">
        <f>IF(N287="základní",J287,0)</f>
        <v>0</v>
      </c>
      <c r="BF287" s="247">
        <f>IF(N287="snížená",J287,0)</f>
        <v>0</v>
      </c>
      <c r="BG287" s="247">
        <f>IF(N287="zákl. přenesená",J287,0)</f>
        <v>0</v>
      </c>
      <c r="BH287" s="247">
        <f>IF(N287="sníž. přenesená",J287,0)</f>
        <v>0</v>
      </c>
      <c r="BI287" s="247">
        <f>IF(N287="nulová",J287,0)</f>
        <v>0</v>
      </c>
      <c r="BJ287" s="26" t="s">
        <v>18</v>
      </c>
      <c r="BK287" s="247">
        <f>ROUND(I287*H287,2)</f>
        <v>0</v>
      </c>
      <c r="BL287" s="26" t="s">
        <v>121</v>
      </c>
      <c r="BM287" s="26" t="s">
        <v>640</v>
      </c>
    </row>
    <row r="288" spans="2:51" s="14" customFormat="1" ht="13.5">
      <c r="B288" s="273"/>
      <c r="C288" s="274"/>
      <c r="D288" s="248" t="s">
        <v>218</v>
      </c>
      <c r="E288" s="275" t="s">
        <v>22</v>
      </c>
      <c r="F288" s="276" t="s">
        <v>628</v>
      </c>
      <c r="G288" s="274"/>
      <c r="H288" s="275" t="s">
        <v>22</v>
      </c>
      <c r="I288" s="277"/>
      <c r="J288" s="274"/>
      <c r="K288" s="274"/>
      <c r="L288" s="278"/>
      <c r="M288" s="279"/>
      <c r="N288" s="280"/>
      <c r="O288" s="280"/>
      <c r="P288" s="280"/>
      <c r="Q288" s="280"/>
      <c r="R288" s="280"/>
      <c r="S288" s="280"/>
      <c r="T288" s="281"/>
      <c r="AT288" s="282" t="s">
        <v>218</v>
      </c>
      <c r="AU288" s="282" t="s">
        <v>85</v>
      </c>
      <c r="AV288" s="14" t="s">
        <v>18</v>
      </c>
      <c r="AW288" s="14" t="s">
        <v>39</v>
      </c>
      <c r="AX288" s="14" t="s">
        <v>76</v>
      </c>
      <c r="AY288" s="282" t="s">
        <v>208</v>
      </c>
    </row>
    <row r="289" spans="2:51" s="14" customFormat="1" ht="13.5">
      <c r="B289" s="273"/>
      <c r="C289" s="274"/>
      <c r="D289" s="248" t="s">
        <v>218</v>
      </c>
      <c r="E289" s="275" t="s">
        <v>22</v>
      </c>
      <c r="F289" s="276" t="s">
        <v>635</v>
      </c>
      <c r="G289" s="274"/>
      <c r="H289" s="275" t="s">
        <v>22</v>
      </c>
      <c r="I289" s="277"/>
      <c r="J289" s="274"/>
      <c r="K289" s="274"/>
      <c r="L289" s="278"/>
      <c r="M289" s="279"/>
      <c r="N289" s="280"/>
      <c r="O289" s="280"/>
      <c r="P289" s="280"/>
      <c r="Q289" s="280"/>
      <c r="R289" s="280"/>
      <c r="S289" s="280"/>
      <c r="T289" s="281"/>
      <c r="AT289" s="282" t="s">
        <v>218</v>
      </c>
      <c r="AU289" s="282" t="s">
        <v>85</v>
      </c>
      <c r="AV289" s="14" t="s">
        <v>18</v>
      </c>
      <c r="AW289" s="14" t="s">
        <v>39</v>
      </c>
      <c r="AX289" s="14" t="s">
        <v>76</v>
      </c>
      <c r="AY289" s="282" t="s">
        <v>208</v>
      </c>
    </row>
    <row r="290" spans="2:51" s="12" customFormat="1" ht="13.5">
      <c r="B290" s="251"/>
      <c r="C290" s="252"/>
      <c r="D290" s="248" t="s">
        <v>218</v>
      </c>
      <c r="E290" s="253" t="s">
        <v>22</v>
      </c>
      <c r="F290" s="254" t="s">
        <v>641</v>
      </c>
      <c r="G290" s="252"/>
      <c r="H290" s="255">
        <v>23.52</v>
      </c>
      <c r="I290" s="256"/>
      <c r="J290" s="252"/>
      <c r="K290" s="252"/>
      <c r="L290" s="257"/>
      <c r="M290" s="258"/>
      <c r="N290" s="259"/>
      <c r="O290" s="259"/>
      <c r="P290" s="259"/>
      <c r="Q290" s="259"/>
      <c r="R290" s="259"/>
      <c r="S290" s="259"/>
      <c r="T290" s="260"/>
      <c r="AT290" s="261" t="s">
        <v>218</v>
      </c>
      <c r="AU290" s="261" t="s">
        <v>85</v>
      </c>
      <c r="AV290" s="12" t="s">
        <v>85</v>
      </c>
      <c r="AW290" s="12" t="s">
        <v>39</v>
      </c>
      <c r="AX290" s="12" t="s">
        <v>76</v>
      </c>
      <c r="AY290" s="261" t="s">
        <v>208</v>
      </c>
    </row>
    <row r="291" spans="2:51" s="12" customFormat="1" ht="13.5">
      <c r="B291" s="251"/>
      <c r="C291" s="252"/>
      <c r="D291" s="248" t="s">
        <v>218</v>
      </c>
      <c r="E291" s="253" t="s">
        <v>22</v>
      </c>
      <c r="F291" s="254" t="s">
        <v>642</v>
      </c>
      <c r="G291" s="252"/>
      <c r="H291" s="255">
        <v>43.752</v>
      </c>
      <c r="I291" s="256"/>
      <c r="J291" s="252"/>
      <c r="K291" s="252"/>
      <c r="L291" s="257"/>
      <c r="M291" s="258"/>
      <c r="N291" s="259"/>
      <c r="O291" s="259"/>
      <c r="P291" s="259"/>
      <c r="Q291" s="259"/>
      <c r="R291" s="259"/>
      <c r="S291" s="259"/>
      <c r="T291" s="260"/>
      <c r="AT291" s="261" t="s">
        <v>218</v>
      </c>
      <c r="AU291" s="261" t="s">
        <v>85</v>
      </c>
      <c r="AV291" s="12" t="s">
        <v>85</v>
      </c>
      <c r="AW291" s="12" t="s">
        <v>39</v>
      </c>
      <c r="AX291" s="12" t="s">
        <v>76</v>
      </c>
      <c r="AY291" s="261" t="s">
        <v>208</v>
      </c>
    </row>
    <row r="292" spans="2:51" s="13" customFormat="1" ht="13.5">
      <c r="B292" s="262"/>
      <c r="C292" s="263"/>
      <c r="D292" s="248" t="s">
        <v>218</v>
      </c>
      <c r="E292" s="264" t="s">
        <v>22</v>
      </c>
      <c r="F292" s="265" t="s">
        <v>259</v>
      </c>
      <c r="G292" s="263"/>
      <c r="H292" s="266">
        <v>67.272</v>
      </c>
      <c r="I292" s="267"/>
      <c r="J292" s="263"/>
      <c r="K292" s="263"/>
      <c r="L292" s="268"/>
      <c r="M292" s="269"/>
      <c r="N292" s="270"/>
      <c r="O292" s="270"/>
      <c r="P292" s="270"/>
      <c r="Q292" s="270"/>
      <c r="R292" s="270"/>
      <c r="S292" s="270"/>
      <c r="T292" s="271"/>
      <c r="AT292" s="272" t="s">
        <v>218</v>
      </c>
      <c r="AU292" s="272" t="s">
        <v>85</v>
      </c>
      <c r="AV292" s="13" t="s">
        <v>121</v>
      </c>
      <c r="AW292" s="13" t="s">
        <v>39</v>
      </c>
      <c r="AX292" s="13" t="s">
        <v>18</v>
      </c>
      <c r="AY292" s="272" t="s">
        <v>208</v>
      </c>
    </row>
    <row r="293" spans="2:65" s="1" customFormat="1" ht="38.25" customHeight="1">
      <c r="B293" s="48"/>
      <c r="C293" s="236" t="s">
        <v>643</v>
      </c>
      <c r="D293" s="236" t="s">
        <v>210</v>
      </c>
      <c r="E293" s="237" t="s">
        <v>644</v>
      </c>
      <c r="F293" s="238" t="s">
        <v>645</v>
      </c>
      <c r="G293" s="239" t="s">
        <v>213</v>
      </c>
      <c r="H293" s="240">
        <v>67.272</v>
      </c>
      <c r="I293" s="241"/>
      <c r="J293" s="242">
        <f>ROUND(I293*H293,2)</f>
        <v>0</v>
      </c>
      <c r="K293" s="238" t="s">
        <v>214</v>
      </c>
      <c r="L293" s="74"/>
      <c r="M293" s="243" t="s">
        <v>22</v>
      </c>
      <c r="N293" s="244" t="s">
        <v>47</v>
      </c>
      <c r="O293" s="49"/>
      <c r="P293" s="245">
        <f>O293*H293</f>
        <v>0</v>
      </c>
      <c r="Q293" s="245">
        <v>0</v>
      </c>
      <c r="R293" s="245">
        <f>Q293*H293</f>
        <v>0</v>
      </c>
      <c r="S293" s="245">
        <v>0</v>
      </c>
      <c r="T293" s="246">
        <f>S293*H293</f>
        <v>0</v>
      </c>
      <c r="AR293" s="26" t="s">
        <v>121</v>
      </c>
      <c r="AT293" s="26" t="s">
        <v>210</v>
      </c>
      <c r="AU293" s="26" t="s">
        <v>85</v>
      </c>
      <c r="AY293" s="26" t="s">
        <v>208</v>
      </c>
      <c r="BE293" s="247">
        <f>IF(N293="základní",J293,0)</f>
        <v>0</v>
      </c>
      <c r="BF293" s="247">
        <f>IF(N293="snížená",J293,0)</f>
        <v>0</v>
      </c>
      <c r="BG293" s="247">
        <f>IF(N293="zákl. přenesená",J293,0)</f>
        <v>0</v>
      </c>
      <c r="BH293" s="247">
        <f>IF(N293="sníž. přenesená",J293,0)</f>
        <v>0</v>
      </c>
      <c r="BI293" s="247">
        <f>IF(N293="nulová",J293,0)</f>
        <v>0</v>
      </c>
      <c r="BJ293" s="26" t="s">
        <v>18</v>
      </c>
      <c r="BK293" s="247">
        <f>ROUND(I293*H293,2)</f>
        <v>0</v>
      </c>
      <c r="BL293" s="26" t="s">
        <v>121</v>
      </c>
      <c r="BM293" s="26" t="s">
        <v>646</v>
      </c>
    </row>
    <row r="294" spans="2:65" s="1" customFormat="1" ht="38.25" customHeight="1">
      <c r="B294" s="48"/>
      <c r="C294" s="236" t="s">
        <v>647</v>
      </c>
      <c r="D294" s="236" t="s">
        <v>210</v>
      </c>
      <c r="E294" s="237" t="s">
        <v>648</v>
      </c>
      <c r="F294" s="238" t="s">
        <v>649</v>
      </c>
      <c r="G294" s="239" t="s">
        <v>340</v>
      </c>
      <c r="H294" s="240">
        <v>0.24</v>
      </c>
      <c r="I294" s="241"/>
      <c r="J294" s="242">
        <f>ROUND(I294*H294,2)</f>
        <v>0</v>
      </c>
      <c r="K294" s="238" t="s">
        <v>214</v>
      </c>
      <c r="L294" s="74"/>
      <c r="M294" s="243" t="s">
        <v>22</v>
      </c>
      <c r="N294" s="244" t="s">
        <v>47</v>
      </c>
      <c r="O294" s="49"/>
      <c r="P294" s="245">
        <f>O294*H294</f>
        <v>0</v>
      </c>
      <c r="Q294" s="245">
        <v>1.05871</v>
      </c>
      <c r="R294" s="245">
        <f>Q294*H294</f>
        <v>0.2540904</v>
      </c>
      <c r="S294" s="245">
        <v>0</v>
      </c>
      <c r="T294" s="246">
        <f>S294*H294</f>
        <v>0</v>
      </c>
      <c r="AR294" s="26" t="s">
        <v>121</v>
      </c>
      <c r="AT294" s="26" t="s">
        <v>210</v>
      </c>
      <c r="AU294" s="26" t="s">
        <v>85</v>
      </c>
      <c r="AY294" s="26" t="s">
        <v>208</v>
      </c>
      <c r="BE294" s="247">
        <f>IF(N294="základní",J294,0)</f>
        <v>0</v>
      </c>
      <c r="BF294" s="247">
        <f>IF(N294="snížená",J294,0)</f>
        <v>0</v>
      </c>
      <c r="BG294" s="247">
        <f>IF(N294="zákl. přenesená",J294,0)</f>
        <v>0</v>
      </c>
      <c r="BH294" s="247">
        <f>IF(N294="sníž. přenesená",J294,0)</f>
        <v>0</v>
      </c>
      <c r="BI294" s="247">
        <f>IF(N294="nulová",J294,0)</f>
        <v>0</v>
      </c>
      <c r="BJ294" s="26" t="s">
        <v>18</v>
      </c>
      <c r="BK294" s="247">
        <f>ROUND(I294*H294,2)</f>
        <v>0</v>
      </c>
      <c r="BL294" s="26" t="s">
        <v>121</v>
      </c>
      <c r="BM294" s="26" t="s">
        <v>650</v>
      </c>
    </row>
    <row r="295" spans="2:51" s="12" customFormat="1" ht="13.5">
      <c r="B295" s="251"/>
      <c r="C295" s="252"/>
      <c r="D295" s="248" t="s">
        <v>218</v>
      </c>
      <c r="E295" s="253" t="s">
        <v>22</v>
      </c>
      <c r="F295" s="254" t="s">
        <v>651</v>
      </c>
      <c r="G295" s="252"/>
      <c r="H295" s="255">
        <v>0.226</v>
      </c>
      <c r="I295" s="256"/>
      <c r="J295" s="252"/>
      <c r="K295" s="252"/>
      <c r="L295" s="257"/>
      <c r="M295" s="258"/>
      <c r="N295" s="259"/>
      <c r="O295" s="259"/>
      <c r="P295" s="259"/>
      <c r="Q295" s="259"/>
      <c r="R295" s="259"/>
      <c r="S295" s="259"/>
      <c r="T295" s="260"/>
      <c r="AT295" s="261" t="s">
        <v>218</v>
      </c>
      <c r="AU295" s="261" t="s">
        <v>85</v>
      </c>
      <c r="AV295" s="12" t="s">
        <v>85</v>
      </c>
      <c r="AW295" s="12" t="s">
        <v>39</v>
      </c>
      <c r="AX295" s="12" t="s">
        <v>18</v>
      </c>
      <c r="AY295" s="261" t="s">
        <v>208</v>
      </c>
    </row>
    <row r="296" spans="2:51" s="12" customFormat="1" ht="13.5">
      <c r="B296" s="251"/>
      <c r="C296" s="252"/>
      <c r="D296" s="248" t="s">
        <v>218</v>
      </c>
      <c r="E296" s="252"/>
      <c r="F296" s="254" t="s">
        <v>652</v>
      </c>
      <c r="G296" s="252"/>
      <c r="H296" s="255">
        <v>0.24</v>
      </c>
      <c r="I296" s="256"/>
      <c r="J296" s="252"/>
      <c r="K296" s="252"/>
      <c r="L296" s="257"/>
      <c r="M296" s="258"/>
      <c r="N296" s="259"/>
      <c r="O296" s="259"/>
      <c r="P296" s="259"/>
      <c r="Q296" s="259"/>
      <c r="R296" s="259"/>
      <c r="S296" s="259"/>
      <c r="T296" s="260"/>
      <c r="AT296" s="261" t="s">
        <v>218</v>
      </c>
      <c r="AU296" s="261" t="s">
        <v>85</v>
      </c>
      <c r="AV296" s="12" t="s">
        <v>85</v>
      </c>
      <c r="AW296" s="12" t="s">
        <v>6</v>
      </c>
      <c r="AX296" s="12" t="s">
        <v>18</v>
      </c>
      <c r="AY296" s="261" t="s">
        <v>208</v>
      </c>
    </row>
    <row r="297" spans="2:63" s="11" customFormat="1" ht="29.85" customHeight="1">
      <c r="B297" s="220"/>
      <c r="C297" s="221"/>
      <c r="D297" s="222" t="s">
        <v>75</v>
      </c>
      <c r="E297" s="234" t="s">
        <v>104</v>
      </c>
      <c r="F297" s="234" t="s">
        <v>653</v>
      </c>
      <c r="G297" s="221"/>
      <c r="H297" s="221"/>
      <c r="I297" s="224"/>
      <c r="J297" s="235">
        <f>BK297</f>
        <v>0</v>
      </c>
      <c r="K297" s="221"/>
      <c r="L297" s="226"/>
      <c r="M297" s="227"/>
      <c r="N297" s="228"/>
      <c r="O297" s="228"/>
      <c r="P297" s="229">
        <f>SUM(P298:P581)</f>
        <v>0</v>
      </c>
      <c r="Q297" s="228"/>
      <c r="R297" s="229">
        <f>SUM(R298:R581)</f>
        <v>948.2322501100002</v>
      </c>
      <c r="S297" s="228"/>
      <c r="T297" s="230">
        <f>SUM(T298:T581)</f>
        <v>0</v>
      </c>
      <c r="AR297" s="231" t="s">
        <v>18</v>
      </c>
      <c r="AT297" s="232" t="s">
        <v>75</v>
      </c>
      <c r="AU297" s="232" t="s">
        <v>18</v>
      </c>
      <c r="AY297" s="231" t="s">
        <v>208</v>
      </c>
      <c r="BK297" s="233">
        <f>SUM(BK298:BK581)</f>
        <v>0</v>
      </c>
    </row>
    <row r="298" spans="2:65" s="1" customFormat="1" ht="25.5" customHeight="1">
      <c r="B298" s="48"/>
      <c r="C298" s="236" t="s">
        <v>654</v>
      </c>
      <c r="D298" s="236" t="s">
        <v>210</v>
      </c>
      <c r="E298" s="237" t="s">
        <v>655</v>
      </c>
      <c r="F298" s="238" t="s">
        <v>656</v>
      </c>
      <c r="G298" s="239" t="s">
        <v>213</v>
      </c>
      <c r="H298" s="240">
        <v>666.049</v>
      </c>
      <c r="I298" s="241"/>
      <c r="J298" s="242">
        <f>ROUND(I298*H298,2)</f>
        <v>0</v>
      </c>
      <c r="K298" s="238" t="s">
        <v>214</v>
      </c>
      <c r="L298" s="74"/>
      <c r="M298" s="243" t="s">
        <v>22</v>
      </c>
      <c r="N298" s="244" t="s">
        <v>47</v>
      </c>
      <c r="O298" s="49"/>
      <c r="P298" s="245">
        <f>O298*H298</f>
        <v>0</v>
      </c>
      <c r="Q298" s="245">
        <v>0.25041</v>
      </c>
      <c r="R298" s="245">
        <f>Q298*H298</f>
        <v>166.78533009</v>
      </c>
      <c r="S298" s="245">
        <v>0</v>
      </c>
      <c r="T298" s="246">
        <f>S298*H298</f>
        <v>0</v>
      </c>
      <c r="AR298" s="26" t="s">
        <v>121</v>
      </c>
      <c r="AT298" s="26" t="s">
        <v>210</v>
      </c>
      <c r="AU298" s="26" t="s">
        <v>85</v>
      </c>
      <c r="AY298" s="26" t="s">
        <v>208</v>
      </c>
      <c r="BE298" s="247">
        <f>IF(N298="základní",J298,0)</f>
        <v>0</v>
      </c>
      <c r="BF298" s="247">
        <f>IF(N298="snížená",J298,0)</f>
        <v>0</v>
      </c>
      <c r="BG298" s="247">
        <f>IF(N298="zákl. přenesená",J298,0)</f>
        <v>0</v>
      </c>
      <c r="BH298" s="247">
        <f>IF(N298="sníž. přenesená",J298,0)</f>
        <v>0</v>
      </c>
      <c r="BI298" s="247">
        <f>IF(N298="nulová",J298,0)</f>
        <v>0</v>
      </c>
      <c r="BJ298" s="26" t="s">
        <v>18</v>
      </c>
      <c r="BK298" s="247">
        <f>ROUND(I298*H298,2)</f>
        <v>0</v>
      </c>
      <c r="BL298" s="26" t="s">
        <v>121</v>
      </c>
      <c r="BM298" s="26" t="s">
        <v>657</v>
      </c>
    </row>
    <row r="299" spans="2:47" s="1" customFormat="1" ht="13.5">
      <c r="B299" s="48"/>
      <c r="C299" s="76"/>
      <c r="D299" s="248" t="s">
        <v>216</v>
      </c>
      <c r="E299" s="76"/>
      <c r="F299" s="249" t="s">
        <v>658</v>
      </c>
      <c r="G299" s="76"/>
      <c r="H299" s="76"/>
      <c r="I299" s="206"/>
      <c r="J299" s="76"/>
      <c r="K299" s="76"/>
      <c r="L299" s="74"/>
      <c r="M299" s="250"/>
      <c r="N299" s="49"/>
      <c r="O299" s="49"/>
      <c r="P299" s="49"/>
      <c r="Q299" s="49"/>
      <c r="R299" s="49"/>
      <c r="S299" s="49"/>
      <c r="T299" s="97"/>
      <c r="AT299" s="26" t="s">
        <v>216</v>
      </c>
      <c r="AU299" s="26" t="s">
        <v>85</v>
      </c>
    </row>
    <row r="300" spans="2:51" s="14" customFormat="1" ht="13.5">
      <c r="B300" s="273"/>
      <c r="C300" s="274"/>
      <c r="D300" s="248" t="s">
        <v>218</v>
      </c>
      <c r="E300" s="275" t="s">
        <v>22</v>
      </c>
      <c r="F300" s="276" t="s">
        <v>659</v>
      </c>
      <c r="G300" s="274"/>
      <c r="H300" s="275" t="s">
        <v>22</v>
      </c>
      <c r="I300" s="277"/>
      <c r="J300" s="274"/>
      <c r="K300" s="274"/>
      <c r="L300" s="278"/>
      <c r="M300" s="279"/>
      <c r="N300" s="280"/>
      <c r="O300" s="280"/>
      <c r="P300" s="280"/>
      <c r="Q300" s="280"/>
      <c r="R300" s="280"/>
      <c r="S300" s="280"/>
      <c r="T300" s="281"/>
      <c r="AT300" s="282" t="s">
        <v>218</v>
      </c>
      <c r="AU300" s="282" t="s">
        <v>85</v>
      </c>
      <c r="AV300" s="14" t="s">
        <v>18</v>
      </c>
      <c r="AW300" s="14" t="s">
        <v>39</v>
      </c>
      <c r="AX300" s="14" t="s">
        <v>76</v>
      </c>
      <c r="AY300" s="282" t="s">
        <v>208</v>
      </c>
    </row>
    <row r="301" spans="2:51" s="12" customFormat="1" ht="13.5">
      <c r="B301" s="251"/>
      <c r="C301" s="252"/>
      <c r="D301" s="248" t="s">
        <v>218</v>
      </c>
      <c r="E301" s="253" t="s">
        <v>22</v>
      </c>
      <c r="F301" s="254" t="s">
        <v>660</v>
      </c>
      <c r="G301" s="252"/>
      <c r="H301" s="255">
        <v>38.473</v>
      </c>
      <c r="I301" s="256"/>
      <c r="J301" s="252"/>
      <c r="K301" s="252"/>
      <c r="L301" s="257"/>
      <c r="M301" s="258"/>
      <c r="N301" s="259"/>
      <c r="O301" s="259"/>
      <c r="P301" s="259"/>
      <c r="Q301" s="259"/>
      <c r="R301" s="259"/>
      <c r="S301" s="259"/>
      <c r="T301" s="260"/>
      <c r="AT301" s="261" t="s">
        <v>218</v>
      </c>
      <c r="AU301" s="261" t="s">
        <v>85</v>
      </c>
      <c r="AV301" s="12" t="s">
        <v>85</v>
      </c>
      <c r="AW301" s="12" t="s">
        <v>39</v>
      </c>
      <c r="AX301" s="12" t="s">
        <v>76</v>
      </c>
      <c r="AY301" s="261" t="s">
        <v>208</v>
      </c>
    </row>
    <row r="302" spans="2:51" s="12" customFormat="1" ht="13.5">
      <c r="B302" s="251"/>
      <c r="C302" s="252"/>
      <c r="D302" s="248" t="s">
        <v>218</v>
      </c>
      <c r="E302" s="253" t="s">
        <v>22</v>
      </c>
      <c r="F302" s="254" t="s">
        <v>661</v>
      </c>
      <c r="G302" s="252"/>
      <c r="H302" s="255">
        <v>37.395</v>
      </c>
      <c r="I302" s="256"/>
      <c r="J302" s="252"/>
      <c r="K302" s="252"/>
      <c r="L302" s="257"/>
      <c r="M302" s="258"/>
      <c r="N302" s="259"/>
      <c r="O302" s="259"/>
      <c r="P302" s="259"/>
      <c r="Q302" s="259"/>
      <c r="R302" s="259"/>
      <c r="S302" s="259"/>
      <c r="T302" s="260"/>
      <c r="AT302" s="261" t="s">
        <v>218</v>
      </c>
      <c r="AU302" s="261" t="s">
        <v>85</v>
      </c>
      <c r="AV302" s="12" t="s">
        <v>85</v>
      </c>
      <c r="AW302" s="12" t="s">
        <v>39</v>
      </c>
      <c r="AX302" s="12" t="s">
        <v>76</v>
      </c>
      <c r="AY302" s="261" t="s">
        <v>208</v>
      </c>
    </row>
    <row r="303" spans="2:51" s="14" customFormat="1" ht="13.5">
      <c r="B303" s="273"/>
      <c r="C303" s="274"/>
      <c r="D303" s="248" t="s">
        <v>218</v>
      </c>
      <c r="E303" s="275" t="s">
        <v>22</v>
      </c>
      <c r="F303" s="276" t="s">
        <v>662</v>
      </c>
      <c r="G303" s="274"/>
      <c r="H303" s="275" t="s">
        <v>22</v>
      </c>
      <c r="I303" s="277"/>
      <c r="J303" s="274"/>
      <c r="K303" s="274"/>
      <c r="L303" s="278"/>
      <c r="M303" s="279"/>
      <c r="N303" s="280"/>
      <c r="O303" s="280"/>
      <c r="P303" s="280"/>
      <c r="Q303" s="280"/>
      <c r="R303" s="280"/>
      <c r="S303" s="280"/>
      <c r="T303" s="281"/>
      <c r="AT303" s="282" t="s">
        <v>218</v>
      </c>
      <c r="AU303" s="282" t="s">
        <v>85</v>
      </c>
      <c r="AV303" s="14" t="s">
        <v>18</v>
      </c>
      <c r="AW303" s="14" t="s">
        <v>39</v>
      </c>
      <c r="AX303" s="14" t="s">
        <v>76</v>
      </c>
      <c r="AY303" s="282" t="s">
        <v>208</v>
      </c>
    </row>
    <row r="304" spans="2:51" s="12" customFormat="1" ht="13.5">
      <c r="B304" s="251"/>
      <c r="C304" s="252"/>
      <c r="D304" s="248" t="s">
        <v>218</v>
      </c>
      <c r="E304" s="253" t="s">
        <v>22</v>
      </c>
      <c r="F304" s="254" t="s">
        <v>663</v>
      </c>
      <c r="G304" s="252"/>
      <c r="H304" s="255">
        <v>173.169</v>
      </c>
      <c r="I304" s="256"/>
      <c r="J304" s="252"/>
      <c r="K304" s="252"/>
      <c r="L304" s="257"/>
      <c r="M304" s="258"/>
      <c r="N304" s="259"/>
      <c r="O304" s="259"/>
      <c r="P304" s="259"/>
      <c r="Q304" s="259"/>
      <c r="R304" s="259"/>
      <c r="S304" s="259"/>
      <c r="T304" s="260"/>
      <c r="AT304" s="261" t="s">
        <v>218</v>
      </c>
      <c r="AU304" s="261" t="s">
        <v>85</v>
      </c>
      <c r="AV304" s="12" t="s">
        <v>85</v>
      </c>
      <c r="AW304" s="12" t="s">
        <v>39</v>
      </c>
      <c r="AX304" s="12" t="s">
        <v>76</v>
      </c>
      <c r="AY304" s="261" t="s">
        <v>208</v>
      </c>
    </row>
    <row r="305" spans="2:51" s="12" customFormat="1" ht="13.5">
      <c r="B305" s="251"/>
      <c r="C305" s="252"/>
      <c r="D305" s="248" t="s">
        <v>218</v>
      </c>
      <c r="E305" s="253" t="s">
        <v>22</v>
      </c>
      <c r="F305" s="254" t="s">
        <v>664</v>
      </c>
      <c r="G305" s="252"/>
      <c r="H305" s="255">
        <v>111.809</v>
      </c>
      <c r="I305" s="256"/>
      <c r="J305" s="252"/>
      <c r="K305" s="252"/>
      <c r="L305" s="257"/>
      <c r="M305" s="258"/>
      <c r="N305" s="259"/>
      <c r="O305" s="259"/>
      <c r="P305" s="259"/>
      <c r="Q305" s="259"/>
      <c r="R305" s="259"/>
      <c r="S305" s="259"/>
      <c r="T305" s="260"/>
      <c r="AT305" s="261" t="s">
        <v>218</v>
      </c>
      <c r="AU305" s="261" t="s">
        <v>85</v>
      </c>
      <c r="AV305" s="12" t="s">
        <v>85</v>
      </c>
      <c r="AW305" s="12" t="s">
        <v>39</v>
      </c>
      <c r="AX305" s="12" t="s">
        <v>76</v>
      </c>
      <c r="AY305" s="261" t="s">
        <v>208</v>
      </c>
    </row>
    <row r="306" spans="2:51" s="14" customFormat="1" ht="13.5">
      <c r="B306" s="273"/>
      <c r="C306" s="274"/>
      <c r="D306" s="248" t="s">
        <v>218</v>
      </c>
      <c r="E306" s="275" t="s">
        <v>22</v>
      </c>
      <c r="F306" s="276" t="s">
        <v>665</v>
      </c>
      <c r="G306" s="274"/>
      <c r="H306" s="275" t="s">
        <v>22</v>
      </c>
      <c r="I306" s="277"/>
      <c r="J306" s="274"/>
      <c r="K306" s="274"/>
      <c r="L306" s="278"/>
      <c r="M306" s="279"/>
      <c r="N306" s="280"/>
      <c r="O306" s="280"/>
      <c r="P306" s="280"/>
      <c r="Q306" s="280"/>
      <c r="R306" s="280"/>
      <c r="S306" s="280"/>
      <c r="T306" s="281"/>
      <c r="AT306" s="282" t="s">
        <v>218</v>
      </c>
      <c r="AU306" s="282" t="s">
        <v>85</v>
      </c>
      <c r="AV306" s="14" t="s">
        <v>18</v>
      </c>
      <c r="AW306" s="14" t="s">
        <v>39</v>
      </c>
      <c r="AX306" s="14" t="s">
        <v>76</v>
      </c>
      <c r="AY306" s="282" t="s">
        <v>208</v>
      </c>
    </row>
    <row r="307" spans="2:51" s="12" customFormat="1" ht="13.5">
      <c r="B307" s="251"/>
      <c r="C307" s="252"/>
      <c r="D307" s="248" t="s">
        <v>218</v>
      </c>
      <c r="E307" s="253" t="s">
        <v>22</v>
      </c>
      <c r="F307" s="254" t="s">
        <v>666</v>
      </c>
      <c r="G307" s="252"/>
      <c r="H307" s="255">
        <v>187.333</v>
      </c>
      <c r="I307" s="256"/>
      <c r="J307" s="252"/>
      <c r="K307" s="252"/>
      <c r="L307" s="257"/>
      <c r="M307" s="258"/>
      <c r="N307" s="259"/>
      <c r="O307" s="259"/>
      <c r="P307" s="259"/>
      <c r="Q307" s="259"/>
      <c r="R307" s="259"/>
      <c r="S307" s="259"/>
      <c r="T307" s="260"/>
      <c r="AT307" s="261" t="s">
        <v>218</v>
      </c>
      <c r="AU307" s="261" t="s">
        <v>85</v>
      </c>
      <c r="AV307" s="12" t="s">
        <v>85</v>
      </c>
      <c r="AW307" s="12" t="s">
        <v>39</v>
      </c>
      <c r="AX307" s="12" t="s">
        <v>76</v>
      </c>
      <c r="AY307" s="261" t="s">
        <v>208</v>
      </c>
    </row>
    <row r="308" spans="2:51" s="12" customFormat="1" ht="13.5">
      <c r="B308" s="251"/>
      <c r="C308" s="252"/>
      <c r="D308" s="248" t="s">
        <v>218</v>
      </c>
      <c r="E308" s="253" t="s">
        <v>22</v>
      </c>
      <c r="F308" s="254" t="s">
        <v>667</v>
      </c>
      <c r="G308" s="252"/>
      <c r="H308" s="255">
        <v>117.87</v>
      </c>
      <c r="I308" s="256"/>
      <c r="J308" s="252"/>
      <c r="K308" s="252"/>
      <c r="L308" s="257"/>
      <c r="M308" s="258"/>
      <c r="N308" s="259"/>
      <c r="O308" s="259"/>
      <c r="P308" s="259"/>
      <c r="Q308" s="259"/>
      <c r="R308" s="259"/>
      <c r="S308" s="259"/>
      <c r="T308" s="260"/>
      <c r="AT308" s="261" t="s">
        <v>218</v>
      </c>
      <c r="AU308" s="261" t="s">
        <v>85</v>
      </c>
      <c r="AV308" s="12" t="s">
        <v>85</v>
      </c>
      <c r="AW308" s="12" t="s">
        <v>39</v>
      </c>
      <c r="AX308" s="12" t="s">
        <v>76</v>
      </c>
      <c r="AY308" s="261" t="s">
        <v>208</v>
      </c>
    </row>
    <row r="309" spans="2:51" s="13" customFormat="1" ht="13.5">
      <c r="B309" s="262"/>
      <c r="C309" s="263"/>
      <c r="D309" s="248" t="s">
        <v>218</v>
      </c>
      <c r="E309" s="264" t="s">
        <v>22</v>
      </c>
      <c r="F309" s="265" t="s">
        <v>259</v>
      </c>
      <c r="G309" s="263"/>
      <c r="H309" s="266">
        <v>666.049</v>
      </c>
      <c r="I309" s="267"/>
      <c r="J309" s="263"/>
      <c r="K309" s="263"/>
      <c r="L309" s="268"/>
      <c r="M309" s="269"/>
      <c r="N309" s="270"/>
      <c r="O309" s="270"/>
      <c r="P309" s="270"/>
      <c r="Q309" s="270"/>
      <c r="R309" s="270"/>
      <c r="S309" s="270"/>
      <c r="T309" s="271"/>
      <c r="AT309" s="272" t="s">
        <v>218</v>
      </c>
      <c r="AU309" s="272" t="s">
        <v>85</v>
      </c>
      <c r="AV309" s="13" t="s">
        <v>121</v>
      </c>
      <c r="AW309" s="13" t="s">
        <v>39</v>
      </c>
      <c r="AX309" s="13" t="s">
        <v>18</v>
      </c>
      <c r="AY309" s="272" t="s">
        <v>208</v>
      </c>
    </row>
    <row r="310" spans="2:65" s="1" customFormat="1" ht="38.25" customHeight="1">
      <c r="B310" s="48"/>
      <c r="C310" s="236" t="s">
        <v>668</v>
      </c>
      <c r="D310" s="236" t="s">
        <v>210</v>
      </c>
      <c r="E310" s="237" t="s">
        <v>669</v>
      </c>
      <c r="F310" s="238" t="s">
        <v>670</v>
      </c>
      <c r="G310" s="239" t="s">
        <v>213</v>
      </c>
      <c r="H310" s="240">
        <v>167.126</v>
      </c>
      <c r="I310" s="241"/>
      <c r="J310" s="242">
        <f>ROUND(I310*H310,2)</f>
        <v>0</v>
      </c>
      <c r="K310" s="238" t="s">
        <v>214</v>
      </c>
      <c r="L310" s="74"/>
      <c r="M310" s="243" t="s">
        <v>22</v>
      </c>
      <c r="N310" s="244" t="s">
        <v>47</v>
      </c>
      <c r="O310" s="49"/>
      <c r="P310" s="245">
        <f>O310*H310</f>
        <v>0</v>
      </c>
      <c r="Q310" s="245">
        <v>0.27163</v>
      </c>
      <c r="R310" s="245">
        <f>Q310*H310</f>
        <v>45.39643538</v>
      </c>
      <c r="S310" s="245">
        <v>0</v>
      </c>
      <c r="T310" s="246">
        <f>S310*H310</f>
        <v>0</v>
      </c>
      <c r="AR310" s="26" t="s">
        <v>121</v>
      </c>
      <c r="AT310" s="26" t="s">
        <v>210</v>
      </c>
      <c r="AU310" s="26" t="s">
        <v>85</v>
      </c>
      <c r="AY310" s="26" t="s">
        <v>208</v>
      </c>
      <c r="BE310" s="247">
        <f>IF(N310="základní",J310,0)</f>
        <v>0</v>
      </c>
      <c r="BF310" s="247">
        <f>IF(N310="snížená",J310,0)</f>
        <v>0</v>
      </c>
      <c r="BG310" s="247">
        <f>IF(N310="zákl. přenesená",J310,0)</f>
        <v>0</v>
      </c>
      <c r="BH310" s="247">
        <f>IF(N310="sníž. přenesená",J310,0)</f>
        <v>0</v>
      </c>
      <c r="BI310" s="247">
        <f>IF(N310="nulová",J310,0)</f>
        <v>0</v>
      </c>
      <c r="BJ310" s="26" t="s">
        <v>18</v>
      </c>
      <c r="BK310" s="247">
        <f>ROUND(I310*H310,2)</f>
        <v>0</v>
      </c>
      <c r="BL310" s="26" t="s">
        <v>121</v>
      </c>
      <c r="BM310" s="26" t="s">
        <v>671</v>
      </c>
    </row>
    <row r="311" spans="2:47" s="1" customFormat="1" ht="13.5">
      <c r="B311" s="48"/>
      <c r="C311" s="76"/>
      <c r="D311" s="248" t="s">
        <v>216</v>
      </c>
      <c r="E311" s="76"/>
      <c r="F311" s="249" t="s">
        <v>658</v>
      </c>
      <c r="G311" s="76"/>
      <c r="H311" s="76"/>
      <c r="I311" s="206"/>
      <c r="J311" s="76"/>
      <c r="K311" s="76"/>
      <c r="L311" s="74"/>
      <c r="M311" s="250"/>
      <c r="N311" s="49"/>
      <c r="O311" s="49"/>
      <c r="P311" s="49"/>
      <c r="Q311" s="49"/>
      <c r="R311" s="49"/>
      <c r="S311" s="49"/>
      <c r="T311" s="97"/>
      <c r="AT311" s="26" t="s">
        <v>216</v>
      </c>
      <c r="AU311" s="26" t="s">
        <v>85</v>
      </c>
    </row>
    <row r="312" spans="2:51" s="14" customFormat="1" ht="13.5">
      <c r="B312" s="273"/>
      <c r="C312" s="274"/>
      <c r="D312" s="248" t="s">
        <v>218</v>
      </c>
      <c r="E312" s="275" t="s">
        <v>22</v>
      </c>
      <c r="F312" s="276" t="s">
        <v>659</v>
      </c>
      <c r="G312" s="274"/>
      <c r="H312" s="275" t="s">
        <v>22</v>
      </c>
      <c r="I312" s="277"/>
      <c r="J312" s="274"/>
      <c r="K312" s="274"/>
      <c r="L312" s="278"/>
      <c r="M312" s="279"/>
      <c r="N312" s="280"/>
      <c r="O312" s="280"/>
      <c r="P312" s="280"/>
      <c r="Q312" s="280"/>
      <c r="R312" s="280"/>
      <c r="S312" s="280"/>
      <c r="T312" s="281"/>
      <c r="AT312" s="282" t="s">
        <v>218</v>
      </c>
      <c r="AU312" s="282" t="s">
        <v>85</v>
      </c>
      <c r="AV312" s="14" t="s">
        <v>18</v>
      </c>
      <c r="AW312" s="14" t="s">
        <v>39</v>
      </c>
      <c r="AX312" s="14" t="s">
        <v>76</v>
      </c>
      <c r="AY312" s="282" t="s">
        <v>208</v>
      </c>
    </row>
    <row r="313" spans="2:51" s="12" customFormat="1" ht="13.5">
      <c r="B313" s="251"/>
      <c r="C313" s="252"/>
      <c r="D313" s="248" t="s">
        <v>218</v>
      </c>
      <c r="E313" s="253" t="s">
        <v>22</v>
      </c>
      <c r="F313" s="254" t="s">
        <v>672</v>
      </c>
      <c r="G313" s="252"/>
      <c r="H313" s="255">
        <v>0</v>
      </c>
      <c r="I313" s="256"/>
      <c r="J313" s="252"/>
      <c r="K313" s="252"/>
      <c r="L313" s="257"/>
      <c r="M313" s="258"/>
      <c r="N313" s="259"/>
      <c r="O313" s="259"/>
      <c r="P313" s="259"/>
      <c r="Q313" s="259"/>
      <c r="R313" s="259"/>
      <c r="S313" s="259"/>
      <c r="T313" s="260"/>
      <c r="AT313" s="261" t="s">
        <v>218</v>
      </c>
      <c r="AU313" s="261" t="s">
        <v>85</v>
      </c>
      <c r="AV313" s="12" t="s">
        <v>85</v>
      </c>
      <c r="AW313" s="12" t="s">
        <v>39</v>
      </c>
      <c r="AX313" s="12" t="s">
        <v>76</v>
      </c>
      <c r="AY313" s="261" t="s">
        <v>208</v>
      </c>
    </row>
    <row r="314" spans="2:51" s="14" customFormat="1" ht="13.5">
      <c r="B314" s="273"/>
      <c r="C314" s="274"/>
      <c r="D314" s="248" t="s">
        <v>218</v>
      </c>
      <c r="E314" s="275" t="s">
        <v>22</v>
      </c>
      <c r="F314" s="276" t="s">
        <v>662</v>
      </c>
      <c r="G314" s="274"/>
      <c r="H314" s="275" t="s">
        <v>22</v>
      </c>
      <c r="I314" s="277"/>
      <c r="J314" s="274"/>
      <c r="K314" s="274"/>
      <c r="L314" s="278"/>
      <c r="M314" s="279"/>
      <c r="N314" s="280"/>
      <c r="O314" s="280"/>
      <c r="P314" s="280"/>
      <c r="Q314" s="280"/>
      <c r="R314" s="280"/>
      <c r="S314" s="280"/>
      <c r="T314" s="281"/>
      <c r="AT314" s="282" t="s">
        <v>218</v>
      </c>
      <c r="AU314" s="282" t="s">
        <v>85</v>
      </c>
      <c r="AV314" s="14" t="s">
        <v>18</v>
      </c>
      <c r="AW314" s="14" t="s">
        <v>39</v>
      </c>
      <c r="AX314" s="14" t="s">
        <v>76</v>
      </c>
      <c r="AY314" s="282" t="s">
        <v>208</v>
      </c>
    </row>
    <row r="315" spans="2:51" s="12" customFormat="1" ht="13.5">
      <c r="B315" s="251"/>
      <c r="C315" s="252"/>
      <c r="D315" s="248" t="s">
        <v>218</v>
      </c>
      <c r="E315" s="253" t="s">
        <v>22</v>
      </c>
      <c r="F315" s="254" t="s">
        <v>673</v>
      </c>
      <c r="G315" s="252"/>
      <c r="H315" s="255">
        <v>83.681</v>
      </c>
      <c r="I315" s="256"/>
      <c r="J315" s="252"/>
      <c r="K315" s="252"/>
      <c r="L315" s="257"/>
      <c r="M315" s="258"/>
      <c r="N315" s="259"/>
      <c r="O315" s="259"/>
      <c r="P315" s="259"/>
      <c r="Q315" s="259"/>
      <c r="R315" s="259"/>
      <c r="S315" s="259"/>
      <c r="T315" s="260"/>
      <c r="AT315" s="261" t="s">
        <v>218</v>
      </c>
      <c r="AU315" s="261" t="s">
        <v>85</v>
      </c>
      <c r="AV315" s="12" t="s">
        <v>85</v>
      </c>
      <c r="AW315" s="12" t="s">
        <v>39</v>
      </c>
      <c r="AX315" s="12" t="s">
        <v>76</v>
      </c>
      <c r="AY315" s="261" t="s">
        <v>208</v>
      </c>
    </row>
    <row r="316" spans="2:51" s="14" customFormat="1" ht="13.5">
      <c r="B316" s="273"/>
      <c r="C316" s="274"/>
      <c r="D316" s="248" t="s">
        <v>218</v>
      </c>
      <c r="E316" s="275" t="s">
        <v>22</v>
      </c>
      <c r="F316" s="276" t="s">
        <v>665</v>
      </c>
      <c r="G316" s="274"/>
      <c r="H316" s="275" t="s">
        <v>22</v>
      </c>
      <c r="I316" s="277"/>
      <c r="J316" s="274"/>
      <c r="K316" s="274"/>
      <c r="L316" s="278"/>
      <c r="M316" s="279"/>
      <c r="N316" s="280"/>
      <c r="O316" s="280"/>
      <c r="P316" s="280"/>
      <c r="Q316" s="280"/>
      <c r="R316" s="280"/>
      <c r="S316" s="280"/>
      <c r="T316" s="281"/>
      <c r="AT316" s="282" t="s">
        <v>218</v>
      </c>
      <c r="AU316" s="282" t="s">
        <v>85</v>
      </c>
      <c r="AV316" s="14" t="s">
        <v>18</v>
      </c>
      <c r="AW316" s="14" t="s">
        <v>39</v>
      </c>
      <c r="AX316" s="14" t="s">
        <v>76</v>
      </c>
      <c r="AY316" s="282" t="s">
        <v>208</v>
      </c>
    </row>
    <row r="317" spans="2:51" s="12" customFormat="1" ht="13.5">
      <c r="B317" s="251"/>
      <c r="C317" s="252"/>
      <c r="D317" s="248" t="s">
        <v>218</v>
      </c>
      <c r="E317" s="253" t="s">
        <v>22</v>
      </c>
      <c r="F317" s="254" t="s">
        <v>674</v>
      </c>
      <c r="G317" s="252"/>
      <c r="H317" s="255">
        <v>83.445</v>
      </c>
      <c r="I317" s="256"/>
      <c r="J317" s="252"/>
      <c r="K317" s="252"/>
      <c r="L317" s="257"/>
      <c r="M317" s="258"/>
      <c r="N317" s="259"/>
      <c r="O317" s="259"/>
      <c r="P317" s="259"/>
      <c r="Q317" s="259"/>
      <c r="R317" s="259"/>
      <c r="S317" s="259"/>
      <c r="T317" s="260"/>
      <c r="AT317" s="261" t="s">
        <v>218</v>
      </c>
      <c r="AU317" s="261" t="s">
        <v>85</v>
      </c>
      <c r="AV317" s="12" t="s">
        <v>85</v>
      </c>
      <c r="AW317" s="12" t="s">
        <v>39</v>
      </c>
      <c r="AX317" s="12" t="s">
        <v>76</v>
      </c>
      <c r="AY317" s="261" t="s">
        <v>208</v>
      </c>
    </row>
    <row r="318" spans="2:51" s="13" customFormat="1" ht="13.5">
      <c r="B318" s="262"/>
      <c r="C318" s="263"/>
      <c r="D318" s="248" t="s">
        <v>218</v>
      </c>
      <c r="E318" s="264" t="s">
        <v>22</v>
      </c>
      <c r="F318" s="265" t="s">
        <v>259</v>
      </c>
      <c r="G318" s="263"/>
      <c r="H318" s="266">
        <v>167.126</v>
      </c>
      <c r="I318" s="267"/>
      <c r="J318" s="263"/>
      <c r="K318" s="263"/>
      <c r="L318" s="268"/>
      <c r="M318" s="269"/>
      <c r="N318" s="270"/>
      <c r="O318" s="270"/>
      <c r="P318" s="270"/>
      <c r="Q318" s="270"/>
      <c r="R318" s="270"/>
      <c r="S318" s="270"/>
      <c r="T318" s="271"/>
      <c r="AT318" s="272" t="s">
        <v>218</v>
      </c>
      <c r="AU318" s="272" t="s">
        <v>85</v>
      </c>
      <c r="AV318" s="13" t="s">
        <v>121</v>
      </c>
      <c r="AW318" s="13" t="s">
        <v>39</v>
      </c>
      <c r="AX318" s="13" t="s">
        <v>18</v>
      </c>
      <c r="AY318" s="272" t="s">
        <v>208</v>
      </c>
    </row>
    <row r="319" spans="2:65" s="1" customFormat="1" ht="25.5" customHeight="1">
      <c r="B319" s="48"/>
      <c r="C319" s="236" t="s">
        <v>675</v>
      </c>
      <c r="D319" s="236" t="s">
        <v>210</v>
      </c>
      <c r="E319" s="237" t="s">
        <v>676</v>
      </c>
      <c r="F319" s="238" t="s">
        <v>677</v>
      </c>
      <c r="G319" s="239" t="s">
        <v>253</v>
      </c>
      <c r="H319" s="240">
        <v>215.737</v>
      </c>
      <c r="I319" s="241"/>
      <c r="J319" s="242">
        <f>ROUND(I319*H319,2)</f>
        <v>0</v>
      </c>
      <c r="K319" s="238" t="s">
        <v>214</v>
      </c>
      <c r="L319" s="74"/>
      <c r="M319" s="243" t="s">
        <v>22</v>
      </c>
      <c r="N319" s="244" t="s">
        <v>47</v>
      </c>
      <c r="O319" s="49"/>
      <c r="P319" s="245">
        <f>O319*H319</f>
        <v>0</v>
      </c>
      <c r="Q319" s="245">
        <v>2.45329</v>
      </c>
      <c r="R319" s="245">
        <f>Q319*H319</f>
        <v>529.26542473</v>
      </c>
      <c r="S319" s="245">
        <v>0</v>
      </c>
      <c r="T319" s="246">
        <f>S319*H319</f>
        <v>0</v>
      </c>
      <c r="AR319" s="26" t="s">
        <v>121</v>
      </c>
      <c r="AT319" s="26" t="s">
        <v>210</v>
      </c>
      <c r="AU319" s="26" t="s">
        <v>85</v>
      </c>
      <c r="AY319" s="26" t="s">
        <v>208</v>
      </c>
      <c r="BE319" s="247">
        <f>IF(N319="základní",J319,0)</f>
        <v>0</v>
      </c>
      <c r="BF319" s="247">
        <f>IF(N319="snížená",J319,0)</f>
        <v>0</v>
      </c>
      <c r="BG319" s="247">
        <f>IF(N319="zákl. přenesená",J319,0)</f>
        <v>0</v>
      </c>
      <c r="BH319" s="247">
        <f>IF(N319="sníž. přenesená",J319,0)</f>
        <v>0</v>
      </c>
      <c r="BI319" s="247">
        <f>IF(N319="nulová",J319,0)</f>
        <v>0</v>
      </c>
      <c r="BJ319" s="26" t="s">
        <v>18</v>
      </c>
      <c r="BK319" s="247">
        <f>ROUND(I319*H319,2)</f>
        <v>0</v>
      </c>
      <c r="BL319" s="26" t="s">
        <v>121</v>
      </c>
      <c r="BM319" s="26" t="s">
        <v>678</v>
      </c>
    </row>
    <row r="320" spans="2:47" s="1" customFormat="1" ht="13.5">
      <c r="B320" s="48"/>
      <c r="C320" s="76"/>
      <c r="D320" s="248" t="s">
        <v>216</v>
      </c>
      <c r="E320" s="76"/>
      <c r="F320" s="249" t="s">
        <v>679</v>
      </c>
      <c r="G320" s="76"/>
      <c r="H320" s="76"/>
      <c r="I320" s="206"/>
      <c r="J320" s="76"/>
      <c r="K320" s="76"/>
      <c r="L320" s="74"/>
      <c r="M320" s="250"/>
      <c r="N320" s="49"/>
      <c r="O320" s="49"/>
      <c r="P320" s="49"/>
      <c r="Q320" s="49"/>
      <c r="R320" s="49"/>
      <c r="S320" s="49"/>
      <c r="T320" s="97"/>
      <c r="AT320" s="26" t="s">
        <v>216</v>
      </c>
      <c r="AU320" s="26" t="s">
        <v>85</v>
      </c>
    </row>
    <row r="321" spans="2:51" s="14" customFormat="1" ht="13.5">
      <c r="B321" s="273"/>
      <c r="C321" s="274"/>
      <c r="D321" s="248" t="s">
        <v>218</v>
      </c>
      <c r="E321" s="275" t="s">
        <v>22</v>
      </c>
      <c r="F321" s="276" t="s">
        <v>680</v>
      </c>
      <c r="G321" s="274"/>
      <c r="H321" s="275" t="s">
        <v>22</v>
      </c>
      <c r="I321" s="277"/>
      <c r="J321" s="274"/>
      <c r="K321" s="274"/>
      <c r="L321" s="278"/>
      <c r="M321" s="279"/>
      <c r="N321" s="280"/>
      <c r="O321" s="280"/>
      <c r="P321" s="280"/>
      <c r="Q321" s="280"/>
      <c r="R321" s="280"/>
      <c r="S321" s="280"/>
      <c r="T321" s="281"/>
      <c r="AT321" s="282" t="s">
        <v>218</v>
      </c>
      <c r="AU321" s="282" t="s">
        <v>85</v>
      </c>
      <c r="AV321" s="14" t="s">
        <v>18</v>
      </c>
      <c r="AW321" s="14" t="s">
        <v>39</v>
      </c>
      <c r="AX321" s="14" t="s">
        <v>76</v>
      </c>
      <c r="AY321" s="282" t="s">
        <v>208</v>
      </c>
    </row>
    <row r="322" spans="2:51" s="14" customFormat="1" ht="13.5">
      <c r="B322" s="273"/>
      <c r="C322" s="274"/>
      <c r="D322" s="248" t="s">
        <v>218</v>
      </c>
      <c r="E322" s="275" t="s">
        <v>22</v>
      </c>
      <c r="F322" s="276" t="s">
        <v>681</v>
      </c>
      <c r="G322" s="274"/>
      <c r="H322" s="275" t="s">
        <v>22</v>
      </c>
      <c r="I322" s="277"/>
      <c r="J322" s="274"/>
      <c r="K322" s="274"/>
      <c r="L322" s="278"/>
      <c r="M322" s="279"/>
      <c r="N322" s="280"/>
      <c r="O322" s="280"/>
      <c r="P322" s="280"/>
      <c r="Q322" s="280"/>
      <c r="R322" s="280"/>
      <c r="S322" s="280"/>
      <c r="T322" s="281"/>
      <c r="AT322" s="282" t="s">
        <v>218</v>
      </c>
      <c r="AU322" s="282" t="s">
        <v>85</v>
      </c>
      <c r="AV322" s="14" t="s">
        <v>18</v>
      </c>
      <c r="AW322" s="14" t="s">
        <v>39</v>
      </c>
      <c r="AX322" s="14" t="s">
        <v>76</v>
      </c>
      <c r="AY322" s="282" t="s">
        <v>208</v>
      </c>
    </row>
    <row r="323" spans="2:51" s="12" customFormat="1" ht="13.5">
      <c r="B323" s="251"/>
      <c r="C323" s="252"/>
      <c r="D323" s="248" t="s">
        <v>218</v>
      </c>
      <c r="E323" s="253" t="s">
        <v>22</v>
      </c>
      <c r="F323" s="254" t="s">
        <v>682</v>
      </c>
      <c r="G323" s="252"/>
      <c r="H323" s="255">
        <v>1.935</v>
      </c>
      <c r="I323" s="256"/>
      <c r="J323" s="252"/>
      <c r="K323" s="252"/>
      <c r="L323" s="257"/>
      <c r="M323" s="258"/>
      <c r="N323" s="259"/>
      <c r="O323" s="259"/>
      <c r="P323" s="259"/>
      <c r="Q323" s="259"/>
      <c r="R323" s="259"/>
      <c r="S323" s="259"/>
      <c r="T323" s="260"/>
      <c r="AT323" s="261" t="s">
        <v>218</v>
      </c>
      <c r="AU323" s="261" t="s">
        <v>85</v>
      </c>
      <c r="AV323" s="12" t="s">
        <v>85</v>
      </c>
      <c r="AW323" s="12" t="s">
        <v>39</v>
      </c>
      <c r="AX323" s="12" t="s">
        <v>76</v>
      </c>
      <c r="AY323" s="261" t="s">
        <v>208</v>
      </c>
    </row>
    <row r="324" spans="2:51" s="12" customFormat="1" ht="13.5">
      <c r="B324" s="251"/>
      <c r="C324" s="252"/>
      <c r="D324" s="248" t="s">
        <v>218</v>
      </c>
      <c r="E324" s="253" t="s">
        <v>22</v>
      </c>
      <c r="F324" s="254" t="s">
        <v>22</v>
      </c>
      <c r="G324" s="252"/>
      <c r="H324" s="255">
        <v>0</v>
      </c>
      <c r="I324" s="256"/>
      <c r="J324" s="252"/>
      <c r="K324" s="252"/>
      <c r="L324" s="257"/>
      <c r="M324" s="258"/>
      <c r="N324" s="259"/>
      <c r="O324" s="259"/>
      <c r="P324" s="259"/>
      <c r="Q324" s="259"/>
      <c r="R324" s="259"/>
      <c r="S324" s="259"/>
      <c r="T324" s="260"/>
      <c r="AT324" s="261" t="s">
        <v>218</v>
      </c>
      <c r="AU324" s="261" t="s">
        <v>85</v>
      </c>
      <c r="AV324" s="12" t="s">
        <v>85</v>
      </c>
      <c r="AW324" s="12" t="s">
        <v>39</v>
      </c>
      <c r="AX324" s="12" t="s">
        <v>76</v>
      </c>
      <c r="AY324" s="261" t="s">
        <v>208</v>
      </c>
    </row>
    <row r="325" spans="2:51" s="12" customFormat="1" ht="13.5">
      <c r="B325" s="251"/>
      <c r="C325" s="252"/>
      <c r="D325" s="248" t="s">
        <v>218</v>
      </c>
      <c r="E325" s="253" t="s">
        <v>22</v>
      </c>
      <c r="F325" s="254" t="s">
        <v>683</v>
      </c>
      <c r="G325" s="252"/>
      <c r="H325" s="255">
        <v>17.906</v>
      </c>
      <c r="I325" s="256"/>
      <c r="J325" s="252"/>
      <c r="K325" s="252"/>
      <c r="L325" s="257"/>
      <c r="M325" s="258"/>
      <c r="N325" s="259"/>
      <c r="O325" s="259"/>
      <c r="P325" s="259"/>
      <c r="Q325" s="259"/>
      <c r="R325" s="259"/>
      <c r="S325" s="259"/>
      <c r="T325" s="260"/>
      <c r="AT325" s="261" t="s">
        <v>218</v>
      </c>
      <c r="AU325" s="261" t="s">
        <v>85</v>
      </c>
      <c r="AV325" s="12" t="s">
        <v>85</v>
      </c>
      <c r="AW325" s="12" t="s">
        <v>39</v>
      </c>
      <c r="AX325" s="12" t="s">
        <v>76</v>
      </c>
      <c r="AY325" s="261" t="s">
        <v>208</v>
      </c>
    </row>
    <row r="326" spans="2:51" s="12" customFormat="1" ht="13.5">
      <c r="B326" s="251"/>
      <c r="C326" s="252"/>
      <c r="D326" s="248" t="s">
        <v>218</v>
      </c>
      <c r="E326" s="253" t="s">
        <v>22</v>
      </c>
      <c r="F326" s="254" t="s">
        <v>684</v>
      </c>
      <c r="G326" s="252"/>
      <c r="H326" s="255">
        <v>22.271</v>
      </c>
      <c r="I326" s="256"/>
      <c r="J326" s="252"/>
      <c r="K326" s="252"/>
      <c r="L326" s="257"/>
      <c r="M326" s="258"/>
      <c r="N326" s="259"/>
      <c r="O326" s="259"/>
      <c r="P326" s="259"/>
      <c r="Q326" s="259"/>
      <c r="R326" s="259"/>
      <c r="S326" s="259"/>
      <c r="T326" s="260"/>
      <c r="AT326" s="261" t="s">
        <v>218</v>
      </c>
      <c r="AU326" s="261" t="s">
        <v>85</v>
      </c>
      <c r="AV326" s="12" t="s">
        <v>85</v>
      </c>
      <c r="AW326" s="12" t="s">
        <v>39</v>
      </c>
      <c r="AX326" s="12" t="s">
        <v>76</v>
      </c>
      <c r="AY326" s="261" t="s">
        <v>208</v>
      </c>
    </row>
    <row r="327" spans="2:51" s="12" customFormat="1" ht="13.5">
      <c r="B327" s="251"/>
      <c r="C327" s="252"/>
      <c r="D327" s="248" t="s">
        <v>218</v>
      </c>
      <c r="E327" s="253" t="s">
        <v>22</v>
      </c>
      <c r="F327" s="254" t="s">
        <v>685</v>
      </c>
      <c r="G327" s="252"/>
      <c r="H327" s="255">
        <v>8.995</v>
      </c>
      <c r="I327" s="256"/>
      <c r="J327" s="252"/>
      <c r="K327" s="252"/>
      <c r="L327" s="257"/>
      <c r="M327" s="258"/>
      <c r="N327" s="259"/>
      <c r="O327" s="259"/>
      <c r="P327" s="259"/>
      <c r="Q327" s="259"/>
      <c r="R327" s="259"/>
      <c r="S327" s="259"/>
      <c r="T327" s="260"/>
      <c r="AT327" s="261" t="s">
        <v>218</v>
      </c>
      <c r="AU327" s="261" t="s">
        <v>85</v>
      </c>
      <c r="AV327" s="12" t="s">
        <v>85</v>
      </c>
      <c r="AW327" s="12" t="s">
        <v>39</v>
      </c>
      <c r="AX327" s="12" t="s">
        <v>76</v>
      </c>
      <c r="AY327" s="261" t="s">
        <v>208</v>
      </c>
    </row>
    <row r="328" spans="2:51" s="12" customFormat="1" ht="13.5">
      <c r="B328" s="251"/>
      <c r="C328" s="252"/>
      <c r="D328" s="248" t="s">
        <v>218</v>
      </c>
      <c r="E328" s="253" t="s">
        <v>22</v>
      </c>
      <c r="F328" s="254" t="s">
        <v>686</v>
      </c>
      <c r="G328" s="252"/>
      <c r="H328" s="255">
        <v>1.435</v>
      </c>
      <c r="I328" s="256"/>
      <c r="J328" s="252"/>
      <c r="K328" s="252"/>
      <c r="L328" s="257"/>
      <c r="M328" s="258"/>
      <c r="N328" s="259"/>
      <c r="O328" s="259"/>
      <c r="P328" s="259"/>
      <c r="Q328" s="259"/>
      <c r="R328" s="259"/>
      <c r="S328" s="259"/>
      <c r="T328" s="260"/>
      <c r="AT328" s="261" t="s">
        <v>218</v>
      </c>
      <c r="AU328" s="261" t="s">
        <v>85</v>
      </c>
      <c r="AV328" s="12" t="s">
        <v>85</v>
      </c>
      <c r="AW328" s="12" t="s">
        <v>39</v>
      </c>
      <c r="AX328" s="12" t="s">
        <v>76</v>
      </c>
      <c r="AY328" s="261" t="s">
        <v>208</v>
      </c>
    </row>
    <row r="329" spans="2:51" s="12" customFormat="1" ht="13.5">
      <c r="B329" s="251"/>
      <c r="C329" s="252"/>
      <c r="D329" s="248" t="s">
        <v>218</v>
      </c>
      <c r="E329" s="253" t="s">
        <v>22</v>
      </c>
      <c r="F329" s="254" t="s">
        <v>687</v>
      </c>
      <c r="G329" s="252"/>
      <c r="H329" s="255">
        <v>29.095</v>
      </c>
      <c r="I329" s="256"/>
      <c r="J329" s="252"/>
      <c r="K329" s="252"/>
      <c r="L329" s="257"/>
      <c r="M329" s="258"/>
      <c r="N329" s="259"/>
      <c r="O329" s="259"/>
      <c r="P329" s="259"/>
      <c r="Q329" s="259"/>
      <c r="R329" s="259"/>
      <c r="S329" s="259"/>
      <c r="T329" s="260"/>
      <c r="AT329" s="261" t="s">
        <v>218</v>
      </c>
      <c r="AU329" s="261" t="s">
        <v>85</v>
      </c>
      <c r="AV329" s="12" t="s">
        <v>85</v>
      </c>
      <c r="AW329" s="12" t="s">
        <v>39</v>
      </c>
      <c r="AX329" s="12" t="s">
        <v>76</v>
      </c>
      <c r="AY329" s="261" t="s">
        <v>208</v>
      </c>
    </row>
    <row r="330" spans="2:51" s="12" customFormat="1" ht="13.5">
      <c r="B330" s="251"/>
      <c r="C330" s="252"/>
      <c r="D330" s="248" t="s">
        <v>218</v>
      </c>
      <c r="E330" s="253" t="s">
        <v>22</v>
      </c>
      <c r="F330" s="254" t="s">
        <v>688</v>
      </c>
      <c r="G330" s="252"/>
      <c r="H330" s="255">
        <v>23.022</v>
      </c>
      <c r="I330" s="256"/>
      <c r="J330" s="252"/>
      <c r="K330" s="252"/>
      <c r="L330" s="257"/>
      <c r="M330" s="258"/>
      <c r="N330" s="259"/>
      <c r="O330" s="259"/>
      <c r="P330" s="259"/>
      <c r="Q330" s="259"/>
      <c r="R330" s="259"/>
      <c r="S330" s="259"/>
      <c r="T330" s="260"/>
      <c r="AT330" s="261" t="s">
        <v>218</v>
      </c>
      <c r="AU330" s="261" t="s">
        <v>85</v>
      </c>
      <c r="AV330" s="12" t="s">
        <v>85</v>
      </c>
      <c r="AW330" s="12" t="s">
        <v>39</v>
      </c>
      <c r="AX330" s="12" t="s">
        <v>76</v>
      </c>
      <c r="AY330" s="261" t="s">
        <v>208</v>
      </c>
    </row>
    <row r="331" spans="2:51" s="12" customFormat="1" ht="13.5">
      <c r="B331" s="251"/>
      <c r="C331" s="252"/>
      <c r="D331" s="248" t="s">
        <v>218</v>
      </c>
      <c r="E331" s="253" t="s">
        <v>22</v>
      </c>
      <c r="F331" s="254" t="s">
        <v>689</v>
      </c>
      <c r="G331" s="252"/>
      <c r="H331" s="255">
        <v>24.867</v>
      </c>
      <c r="I331" s="256"/>
      <c r="J331" s="252"/>
      <c r="K331" s="252"/>
      <c r="L331" s="257"/>
      <c r="M331" s="258"/>
      <c r="N331" s="259"/>
      <c r="O331" s="259"/>
      <c r="P331" s="259"/>
      <c r="Q331" s="259"/>
      <c r="R331" s="259"/>
      <c r="S331" s="259"/>
      <c r="T331" s="260"/>
      <c r="AT331" s="261" t="s">
        <v>218</v>
      </c>
      <c r="AU331" s="261" t="s">
        <v>85</v>
      </c>
      <c r="AV331" s="12" t="s">
        <v>85</v>
      </c>
      <c r="AW331" s="12" t="s">
        <v>39</v>
      </c>
      <c r="AX331" s="12" t="s">
        <v>76</v>
      </c>
      <c r="AY331" s="261" t="s">
        <v>208</v>
      </c>
    </row>
    <row r="332" spans="2:51" s="12" customFormat="1" ht="13.5">
      <c r="B332" s="251"/>
      <c r="C332" s="252"/>
      <c r="D332" s="248" t="s">
        <v>218</v>
      </c>
      <c r="E332" s="253" t="s">
        <v>22</v>
      </c>
      <c r="F332" s="254" t="s">
        <v>690</v>
      </c>
      <c r="G332" s="252"/>
      <c r="H332" s="255">
        <v>3.602</v>
      </c>
      <c r="I332" s="256"/>
      <c r="J332" s="252"/>
      <c r="K332" s="252"/>
      <c r="L332" s="257"/>
      <c r="M332" s="258"/>
      <c r="N332" s="259"/>
      <c r="O332" s="259"/>
      <c r="P332" s="259"/>
      <c r="Q332" s="259"/>
      <c r="R332" s="259"/>
      <c r="S332" s="259"/>
      <c r="T332" s="260"/>
      <c r="AT332" s="261" t="s">
        <v>218</v>
      </c>
      <c r="AU332" s="261" t="s">
        <v>85</v>
      </c>
      <c r="AV332" s="12" t="s">
        <v>85</v>
      </c>
      <c r="AW332" s="12" t="s">
        <v>39</v>
      </c>
      <c r="AX332" s="12" t="s">
        <v>76</v>
      </c>
      <c r="AY332" s="261" t="s">
        <v>208</v>
      </c>
    </row>
    <row r="333" spans="2:51" s="14" customFormat="1" ht="13.5">
      <c r="B333" s="273"/>
      <c r="C333" s="274"/>
      <c r="D333" s="248" t="s">
        <v>218</v>
      </c>
      <c r="E333" s="275" t="s">
        <v>22</v>
      </c>
      <c r="F333" s="276" t="s">
        <v>691</v>
      </c>
      <c r="G333" s="274"/>
      <c r="H333" s="275" t="s">
        <v>22</v>
      </c>
      <c r="I333" s="277"/>
      <c r="J333" s="274"/>
      <c r="K333" s="274"/>
      <c r="L333" s="278"/>
      <c r="M333" s="279"/>
      <c r="N333" s="280"/>
      <c r="O333" s="280"/>
      <c r="P333" s="280"/>
      <c r="Q333" s="280"/>
      <c r="R333" s="280"/>
      <c r="S333" s="280"/>
      <c r="T333" s="281"/>
      <c r="AT333" s="282" t="s">
        <v>218</v>
      </c>
      <c r="AU333" s="282" t="s">
        <v>85</v>
      </c>
      <c r="AV333" s="14" t="s">
        <v>18</v>
      </c>
      <c r="AW333" s="14" t="s">
        <v>39</v>
      </c>
      <c r="AX333" s="14" t="s">
        <v>76</v>
      </c>
      <c r="AY333" s="282" t="s">
        <v>208</v>
      </c>
    </row>
    <row r="334" spans="2:51" s="12" customFormat="1" ht="13.5">
      <c r="B334" s="251"/>
      <c r="C334" s="252"/>
      <c r="D334" s="248" t="s">
        <v>218</v>
      </c>
      <c r="E334" s="253" t="s">
        <v>22</v>
      </c>
      <c r="F334" s="254" t="s">
        <v>692</v>
      </c>
      <c r="G334" s="252"/>
      <c r="H334" s="255">
        <v>6.137</v>
      </c>
      <c r="I334" s="256"/>
      <c r="J334" s="252"/>
      <c r="K334" s="252"/>
      <c r="L334" s="257"/>
      <c r="M334" s="258"/>
      <c r="N334" s="259"/>
      <c r="O334" s="259"/>
      <c r="P334" s="259"/>
      <c r="Q334" s="259"/>
      <c r="R334" s="259"/>
      <c r="S334" s="259"/>
      <c r="T334" s="260"/>
      <c r="AT334" s="261" t="s">
        <v>218</v>
      </c>
      <c r="AU334" s="261" t="s">
        <v>85</v>
      </c>
      <c r="AV334" s="12" t="s">
        <v>85</v>
      </c>
      <c r="AW334" s="12" t="s">
        <v>39</v>
      </c>
      <c r="AX334" s="12" t="s">
        <v>76</v>
      </c>
      <c r="AY334" s="261" t="s">
        <v>208</v>
      </c>
    </row>
    <row r="335" spans="2:51" s="14" customFormat="1" ht="13.5">
      <c r="B335" s="273"/>
      <c r="C335" s="274"/>
      <c r="D335" s="248" t="s">
        <v>218</v>
      </c>
      <c r="E335" s="275" t="s">
        <v>22</v>
      </c>
      <c r="F335" s="276" t="s">
        <v>693</v>
      </c>
      <c r="G335" s="274"/>
      <c r="H335" s="275" t="s">
        <v>22</v>
      </c>
      <c r="I335" s="277"/>
      <c r="J335" s="274"/>
      <c r="K335" s="274"/>
      <c r="L335" s="278"/>
      <c r="M335" s="279"/>
      <c r="N335" s="280"/>
      <c r="O335" s="280"/>
      <c r="P335" s="280"/>
      <c r="Q335" s="280"/>
      <c r="R335" s="280"/>
      <c r="S335" s="280"/>
      <c r="T335" s="281"/>
      <c r="AT335" s="282" t="s">
        <v>218</v>
      </c>
      <c r="AU335" s="282" t="s">
        <v>85</v>
      </c>
      <c r="AV335" s="14" t="s">
        <v>18</v>
      </c>
      <c r="AW335" s="14" t="s">
        <v>39</v>
      </c>
      <c r="AX335" s="14" t="s">
        <v>76</v>
      </c>
      <c r="AY335" s="282" t="s">
        <v>208</v>
      </c>
    </row>
    <row r="336" spans="2:51" s="12" customFormat="1" ht="13.5">
      <c r="B336" s="251"/>
      <c r="C336" s="252"/>
      <c r="D336" s="248" t="s">
        <v>218</v>
      </c>
      <c r="E336" s="253" t="s">
        <v>22</v>
      </c>
      <c r="F336" s="254" t="s">
        <v>694</v>
      </c>
      <c r="G336" s="252"/>
      <c r="H336" s="255">
        <v>7.05</v>
      </c>
      <c r="I336" s="256"/>
      <c r="J336" s="252"/>
      <c r="K336" s="252"/>
      <c r="L336" s="257"/>
      <c r="M336" s="258"/>
      <c r="N336" s="259"/>
      <c r="O336" s="259"/>
      <c r="P336" s="259"/>
      <c r="Q336" s="259"/>
      <c r="R336" s="259"/>
      <c r="S336" s="259"/>
      <c r="T336" s="260"/>
      <c r="AT336" s="261" t="s">
        <v>218</v>
      </c>
      <c r="AU336" s="261" t="s">
        <v>85</v>
      </c>
      <c r="AV336" s="12" t="s">
        <v>85</v>
      </c>
      <c r="AW336" s="12" t="s">
        <v>39</v>
      </c>
      <c r="AX336" s="12" t="s">
        <v>76</v>
      </c>
      <c r="AY336" s="261" t="s">
        <v>208</v>
      </c>
    </row>
    <row r="337" spans="2:51" s="15" customFormat="1" ht="13.5">
      <c r="B337" s="296"/>
      <c r="C337" s="297"/>
      <c r="D337" s="248" t="s">
        <v>218</v>
      </c>
      <c r="E337" s="298" t="s">
        <v>22</v>
      </c>
      <c r="F337" s="299" t="s">
        <v>695</v>
      </c>
      <c r="G337" s="297"/>
      <c r="H337" s="300">
        <v>146.315</v>
      </c>
      <c r="I337" s="301"/>
      <c r="J337" s="297"/>
      <c r="K337" s="297"/>
      <c r="L337" s="302"/>
      <c r="M337" s="303"/>
      <c r="N337" s="304"/>
      <c r="O337" s="304"/>
      <c r="P337" s="304"/>
      <c r="Q337" s="304"/>
      <c r="R337" s="304"/>
      <c r="S337" s="304"/>
      <c r="T337" s="305"/>
      <c r="AT337" s="306" t="s">
        <v>218</v>
      </c>
      <c r="AU337" s="306" t="s">
        <v>85</v>
      </c>
      <c r="AV337" s="15" t="s">
        <v>104</v>
      </c>
      <c r="AW337" s="15" t="s">
        <v>39</v>
      </c>
      <c r="AX337" s="15" t="s">
        <v>76</v>
      </c>
      <c r="AY337" s="306" t="s">
        <v>208</v>
      </c>
    </row>
    <row r="338" spans="2:51" s="12" customFormat="1" ht="13.5">
      <c r="B338" s="251"/>
      <c r="C338" s="252"/>
      <c r="D338" s="248" t="s">
        <v>218</v>
      </c>
      <c r="E338" s="253" t="s">
        <v>22</v>
      </c>
      <c r="F338" s="254" t="s">
        <v>22</v>
      </c>
      <c r="G338" s="252"/>
      <c r="H338" s="255">
        <v>0</v>
      </c>
      <c r="I338" s="256"/>
      <c r="J338" s="252"/>
      <c r="K338" s="252"/>
      <c r="L338" s="257"/>
      <c r="M338" s="258"/>
      <c r="N338" s="259"/>
      <c r="O338" s="259"/>
      <c r="P338" s="259"/>
      <c r="Q338" s="259"/>
      <c r="R338" s="259"/>
      <c r="S338" s="259"/>
      <c r="T338" s="260"/>
      <c r="AT338" s="261" t="s">
        <v>218</v>
      </c>
      <c r="AU338" s="261" t="s">
        <v>85</v>
      </c>
      <c r="AV338" s="12" t="s">
        <v>85</v>
      </c>
      <c r="AW338" s="12" t="s">
        <v>39</v>
      </c>
      <c r="AX338" s="12" t="s">
        <v>76</v>
      </c>
      <c r="AY338" s="261" t="s">
        <v>208</v>
      </c>
    </row>
    <row r="339" spans="2:51" s="14" customFormat="1" ht="13.5">
      <c r="B339" s="273"/>
      <c r="C339" s="274"/>
      <c r="D339" s="248" t="s">
        <v>218</v>
      </c>
      <c r="E339" s="275" t="s">
        <v>22</v>
      </c>
      <c r="F339" s="276" t="s">
        <v>696</v>
      </c>
      <c r="G339" s="274"/>
      <c r="H339" s="275" t="s">
        <v>22</v>
      </c>
      <c r="I339" s="277"/>
      <c r="J339" s="274"/>
      <c r="K339" s="274"/>
      <c r="L339" s="278"/>
      <c r="M339" s="279"/>
      <c r="N339" s="280"/>
      <c r="O339" s="280"/>
      <c r="P339" s="280"/>
      <c r="Q339" s="280"/>
      <c r="R339" s="280"/>
      <c r="S339" s="280"/>
      <c r="T339" s="281"/>
      <c r="AT339" s="282" t="s">
        <v>218</v>
      </c>
      <c r="AU339" s="282" t="s">
        <v>85</v>
      </c>
      <c r="AV339" s="14" t="s">
        <v>18</v>
      </c>
      <c r="AW339" s="14" t="s">
        <v>39</v>
      </c>
      <c r="AX339" s="14" t="s">
        <v>76</v>
      </c>
      <c r="AY339" s="282" t="s">
        <v>208</v>
      </c>
    </row>
    <row r="340" spans="2:51" s="14" customFormat="1" ht="13.5">
      <c r="B340" s="273"/>
      <c r="C340" s="274"/>
      <c r="D340" s="248" t="s">
        <v>218</v>
      </c>
      <c r="E340" s="275" t="s">
        <v>22</v>
      </c>
      <c r="F340" s="276" t="s">
        <v>697</v>
      </c>
      <c r="G340" s="274"/>
      <c r="H340" s="275" t="s">
        <v>22</v>
      </c>
      <c r="I340" s="277"/>
      <c r="J340" s="274"/>
      <c r="K340" s="274"/>
      <c r="L340" s="278"/>
      <c r="M340" s="279"/>
      <c r="N340" s="280"/>
      <c r="O340" s="280"/>
      <c r="P340" s="280"/>
      <c r="Q340" s="280"/>
      <c r="R340" s="280"/>
      <c r="S340" s="280"/>
      <c r="T340" s="281"/>
      <c r="AT340" s="282" t="s">
        <v>218</v>
      </c>
      <c r="AU340" s="282" t="s">
        <v>85</v>
      </c>
      <c r="AV340" s="14" t="s">
        <v>18</v>
      </c>
      <c r="AW340" s="14" t="s">
        <v>39</v>
      </c>
      <c r="AX340" s="14" t="s">
        <v>76</v>
      </c>
      <c r="AY340" s="282" t="s">
        <v>208</v>
      </c>
    </row>
    <row r="341" spans="2:51" s="12" customFormat="1" ht="13.5">
      <c r="B341" s="251"/>
      <c r="C341" s="252"/>
      <c r="D341" s="248" t="s">
        <v>218</v>
      </c>
      <c r="E341" s="253" t="s">
        <v>22</v>
      </c>
      <c r="F341" s="254" t="s">
        <v>698</v>
      </c>
      <c r="G341" s="252"/>
      <c r="H341" s="255">
        <v>4.607</v>
      </c>
      <c r="I341" s="256"/>
      <c r="J341" s="252"/>
      <c r="K341" s="252"/>
      <c r="L341" s="257"/>
      <c r="M341" s="258"/>
      <c r="N341" s="259"/>
      <c r="O341" s="259"/>
      <c r="P341" s="259"/>
      <c r="Q341" s="259"/>
      <c r="R341" s="259"/>
      <c r="S341" s="259"/>
      <c r="T341" s="260"/>
      <c r="AT341" s="261" t="s">
        <v>218</v>
      </c>
      <c r="AU341" s="261" t="s">
        <v>85</v>
      </c>
      <c r="AV341" s="12" t="s">
        <v>85</v>
      </c>
      <c r="AW341" s="12" t="s">
        <v>39</v>
      </c>
      <c r="AX341" s="12" t="s">
        <v>76</v>
      </c>
      <c r="AY341" s="261" t="s">
        <v>208</v>
      </c>
    </row>
    <row r="342" spans="2:51" s="12" customFormat="1" ht="13.5">
      <c r="B342" s="251"/>
      <c r="C342" s="252"/>
      <c r="D342" s="248" t="s">
        <v>218</v>
      </c>
      <c r="E342" s="253" t="s">
        <v>22</v>
      </c>
      <c r="F342" s="254" t="s">
        <v>699</v>
      </c>
      <c r="G342" s="252"/>
      <c r="H342" s="255">
        <v>16.677</v>
      </c>
      <c r="I342" s="256"/>
      <c r="J342" s="252"/>
      <c r="K342" s="252"/>
      <c r="L342" s="257"/>
      <c r="M342" s="258"/>
      <c r="N342" s="259"/>
      <c r="O342" s="259"/>
      <c r="P342" s="259"/>
      <c r="Q342" s="259"/>
      <c r="R342" s="259"/>
      <c r="S342" s="259"/>
      <c r="T342" s="260"/>
      <c r="AT342" s="261" t="s">
        <v>218</v>
      </c>
      <c r="AU342" s="261" t="s">
        <v>85</v>
      </c>
      <c r="AV342" s="12" t="s">
        <v>85</v>
      </c>
      <c r="AW342" s="12" t="s">
        <v>39</v>
      </c>
      <c r="AX342" s="12" t="s">
        <v>76</v>
      </c>
      <c r="AY342" s="261" t="s">
        <v>208</v>
      </c>
    </row>
    <row r="343" spans="2:51" s="12" customFormat="1" ht="13.5">
      <c r="B343" s="251"/>
      <c r="C343" s="252"/>
      <c r="D343" s="248" t="s">
        <v>218</v>
      </c>
      <c r="E343" s="253" t="s">
        <v>22</v>
      </c>
      <c r="F343" s="254" t="s">
        <v>700</v>
      </c>
      <c r="G343" s="252"/>
      <c r="H343" s="255">
        <v>10.063</v>
      </c>
      <c r="I343" s="256"/>
      <c r="J343" s="252"/>
      <c r="K343" s="252"/>
      <c r="L343" s="257"/>
      <c r="M343" s="258"/>
      <c r="N343" s="259"/>
      <c r="O343" s="259"/>
      <c r="P343" s="259"/>
      <c r="Q343" s="259"/>
      <c r="R343" s="259"/>
      <c r="S343" s="259"/>
      <c r="T343" s="260"/>
      <c r="AT343" s="261" t="s">
        <v>218</v>
      </c>
      <c r="AU343" s="261" t="s">
        <v>85</v>
      </c>
      <c r="AV343" s="12" t="s">
        <v>85</v>
      </c>
      <c r="AW343" s="12" t="s">
        <v>39</v>
      </c>
      <c r="AX343" s="12" t="s">
        <v>76</v>
      </c>
      <c r="AY343" s="261" t="s">
        <v>208</v>
      </c>
    </row>
    <row r="344" spans="2:51" s="14" customFormat="1" ht="13.5">
      <c r="B344" s="273"/>
      <c r="C344" s="274"/>
      <c r="D344" s="248" t="s">
        <v>218</v>
      </c>
      <c r="E344" s="275" t="s">
        <v>22</v>
      </c>
      <c r="F344" s="276" t="s">
        <v>701</v>
      </c>
      <c r="G344" s="274"/>
      <c r="H344" s="275" t="s">
        <v>22</v>
      </c>
      <c r="I344" s="277"/>
      <c r="J344" s="274"/>
      <c r="K344" s="274"/>
      <c r="L344" s="278"/>
      <c r="M344" s="279"/>
      <c r="N344" s="280"/>
      <c r="O344" s="280"/>
      <c r="P344" s="280"/>
      <c r="Q344" s="280"/>
      <c r="R344" s="280"/>
      <c r="S344" s="280"/>
      <c r="T344" s="281"/>
      <c r="AT344" s="282" t="s">
        <v>218</v>
      </c>
      <c r="AU344" s="282" t="s">
        <v>85</v>
      </c>
      <c r="AV344" s="14" t="s">
        <v>18</v>
      </c>
      <c r="AW344" s="14" t="s">
        <v>39</v>
      </c>
      <c r="AX344" s="14" t="s">
        <v>76</v>
      </c>
      <c r="AY344" s="282" t="s">
        <v>208</v>
      </c>
    </row>
    <row r="345" spans="2:51" s="12" customFormat="1" ht="13.5">
      <c r="B345" s="251"/>
      <c r="C345" s="252"/>
      <c r="D345" s="248" t="s">
        <v>218</v>
      </c>
      <c r="E345" s="253" t="s">
        <v>22</v>
      </c>
      <c r="F345" s="254" t="s">
        <v>702</v>
      </c>
      <c r="G345" s="252"/>
      <c r="H345" s="255">
        <v>5.354</v>
      </c>
      <c r="I345" s="256"/>
      <c r="J345" s="252"/>
      <c r="K345" s="252"/>
      <c r="L345" s="257"/>
      <c r="M345" s="258"/>
      <c r="N345" s="259"/>
      <c r="O345" s="259"/>
      <c r="P345" s="259"/>
      <c r="Q345" s="259"/>
      <c r="R345" s="259"/>
      <c r="S345" s="259"/>
      <c r="T345" s="260"/>
      <c r="AT345" s="261" t="s">
        <v>218</v>
      </c>
      <c r="AU345" s="261" t="s">
        <v>85</v>
      </c>
      <c r="AV345" s="12" t="s">
        <v>85</v>
      </c>
      <c r="AW345" s="12" t="s">
        <v>39</v>
      </c>
      <c r="AX345" s="12" t="s">
        <v>76</v>
      </c>
      <c r="AY345" s="261" t="s">
        <v>208</v>
      </c>
    </row>
    <row r="346" spans="2:51" s="15" customFormat="1" ht="13.5">
      <c r="B346" s="296"/>
      <c r="C346" s="297"/>
      <c r="D346" s="248" t="s">
        <v>218</v>
      </c>
      <c r="E346" s="298" t="s">
        <v>22</v>
      </c>
      <c r="F346" s="299" t="s">
        <v>703</v>
      </c>
      <c r="G346" s="297"/>
      <c r="H346" s="300">
        <v>36.701</v>
      </c>
      <c r="I346" s="301"/>
      <c r="J346" s="297"/>
      <c r="K346" s="297"/>
      <c r="L346" s="302"/>
      <c r="M346" s="303"/>
      <c r="N346" s="304"/>
      <c r="O346" s="304"/>
      <c r="P346" s="304"/>
      <c r="Q346" s="304"/>
      <c r="R346" s="304"/>
      <c r="S346" s="304"/>
      <c r="T346" s="305"/>
      <c r="AT346" s="306" t="s">
        <v>218</v>
      </c>
      <c r="AU346" s="306" t="s">
        <v>85</v>
      </c>
      <c r="AV346" s="15" t="s">
        <v>104</v>
      </c>
      <c r="AW346" s="15" t="s">
        <v>39</v>
      </c>
      <c r="AX346" s="15" t="s">
        <v>76</v>
      </c>
      <c r="AY346" s="306" t="s">
        <v>208</v>
      </c>
    </row>
    <row r="347" spans="2:51" s="12" customFormat="1" ht="13.5">
      <c r="B347" s="251"/>
      <c r="C347" s="252"/>
      <c r="D347" s="248" t="s">
        <v>218</v>
      </c>
      <c r="E347" s="253" t="s">
        <v>22</v>
      </c>
      <c r="F347" s="254" t="s">
        <v>22</v>
      </c>
      <c r="G347" s="252"/>
      <c r="H347" s="255">
        <v>0</v>
      </c>
      <c r="I347" s="256"/>
      <c r="J347" s="252"/>
      <c r="K347" s="252"/>
      <c r="L347" s="257"/>
      <c r="M347" s="258"/>
      <c r="N347" s="259"/>
      <c r="O347" s="259"/>
      <c r="P347" s="259"/>
      <c r="Q347" s="259"/>
      <c r="R347" s="259"/>
      <c r="S347" s="259"/>
      <c r="T347" s="260"/>
      <c r="AT347" s="261" t="s">
        <v>218</v>
      </c>
      <c r="AU347" s="261" t="s">
        <v>85</v>
      </c>
      <c r="AV347" s="12" t="s">
        <v>85</v>
      </c>
      <c r="AW347" s="12" t="s">
        <v>39</v>
      </c>
      <c r="AX347" s="12" t="s">
        <v>76</v>
      </c>
      <c r="AY347" s="261" t="s">
        <v>208</v>
      </c>
    </row>
    <row r="348" spans="2:51" s="14" customFormat="1" ht="13.5">
      <c r="B348" s="273"/>
      <c r="C348" s="274"/>
      <c r="D348" s="248" t="s">
        <v>218</v>
      </c>
      <c r="E348" s="275" t="s">
        <v>22</v>
      </c>
      <c r="F348" s="276" t="s">
        <v>704</v>
      </c>
      <c r="G348" s="274"/>
      <c r="H348" s="275" t="s">
        <v>22</v>
      </c>
      <c r="I348" s="277"/>
      <c r="J348" s="274"/>
      <c r="K348" s="274"/>
      <c r="L348" s="278"/>
      <c r="M348" s="279"/>
      <c r="N348" s="280"/>
      <c r="O348" s="280"/>
      <c r="P348" s="280"/>
      <c r="Q348" s="280"/>
      <c r="R348" s="280"/>
      <c r="S348" s="280"/>
      <c r="T348" s="281"/>
      <c r="AT348" s="282" t="s">
        <v>218</v>
      </c>
      <c r="AU348" s="282" t="s">
        <v>85</v>
      </c>
      <c r="AV348" s="14" t="s">
        <v>18</v>
      </c>
      <c r="AW348" s="14" t="s">
        <v>39</v>
      </c>
      <c r="AX348" s="14" t="s">
        <v>76</v>
      </c>
      <c r="AY348" s="282" t="s">
        <v>208</v>
      </c>
    </row>
    <row r="349" spans="2:51" s="14" customFormat="1" ht="13.5">
      <c r="B349" s="273"/>
      <c r="C349" s="274"/>
      <c r="D349" s="248" t="s">
        <v>218</v>
      </c>
      <c r="E349" s="275" t="s">
        <v>22</v>
      </c>
      <c r="F349" s="276" t="s">
        <v>705</v>
      </c>
      <c r="G349" s="274"/>
      <c r="H349" s="275" t="s">
        <v>22</v>
      </c>
      <c r="I349" s="277"/>
      <c r="J349" s="274"/>
      <c r="K349" s="274"/>
      <c r="L349" s="278"/>
      <c r="M349" s="279"/>
      <c r="N349" s="280"/>
      <c r="O349" s="280"/>
      <c r="P349" s="280"/>
      <c r="Q349" s="280"/>
      <c r="R349" s="280"/>
      <c r="S349" s="280"/>
      <c r="T349" s="281"/>
      <c r="AT349" s="282" t="s">
        <v>218</v>
      </c>
      <c r="AU349" s="282" t="s">
        <v>85</v>
      </c>
      <c r="AV349" s="14" t="s">
        <v>18</v>
      </c>
      <c r="AW349" s="14" t="s">
        <v>39</v>
      </c>
      <c r="AX349" s="14" t="s">
        <v>76</v>
      </c>
      <c r="AY349" s="282" t="s">
        <v>208</v>
      </c>
    </row>
    <row r="350" spans="2:51" s="12" customFormat="1" ht="13.5">
      <c r="B350" s="251"/>
      <c r="C350" s="252"/>
      <c r="D350" s="248" t="s">
        <v>218</v>
      </c>
      <c r="E350" s="253" t="s">
        <v>22</v>
      </c>
      <c r="F350" s="254" t="s">
        <v>706</v>
      </c>
      <c r="G350" s="252"/>
      <c r="H350" s="255">
        <v>4.594</v>
      </c>
      <c r="I350" s="256"/>
      <c r="J350" s="252"/>
      <c r="K350" s="252"/>
      <c r="L350" s="257"/>
      <c r="M350" s="258"/>
      <c r="N350" s="259"/>
      <c r="O350" s="259"/>
      <c r="P350" s="259"/>
      <c r="Q350" s="259"/>
      <c r="R350" s="259"/>
      <c r="S350" s="259"/>
      <c r="T350" s="260"/>
      <c r="AT350" s="261" t="s">
        <v>218</v>
      </c>
      <c r="AU350" s="261" t="s">
        <v>85</v>
      </c>
      <c r="AV350" s="12" t="s">
        <v>85</v>
      </c>
      <c r="AW350" s="12" t="s">
        <v>39</v>
      </c>
      <c r="AX350" s="12" t="s">
        <v>76</v>
      </c>
      <c r="AY350" s="261" t="s">
        <v>208</v>
      </c>
    </row>
    <row r="351" spans="2:51" s="12" customFormat="1" ht="13.5">
      <c r="B351" s="251"/>
      <c r="C351" s="252"/>
      <c r="D351" s="248" t="s">
        <v>218</v>
      </c>
      <c r="E351" s="253" t="s">
        <v>22</v>
      </c>
      <c r="F351" s="254" t="s">
        <v>707</v>
      </c>
      <c r="G351" s="252"/>
      <c r="H351" s="255">
        <v>12.56</v>
      </c>
      <c r="I351" s="256"/>
      <c r="J351" s="252"/>
      <c r="K351" s="252"/>
      <c r="L351" s="257"/>
      <c r="M351" s="258"/>
      <c r="N351" s="259"/>
      <c r="O351" s="259"/>
      <c r="P351" s="259"/>
      <c r="Q351" s="259"/>
      <c r="R351" s="259"/>
      <c r="S351" s="259"/>
      <c r="T351" s="260"/>
      <c r="AT351" s="261" t="s">
        <v>218</v>
      </c>
      <c r="AU351" s="261" t="s">
        <v>85</v>
      </c>
      <c r="AV351" s="12" t="s">
        <v>85</v>
      </c>
      <c r="AW351" s="12" t="s">
        <v>39</v>
      </c>
      <c r="AX351" s="12" t="s">
        <v>76</v>
      </c>
      <c r="AY351" s="261" t="s">
        <v>208</v>
      </c>
    </row>
    <row r="352" spans="2:51" s="12" customFormat="1" ht="13.5">
      <c r="B352" s="251"/>
      <c r="C352" s="252"/>
      <c r="D352" s="248" t="s">
        <v>218</v>
      </c>
      <c r="E352" s="253" t="s">
        <v>22</v>
      </c>
      <c r="F352" s="254" t="s">
        <v>708</v>
      </c>
      <c r="G352" s="252"/>
      <c r="H352" s="255">
        <v>10.036</v>
      </c>
      <c r="I352" s="256"/>
      <c r="J352" s="252"/>
      <c r="K352" s="252"/>
      <c r="L352" s="257"/>
      <c r="M352" s="258"/>
      <c r="N352" s="259"/>
      <c r="O352" s="259"/>
      <c r="P352" s="259"/>
      <c r="Q352" s="259"/>
      <c r="R352" s="259"/>
      <c r="S352" s="259"/>
      <c r="T352" s="260"/>
      <c r="AT352" s="261" t="s">
        <v>218</v>
      </c>
      <c r="AU352" s="261" t="s">
        <v>85</v>
      </c>
      <c r="AV352" s="12" t="s">
        <v>85</v>
      </c>
      <c r="AW352" s="12" t="s">
        <v>39</v>
      </c>
      <c r="AX352" s="12" t="s">
        <v>76</v>
      </c>
      <c r="AY352" s="261" t="s">
        <v>208</v>
      </c>
    </row>
    <row r="353" spans="2:51" s="14" customFormat="1" ht="13.5">
      <c r="B353" s="273"/>
      <c r="C353" s="274"/>
      <c r="D353" s="248" t="s">
        <v>218</v>
      </c>
      <c r="E353" s="275" t="s">
        <v>22</v>
      </c>
      <c r="F353" s="276" t="s">
        <v>701</v>
      </c>
      <c r="G353" s="274"/>
      <c r="H353" s="275" t="s">
        <v>22</v>
      </c>
      <c r="I353" s="277"/>
      <c r="J353" s="274"/>
      <c r="K353" s="274"/>
      <c r="L353" s="278"/>
      <c r="M353" s="279"/>
      <c r="N353" s="280"/>
      <c r="O353" s="280"/>
      <c r="P353" s="280"/>
      <c r="Q353" s="280"/>
      <c r="R353" s="280"/>
      <c r="S353" s="280"/>
      <c r="T353" s="281"/>
      <c r="AT353" s="282" t="s">
        <v>218</v>
      </c>
      <c r="AU353" s="282" t="s">
        <v>85</v>
      </c>
      <c r="AV353" s="14" t="s">
        <v>18</v>
      </c>
      <c r="AW353" s="14" t="s">
        <v>39</v>
      </c>
      <c r="AX353" s="14" t="s">
        <v>76</v>
      </c>
      <c r="AY353" s="282" t="s">
        <v>208</v>
      </c>
    </row>
    <row r="354" spans="2:51" s="12" customFormat="1" ht="13.5">
      <c r="B354" s="251"/>
      <c r="C354" s="252"/>
      <c r="D354" s="248" t="s">
        <v>218</v>
      </c>
      <c r="E354" s="253" t="s">
        <v>22</v>
      </c>
      <c r="F354" s="254" t="s">
        <v>709</v>
      </c>
      <c r="G354" s="252"/>
      <c r="H354" s="255">
        <v>5.531</v>
      </c>
      <c r="I354" s="256"/>
      <c r="J354" s="252"/>
      <c r="K354" s="252"/>
      <c r="L354" s="257"/>
      <c r="M354" s="258"/>
      <c r="N354" s="259"/>
      <c r="O354" s="259"/>
      <c r="P354" s="259"/>
      <c r="Q354" s="259"/>
      <c r="R354" s="259"/>
      <c r="S354" s="259"/>
      <c r="T354" s="260"/>
      <c r="AT354" s="261" t="s">
        <v>218</v>
      </c>
      <c r="AU354" s="261" t="s">
        <v>85</v>
      </c>
      <c r="AV354" s="12" t="s">
        <v>85</v>
      </c>
      <c r="AW354" s="12" t="s">
        <v>39</v>
      </c>
      <c r="AX354" s="12" t="s">
        <v>76</v>
      </c>
      <c r="AY354" s="261" t="s">
        <v>208</v>
      </c>
    </row>
    <row r="355" spans="2:51" s="15" customFormat="1" ht="13.5">
      <c r="B355" s="296"/>
      <c r="C355" s="297"/>
      <c r="D355" s="248" t="s">
        <v>218</v>
      </c>
      <c r="E355" s="298" t="s">
        <v>22</v>
      </c>
      <c r="F355" s="299" t="s">
        <v>710</v>
      </c>
      <c r="G355" s="297"/>
      <c r="H355" s="300">
        <v>32.721</v>
      </c>
      <c r="I355" s="301"/>
      <c r="J355" s="297"/>
      <c r="K355" s="297"/>
      <c r="L355" s="302"/>
      <c r="M355" s="303"/>
      <c r="N355" s="304"/>
      <c r="O355" s="304"/>
      <c r="P355" s="304"/>
      <c r="Q355" s="304"/>
      <c r="R355" s="304"/>
      <c r="S355" s="304"/>
      <c r="T355" s="305"/>
      <c r="AT355" s="306" t="s">
        <v>218</v>
      </c>
      <c r="AU355" s="306" t="s">
        <v>85</v>
      </c>
      <c r="AV355" s="15" t="s">
        <v>104</v>
      </c>
      <c r="AW355" s="15" t="s">
        <v>39</v>
      </c>
      <c r="AX355" s="15" t="s">
        <v>76</v>
      </c>
      <c r="AY355" s="306" t="s">
        <v>208</v>
      </c>
    </row>
    <row r="356" spans="2:51" s="13" customFormat="1" ht="13.5">
      <c r="B356" s="262"/>
      <c r="C356" s="263"/>
      <c r="D356" s="248" t="s">
        <v>218</v>
      </c>
      <c r="E356" s="264" t="s">
        <v>22</v>
      </c>
      <c r="F356" s="265" t="s">
        <v>259</v>
      </c>
      <c r="G356" s="263"/>
      <c r="H356" s="266">
        <v>215.737</v>
      </c>
      <c r="I356" s="267"/>
      <c r="J356" s="263"/>
      <c r="K356" s="263"/>
      <c r="L356" s="268"/>
      <c r="M356" s="269"/>
      <c r="N356" s="270"/>
      <c r="O356" s="270"/>
      <c r="P356" s="270"/>
      <c r="Q356" s="270"/>
      <c r="R356" s="270"/>
      <c r="S356" s="270"/>
      <c r="T356" s="271"/>
      <c r="AT356" s="272" t="s">
        <v>218</v>
      </c>
      <c r="AU356" s="272" t="s">
        <v>85</v>
      </c>
      <c r="AV356" s="13" t="s">
        <v>121</v>
      </c>
      <c r="AW356" s="13" t="s">
        <v>39</v>
      </c>
      <c r="AX356" s="13" t="s">
        <v>18</v>
      </c>
      <c r="AY356" s="272" t="s">
        <v>208</v>
      </c>
    </row>
    <row r="357" spans="2:65" s="1" customFormat="1" ht="51" customHeight="1">
      <c r="B357" s="48"/>
      <c r="C357" s="236" t="s">
        <v>711</v>
      </c>
      <c r="D357" s="236" t="s">
        <v>210</v>
      </c>
      <c r="E357" s="237" t="s">
        <v>712</v>
      </c>
      <c r="F357" s="238" t="s">
        <v>713</v>
      </c>
      <c r="G357" s="239" t="s">
        <v>213</v>
      </c>
      <c r="H357" s="240">
        <v>1713.741</v>
      </c>
      <c r="I357" s="241"/>
      <c r="J357" s="242">
        <f>ROUND(I357*H357,2)</f>
        <v>0</v>
      </c>
      <c r="K357" s="238" t="s">
        <v>214</v>
      </c>
      <c r="L357" s="74"/>
      <c r="M357" s="243" t="s">
        <v>22</v>
      </c>
      <c r="N357" s="244" t="s">
        <v>47</v>
      </c>
      <c r="O357" s="49"/>
      <c r="P357" s="245">
        <f>O357*H357</f>
        <v>0</v>
      </c>
      <c r="Q357" s="245">
        <v>0.00086</v>
      </c>
      <c r="R357" s="245">
        <f>Q357*H357</f>
        <v>1.47381726</v>
      </c>
      <c r="S357" s="245">
        <v>0</v>
      </c>
      <c r="T357" s="246">
        <f>S357*H357</f>
        <v>0</v>
      </c>
      <c r="AR357" s="26" t="s">
        <v>121</v>
      </c>
      <c r="AT357" s="26" t="s">
        <v>210</v>
      </c>
      <c r="AU357" s="26" t="s">
        <v>85</v>
      </c>
      <c r="AY357" s="26" t="s">
        <v>208</v>
      </c>
      <c r="BE357" s="247">
        <f>IF(N357="základní",J357,0)</f>
        <v>0</v>
      </c>
      <c r="BF357" s="247">
        <f>IF(N357="snížená",J357,0)</f>
        <v>0</v>
      </c>
      <c r="BG357" s="247">
        <f>IF(N357="zákl. přenesená",J357,0)</f>
        <v>0</v>
      </c>
      <c r="BH357" s="247">
        <f>IF(N357="sníž. přenesená",J357,0)</f>
        <v>0</v>
      </c>
      <c r="BI357" s="247">
        <f>IF(N357="nulová",J357,0)</f>
        <v>0</v>
      </c>
      <c r="BJ357" s="26" t="s">
        <v>18</v>
      </c>
      <c r="BK357" s="247">
        <f>ROUND(I357*H357,2)</f>
        <v>0</v>
      </c>
      <c r="BL357" s="26" t="s">
        <v>121</v>
      </c>
      <c r="BM357" s="26" t="s">
        <v>714</v>
      </c>
    </row>
    <row r="358" spans="2:47" s="1" customFormat="1" ht="13.5">
      <c r="B358" s="48"/>
      <c r="C358" s="76"/>
      <c r="D358" s="248" t="s">
        <v>216</v>
      </c>
      <c r="E358" s="76"/>
      <c r="F358" s="249" t="s">
        <v>715</v>
      </c>
      <c r="G358" s="76"/>
      <c r="H358" s="76"/>
      <c r="I358" s="206"/>
      <c r="J358" s="76"/>
      <c r="K358" s="76"/>
      <c r="L358" s="74"/>
      <c r="M358" s="250"/>
      <c r="N358" s="49"/>
      <c r="O358" s="49"/>
      <c r="P358" s="49"/>
      <c r="Q358" s="49"/>
      <c r="R358" s="49"/>
      <c r="S358" s="49"/>
      <c r="T358" s="97"/>
      <c r="AT358" s="26" t="s">
        <v>216</v>
      </c>
      <c r="AU358" s="26" t="s">
        <v>85</v>
      </c>
    </row>
    <row r="359" spans="2:51" s="14" customFormat="1" ht="13.5">
      <c r="B359" s="273"/>
      <c r="C359" s="274"/>
      <c r="D359" s="248" t="s">
        <v>218</v>
      </c>
      <c r="E359" s="275" t="s">
        <v>22</v>
      </c>
      <c r="F359" s="276" t="s">
        <v>680</v>
      </c>
      <c r="G359" s="274"/>
      <c r="H359" s="275" t="s">
        <v>22</v>
      </c>
      <c r="I359" s="277"/>
      <c r="J359" s="274"/>
      <c r="K359" s="274"/>
      <c r="L359" s="278"/>
      <c r="M359" s="279"/>
      <c r="N359" s="280"/>
      <c r="O359" s="280"/>
      <c r="P359" s="280"/>
      <c r="Q359" s="280"/>
      <c r="R359" s="280"/>
      <c r="S359" s="280"/>
      <c r="T359" s="281"/>
      <c r="AT359" s="282" t="s">
        <v>218</v>
      </c>
      <c r="AU359" s="282" t="s">
        <v>85</v>
      </c>
      <c r="AV359" s="14" t="s">
        <v>18</v>
      </c>
      <c r="AW359" s="14" t="s">
        <v>39</v>
      </c>
      <c r="AX359" s="14" t="s">
        <v>76</v>
      </c>
      <c r="AY359" s="282" t="s">
        <v>208</v>
      </c>
    </row>
    <row r="360" spans="2:51" s="14" customFormat="1" ht="13.5">
      <c r="B360" s="273"/>
      <c r="C360" s="274"/>
      <c r="D360" s="248" t="s">
        <v>218</v>
      </c>
      <c r="E360" s="275" t="s">
        <v>22</v>
      </c>
      <c r="F360" s="276" t="s">
        <v>681</v>
      </c>
      <c r="G360" s="274"/>
      <c r="H360" s="275" t="s">
        <v>22</v>
      </c>
      <c r="I360" s="277"/>
      <c r="J360" s="274"/>
      <c r="K360" s="274"/>
      <c r="L360" s="278"/>
      <c r="M360" s="279"/>
      <c r="N360" s="280"/>
      <c r="O360" s="280"/>
      <c r="P360" s="280"/>
      <c r="Q360" s="280"/>
      <c r="R360" s="280"/>
      <c r="S360" s="280"/>
      <c r="T360" s="281"/>
      <c r="AT360" s="282" t="s">
        <v>218</v>
      </c>
      <c r="AU360" s="282" t="s">
        <v>85</v>
      </c>
      <c r="AV360" s="14" t="s">
        <v>18</v>
      </c>
      <c r="AW360" s="14" t="s">
        <v>39</v>
      </c>
      <c r="AX360" s="14" t="s">
        <v>76</v>
      </c>
      <c r="AY360" s="282" t="s">
        <v>208</v>
      </c>
    </row>
    <row r="361" spans="2:51" s="12" customFormat="1" ht="13.5">
      <c r="B361" s="251"/>
      <c r="C361" s="252"/>
      <c r="D361" s="248" t="s">
        <v>218</v>
      </c>
      <c r="E361" s="253" t="s">
        <v>22</v>
      </c>
      <c r="F361" s="254" t="s">
        <v>716</v>
      </c>
      <c r="G361" s="252"/>
      <c r="H361" s="255">
        <v>19.35</v>
      </c>
      <c r="I361" s="256"/>
      <c r="J361" s="252"/>
      <c r="K361" s="252"/>
      <c r="L361" s="257"/>
      <c r="M361" s="258"/>
      <c r="N361" s="259"/>
      <c r="O361" s="259"/>
      <c r="P361" s="259"/>
      <c r="Q361" s="259"/>
      <c r="R361" s="259"/>
      <c r="S361" s="259"/>
      <c r="T361" s="260"/>
      <c r="AT361" s="261" t="s">
        <v>218</v>
      </c>
      <c r="AU361" s="261" t="s">
        <v>85</v>
      </c>
      <c r="AV361" s="12" t="s">
        <v>85</v>
      </c>
      <c r="AW361" s="12" t="s">
        <v>39</v>
      </c>
      <c r="AX361" s="12" t="s">
        <v>76</v>
      </c>
      <c r="AY361" s="261" t="s">
        <v>208</v>
      </c>
    </row>
    <row r="362" spans="2:51" s="12" customFormat="1" ht="13.5">
      <c r="B362" s="251"/>
      <c r="C362" s="252"/>
      <c r="D362" s="248" t="s">
        <v>218</v>
      </c>
      <c r="E362" s="253" t="s">
        <v>22</v>
      </c>
      <c r="F362" s="254" t="s">
        <v>22</v>
      </c>
      <c r="G362" s="252"/>
      <c r="H362" s="255">
        <v>0</v>
      </c>
      <c r="I362" s="256"/>
      <c r="J362" s="252"/>
      <c r="K362" s="252"/>
      <c r="L362" s="257"/>
      <c r="M362" s="258"/>
      <c r="N362" s="259"/>
      <c r="O362" s="259"/>
      <c r="P362" s="259"/>
      <c r="Q362" s="259"/>
      <c r="R362" s="259"/>
      <c r="S362" s="259"/>
      <c r="T362" s="260"/>
      <c r="AT362" s="261" t="s">
        <v>218</v>
      </c>
      <c r="AU362" s="261" t="s">
        <v>85</v>
      </c>
      <c r="AV362" s="12" t="s">
        <v>85</v>
      </c>
      <c r="AW362" s="12" t="s">
        <v>39</v>
      </c>
      <c r="AX362" s="12" t="s">
        <v>76</v>
      </c>
      <c r="AY362" s="261" t="s">
        <v>208</v>
      </c>
    </row>
    <row r="363" spans="2:51" s="12" customFormat="1" ht="13.5">
      <c r="B363" s="251"/>
      <c r="C363" s="252"/>
      <c r="D363" s="248" t="s">
        <v>218</v>
      </c>
      <c r="E363" s="253" t="s">
        <v>22</v>
      </c>
      <c r="F363" s="254" t="s">
        <v>717</v>
      </c>
      <c r="G363" s="252"/>
      <c r="H363" s="255">
        <v>149.949</v>
      </c>
      <c r="I363" s="256"/>
      <c r="J363" s="252"/>
      <c r="K363" s="252"/>
      <c r="L363" s="257"/>
      <c r="M363" s="258"/>
      <c r="N363" s="259"/>
      <c r="O363" s="259"/>
      <c r="P363" s="259"/>
      <c r="Q363" s="259"/>
      <c r="R363" s="259"/>
      <c r="S363" s="259"/>
      <c r="T363" s="260"/>
      <c r="AT363" s="261" t="s">
        <v>218</v>
      </c>
      <c r="AU363" s="261" t="s">
        <v>85</v>
      </c>
      <c r="AV363" s="12" t="s">
        <v>85</v>
      </c>
      <c r="AW363" s="12" t="s">
        <v>39</v>
      </c>
      <c r="AX363" s="12" t="s">
        <v>76</v>
      </c>
      <c r="AY363" s="261" t="s">
        <v>208</v>
      </c>
    </row>
    <row r="364" spans="2:51" s="12" customFormat="1" ht="13.5">
      <c r="B364" s="251"/>
      <c r="C364" s="252"/>
      <c r="D364" s="248" t="s">
        <v>218</v>
      </c>
      <c r="E364" s="253" t="s">
        <v>22</v>
      </c>
      <c r="F364" s="254" t="s">
        <v>718</v>
      </c>
      <c r="G364" s="252"/>
      <c r="H364" s="255">
        <v>186.504</v>
      </c>
      <c r="I364" s="256"/>
      <c r="J364" s="252"/>
      <c r="K364" s="252"/>
      <c r="L364" s="257"/>
      <c r="M364" s="258"/>
      <c r="N364" s="259"/>
      <c r="O364" s="259"/>
      <c r="P364" s="259"/>
      <c r="Q364" s="259"/>
      <c r="R364" s="259"/>
      <c r="S364" s="259"/>
      <c r="T364" s="260"/>
      <c r="AT364" s="261" t="s">
        <v>218</v>
      </c>
      <c r="AU364" s="261" t="s">
        <v>85</v>
      </c>
      <c r="AV364" s="12" t="s">
        <v>85</v>
      </c>
      <c r="AW364" s="12" t="s">
        <v>39</v>
      </c>
      <c r="AX364" s="12" t="s">
        <v>76</v>
      </c>
      <c r="AY364" s="261" t="s">
        <v>208</v>
      </c>
    </row>
    <row r="365" spans="2:51" s="12" customFormat="1" ht="13.5">
      <c r="B365" s="251"/>
      <c r="C365" s="252"/>
      <c r="D365" s="248" t="s">
        <v>218</v>
      </c>
      <c r="E365" s="253" t="s">
        <v>22</v>
      </c>
      <c r="F365" s="254" t="s">
        <v>719</v>
      </c>
      <c r="G365" s="252"/>
      <c r="H365" s="255">
        <v>78.747</v>
      </c>
      <c r="I365" s="256"/>
      <c r="J365" s="252"/>
      <c r="K365" s="252"/>
      <c r="L365" s="257"/>
      <c r="M365" s="258"/>
      <c r="N365" s="259"/>
      <c r="O365" s="259"/>
      <c r="P365" s="259"/>
      <c r="Q365" s="259"/>
      <c r="R365" s="259"/>
      <c r="S365" s="259"/>
      <c r="T365" s="260"/>
      <c r="AT365" s="261" t="s">
        <v>218</v>
      </c>
      <c r="AU365" s="261" t="s">
        <v>85</v>
      </c>
      <c r="AV365" s="12" t="s">
        <v>85</v>
      </c>
      <c r="AW365" s="12" t="s">
        <v>39</v>
      </c>
      <c r="AX365" s="12" t="s">
        <v>76</v>
      </c>
      <c r="AY365" s="261" t="s">
        <v>208</v>
      </c>
    </row>
    <row r="366" spans="2:51" s="12" customFormat="1" ht="13.5">
      <c r="B366" s="251"/>
      <c r="C366" s="252"/>
      <c r="D366" s="248" t="s">
        <v>218</v>
      </c>
      <c r="E366" s="253" t="s">
        <v>22</v>
      </c>
      <c r="F366" s="254" t="s">
        <v>720</v>
      </c>
      <c r="G366" s="252"/>
      <c r="H366" s="255">
        <v>11.48</v>
      </c>
      <c r="I366" s="256"/>
      <c r="J366" s="252"/>
      <c r="K366" s="252"/>
      <c r="L366" s="257"/>
      <c r="M366" s="258"/>
      <c r="N366" s="259"/>
      <c r="O366" s="259"/>
      <c r="P366" s="259"/>
      <c r="Q366" s="259"/>
      <c r="R366" s="259"/>
      <c r="S366" s="259"/>
      <c r="T366" s="260"/>
      <c r="AT366" s="261" t="s">
        <v>218</v>
      </c>
      <c r="AU366" s="261" t="s">
        <v>85</v>
      </c>
      <c r="AV366" s="12" t="s">
        <v>85</v>
      </c>
      <c r="AW366" s="12" t="s">
        <v>39</v>
      </c>
      <c r="AX366" s="12" t="s">
        <v>76</v>
      </c>
      <c r="AY366" s="261" t="s">
        <v>208</v>
      </c>
    </row>
    <row r="367" spans="2:51" s="12" customFormat="1" ht="13.5">
      <c r="B367" s="251"/>
      <c r="C367" s="252"/>
      <c r="D367" s="248" t="s">
        <v>218</v>
      </c>
      <c r="E367" s="253" t="s">
        <v>22</v>
      </c>
      <c r="F367" s="254" t="s">
        <v>721</v>
      </c>
      <c r="G367" s="252"/>
      <c r="H367" s="255">
        <v>114.127</v>
      </c>
      <c r="I367" s="256"/>
      <c r="J367" s="252"/>
      <c r="K367" s="252"/>
      <c r="L367" s="257"/>
      <c r="M367" s="258"/>
      <c r="N367" s="259"/>
      <c r="O367" s="259"/>
      <c r="P367" s="259"/>
      <c r="Q367" s="259"/>
      <c r="R367" s="259"/>
      <c r="S367" s="259"/>
      <c r="T367" s="260"/>
      <c r="AT367" s="261" t="s">
        <v>218</v>
      </c>
      <c r="AU367" s="261" t="s">
        <v>85</v>
      </c>
      <c r="AV367" s="12" t="s">
        <v>85</v>
      </c>
      <c r="AW367" s="12" t="s">
        <v>39</v>
      </c>
      <c r="AX367" s="12" t="s">
        <v>76</v>
      </c>
      <c r="AY367" s="261" t="s">
        <v>208</v>
      </c>
    </row>
    <row r="368" spans="2:51" s="12" customFormat="1" ht="13.5">
      <c r="B368" s="251"/>
      <c r="C368" s="252"/>
      <c r="D368" s="248" t="s">
        <v>218</v>
      </c>
      <c r="E368" s="253" t="s">
        <v>22</v>
      </c>
      <c r="F368" s="254" t="s">
        <v>722</v>
      </c>
      <c r="G368" s="252"/>
      <c r="H368" s="255">
        <v>197.476</v>
      </c>
      <c r="I368" s="256"/>
      <c r="J368" s="252"/>
      <c r="K368" s="252"/>
      <c r="L368" s="257"/>
      <c r="M368" s="258"/>
      <c r="N368" s="259"/>
      <c r="O368" s="259"/>
      <c r="P368" s="259"/>
      <c r="Q368" s="259"/>
      <c r="R368" s="259"/>
      <c r="S368" s="259"/>
      <c r="T368" s="260"/>
      <c r="AT368" s="261" t="s">
        <v>218</v>
      </c>
      <c r="AU368" s="261" t="s">
        <v>85</v>
      </c>
      <c r="AV368" s="12" t="s">
        <v>85</v>
      </c>
      <c r="AW368" s="12" t="s">
        <v>39</v>
      </c>
      <c r="AX368" s="12" t="s">
        <v>76</v>
      </c>
      <c r="AY368" s="261" t="s">
        <v>208</v>
      </c>
    </row>
    <row r="369" spans="2:51" s="12" customFormat="1" ht="13.5">
      <c r="B369" s="251"/>
      <c r="C369" s="252"/>
      <c r="D369" s="248" t="s">
        <v>218</v>
      </c>
      <c r="E369" s="253" t="s">
        <v>22</v>
      </c>
      <c r="F369" s="254" t="s">
        <v>723</v>
      </c>
      <c r="G369" s="252"/>
      <c r="H369" s="255">
        <v>202.519</v>
      </c>
      <c r="I369" s="256"/>
      <c r="J369" s="252"/>
      <c r="K369" s="252"/>
      <c r="L369" s="257"/>
      <c r="M369" s="258"/>
      <c r="N369" s="259"/>
      <c r="O369" s="259"/>
      <c r="P369" s="259"/>
      <c r="Q369" s="259"/>
      <c r="R369" s="259"/>
      <c r="S369" s="259"/>
      <c r="T369" s="260"/>
      <c r="AT369" s="261" t="s">
        <v>218</v>
      </c>
      <c r="AU369" s="261" t="s">
        <v>85</v>
      </c>
      <c r="AV369" s="12" t="s">
        <v>85</v>
      </c>
      <c r="AW369" s="12" t="s">
        <v>39</v>
      </c>
      <c r="AX369" s="12" t="s">
        <v>76</v>
      </c>
      <c r="AY369" s="261" t="s">
        <v>208</v>
      </c>
    </row>
    <row r="370" spans="2:51" s="12" customFormat="1" ht="13.5">
      <c r="B370" s="251"/>
      <c r="C370" s="252"/>
      <c r="D370" s="248" t="s">
        <v>218</v>
      </c>
      <c r="E370" s="253" t="s">
        <v>22</v>
      </c>
      <c r="F370" s="254" t="s">
        <v>724</v>
      </c>
      <c r="G370" s="252"/>
      <c r="H370" s="255">
        <v>28.818</v>
      </c>
      <c r="I370" s="256"/>
      <c r="J370" s="252"/>
      <c r="K370" s="252"/>
      <c r="L370" s="257"/>
      <c r="M370" s="258"/>
      <c r="N370" s="259"/>
      <c r="O370" s="259"/>
      <c r="P370" s="259"/>
      <c r="Q370" s="259"/>
      <c r="R370" s="259"/>
      <c r="S370" s="259"/>
      <c r="T370" s="260"/>
      <c r="AT370" s="261" t="s">
        <v>218</v>
      </c>
      <c r="AU370" s="261" t="s">
        <v>85</v>
      </c>
      <c r="AV370" s="12" t="s">
        <v>85</v>
      </c>
      <c r="AW370" s="12" t="s">
        <v>39</v>
      </c>
      <c r="AX370" s="12" t="s">
        <v>76</v>
      </c>
      <c r="AY370" s="261" t="s">
        <v>208</v>
      </c>
    </row>
    <row r="371" spans="2:51" s="14" customFormat="1" ht="13.5">
      <c r="B371" s="273"/>
      <c r="C371" s="274"/>
      <c r="D371" s="248" t="s">
        <v>218</v>
      </c>
      <c r="E371" s="275" t="s">
        <v>22</v>
      </c>
      <c r="F371" s="276" t="s">
        <v>691</v>
      </c>
      <c r="G371" s="274"/>
      <c r="H371" s="275" t="s">
        <v>22</v>
      </c>
      <c r="I371" s="277"/>
      <c r="J371" s="274"/>
      <c r="K371" s="274"/>
      <c r="L371" s="278"/>
      <c r="M371" s="279"/>
      <c r="N371" s="280"/>
      <c r="O371" s="280"/>
      <c r="P371" s="280"/>
      <c r="Q371" s="280"/>
      <c r="R371" s="280"/>
      <c r="S371" s="280"/>
      <c r="T371" s="281"/>
      <c r="AT371" s="282" t="s">
        <v>218</v>
      </c>
      <c r="AU371" s="282" t="s">
        <v>85</v>
      </c>
      <c r="AV371" s="14" t="s">
        <v>18</v>
      </c>
      <c r="AW371" s="14" t="s">
        <v>39</v>
      </c>
      <c r="AX371" s="14" t="s">
        <v>76</v>
      </c>
      <c r="AY371" s="282" t="s">
        <v>208</v>
      </c>
    </row>
    <row r="372" spans="2:51" s="12" customFormat="1" ht="13.5">
      <c r="B372" s="251"/>
      <c r="C372" s="252"/>
      <c r="D372" s="248" t="s">
        <v>218</v>
      </c>
      <c r="E372" s="253" t="s">
        <v>22</v>
      </c>
      <c r="F372" s="254" t="s">
        <v>725</v>
      </c>
      <c r="G372" s="252"/>
      <c r="H372" s="255">
        <v>49.098</v>
      </c>
      <c r="I372" s="256"/>
      <c r="J372" s="252"/>
      <c r="K372" s="252"/>
      <c r="L372" s="257"/>
      <c r="M372" s="258"/>
      <c r="N372" s="259"/>
      <c r="O372" s="259"/>
      <c r="P372" s="259"/>
      <c r="Q372" s="259"/>
      <c r="R372" s="259"/>
      <c r="S372" s="259"/>
      <c r="T372" s="260"/>
      <c r="AT372" s="261" t="s">
        <v>218</v>
      </c>
      <c r="AU372" s="261" t="s">
        <v>85</v>
      </c>
      <c r="AV372" s="12" t="s">
        <v>85</v>
      </c>
      <c r="AW372" s="12" t="s">
        <v>39</v>
      </c>
      <c r="AX372" s="12" t="s">
        <v>76</v>
      </c>
      <c r="AY372" s="261" t="s">
        <v>208</v>
      </c>
    </row>
    <row r="373" spans="2:51" s="14" customFormat="1" ht="13.5">
      <c r="B373" s="273"/>
      <c r="C373" s="274"/>
      <c r="D373" s="248" t="s">
        <v>218</v>
      </c>
      <c r="E373" s="275" t="s">
        <v>22</v>
      </c>
      <c r="F373" s="276" t="s">
        <v>693</v>
      </c>
      <c r="G373" s="274"/>
      <c r="H373" s="275" t="s">
        <v>22</v>
      </c>
      <c r="I373" s="277"/>
      <c r="J373" s="274"/>
      <c r="K373" s="274"/>
      <c r="L373" s="278"/>
      <c r="M373" s="279"/>
      <c r="N373" s="280"/>
      <c r="O373" s="280"/>
      <c r="P373" s="280"/>
      <c r="Q373" s="280"/>
      <c r="R373" s="280"/>
      <c r="S373" s="280"/>
      <c r="T373" s="281"/>
      <c r="AT373" s="282" t="s">
        <v>218</v>
      </c>
      <c r="AU373" s="282" t="s">
        <v>85</v>
      </c>
      <c r="AV373" s="14" t="s">
        <v>18</v>
      </c>
      <c r="AW373" s="14" t="s">
        <v>39</v>
      </c>
      <c r="AX373" s="14" t="s">
        <v>76</v>
      </c>
      <c r="AY373" s="282" t="s">
        <v>208</v>
      </c>
    </row>
    <row r="374" spans="2:51" s="12" customFormat="1" ht="13.5">
      <c r="B374" s="251"/>
      <c r="C374" s="252"/>
      <c r="D374" s="248" t="s">
        <v>218</v>
      </c>
      <c r="E374" s="253" t="s">
        <v>22</v>
      </c>
      <c r="F374" s="254" t="s">
        <v>726</v>
      </c>
      <c r="G374" s="252"/>
      <c r="H374" s="255">
        <v>74.002</v>
      </c>
      <c r="I374" s="256"/>
      <c r="J374" s="252"/>
      <c r="K374" s="252"/>
      <c r="L374" s="257"/>
      <c r="M374" s="258"/>
      <c r="N374" s="259"/>
      <c r="O374" s="259"/>
      <c r="P374" s="259"/>
      <c r="Q374" s="259"/>
      <c r="R374" s="259"/>
      <c r="S374" s="259"/>
      <c r="T374" s="260"/>
      <c r="AT374" s="261" t="s">
        <v>218</v>
      </c>
      <c r="AU374" s="261" t="s">
        <v>85</v>
      </c>
      <c r="AV374" s="12" t="s">
        <v>85</v>
      </c>
      <c r="AW374" s="12" t="s">
        <v>39</v>
      </c>
      <c r="AX374" s="12" t="s">
        <v>76</v>
      </c>
      <c r="AY374" s="261" t="s">
        <v>208</v>
      </c>
    </row>
    <row r="375" spans="2:51" s="15" customFormat="1" ht="13.5">
      <c r="B375" s="296"/>
      <c r="C375" s="297"/>
      <c r="D375" s="248" t="s">
        <v>218</v>
      </c>
      <c r="E375" s="298" t="s">
        <v>22</v>
      </c>
      <c r="F375" s="299" t="s">
        <v>695</v>
      </c>
      <c r="G375" s="297"/>
      <c r="H375" s="300">
        <v>1112.07</v>
      </c>
      <c r="I375" s="301"/>
      <c r="J375" s="297"/>
      <c r="K375" s="297"/>
      <c r="L375" s="302"/>
      <c r="M375" s="303"/>
      <c r="N375" s="304"/>
      <c r="O375" s="304"/>
      <c r="P375" s="304"/>
      <c r="Q375" s="304"/>
      <c r="R375" s="304"/>
      <c r="S375" s="304"/>
      <c r="T375" s="305"/>
      <c r="AT375" s="306" t="s">
        <v>218</v>
      </c>
      <c r="AU375" s="306" t="s">
        <v>85</v>
      </c>
      <c r="AV375" s="15" t="s">
        <v>104</v>
      </c>
      <c r="AW375" s="15" t="s">
        <v>39</v>
      </c>
      <c r="AX375" s="15" t="s">
        <v>76</v>
      </c>
      <c r="AY375" s="306" t="s">
        <v>208</v>
      </c>
    </row>
    <row r="376" spans="2:51" s="12" customFormat="1" ht="13.5">
      <c r="B376" s="251"/>
      <c r="C376" s="252"/>
      <c r="D376" s="248" t="s">
        <v>218</v>
      </c>
      <c r="E376" s="253" t="s">
        <v>22</v>
      </c>
      <c r="F376" s="254" t="s">
        <v>22</v>
      </c>
      <c r="G376" s="252"/>
      <c r="H376" s="255">
        <v>0</v>
      </c>
      <c r="I376" s="256"/>
      <c r="J376" s="252"/>
      <c r="K376" s="252"/>
      <c r="L376" s="257"/>
      <c r="M376" s="258"/>
      <c r="N376" s="259"/>
      <c r="O376" s="259"/>
      <c r="P376" s="259"/>
      <c r="Q376" s="259"/>
      <c r="R376" s="259"/>
      <c r="S376" s="259"/>
      <c r="T376" s="260"/>
      <c r="AT376" s="261" t="s">
        <v>218</v>
      </c>
      <c r="AU376" s="261" t="s">
        <v>85</v>
      </c>
      <c r="AV376" s="12" t="s">
        <v>85</v>
      </c>
      <c r="AW376" s="12" t="s">
        <v>39</v>
      </c>
      <c r="AX376" s="12" t="s">
        <v>76</v>
      </c>
      <c r="AY376" s="261" t="s">
        <v>208</v>
      </c>
    </row>
    <row r="377" spans="2:51" s="14" customFormat="1" ht="13.5">
      <c r="B377" s="273"/>
      <c r="C377" s="274"/>
      <c r="D377" s="248" t="s">
        <v>218</v>
      </c>
      <c r="E377" s="275" t="s">
        <v>22</v>
      </c>
      <c r="F377" s="276" t="s">
        <v>697</v>
      </c>
      <c r="G377" s="274"/>
      <c r="H377" s="275" t="s">
        <v>22</v>
      </c>
      <c r="I377" s="277"/>
      <c r="J377" s="274"/>
      <c r="K377" s="274"/>
      <c r="L377" s="278"/>
      <c r="M377" s="279"/>
      <c r="N377" s="280"/>
      <c r="O377" s="280"/>
      <c r="P377" s="280"/>
      <c r="Q377" s="280"/>
      <c r="R377" s="280"/>
      <c r="S377" s="280"/>
      <c r="T377" s="281"/>
      <c r="AT377" s="282" t="s">
        <v>218</v>
      </c>
      <c r="AU377" s="282" t="s">
        <v>85</v>
      </c>
      <c r="AV377" s="14" t="s">
        <v>18</v>
      </c>
      <c r="AW377" s="14" t="s">
        <v>39</v>
      </c>
      <c r="AX377" s="14" t="s">
        <v>76</v>
      </c>
      <c r="AY377" s="282" t="s">
        <v>208</v>
      </c>
    </row>
    <row r="378" spans="2:51" s="12" customFormat="1" ht="13.5">
      <c r="B378" s="251"/>
      <c r="C378" s="252"/>
      <c r="D378" s="248" t="s">
        <v>218</v>
      </c>
      <c r="E378" s="253" t="s">
        <v>22</v>
      </c>
      <c r="F378" s="254" t="s">
        <v>727</v>
      </c>
      <c r="G378" s="252"/>
      <c r="H378" s="255">
        <v>38.98</v>
      </c>
      <c r="I378" s="256"/>
      <c r="J378" s="252"/>
      <c r="K378" s="252"/>
      <c r="L378" s="257"/>
      <c r="M378" s="258"/>
      <c r="N378" s="259"/>
      <c r="O378" s="259"/>
      <c r="P378" s="259"/>
      <c r="Q378" s="259"/>
      <c r="R378" s="259"/>
      <c r="S378" s="259"/>
      <c r="T378" s="260"/>
      <c r="AT378" s="261" t="s">
        <v>218</v>
      </c>
      <c r="AU378" s="261" t="s">
        <v>85</v>
      </c>
      <c r="AV378" s="12" t="s">
        <v>85</v>
      </c>
      <c r="AW378" s="12" t="s">
        <v>39</v>
      </c>
      <c r="AX378" s="12" t="s">
        <v>76</v>
      </c>
      <c r="AY378" s="261" t="s">
        <v>208</v>
      </c>
    </row>
    <row r="379" spans="2:51" s="12" customFormat="1" ht="13.5">
      <c r="B379" s="251"/>
      <c r="C379" s="252"/>
      <c r="D379" s="248" t="s">
        <v>218</v>
      </c>
      <c r="E379" s="253" t="s">
        <v>22</v>
      </c>
      <c r="F379" s="254" t="s">
        <v>728</v>
      </c>
      <c r="G379" s="252"/>
      <c r="H379" s="255">
        <v>139.754</v>
      </c>
      <c r="I379" s="256"/>
      <c r="J379" s="252"/>
      <c r="K379" s="252"/>
      <c r="L379" s="257"/>
      <c r="M379" s="258"/>
      <c r="N379" s="259"/>
      <c r="O379" s="259"/>
      <c r="P379" s="259"/>
      <c r="Q379" s="259"/>
      <c r="R379" s="259"/>
      <c r="S379" s="259"/>
      <c r="T379" s="260"/>
      <c r="AT379" s="261" t="s">
        <v>218</v>
      </c>
      <c r="AU379" s="261" t="s">
        <v>85</v>
      </c>
      <c r="AV379" s="12" t="s">
        <v>85</v>
      </c>
      <c r="AW379" s="12" t="s">
        <v>39</v>
      </c>
      <c r="AX379" s="12" t="s">
        <v>76</v>
      </c>
      <c r="AY379" s="261" t="s">
        <v>208</v>
      </c>
    </row>
    <row r="380" spans="2:51" s="12" customFormat="1" ht="13.5">
      <c r="B380" s="251"/>
      <c r="C380" s="252"/>
      <c r="D380" s="248" t="s">
        <v>218</v>
      </c>
      <c r="E380" s="253" t="s">
        <v>22</v>
      </c>
      <c r="F380" s="254" t="s">
        <v>729</v>
      </c>
      <c r="G380" s="252"/>
      <c r="H380" s="255">
        <v>80.507</v>
      </c>
      <c r="I380" s="256"/>
      <c r="J380" s="252"/>
      <c r="K380" s="252"/>
      <c r="L380" s="257"/>
      <c r="M380" s="258"/>
      <c r="N380" s="259"/>
      <c r="O380" s="259"/>
      <c r="P380" s="259"/>
      <c r="Q380" s="259"/>
      <c r="R380" s="259"/>
      <c r="S380" s="259"/>
      <c r="T380" s="260"/>
      <c r="AT380" s="261" t="s">
        <v>218</v>
      </c>
      <c r="AU380" s="261" t="s">
        <v>85</v>
      </c>
      <c r="AV380" s="12" t="s">
        <v>85</v>
      </c>
      <c r="AW380" s="12" t="s">
        <v>39</v>
      </c>
      <c r="AX380" s="12" t="s">
        <v>76</v>
      </c>
      <c r="AY380" s="261" t="s">
        <v>208</v>
      </c>
    </row>
    <row r="381" spans="2:51" s="14" customFormat="1" ht="13.5">
      <c r="B381" s="273"/>
      <c r="C381" s="274"/>
      <c r="D381" s="248" t="s">
        <v>218</v>
      </c>
      <c r="E381" s="275" t="s">
        <v>22</v>
      </c>
      <c r="F381" s="276" t="s">
        <v>701</v>
      </c>
      <c r="G381" s="274"/>
      <c r="H381" s="275" t="s">
        <v>22</v>
      </c>
      <c r="I381" s="277"/>
      <c r="J381" s="274"/>
      <c r="K381" s="274"/>
      <c r="L381" s="278"/>
      <c r="M381" s="279"/>
      <c r="N381" s="280"/>
      <c r="O381" s="280"/>
      <c r="P381" s="280"/>
      <c r="Q381" s="280"/>
      <c r="R381" s="280"/>
      <c r="S381" s="280"/>
      <c r="T381" s="281"/>
      <c r="AT381" s="282" t="s">
        <v>218</v>
      </c>
      <c r="AU381" s="282" t="s">
        <v>85</v>
      </c>
      <c r="AV381" s="14" t="s">
        <v>18</v>
      </c>
      <c r="AW381" s="14" t="s">
        <v>39</v>
      </c>
      <c r="AX381" s="14" t="s">
        <v>76</v>
      </c>
      <c r="AY381" s="282" t="s">
        <v>208</v>
      </c>
    </row>
    <row r="382" spans="2:51" s="12" customFormat="1" ht="13.5">
      <c r="B382" s="251"/>
      <c r="C382" s="252"/>
      <c r="D382" s="248" t="s">
        <v>218</v>
      </c>
      <c r="E382" s="253" t="s">
        <v>22</v>
      </c>
      <c r="F382" s="254" t="s">
        <v>730</v>
      </c>
      <c r="G382" s="252"/>
      <c r="H382" s="255">
        <v>54.937</v>
      </c>
      <c r="I382" s="256"/>
      <c r="J382" s="252"/>
      <c r="K382" s="252"/>
      <c r="L382" s="257"/>
      <c r="M382" s="258"/>
      <c r="N382" s="259"/>
      <c r="O382" s="259"/>
      <c r="P382" s="259"/>
      <c r="Q382" s="259"/>
      <c r="R382" s="259"/>
      <c r="S382" s="259"/>
      <c r="T382" s="260"/>
      <c r="AT382" s="261" t="s">
        <v>218</v>
      </c>
      <c r="AU382" s="261" t="s">
        <v>85</v>
      </c>
      <c r="AV382" s="12" t="s">
        <v>85</v>
      </c>
      <c r="AW382" s="12" t="s">
        <v>39</v>
      </c>
      <c r="AX382" s="12" t="s">
        <v>76</v>
      </c>
      <c r="AY382" s="261" t="s">
        <v>208</v>
      </c>
    </row>
    <row r="383" spans="2:51" s="15" customFormat="1" ht="13.5">
      <c r="B383" s="296"/>
      <c r="C383" s="297"/>
      <c r="D383" s="248" t="s">
        <v>218</v>
      </c>
      <c r="E383" s="298" t="s">
        <v>22</v>
      </c>
      <c r="F383" s="299" t="s">
        <v>703</v>
      </c>
      <c r="G383" s="297"/>
      <c r="H383" s="300">
        <v>314.178</v>
      </c>
      <c r="I383" s="301"/>
      <c r="J383" s="297"/>
      <c r="K383" s="297"/>
      <c r="L383" s="302"/>
      <c r="M383" s="303"/>
      <c r="N383" s="304"/>
      <c r="O383" s="304"/>
      <c r="P383" s="304"/>
      <c r="Q383" s="304"/>
      <c r="R383" s="304"/>
      <c r="S383" s="304"/>
      <c r="T383" s="305"/>
      <c r="AT383" s="306" t="s">
        <v>218</v>
      </c>
      <c r="AU383" s="306" t="s">
        <v>85</v>
      </c>
      <c r="AV383" s="15" t="s">
        <v>104</v>
      </c>
      <c r="AW383" s="15" t="s">
        <v>39</v>
      </c>
      <c r="AX383" s="15" t="s">
        <v>76</v>
      </c>
      <c r="AY383" s="306" t="s">
        <v>208</v>
      </c>
    </row>
    <row r="384" spans="2:51" s="12" customFormat="1" ht="13.5">
      <c r="B384" s="251"/>
      <c r="C384" s="252"/>
      <c r="D384" s="248" t="s">
        <v>218</v>
      </c>
      <c r="E384" s="253" t="s">
        <v>22</v>
      </c>
      <c r="F384" s="254" t="s">
        <v>22</v>
      </c>
      <c r="G384" s="252"/>
      <c r="H384" s="255">
        <v>0</v>
      </c>
      <c r="I384" s="256"/>
      <c r="J384" s="252"/>
      <c r="K384" s="252"/>
      <c r="L384" s="257"/>
      <c r="M384" s="258"/>
      <c r="N384" s="259"/>
      <c r="O384" s="259"/>
      <c r="P384" s="259"/>
      <c r="Q384" s="259"/>
      <c r="R384" s="259"/>
      <c r="S384" s="259"/>
      <c r="T384" s="260"/>
      <c r="AT384" s="261" t="s">
        <v>218</v>
      </c>
      <c r="AU384" s="261" t="s">
        <v>85</v>
      </c>
      <c r="AV384" s="12" t="s">
        <v>85</v>
      </c>
      <c r="AW384" s="12" t="s">
        <v>39</v>
      </c>
      <c r="AX384" s="12" t="s">
        <v>76</v>
      </c>
      <c r="AY384" s="261" t="s">
        <v>208</v>
      </c>
    </row>
    <row r="385" spans="2:51" s="14" customFormat="1" ht="13.5">
      <c r="B385" s="273"/>
      <c r="C385" s="274"/>
      <c r="D385" s="248" t="s">
        <v>218</v>
      </c>
      <c r="E385" s="275" t="s">
        <v>22</v>
      </c>
      <c r="F385" s="276" t="s">
        <v>705</v>
      </c>
      <c r="G385" s="274"/>
      <c r="H385" s="275" t="s">
        <v>22</v>
      </c>
      <c r="I385" s="277"/>
      <c r="J385" s="274"/>
      <c r="K385" s="274"/>
      <c r="L385" s="278"/>
      <c r="M385" s="279"/>
      <c r="N385" s="280"/>
      <c r="O385" s="280"/>
      <c r="P385" s="280"/>
      <c r="Q385" s="280"/>
      <c r="R385" s="280"/>
      <c r="S385" s="280"/>
      <c r="T385" s="281"/>
      <c r="AT385" s="282" t="s">
        <v>218</v>
      </c>
      <c r="AU385" s="282" t="s">
        <v>85</v>
      </c>
      <c r="AV385" s="14" t="s">
        <v>18</v>
      </c>
      <c r="AW385" s="14" t="s">
        <v>39</v>
      </c>
      <c r="AX385" s="14" t="s">
        <v>76</v>
      </c>
      <c r="AY385" s="282" t="s">
        <v>208</v>
      </c>
    </row>
    <row r="386" spans="2:51" s="12" customFormat="1" ht="13.5">
      <c r="B386" s="251"/>
      <c r="C386" s="252"/>
      <c r="D386" s="248" t="s">
        <v>218</v>
      </c>
      <c r="E386" s="253" t="s">
        <v>22</v>
      </c>
      <c r="F386" s="254" t="s">
        <v>731</v>
      </c>
      <c r="G386" s="252"/>
      <c r="H386" s="255">
        <v>37.825</v>
      </c>
      <c r="I386" s="256"/>
      <c r="J386" s="252"/>
      <c r="K386" s="252"/>
      <c r="L386" s="257"/>
      <c r="M386" s="258"/>
      <c r="N386" s="259"/>
      <c r="O386" s="259"/>
      <c r="P386" s="259"/>
      <c r="Q386" s="259"/>
      <c r="R386" s="259"/>
      <c r="S386" s="259"/>
      <c r="T386" s="260"/>
      <c r="AT386" s="261" t="s">
        <v>218</v>
      </c>
      <c r="AU386" s="261" t="s">
        <v>85</v>
      </c>
      <c r="AV386" s="12" t="s">
        <v>85</v>
      </c>
      <c r="AW386" s="12" t="s">
        <v>39</v>
      </c>
      <c r="AX386" s="12" t="s">
        <v>76</v>
      </c>
      <c r="AY386" s="261" t="s">
        <v>208</v>
      </c>
    </row>
    <row r="387" spans="2:51" s="12" customFormat="1" ht="13.5">
      <c r="B387" s="251"/>
      <c r="C387" s="252"/>
      <c r="D387" s="248" t="s">
        <v>218</v>
      </c>
      <c r="E387" s="253" t="s">
        <v>22</v>
      </c>
      <c r="F387" s="254" t="s">
        <v>732</v>
      </c>
      <c r="G387" s="252"/>
      <c r="H387" s="255">
        <v>112.67</v>
      </c>
      <c r="I387" s="256"/>
      <c r="J387" s="252"/>
      <c r="K387" s="252"/>
      <c r="L387" s="257"/>
      <c r="M387" s="258"/>
      <c r="N387" s="259"/>
      <c r="O387" s="259"/>
      <c r="P387" s="259"/>
      <c r="Q387" s="259"/>
      <c r="R387" s="259"/>
      <c r="S387" s="259"/>
      <c r="T387" s="260"/>
      <c r="AT387" s="261" t="s">
        <v>218</v>
      </c>
      <c r="AU387" s="261" t="s">
        <v>85</v>
      </c>
      <c r="AV387" s="12" t="s">
        <v>85</v>
      </c>
      <c r="AW387" s="12" t="s">
        <v>39</v>
      </c>
      <c r="AX387" s="12" t="s">
        <v>76</v>
      </c>
      <c r="AY387" s="261" t="s">
        <v>208</v>
      </c>
    </row>
    <row r="388" spans="2:51" s="12" customFormat="1" ht="13.5">
      <c r="B388" s="251"/>
      <c r="C388" s="252"/>
      <c r="D388" s="248" t="s">
        <v>218</v>
      </c>
      <c r="E388" s="253" t="s">
        <v>22</v>
      </c>
      <c r="F388" s="254" t="s">
        <v>733</v>
      </c>
      <c r="G388" s="252"/>
      <c r="H388" s="255">
        <v>80.29</v>
      </c>
      <c r="I388" s="256"/>
      <c r="J388" s="252"/>
      <c r="K388" s="252"/>
      <c r="L388" s="257"/>
      <c r="M388" s="258"/>
      <c r="N388" s="259"/>
      <c r="O388" s="259"/>
      <c r="P388" s="259"/>
      <c r="Q388" s="259"/>
      <c r="R388" s="259"/>
      <c r="S388" s="259"/>
      <c r="T388" s="260"/>
      <c r="AT388" s="261" t="s">
        <v>218</v>
      </c>
      <c r="AU388" s="261" t="s">
        <v>85</v>
      </c>
      <c r="AV388" s="12" t="s">
        <v>85</v>
      </c>
      <c r="AW388" s="12" t="s">
        <v>39</v>
      </c>
      <c r="AX388" s="12" t="s">
        <v>76</v>
      </c>
      <c r="AY388" s="261" t="s">
        <v>208</v>
      </c>
    </row>
    <row r="389" spans="2:51" s="14" customFormat="1" ht="13.5">
      <c r="B389" s="273"/>
      <c r="C389" s="274"/>
      <c r="D389" s="248" t="s">
        <v>218</v>
      </c>
      <c r="E389" s="275" t="s">
        <v>22</v>
      </c>
      <c r="F389" s="276" t="s">
        <v>701</v>
      </c>
      <c r="G389" s="274"/>
      <c r="H389" s="275" t="s">
        <v>22</v>
      </c>
      <c r="I389" s="277"/>
      <c r="J389" s="274"/>
      <c r="K389" s="274"/>
      <c r="L389" s="278"/>
      <c r="M389" s="279"/>
      <c r="N389" s="280"/>
      <c r="O389" s="280"/>
      <c r="P389" s="280"/>
      <c r="Q389" s="280"/>
      <c r="R389" s="280"/>
      <c r="S389" s="280"/>
      <c r="T389" s="281"/>
      <c r="AT389" s="282" t="s">
        <v>218</v>
      </c>
      <c r="AU389" s="282" t="s">
        <v>85</v>
      </c>
      <c r="AV389" s="14" t="s">
        <v>18</v>
      </c>
      <c r="AW389" s="14" t="s">
        <v>39</v>
      </c>
      <c r="AX389" s="14" t="s">
        <v>76</v>
      </c>
      <c r="AY389" s="282" t="s">
        <v>208</v>
      </c>
    </row>
    <row r="390" spans="2:51" s="12" customFormat="1" ht="13.5">
      <c r="B390" s="251"/>
      <c r="C390" s="252"/>
      <c r="D390" s="248" t="s">
        <v>218</v>
      </c>
      <c r="E390" s="253" t="s">
        <v>22</v>
      </c>
      <c r="F390" s="254" t="s">
        <v>734</v>
      </c>
      <c r="G390" s="252"/>
      <c r="H390" s="255">
        <v>56.708</v>
      </c>
      <c r="I390" s="256"/>
      <c r="J390" s="252"/>
      <c r="K390" s="252"/>
      <c r="L390" s="257"/>
      <c r="M390" s="258"/>
      <c r="N390" s="259"/>
      <c r="O390" s="259"/>
      <c r="P390" s="259"/>
      <c r="Q390" s="259"/>
      <c r="R390" s="259"/>
      <c r="S390" s="259"/>
      <c r="T390" s="260"/>
      <c r="AT390" s="261" t="s">
        <v>218</v>
      </c>
      <c r="AU390" s="261" t="s">
        <v>85</v>
      </c>
      <c r="AV390" s="12" t="s">
        <v>85</v>
      </c>
      <c r="AW390" s="12" t="s">
        <v>39</v>
      </c>
      <c r="AX390" s="12" t="s">
        <v>76</v>
      </c>
      <c r="AY390" s="261" t="s">
        <v>208</v>
      </c>
    </row>
    <row r="391" spans="2:51" s="15" customFormat="1" ht="13.5">
      <c r="B391" s="296"/>
      <c r="C391" s="297"/>
      <c r="D391" s="248" t="s">
        <v>218</v>
      </c>
      <c r="E391" s="298" t="s">
        <v>22</v>
      </c>
      <c r="F391" s="299" t="s">
        <v>710</v>
      </c>
      <c r="G391" s="297"/>
      <c r="H391" s="300">
        <v>287.493</v>
      </c>
      <c r="I391" s="301"/>
      <c r="J391" s="297"/>
      <c r="K391" s="297"/>
      <c r="L391" s="302"/>
      <c r="M391" s="303"/>
      <c r="N391" s="304"/>
      <c r="O391" s="304"/>
      <c r="P391" s="304"/>
      <c r="Q391" s="304"/>
      <c r="R391" s="304"/>
      <c r="S391" s="304"/>
      <c r="T391" s="305"/>
      <c r="AT391" s="306" t="s">
        <v>218</v>
      </c>
      <c r="AU391" s="306" t="s">
        <v>85</v>
      </c>
      <c r="AV391" s="15" t="s">
        <v>104</v>
      </c>
      <c r="AW391" s="15" t="s">
        <v>39</v>
      </c>
      <c r="AX391" s="15" t="s">
        <v>76</v>
      </c>
      <c r="AY391" s="306" t="s">
        <v>208</v>
      </c>
    </row>
    <row r="392" spans="2:51" s="13" customFormat="1" ht="13.5">
      <c r="B392" s="262"/>
      <c r="C392" s="263"/>
      <c r="D392" s="248" t="s">
        <v>218</v>
      </c>
      <c r="E392" s="264" t="s">
        <v>22</v>
      </c>
      <c r="F392" s="265" t="s">
        <v>259</v>
      </c>
      <c r="G392" s="263"/>
      <c r="H392" s="266">
        <v>1713.741</v>
      </c>
      <c r="I392" s="267"/>
      <c r="J392" s="263"/>
      <c r="K392" s="263"/>
      <c r="L392" s="268"/>
      <c r="M392" s="269"/>
      <c r="N392" s="270"/>
      <c r="O392" s="270"/>
      <c r="P392" s="270"/>
      <c r="Q392" s="270"/>
      <c r="R392" s="270"/>
      <c r="S392" s="270"/>
      <c r="T392" s="271"/>
      <c r="AT392" s="272" t="s">
        <v>218</v>
      </c>
      <c r="AU392" s="272" t="s">
        <v>85</v>
      </c>
      <c r="AV392" s="13" t="s">
        <v>121</v>
      </c>
      <c r="AW392" s="13" t="s">
        <v>39</v>
      </c>
      <c r="AX392" s="13" t="s">
        <v>18</v>
      </c>
      <c r="AY392" s="272" t="s">
        <v>208</v>
      </c>
    </row>
    <row r="393" spans="2:65" s="1" customFormat="1" ht="51" customHeight="1">
      <c r="B393" s="48"/>
      <c r="C393" s="236" t="s">
        <v>735</v>
      </c>
      <c r="D393" s="236" t="s">
        <v>210</v>
      </c>
      <c r="E393" s="237" t="s">
        <v>736</v>
      </c>
      <c r="F393" s="238" t="s">
        <v>737</v>
      </c>
      <c r="G393" s="239" t="s">
        <v>213</v>
      </c>
      <c r="H393" s="240">
        <v>1713.741</v>
      </c>
      <c r="I393" s="241"/>
      <c r="J393" s="242">
        <f>ROUND(I393*H393,2)</f>
        <v>0</v>
      </c>
      <c r="K393" s="238" t="s">
        <v>214</v>
      </c>
      <c r="L393" s="74"/>
      <c r="M393" s="243" t="s">
        <v>22</v>
      </c>
      <c r="N393" s="244" t="s">
        <v>47</v>
      </c>
      <c r="O393" s="49"/>
      <c r="P393" s="245">
        <f>O393*H393</f>
        <v>0</v>
      </c>
      <c r="Q393" s="245">
        <v>0</v>
      </c>
      <c r="R393" s="245">
        <f>Q393*H393</f>
        <v>0</v>
      </c>
      <c r="S393" s="245">
        <v>0</v>
      </c>
      <c r="T393" s="246">
        <f>S393*H393</f>
        <v>0</v>
      </c>
      <c r="AR393" s="26" t="s">
        <v>121</v>
      </c>
      <c r="AT393" s="26" t="s">
        <v>210</v>
      </c>
      <c r="AU393" s="26" t="s">
        <v>85</v>
      </c>
      <c r="AY393" s="26" t="s">
        <v>208</v>
      </c>
      <c r="BE393" s="247">
        <f>IF(N393="základní",J393,0)</f>
        <v>0</v>
      </c>
      <c r="BF393" s="247">
        <f>IF(N393="snížená",J393,0)</f>
        <v>0</v>
      </c>
      <c r="BG393" s="247">
        <f>IF(N393="zákl. přenesená",J393,0)</f>
        <v>0</v>
      </c>
      <c r="BH393" s="247">
        <f>IF(N393="sníž. přenesená",J393,0)</f>
        <v>0</v>
      </c>
      <c r="BI393" s="247">
        <f>IF(N393="nulová",J393,0)</f>
        <v>0</v>
      </c>
      <c r="BJ393" s="26" t="s">
        <v>18</v>
      </c>
      <c r="BK393" s="247">
        <f>ROUND(I393*H393,2)</f>
        <v>0</v>
      </c>
      <c r="BL393" s="26" t="s">
        <v>121</v>
      </c>
      <c r="BM393" s="26" t="s">
        <v>738</v>
      </c>
    </row>
    <row r="394" spans="2:47" s="1" customFormat="1" ht="13.5">
      <c r="B394" s="48"/>
      <c r="C394" s="76"/>
      <c r="D394" s="248" t="s">
        <v>216</v>
      </c>
      <c r="E394" s="76"/>
      <c r="F394" s="249" t="s">
        <v>715</v>
      </c>
      <c r="G394" s="76"/>
      <c r="H394" s="76"/>
      <c r="I394" s="206"/>
      <c r="J394" s="76"/>
      <c r="K394" s="76"/>
      <c r="L394" s="74"/>
      <c r="M394" s="250"/>
      <c r="N394" s="49"/>
      <c r="O394" s="49"/>
      <c r="P394" s="49"/>
      <c r="Q394" s="49"/>
      <c r="R394" s="49"/>
      <c r="S394" s="49"/>
      <c r="T394" s="97"/>
      <c r="AT394" s="26" t="s">
        <v>216</v>
      </c>
      <c r="AU394" s="26" t="s">
        <v>85</v>
      </c>
    </row>
    <row r="395" spans="2:65" s="1" customFormat="1" ht="25.5" customHeight="1">
      <c r="B395" s="48"/>
      <c r="C395" s="236" t="s">
        <v>739</v>
      </c>
      <c r="D395" s="236" t="s">
        <v>210</v>
      </c>
      <c r="E395" s="237" t="s">
        <v>740</v>
      </c>
      <c r="F395" s="238" t="s">
        <v>741</v>
      </c>
      <c r="G395" s="239" t="s">
        <v>340</v>
      </c>
      <c r="H395" s="240">
        <v>24.577</v>
      </c>
      <c r="I395" s="241"/>
      <c r="J395" s="242">
        <f>ROUND(I395*H395,2)</f>
        <v>0</v>
      </c>
      <c r="K395" s="238" t="s">
        <v>214</v>
      </c>
      <c r="L395" s="74"/>
      <c r="M395" s="243" t="s">
        <v>22</v>
      </c>
      <c r="N395" s="244" t="s">
        <v>47</v>
      </c>
      <c r="O395" s="49"/>
      <c r="P395" s="245">
        <f>O395*H395</f>
        <v>0</v>
      </c>
      <c r="Q395" s="245">
        <v>1.04881</v>
      </c>
      <c r="R395" s="245">
        <f>Q395*H395</f>
        <v>25.776603370000004</v>
      </c>
      <c r="S395" s="245">
        <v>0</v>
      </c>
      <c r="T395" s="246">
        <f>S395*H395</f>
        <v>0</v>
      </c>
      <c r="AR395" s="26" t="s">
        <v>121</v>
      </c>
      <c r="AT395" s="26" t="s">
        <v>210</v>
      </c>
      <c r="AU395" s="26" t="s">
        <v>85</v>
      </c>
      <c r="AY395" s="26" t="s">
        <v>208</v>
      </c>
      <c r="BE395" s="247">
        <f>IF(N395="základní",J395,0)</f>
        <v>0</v>
      </c>
      <c r="BF395" s="247">
        <f>IF(N395="snížená",J395,0)</f>
        <v>0</v>
      </c>
      <c r="BG395" s="247">
        <f>IF(N395="zákl. přenesená",J395,0)</f>
        <v>0</v>
      </c>
      <c r="BH395" s="247">
        <f>IF(N395="sníž. přenesená",J395,0)</f>
        <v>0</v>
      </c>
      <c r="BI395" s="247">
        <f>IF(N395="nulová",J395,0)</f>
        <v>0</v>
      </c>
      <c r="BJ395" s="26" t="s">
        <v>18</v>
      </c>
      <c r="BK395" s="247">
        <f>ROUND(I395*H395,2)</f>
        <v>0</v>
      </c>
      <c r="BL395" s="26" t="s">
        <v>121</v>
      </c>
      <c r="BM395" s="26" t="s">
        <v>742</v>
      </c>
    </row>
    <row r="396" spans="2:51" s="12" customFormat="1" ht="13.5">
      <c r="B396" s="251"/>
      <c r="C396" s="252"/>
      <c r="D396" s="248" t="s">
        <v>218</v>
      </c>
      <c r="E396" s="253" t="s">
        <v>22</v>
      </c>
      <c r="F396" s="254" t="s">
        <v>743</v>
      </c>
      <c r="G396" s="252"/>
      <c r="H396" s="255">
        <v>16.095</v>
      </c>
      <c r="I396" s="256"/>
      <c r="J396" s="252"/>
      <c r="K396" s="252"/>
      <c r="L396" s="257"/>
      <c r="M396" s="258"/>
      <c r="N396" s="259"/>
      <c r="O396" s="259"/>
      <c r="P396" s="259"/>
      <c r="Q396" s="259"/>
      <c r="R396" s="259"/>
      <c r="S396" s="259"/>
      <c r="T396" s="260"/>
      <c r="AT396" s="261" t="s">
        <v>218</v>
      </c>
      <c r="AU396" s="261" t="s">
        <v>85</v>
      </c>
      <c r="AV396" s="12" t="s">
        <v>85</v>
      </c>
      <c r="AW396" s="12" t="s">
        <v>39</v>
      </c>
      <c r="AX396" s="12" t="s">
        <v>76</v>
      </c>
      <c r="AY396" s="261" t="s">
        <v>208</v>
      </c>
    </row>
    <row r="397" spans="2:51" s="12" customFormat="1" ht="13.5">
      <c r="B397" s="251"/>
      <c r="C397" s="252"/>
      <c r="D397" s="248" t="s">
        <v>218</v>
      </c>
      <c r="E397" s="253" t="s">
        <v>22</v>
      </c>
      <c r="F397" s="254" t="s">
        <v>744</v>
      </c>
      <c r="G397" s="252"/>
      <c r="H397" s="255">
        <v>3.303</v>
      </c>
      <c r="I397" s="256"/>
      <c r="J397" s="252"/>
      <c r="K397" s="252"/>
      <c r="L397" s="257"/>
      <c r="M397" s="258"/>
      <c r="N397" s="259"/>
      <c r="O397" s="259"/>
      <c r="P397" s="259"/>
      <c r="Q397" s="259"/>
      <c r="R397" s="259"/>
      <c r="S397" s="259"/>
      <c r="T397" s="260"/>
      <c r="AT397" s="261" t="s">
        <v>218</v>
      </c>
      <c r="AU397" s="261" t="s">
        <v>85</v>
      </c>
      <c r="AV397" s="12" t="s">
        <v>85</v>
      </c>
      <c r="AW397" s="12" t="s">
        <v>39</v>
      </c>
      <c r="AX397" s="12" t="s">
        <v>76</v>
      </c>
      <c r="AY397" s="261" t="s">
        <v>208</v>
      </c>
    </row>
    <row r="398" spans="2:51" s="12" customFormat="1" ht="13.5">
      <c r="B398" s="251"/>
      <c r="C398" s="252"/>
      <c r="D398" s="248" t="s">
        <v>218</v>
      </c>
      <c r="E398" s="253" t="s">
        <v>22</v>
      </c>
      <c r="F398" s="254" t="s">
        <v>745</v>
      </c>
      <c r="G398" s="252"/>
      <c r="H398" s="255">
        <v>2.945</v>
      </c>
      <c r="I398" s="256"/>
      <c r="J398" s="252"/>
      <c r="K398" s="252"/>
      <c r="L398" s="257"/>
      <c r="M398" s="258"/>
      <c r="N398" s="259"/>
      <c r="O398" s="259"/>
      <c r="P398" s="259"/>
      <c r="Q398" s="259"/>
      <c r="R398" s="259"/>
      <c r="S398" s="259"/>
      <c r="T398" s="260"/>
      <c r="AT398" s="261" t="s">
        <v>218</v>
      </c>
      <c r="AU398" s="261" t="s">
        <v>85</v>
      </c>
      <c r="AV398" s="12" t="s">
        <v>85</v>
      </c>
      <c r="AW398" s="12" t="s">
        <v>39</v>
      </c>
      <c r="AX398" s="12" t="s">
        <v>76</v>
      </c>
      <c r="AY398" s="261" t="s">
        <v>208</v>
      </c>
    </row>
    <row r="399" spans="2:51" s="13" customFormat="1" ht="13.5">
      <c r="B399" s="262"/>
      <c r="C399" s="263"/>
      <c r="D399" s="248" t="s">
        <v>218</v>
      </c>
      <c r="E399" s="264" t="s">
        <v>22</v>
      </c>
      <c r="F399" s="265" t="s">
        <v>259</v>
      </c>
      <c r="G399" s="263"/>
      <c r="H399" s="266">
        <v>22.343</v>
      </c>
      <c r="I399" s="267"/>
      <c r="J399" s="263"/>
      <c r="K399" s="263"/>
      <c r="L399" s="268"/>
      <c r="M399" s="269"/>
      <c r="N399" s="270"/>
      <c r="O399" s="270"/>
      <c r="P399" s="270"/>
      <c r="Q399" s="270"/>
      <c r="R399" s="270"/>
      <c r="S399" s="270"/>
      <c r="T399" s="271"/>
      <c r="AT399" s="272" t="s">
        <v>218</v>
      </c>
      <c r="AU399" s="272" t="s">
        <v>85</v>
      </c>
      <c r="AV399" s="13" t="s">
        <v>121</v>
      </c>
      <c r="AW399" s="13" t="s">
        <v>39</v>
      </c>
      <c r="AX399" s="13" t="s">
        <v>18</v>
      </c>
      <c r="AY399" s="272" t="s">
        <v>208</v>
      </c>
    </row>
    <row r="400" spans="2:51" s="12" customFormat="1" ht="13.5">
      <c r="B400" s="251"/>
      <c r="C400" s="252"/>
      <c r="D400" s="248" t="s">
        <v>218</v>
      </c>
      <c r="E400" s="252"/>
      <c r="F400" s="254" t="s">
        <v>746</v>
      </c>
      <c r="G400" s="252"/>
      <c r="H400" s="255">
        <v>24.577</v>
      </c>
      <c r="I400" s="256"/>
      <c r="J400" s="252"/>
      <c r="K400" s="252"/>
      <c r="L400" s="257"/>
      <c r="M400" s="258"/>
      <c r="N400" s="259"/>
      <c r="O400" s="259"/>
      <c r="P400" s="259"/>
      <c r="Q400" s="259"/>
      <c r="R400" s="259"/>
      <c r="S400" s="259"/>
      <c r="T400" s="260"/>
      <c r="AT400" s="261" t="s">
        <v>218</v>
      </c>
      <c r="AU400" s="261" t="s">
        <v>85</v>
      </c>
      <c r="AV400" s="12" t="s">
        <v>85</v>
      </c>
      <c r="AW400" s="12" t="s">
        <v>6</v>
      </c>
      <c r="AX400" s="12" t="s">
        <v>18</v>
      </c>
      <c r="AY400" s="261" t="s">
        <v>208</v>
      </c>
    </row>
    <row r="401" spans="2:65" s="1" customFormat="1" ht="25.5" customHeight="1">
      <c r="B401" s="48"/>
      <c r="C401" s="236" t="s">
        <v>747</v>
      </c>
      <c r="D401" s="236" t="s">
        <v>210</v>
      </c>
      <c r="E401" s="237" t="s">
        <v>748</v>
      </c>
      <c r="F401" s="238" t="s">
        <v>749</v>
      </c>
      <c r="G401" s="239" t="s">
        <v>227</v>
      </c>
      <c r="H401" s="240">
        <v>4</v>
      </c>
      <c r="I401" s="241"/>
      <c r="J401" s="242">
        <f>ROUND(I401*H401,2)</f>
        <v>0</v>
      </c>
      <c r="K401" s="238" t="s">
        <v>214</v>
      </c>
      <c r="L401" s="74"/>
      <c r="M401" s="243" t="s">
        <v>22</v>
      </c>
      <c r="N401" s="244" t="s">
        <v>47</v>
      </c>
      <c r="O401" s="49"/>
      <c r="P401" s="245">
        <f>O401*H401</f>
        <v>0</v>
      </c>
      <c r="Q401" s="245">
        <v>0.01828</v>
      </c>
      <c r="R401" s="245">
        <f>Q401*H401</f>
        <v>0.07312</v>
      </c>
      <c r="S401" s="245">
        <v>0</v>
      </c>
      <c r="T401" s="246">
        <f>S401*H401</f>
        <v>0</v>
      </c>
      <c r="AR401" s="26" t="s">
        <v>121</v>
      </c>
      <c r="AT401" s="26" t="s">
        <v>210</v>
      </c>
      <c r="AU401" s="26" t="s">
        <v>85</v>
      </c>
      <c r="AY401" s="26" t="s">
        <v>208</v>
      </c>
      <c r="BE401" s="247">
        <f>IF(N401="základní",J401,0)</f>
        <v>0</v>
      </c>
      <c r="BF401" s="247">
        <f>IF(N401="snížená",J401,0)</f>
        <v>0</v>
      </c>
      <c r="BG401" s="247">
        <f>IF(N401="zákl. přenesená",J401,0)</f>
        <v>0</v>
      </c>
      <c r="BH401" s="247">
        <f>IF(N401="sníž. přenesená",J401,0)</f>
        <v>0</v>
      </c>
      <c r="BI401" s="247">
        <f>IF(N401="nulová",J401,0)</f>
        <v>0</v>
      </c>
      <c r="BJ401" s="26" t="s">
        <v>18</v>
      </c>
      <c r="BK401" s="247">
        <f>ROUND(I401*H401,2)</f>
        <v>0</v>
      </c>
      <c r="BL401" s="26" t="s">
        <v>121</v>
      </c>
      <c r="BM401" s="26" t="s">
        <v>750</v>
      </c>
    </row>
    <row r="402" spans="2:51" s="14" customFormat="1" ht="13.5">
      <c r="B402" s="273"/>
      <c r="C402" s="274"/>
      <c r="D402" s="248" t="s">
        <v>218</v>
      </c>
      <c r="E402" s="275" t="s">
        <v>22</v>
      </c>
      <c r="F402" s="276" t="s">
        <v>751</v>
      </c>
      <c r="G402" s="274"/>
      <c r="H402" s="275" t="s">
        <v>22</v>
      </c>
      <c r="I402" s="277"/>
      <c r="J402" s="274"/>
      <c r="K402" s="274"/>
      <c r="L402" s="278"/>
      <c r="M402" s="279"/>
      <c r="N402" s="280"/>
      <c r="O402" s="280"/>
      <c r="P402" s="280"/>
      <c r="Q402" s="280"/>
      <c r="R402" s="280"/>
      <c r="S402" s="280"/>
      <c r="T402" s="281"/>
      <c r="AT402" s="282" t="s">
        <v>218</v>
      </c>
      <c r="AU402" s="282" t="s">
        <v>85</v>
      </c>
      <c r="AV402" s="14" t="s">
        <v>18</v>
      </c>
      <c r="AW402" s="14" t="s">
        <v>39</v>
      </c>
      <c r="AX402" s="14" t="s">
        <v>76</v>
      </c>
      <c r="AY402" s="282" t="s">
        <v>208</v>
      </c>
    </row>
    <row r="403" spans="2:51" s="12" customFormat="1" ht="13.5">
      <c r="B403" s="251"/>
      <c r="C403" s="252"/>
      <c r="D403" s="248" t="s">
        <v>218</v>
      </c>
      <c r="E403" s="253" t="s">
        <v>22</v>
      </c>
      <c r="F403" s="254" t="s">
        <v>85</v>
      </c>
      <c r="G403" s="252"/>
      <c r="H403" s="255">
        <v>2</v>
      </c>
      <c r="I403" s="256"/>
      <c r="J403" s="252"/>
      <c r="K403" s="252"/>
      <c r="L403" s="257"/>
      <c r="M403" s="258"/>
      <c r="N403" s="259"/>
      <c r="O403" s="259"/>
      <c r="P403" s="259"/>
      <c r="Q403" s="259"/>
      <c r="R403" s="259"/>
      <c r="S403" s="259"/>
      <c r="T403" s="260"/>
      <c r="AT403" s="261" t="s">
        <v>218</v>
      </c>
      <c r="AU403" s="261" t="s">
        <v>85</v>
      </c>
      <c r="AV403" s="12" t="s">
        <v>85</v>
      </c>
      <c r="AW403" s="12" t="s">
        <v>39</v>
      </c>
      <c r="AX403" s="12" t="s">
        <v>76</v>
      </c>
      <c r="AY403" s="261" t="s">
        <v>208</v>
      </c>
    </row>
    <row r="404" spans="2:51" s="14" customFormat="1" ht="13.5">
      <c r="B404" s="273"/>
      <c r="C404" s="274"/>
      <c r="D404" s="248" t="s">
        <v>218</v>
      </c>
      <c r="E404" s="275" t="s">
        <v>22</v>
      </c>
      <c r="F404" s="276" t="s">
        <v>752</v>
      </c>
      <c r="G404" s="274"/>
      <c r="H404" s="275" t="s">
        <v>22</v>
      </c>
      <c r="I404" s="277"/>
      <c r="J404" s="274"/>
      <c r="K404" s="274"/>
      <c r="L404" s="278"/>
      <c r="M404" s="279"/>
      <c r="N404" s="280"/>
      <c r="O404" s="280"/>
      <c r="P404" s="280"/>
      <c r="Q404" s="280"/>
      <c r="R404" s="280"/>
      <c r="S404" s="280"/>
      <c r="T404" s="281"/>
      <c r="AT404" s="282" t="s">
        <v>218</v>
      </c>
      <c r="AU404" s="282" t="s">
        <v>85</v>
      </c>
      <c r="AV404" s="14" t="s">
        <v>18</v>
      </c>
      <c r="AW404" s="14" t="s">
        <v>39</v>
      </c>
      <c r="AX404" s="14" t="s">
        <v>76</v>
      </c>
      <c r="AY404" s="282" t="s">
        <v>208</v>
      </c>
    </row>
    <row r="405" spans="2:51" s="12" customFormat="1" ht="13.5">
      <c r="B405" s="251"/>
      <c r="C405" s="252"/>
      <c r="D405" s="248" t="s">
        <v>218</v>
      </c>
      <c r="E405" s="253" t="s">
        <v>22</v>
      </c>
      <c r="F405" s="254" t="s">
        <v>18</v>
      </c>
      <c r="G405" s="252"/>
      <c r="H405" s="255">
        <v>1</v>
      </c>
      <c r="I405" s="256"/>
      <c r="J405" s="252"/>
      <c r="K405" s="252"/>
      <c r="L405" s="257"/>
      <c r="M405" s="258"/>
      <c r="N405" s="259"/>
      <c r="O405" s="259"/>
      <c r="P405" s="259"/>
      <c r="Q405" s="259"/>
      <c r="R405" s="259"/>
      <c r="S405" s="259"/>
      <c r="T405" s="260"/>
      <c r="AT405" s="261" t="s">
        <v>218</v>
      </c>
      <c r="AU405" s="261" t="s">
        <v>85</v>
      </c>
      <c r="AV405" s="12" t="s">
        <v>85</v>
      </c>
      <c r="AW405" s="12" t="s">
        <v>39</v>
      </c>
      <c r="AX405" s="12" t="s">
        <v>76</v>
      </c>
      <c r="AY405" s="261" t="s">
        <v>208</v>
      </c>
    </row>
    <row r="406" spans="2:51" s="14" customFormat="1" ht="13.5">
      <c r="B406" s="273"/>
      <c r="C406" s="274"/>
      <c r="D406" s="248" t="s">
        <v>218</v>
      </c>
      <c r="E406" s="275" t="s">
        <v>22</v>
      </c>
      <c r="F406" s="276" t="s">
        <v>753</v>
      </c>
      <c r="G406" s="274"/>
      <c r="H406" s="275" t="s">
        <v>22</v>
      </c>
      <c r="I406" s="277"/>
      <c r="J406" s="274"/>
      <c r="K406" s="274"/>
      <c r="L406" s="278"/>
      <c r="M406" s="279"/>
      <c r="N406" s="280"/>
      <c r="O406" s="280"/>
      <c r="P406" s="280"/>
      <c r="Q406" s="280"/>
      <c r="R406" s="280"/>
      <c r="S406" s="280"/>
      <c r="T406" s="281"/>
      <c r="AT406" s="282" t="s">
        <v>218</v>
      </c>
      <c r="AU406" s="282" t="s">
        <v>85</v>
      </c>
      <c r="AV406" s="14" t="s">
        <v>18</v>
      </c>
      <c r="AW406" s="14" t="s">
        <v>39</v>
      </c>
      <c r="AX406" s="14" t="s">
        <v>76</v>
      </c>
      <c r="AY406" s="282" t="s">
        <v>208</v>
      </c>
    </row>
    <row r="407" spans="2:51" s="12" customFormat="1" ht="13.5">
      <c r="B407" s="251"/>
      <c r="C407" s="252"/>
      <c r="D407" s="248" t="s">
        <v>218</v>
      </c>
      <c r="E407" s="253" t="s">
        <v>22</v>
      </c>
      <c r="F407" s="254" t="s">
        <v>18</v>
      </c>
      <c r="G407" s="252"/>
      <c r="H407" s="255">
        <v>1</v>
      </c>
      <c r="I407" s="256"/>
      <c r="J407" s="252"/>
      <c r="K407" s="252"/>
      <c r="L407" s="257"/>
      <c r="M407" s="258"/>
      <c r="N407" s="259"/>
      <c r="O407" s="259"/>
      <c r="P407" s="259"/>
      <c r="Q407" s="259"/>
      <c r="R407" s="259"/>
      <c r="S407" s="259"/>
      <c r="T407" s="260"/>
      <c r="AT407" s="261" t="s">
        <v>218</v>
      </c>
      <c r="AU407" s="261" t="s">
        <v>85</v>
      </c>
      <c r="AV407" s="12" t="s">
        <v>85</v>
      </c>
      <c r="AW407" s="12" t="s">
        <v>39</v>
      </c>
      <c r="AX407" s="12" t="s">
        <v>76</v>
      </c>
      <c r="AY407" s="261" t="s">
        <v>208</v>
      </c>
    </row>
    <row r="408" spans="2:51" s="13" customFormat="1" ht="13.5">
      <c r="B408" s="262"/>
      <c r="C408" s="263"/>
      <c r="D408" s="248" t="s">
        <v>218</v>
      </c>
      <c r="E408" s="264" t="s">
        <v>22</v>
      </c>
      <c r="F408" s="265" t="s">
        <v>259</v>
      </c>
      <c r="G408" s="263"/>
      <c r="H408" s="266">
        <v>4</v>
      </c>
      <c r="I408" s="267"/>
      <c r="J408" s="263"/>
      <c r="K408" s="263"/>
      <c r="L408" s="268"/>
      <c r="M408" s="269"/>
      <c r="N408" s="270"/>
      <c r="O408" s="270"/>
      <c r="P408" s="270"/>
      <c r="Q408" s="270"/>
      <c r="R408" s="270"/>
      <c r="S408" s="270"/>
      <c r="T408" s="271"/>
      <c r="AT408" s="272" t="s">
        <v>218</v>
      </c>
      <c r="AU408" s="272" t="s">
        <v>85</v>
      </c>
      <c r="AV408" s="13" t="s">
        <v>121</v>
      </c>
      <c r="AW408" s="13" t="s">
        <v>39</v>
      </c>
      <c r="AX408" s="13" t="s">
        <v>18</v>
      </c>
      <c r="AY408" s="272" t="s">
        <v>208</v>
      </c>
    </row>
    <row r="409" spans="2:65" s="1" customFormat="1" ht="25.5" customHeight="1">
      <c r="B409" s="48"/>
      <c r="C409" s="236" t="s">
        <v>754</v>
      </c>
      <c r="D409" s="236" t="s">
        <v>210</v>
      </c>
      <c r="E409" s="237" t="s">
        <v>755</v>
      </c>
      <c r="F409" s="238" t="s">
        <v>756</v>
      </c>
      <c r="G409" s="239" t="s">
        <v>227</v>
      </c>
      <c r="H409" s="240">
        <v>21</v>
      </c>
      <c r="I409" s="241"/>
      <c r="J409" s="242">
        <f>ROUND(I409*H409,2)</f>
        <v>0</v>
      </c>
      <c r="K409" s="238" t="s">
        <v>214</v>
      </c>
      <c r="L409" s="74"/>
      <c r="M409" s="243" t="s">
        <v>22</v>
      </c>
      <c r="N409" s="244" t="s">
        <v>47</v>
      </c>
      <c r="O409" s="49"/>
      <c r="P409" s="245">
        <f>O409*H409</f>
        <v>0</v>
      </c>
      <c r="Q409" s="245">
        <v>0.02321</v>
      </c>
      <c r="R409" s="245">
        <f>Q409*H409</f>
        <v>0.48741</v>
      </c>
      <c r="S409" s="245">
        <v>0</v>
      </c>
      <c r="T409" s="246">
        <f>S409*H409</f>
        <v>0</v>
      </c>
      <c r="AR409" s="26" t="s">
        <v>121</v>
      </c>
      <c r="AT409" s="26" t="s">
        <v>210</v>
      </c>
      <c r="AU409" s="26" t="s">
        <v>85</v>
      </c>
      <c r="AY409" s="26" t="s">
        <v>208</v>
      </c>
      <c r="BE409" s="247">
        <f>IF(N409="základní",J409,0)</f>
        <v>0</v>
      </c>
      <c r="BF409" s="247">
        <f>IF(N409="snížená",J409,0)</f>
        <v>0</v>
      </c>
      <c r="BG409" s="247">
        <f>IF(N409="zákl. přenesená",J409,0)</f>
        <v>0</v>
      </c>
      <c r="BH409" s="247">
        <f>IF(N409="sníž. přenesená",J409,0)</f>
        <v>0</v>
      </c>
      <c r="BI409" s="247">
        <f>IF(N409="nulová",J409,0)</f>
        <v>0</v>
      </c>
      <c r="BJ409" s="26" t="s">
        <v>18</v>
      </c>
      <c r="BK409" s="247">
        <f>ROUND(I409*H409,2)</f>
        <v>0</v>
      </c>
      <c r="BL409" s="26" t="s">
        <v>121</v>
      </c>
      <c r="BM409" s="26" t="s">
        <v>757</v>
      </c>
    </row>
    <row r="410" spans="2:51" s="14" customFormat="1" ht="13.5">
      <c r="B410" s="273"/>
      <c r="C410" s="274"/>
      <c r="D410" s="248" t="s">
        <v>218</v>
      </c>
      <c r="E410" s="275" t="s">
        <v>22</v>
      </c>
      <c r="F410" s="276" t="s">
        <v>751</v>
      </c>
      <c r="G410" s="274"/>
      <c r="H410" s="275" t="s">
        <v>22</v>
      </c>
      <c r="I410" s="277"/>
      <c r="J410" s="274"/>
      <c r="K410" s="274"/>
      <c r="L410" s="278"/>
      <c r="M410" s="279"/>
      <c r="N410" s="280"/>
      <c r="O410" s="280"/>
      <c r="P410" s="280"/>
      <c r="Q410" s="280"/>
      <c r="R410" s="280"/>
      <c r="S410" s="280"/>
      <c r="T410" s="281"/>
      <c r="AT410" s="282" t="s">
        <v>218</v>
      </c>
      <c r="AU410" s="282" t="s">
        <v>85</v>
      </c>
      <c r="AV410" s="14" t="s">
        <v>18</v>
      </c>
      <c r="AW410" s="14" t="s">
        <v>39</v>
      </c>
      <c r="AX410" s="14" t="s">
        <v>76</v>
      </c>
      <c r="AY410" s="282" t="s">
        <v>208</v>
      </c>
    </row>
    <row r="411" spans="2:51" s="12" customFormat="1" ht="13.5">
      <c r="B411" s="251"/>
      <c r="C411" s="252"/>
      <c r="D411" s="248" t="s">
        <v>218</v>
      </c>
      <c r="E411" s="253" t="s">
        <v>22</v>
      </c>
      <c r="F411" s="254" t="s">
        <v>244</v>
      </c>
      <c r="G411" s="252"/>
      <c r="H411" s="255">
        <v>7</v>
      </c>
      <c r="I411" s="256"/>
      <c r="J411" s="252"/>
      <c r="K411" s="252"/>
      <c r="L411" s="257"/>
      <c r="M411" s="258"/>
      <c r="N411" s="259"/>
      <c r="O411" s="259"/>
      <c r="P411" s="259"/>
      <c r="Q411" s="259"/>
      <c r="R411" s="259"/>
      <c r="S411" s="259"/>
      <c r="T411" s="260"/>
      <c r="AT411" s="261" t="s">
        <v>218</v>
      </c>
      <c r="AU411" s="261" t="s">
        <v>85</v>
      </c>
      <c r="AV411" s="12" t="s">
        <v>85</v>
      </c>
      <c r="AW411" s="12" t="s">
        <v>39</v>
      </c>
      <c r="AX411" s="12" t="s">
        <v>76</v>
      </c>
      <c r="AY411" s="261" t="s">
        <v>208</v>
      </c>
    </row>
    <row r="412" spans="2:51" s="14" customFormat="1" ht="13.5">
      <c r="B412" s="273"/>
      <c r="C412" s="274"/>
      <c r="D412" s="248" t="s">
        <v>218</v>
      </c>
      <c r="E412" s="275" t="s">
        <v>22</v>
      </c>
      <c r="F412" s="276" t="s">
        <v>752</v>
      </c>
      <c r="G412" s="274"/>
      <c r="H412" s="275" t="s">
        <v>22</v>
      </c>
      <c r="I412" s="277"/>
      <c r="J412" s="274"/>
      <c r="K412" s="274"/>
      <c r="L412" s="278"/>
      <c r="M412" s="279"/>
      <c r="N412" s="280"/>
      <c r="O412" s="280"/>
      <c r="P412" s="280"/>
      <c r="Q412" s="280"/>
      <c r="R412" s="280"/>
      <c r="S412" s="280"/>
      <c r="T412" s="281"/>
      <c r="AT412" s="282" t="s">
        <v>218</v>
      </c>
      <c r="AU412" s="282" t="s">
        <v>85</v>
      </c>
      <c r="AV412" s="14" t="s">
        <v>18</v>
      </c>
      <c r="AW412" s="14" t="s">
        <v>39</v>
      </c>
      <c r="AX412" s="14" t="s">
        <v>76</v>
      </c>
      <c r="AY412" s="282" t="s">
        <v>208</v>
      </c>
    </row>
    <row r="413" spans="2:51" s="12" customFormat="1" ht="13.5">
      <c r="B413" s="251"/>
      <c r="C413" s="252"/>
      <c r="D413" s="248" t="s">
        <v>218</v>
      </c>
      <c r="E413" s="253" t="s">
        <v>22</v>
      </c>
      <c r="F413" s="254" t="s">
        <v>244</v>
      </c>
      <c r="G413" s="252"/>
      <c r="H413" s="255">
        <v>7</v>
      </c>
      <c r="I413" s="256"/>
      <c r="J413" s="252"/>
      <c r="K413" s="252"/>
      <c r="L413" s="257"/>
      <c r="M413" s="258"/>
      <c r="N413" s="259"/>
      <c r="O413" s="259"/>
      <c r="P413" s="259"/>
      <c r="Q413" s="259"/>
      <c r="R413" s="259"/>
      <c r="S413" s="259"/>
      <c r="T413" s="260"/>
      <c r="AT413" s="261" t="s">
        <v>218</v>
      </c>
      <c r="AU413" s="261" t="s">
        <v>85</v>
      </c>
      <c r="AV413" s="12" t="s">
        <v>85</v>
      </c>
      <c r="AW413" s="12" t="s">
        <v>39</v>
      </c>
      <c r="AX413" s="12" t="s">
        <v>76</v>
      </c>
      <c r="AY413" s="261" t="s">
        <v>208</v>
      </c>
    </row>
    <row r="414" spans="2:51" s="14" customFormat="1" ht="13.5">
      <c r="B414" s="273"/>
      <c r="C414" s="274"/>
      <c r="D414" s="248" t="s">
        <v>218</v>
      </c>
      <c r="E414" s="275" t="s">
        <v>22</v>
      </c>
      <c r="F414" s="276" t="s">
        <v>758</v>
      </c>
      <c r="G414" s="274"/>
      <c r="H414" s="275" t="s">
        <v>22</v>
      </c>
      <c r="I414" s="277"/>
      <c r="J414" s="274"/>
      <c r="K414" s="274"/>
      <c r="L414" s="278"/>
      <c r="M414" s="279"/>
      <c r="N414" s="280"/>
      <c r="O414" s="280"/>
      <c r="P414" s="280"/>
      <c r="Q414" s="280"/>
      <c r="R414" s="280"/>
      <c r="S414" s="280"/>
      <c r="T414" s="281"/>
      <c r="AT414" s="282" t="s">
        <v>218</v>
      </c>
      <c r="AU414" s="282" t="s">
        <v>85</v>
      </c>
      <c r="AV414" s="14" t="s">
        <v>18</v>
      </c>
      <c r="AW414" s="14" t="s">
        <v>39</v>
      </c>
      <c r="AX414" s="14" t="s">
        <v>76</v>
      </c>
      <c r="AY414" s="282" t="s">
        <v>208</v>
      </c>
    </row>
    <row r="415" spans="2:51" s="12" customFormat="1" ht="13.5">
      <c r="B415" s="251"/>
      <c r="C415" s="252"/>
      <c r="D415" s="248" t="s">
        <v>218</v>
      </c>
      <c r="E415" s="253" t="s">
        <v>22</v>
      </c>
      <c r="F415" s="254" t="s">
        <v>244</v>
      </c>
      <c r="G415" s="252"/>
      <c r="H415" s="255">
        <v>7</v>
      </c>
      <c r="I415" s="256"/>
      <c r="J415" s="252"/>
      <c r="K415" s="252"/>
      <c r="L415" s="257"/>
      <c r="M415" s="258"/>
      <c r="N415" s="259"/>
      <c r="O415" s="259"/>
      <c r="P415" s="259"/>
      <c r="Q415" s="259"/>
      <c r="R415" s="259"/>
      <c r="S415" s="259"/>
      <c r="T415" s="260"/>
      <c r="AT415" s="261" t="s">
        <v>218</v>
      </c>
      <c r="AU415" s="261" t="s">
        <v>85</v>
      </c>
      <c r="AV415" s="12" t="s">
        <v>85</v>
      </c>
      <c r="AW415" s="12" t="s">
        <v>39</v>
      </c>
      <c r="AX415" s="12" t="s">
        <v>76</v>
      </c>
      <c r="AY415" s="261" t="s">
        <v>208</v>
      </c>
    </row>
    <row r="416" spans="2:51" s="13" customFormat="1" ht="13.5">
      <c r="B416" s="262"/>
      <c r="C416" s="263"/>
      <c r="D416" s="248" t="s">
        <v>218</v>
      </c>
      <c r="E416" s="264" t="s">
        <v>22</v>
      </c>
      <c r="F416" s="265" t="s">
        <v>259</v>
      </c>
      <c r="G416" s="263"/>
      <c r="H416" s="266">
        <v>21</v>
      </c>
      <c r="I416" s="267"/>
      <c r="J416" s="263"/>
      <c r="K416" s="263"/>
      <c r="L416" s="268"/>
      <c r="M416" s="269"/>
      <c r="N416" s="270"/>
      <c r="O416" s="270"/>
      <c r="P416" s="270"/>
      <c r="Q416" s="270"/>
      <c r="R416" s="270"/>
      <c r="S416" s="270"/>
      <c r="T416" s="271"/>
      <c r="AT416" s="272" t="s">
        <v>218</v>
      </c>
      <c r="AU416" s="272" t="s">
        <v>85</v>
      </c>
      <c r="AV416" s="13" t="s">
        <v>121</v>
      </c>
      <c r="AW416" s="13" t="s">
        <v>39</v>
      </c>
      <c r="AX416" s="13" t="s">
        <v>18</v>
      </c>
      <c r="AY416" s="272" t="s">
        <v>208</v>
      </c>
    </row>
    <row r="417" spans="2:65" s="1" customFormat="1" ht="25.5" customHeight="1">
      <c r="B417" s="48"/>
      <c r="C417" s="236" t="s">
        <v>759</v>
      </c>
      <c r="D417" s="236" t="s">
        <v>210</v>
      </c>
      <c r="E417" s="237" t="s">
        <v>760</v>
      </c>
      <c r="F417" s="238" t="s">
        <v>761</v>
      </c>
      <c r="G417" s="239" t="s">
        <v>227</v>
      </c>
      <c r="H417" s="240">
        <v>33</v>
      </c>
      <c r="I417" s="241"/>
      <c r="J417" s="242">
        <f>ROUND(I417*H417,2)</f>
        <v>0</v>
      </c>
      <c r="K417" s="238" t="s">
        <v>214</v>
      </c>
      <c r="L417" s="74"/>
      <c r="M417" s="243" t="s">
        <v>22</v>
      </c>
      <c r="N417" s="244" t="s">
        <v>47</v>
      </c>
      <c r="O417" s="49"/>
      <c r="P417" s="245">
        <f>O417*H417</f>
        <v>0</v>
      </c>
      <c r="Q417" s="245">
        <v>0.04645</v>
      </c>
      <c r="R417" s="245">
        <f>Q417*H417</f>
        <v>1.53285</v>
      </c>
      <c r="S417" s="245">
        <v>0</v>
      </c>
      <c r="T417" s="246">
        <f>S417*H417</f>
        <v>0</v>
      </c>
      <c r="AR417" s="26" t="s">
        <v>121</v>
      </c>
      <c r="AT417" s="26" t="s">
        <v>210</v>
      </c>
      <c r="AU417" s="26" t="s">
        <v>85</v>
      </c>
      <c r="AY417" s="26" t="s">
        <v>208</v>
      </c>
      <c r="BE417" s="247">
        <f>IF(N417="základní",J417,0)</f>
        <v>0</v>
      </c>
      <c r="BF417" s="247">
        <f>IF(N417="snížená",J417,0)</f>
        <v>0</v>
      </c>
      <c r="BG417" s="247">
        <f>IF(N417="zákl. přenesená",J417,0)</f>
        <v>0</v>
      </c>
      <c r="BH417" s="247">
        <f>IF(N417="sníž. přenesená",J417,0)</f>
        <v>0</v>
      </c>
      <c r="BI417" s="247">
        <f>IF(N417="nulová",J417,0)</f>
        <v>0</v>
      </c>
      <c r="BJ417" s="26" t="s">
        <v>18</v>
      </c>
      <c r="BK417" s="247">
        <f>ROUND(I417*H417,2)</f>
        <v>0</v>
      </c>
      <c r="BL417" s="26" t="s">
        <v>121</v>
      </c>
      <c r="BM417" s="26" t="s">
        <v>762</v>
      </c>
    </row>
    <row r="418" spans="2:47" s="1" customFormat="1" ht="13.5">
      <c r="B418" s="48"/>
      <c r="C418" s="76"/>
      <c r="D418" s="248" t="s">
        <v>216</v>
      </c>
      <c r="E418" s="76"/>
      <c r="F418" s="249" t="s">
        <v>763</v>
      </c>
      <c r="G418" s="76"/>
      <c r="H418" s="76"/>
      <c r="I418" s="206"/>
      <c r="J418" s="76"/>
      <c r="K418" s="76"/>
      <c r="L418" s="74"/>
      <c r="M418" s="250"/>
      <c r="N418" s="49"/>
      <c r="O418" s="49"/>
      <c r="P418" s="49"/>
      <c r="Q418" s="49"/>
      <c r="R418" s="49"/>
      <c r="S418" s="49"/>
      <c r="T418" s="97"/>
      <c r="AT418" s="26" t="s">
        <v>216</v>
      </c>
      <c r="AU418" s="26" t="s">
        <v>85</v>
      </c>
    </row>
    <row r="419" spans="2:51" s="14" customFormat="1" ht="13.5">
      <c r="B419" s="273"/>
      <c r="C419" s="274"/>
      <c r="D419" s="248" t="s">
        <v>218</v>
      </c>
      <c r="E419" s="275" t="s">
        <v>22</v>
      </c>
      <c r="F419" s="276" t="s">
        <v>764</v>
      </c>
      <c r="G419" s="274"/>
      <c r="H419" s="275" t="s">
        <v>22</v>
      </c>
      <c r="I419" s="277"/>
      <c r="J419" s="274"/>
      <c r="K419" s="274"/>
      <c r="L419" s="278"/>
      <c r="M419" s="279"/>
      <c r="N419" s="280"/>
      <c r="O419" s="280"/>
      <c r="P419" s="280"/>
      <c r="Q419" s="280"/>
      <c r="R419" s="280"/>
      <c r="S419" s="280"/>
      <c r="T419" s="281"/>
      <c r="AT419" s="282" t="s">
        <v>218</v>
      </c>
      <c r="AU419" s="282" t="s">
        <v>85</v>
      </c>
      <c r="AV419" s="14" t="s">
        <v>18</v>
      </c>
      <c r="AW419" s="14" t="s">
        <v>39</v>
      </c>
      <c r="AX419" s="14" t="s">
        <v>76</v>
      </c>
      <c r="AY419" s="282" t="s">
        <v>208</v>
      </c>
    </row>
    <row r="420" spans="2:51" s="14" customFormat="1" ht="13.5">
      <c r="B420" s="273"/>
      <c r="C420" s="274"/>
      <c r="D420" s="248" t="s">
        <v>218</v>
      </c>
      <c r="E420" s="275" t="s">
        <v>22</v>
      </c>
      <c r="F420" s="276" t="s">
        <v>681</v>
      </c>
      <c r="G420" s="274"/>
      <c r="H420" s="275" t="s">
        <v>22</v>
      </c>
      <c r="I420" s="277"/>
      <c r="J420" s="274"/>
      <c r="K420" s="274"/>
      <c r="L420" s="278"/>
      <c r="M420" s="279"/>
      <c r="N420" s="280"/>
      <c r="O420" s="280"/>
      <c r="P420" s="280"/>
      <c r="Q420" s="280"/>
      <c r="R420" s="280"/>
      <c r="S420" s="280"/>
      <c r="T420" s="281"/>
      <c r="AT420" s="282" t="s">
        <v>218</v>
      </c>
      <c r="AU420" s="282" t="s">
        <v>85</v>
      </c>
      <c r="AV420" s="14" t="s">
        <v>18</v>
      </c>
      <c r="AW420" s="14" t="s">
        <v>39</v>
      </c>
      <c r="AX420" s="14" t="s">
        <v>76</v>
      </c>
      <c r="AY420" s="282" t="s">
        <v>208</v>
      </c>
    </row>
    <row r="421" spans="2:51" s="12" customFormat="1" ht="13.5">
      <c r="B421" s="251"/>
      <c r="C421" s="252"/>
      <c r="D421" s="248" t="s">
        <v>218</v>
      </c>
      <c r="E421" s="253" t="s">
        <v>22</v>
      </c>
      <c r="F421" s="254" t="s">
        <v>765</v>
      </c>
      <c r="G421" s="252"/>
      <c r="H421" s="255">
        <v>3</v>
      </c>
      <c r="I421" s="256"/>
      <c r="J421" s="252"/>
      <c r="K421" s="252"/>
      <c r="L421" s="257"/>
      <c r="M421" s="258"/>
      <c r="N421" s="259"/>
      <c r="O421" s="259"/>
      <c r="P421" s="259"/>
      <c r="Q421" s="259"/>
      <c r="R421" s="259"/>
      <c r="S421" s="259"/>
      <c r="T421" s="260"/>
      <c r="AT421" s="261" t="s">
        <v>218</v>
      </c>
      <c r="AU421" s="261" t="s">
        <v>85</v>
      </c>
      <c r="AV421" s="12" t="s">
        <v>85</v>
      </c>
      <c r="AW421" s="12" t="s">
        <v>39</v>
      </c>
      <c r="AX421" s="12" t="s">
        <v>76</v>
      </c>
      <c r="AY421" s="261" t="s">
        <v>208</v>
      </c>
    </row>
    <row r="422" spans="2:51" s="14" customFormat="1" ht="13.5">
      <c r="B422" s="273"/>
      <c r="C422" s="274"/>
      <c r="D422" s="248" t="s">
        <v>218</v>
      </c>
      <c r="E422" s="275" t="s">
        <v>22</v>
      </c>
      <c r="F422" s="276" t="s">
        <v>766</v>
      </c>
      <c r="G422" s="274"/>
      <c r="H422" s="275" t="s">
        <v>22</v>
      </c>
      <c r="I422" s="277"/>
      <c r="J422" s="274"/>
      <c r="K422" s="274"/>
      <c r="L422" s="278"/>
      <c r="M422" s="279"/>
      <c r="N422" s="280"/>
      <c r="O422" s="280"/>
      <c r="P422" s="280"/>
      <c r="Q422" s="280"/>
      <c r="R422" s="280"/>
      <c r="S422" s="280"/>
      <c r="T422" s="281"/>
      <c r="AT422" s="282" t="s">
        <v>218</v>
      </c>
      <c r="AU422" s="282" t="s">
        <v>85</v>
      </c>
      <c r="AV422" s="14" t="s">
        <v>18</v>
      </c>
      <c r="AW422" s="14" t="s">
        <v>39</v>
      </c>
      <c r="AX422" s="14" t="s">
        <v>76</v>
      </c>
      <c r="AY422" s="282" t="s">
        <v>208</v>
      </c>
    </row>
    <row r="423" spans="2:51" s="14" customFormat="1" ht="13.5">
      <c r="B423" s="273"/>
      <c r="C423" s="274"/>
      <c r="D423" s="248" t="s">
        <v>218</v>
      </c>
      <c r="E423" s="275" t="s">
        <v>22</v>
      </c>
      <c r="F423" s="276" t="s">
        <v>697</v>
      </c>
      <c r="G423" s="274"/>
      <c r="H423" s="275" t="s">
        <v>22</v>
      </c>
      <c r="I423" s="277"/>
      <c r="J423" s="274"/>
      <c r="K423" s="274"/>
      <c r="L423" s="278"/>
      <c r="M423" s="279"/>
      <c r="N423" s="280"/>
      <c r="O423" s="280"/>
      <c r="P423" s="280"/>
      <c r="Q423" s="280"/>
      <c r="R423" s="280"/>
      <c r="S423" s="280"/>
      <c r="T423" s="281"/>
      <c r="AT423" s="282" t="s">
        <v>218</v>
      </c>
      <c r="AU423" s="282" t="s">
        <v>85</v>
      </c>
      <c r="AV423" s="14" t="s">
        <v>18</v>
      </c>
      <c r="AW423" s="14" t="s">
        <v>39</v>
      </c>
      <c r="AX423" s="14" t="s">
        <v>76</v>
      </c>
      <c r="AY423" s="282" t="s">
        <v>208</v>
      </c>
    </row>
    <row r="424" spans="2:51" s="12" customFormat="1" ht="13.5">
      <c r="B424" s="251"/>
      <c r="C424" s="252"/>
      <c r="D424" s="248" t="s">
        <v>218</v>
      </c>
      <c r="E424" s="253" t="s">
        <v>22</v>
      </c>
      <c r="F424" s="254" t="s">
        <v>767</v>
      </c>
      <c r="G424" s="252"/>
      <c r="H424" s="255">
        <v>15</v>
      </c>
      <c r="I424" s="256"/>
      <c r="J424" s="252"/>
      <c r="K424" s="252"/>
      <c r="L424" s="257"/>
      <c r="M424" s="258"/>
      <c r="N424" s="259"/>
      <c r="O424" s="259"/>
      <c r="P424" s="259"/>
      <c r="Q424" s="259"/>
      <c r="R424" s="259"/>
      <c r="S424" s="259"/>
      <c r="T424" s="260"/>
      <c r="AT424" s="261" t="s">
        <v>218</v>
      </c>
      <c r="AU424" s="261" t="s">
        <v>85</v>
      </c>
      <c r="AV424" s="12" t="s">
        <v>85</v>
      </c>
      <c r="AW424" s="12" t="s">
        <v>39</v>
      </c>
      <c r="AX424" s="12" t="s">
        <v>76</v>
      </c>
      <c r="AY424" s="261" t="s">
        <v>208</v>
      </c>
    </row>
    <row r="425" spans="2:51" s="14" customFormat="1" ht="13.5">
      <c r="B425" s="273"/>
      <c r="C425" s="274"/>
      <c r="D425" s="248" t="s">
        <v>218</v>
      </c>
      <c r="E425" s="275" t="s">
        <v>22</v>
      </c>
      <c r="F425" s="276" t="s">
        <v>768</v>
      </c>
      <c r="G425" s="274"/>
      <c r="H425" s="275" t="s">
        <v>22</v>
      </c>
      <c r="I425" s="277"/>
      <c r="J425" s="274"/>
      <c r="K425" s="274"/>
      <c r="L425" s="278"/>
      <c r="M425" s="279"/>
      <c r="N425" s="280"/>
      <c r="O425" s="280"/>
      <c r="P425" s="280"/>
      <c r="Q425" s="280"/>
      <c r="R425" s="280"/>
      <c r="S425" s="280"/>
      <c r="T425" s="281"/>
      <c r="AT425" s="282" t="s">
        <v>218</v>
      </c>
      <c r="AU425" s="282" t="s">
        <v>85</v>
      </c>
      <c r="AV425" s="14" t="s">
        <v>18</v>
      </c>
      <c r="AW425" s="14" t="s">
        <v>39</v>
      </c>
      <c r="AX425" s="14" t="s">
        <v>76</v>
      </c>
      <c r="AY425" s="282" t="s">
        <v>208</v>
      </c>
    </row>
    <row r="426" spans="2:51" s="12" customFormat="1" ht="13.5">
      <c r="B426" s="251"/>
      <c r="C426" s="252"/>
      <c r="D426" s="248" t="s">
        <v>218</v>
      </c>
      <c r="E426" s="253" t="s">
        <v>22</v>
      </c>
      <c r="F426" s="254" t="s">
        <v>767</v>
      </c>
      <c r="G426" s="252"/>
      <c r="H426" s="255">
        <v>15</v>
      </c>
      <c r="I426" s="256"/>
      <c r="J426" s="252"/>
      <c r="K426" s="252"/>
      <c r="L426" s="257"/>
      <c r="M426" s="258"/>
      <c r="N426" s="259"/>
      <c r="O426" s="259"/>
      <c r="P426" s="259"/>
      <c r="Q426" s="259"/>
      <c r="R426" s="259"/>
      <c r="S426" s="259"/>
      <c r="T426" s="260"/>
      <c r="AT426" s="261" t="s">
        <v>218</v>
      </c>
      <c r="AU426" s="261" t="s">
        <v>85</v>
      </c>
      <c r="AV426" s="12" t="s">
        <v>85</v>
      </c>
      <c r="AW426" s="12" t="s">
        <v>39</v>
      </c>
      <c r="AX426" s="12" t="s">
        <v>76</v>
      </c>
      <c r="AY426" s="261" t="s">
        <v>208</v>
      </c>
    </row>
    <row r="427" spans="2:51" s="13" customFormat="1" ht="13.5">
      <c r="B427" s="262"/>
      <c r="C427" s="263"/>
      <c r="D427" s="248" t="s">
        <v>218</v>
      </c>
      <c r="E427" s="264" t="s">
        <v>22</v>
      </c>
      <c r="F427" s="265" t="s">
        <v>259</v>
      </c>
      <c r="G427" s="263"/>
      <c r="H427" s="266">
        <v>33</v>
      </c>
      <c r="I427" s="267"/>
      <c r="J427" s="263"/>
      <c r="K427" s="263"/>
      <c r="L427" s="268"/>
      <c r="M427" s="269"/>
      <c r="N427" s="270"/>
      <c r="O427" s="270"/>
      <c r="P427" s="270"/>
      <c r="Q427" s="270"/>
      <c r="R427" s="270"/>
      <c r="S427" s="270"/>
      <c r="T427" s="271"/>
      <c r="AT427" s="272" t="s">
        <v>218</v>
      </c>
      <c r="AU427" s="272" t="s">
        <v>85</v>
      </c>
      <c r="AV427" s="13" t="s">
        <v>121</v>
      </c>
      <c r="AW427" s="13" t="s">
        <v>39</v>
      </c>
      <c r="AX427" s="13" t="s">
        <v>18</v>
      </c>
      <c r="AY427" s="272" t="s">
        <v>208</v>
      </c>
    </row>
    <row r="428" spans="2:65" s="1" customFormat="1" ht="25.5" customHeight="1">
      <c r="B428" s="48"/>
      <c r="C428" s="236" t="s">
        <v>769</v>
      </c>
      <c r="D428" s="236" t="s">
        <v>210</v>
      </c>
      <c r="E428" s="237" t="s">
        <v>770</v>
      </c>
      <c r="F428" s="238" t="s">
        <v>771</v>
      </c>
      <c r="G428" s="239" t="s">
        <v>227</v>
      </c>
      <c r="H428" s="240">
        <v>42</v>
      </c>
      <c r="I428" s="241"/>
      <c r="J428" s="242">
        <f>ROUND(I428*H428,2)</f>
        <v>0</v>
      </c>
      <c r="K428" s="238" t="s">
        <v>242</v>
      </c>
      <c r="L428" s="74"/>
      <c r="M428" s="243" t="s">
        <v>22</v>
      </c>
      <c r="N428" s="244" t="s">
        <v>47</v>
      </c>
      <c r="O428" s="49"/>
      <c r="P428" s="245">
        <f>O428*H428</f>
        <v>0</v>
      </c>
      <c r="Q428" s="245">
        <v>0.06481</v>
      </c>
      <c r="R428" s="245">
        <f>Q428*H428</f>
        <v>2.72202</v>
      </c>
      <c r="S428" s="245">
        <v>0</v>
      </c>
      <c r="T428" s="246">
        <f>S428*H428</f>
        <v>0</v>
      </c>
      <c r="AR428" s="26" t="s">
        <v>121</v>
      </c>
      <c r="AT428" s="26" t="s">
        <v>210</v>
      </c>
      <c r="AU428" s="26" t="s">
        <v>85</v>
      </c>
      <c r="AY428" s="26" t="s">
        <v>208</v>
      </c>
      <c r="BE428" s="247">
        <f>IF(N428="základní",J428,0)</f>
        <v>0</v>
      </c>
      <c r="BF428" s="247">
        <f>IF(N428="snížená",J428,0)</f>
        <v>0</v>
      </c>
      <c r="BG428" s="247">
        <f>IF(N428="zákl. přenesená",J428,0)</f>
        <v>0</v>
      </c>
      <c r="BH428" s="247">
        <f>IF(N428="sníž. přenesená",J428,0)</f>
        <v>0</v>
      </c>
      <c r="BI428" s="247">
        <f>IF(N428="nulová",J428,0)</f>
        <v>0</v>
      </c>
      <c r="BJ428" s="26" t="s">
        <v>18</v>
      </c>
      <c r="BK428" s="247">
        <f>ROUND(I428*H428,2)</f>
        <v>0</v>
      </c>
      <c r="BL428" s="26" t="s">
        <v>121</v>
      </c>
      <c r="BM428" s="26" t="s">
        <v>772</v>
      </c>
    </row>
    <row r="429" spans="2:51" s="14" customFormat="1" ht="13.5">
      <c r="B429" s="273"/>
      <c r="C429" s="274"/>
      <c r="D429" s="248" t="s">
        <v>218</v>
      </c>
      <c r="E429" s="275" t="s">
        <v>22</v>
      </c>
      <c r="F429" s="276" t="s">
        <v>773</v>
      </c>
      <c r="G429" s="274"/>
      <c r="H429" s="275" t="s">
        <v>22</v>
      </c>
      <c r="I429" s="277"/>
      <c r="J429" s="274"/>
      <c r="K429" s="274"/>
      <c r="L429" s="278"/>
      <c r="M429" s="279"/>
      <c r="N429" s="280"/>
      <c r="O429" s="280"/>
      <c r="P429" s="280"/>
      <c r="Q429" s="280"/>
      <c r="R429" s="280"/>
      <c r="S429" s="280"/>
      <c r="T429" s="281"/>
      <c r="AT429" s="282" t="s">
        <v>218</v>
      </c>
      <c r="AU429" s="282" t="s">
        <v>85</v>
      </c>
      <c r="AV429" s="14" t="s">
        <v>18</v>
      </c>
      <c r="AW429" s="14" t="s">
        <v>39</v>
      </c>
      <c r="AX429" s="14" t="s">
        <v>76</v>
      </c>
      <c r="AY429" s="282" t="s">
        <v>208</v>
      </c>
    </row>
    <row r="430" spans="2:51" s="12" customFormat="1" ht="13.5">
      <c r="B430" s="251"/>
      <c r="C430" s="252"/>
      <c r="D430" s="248" t="s">
        <v>218</v>
      </c>
      <c r="E430" s="253" t="s">
        <v>22</v>
      </c>
      <c r="F430" s="254" t="s">
        <v>76</v>
      </c>
      <c r="G430" s="252"/>
      <c r="H430" s="255">
        <v>0</v>
      </c>
      <c r="I430" s="256"/>
      <c r="J430" s="252"/>
      <c r="K430" s="252"/>
      <c r="L430" s="257"/>
      <c r="M430" s="258"/>
      <c r="N430" s="259"/>
      <c r="O430" s="259"/>
      <c r="P430" s="259"/>
      <c r="Q430" s="259"/>
      <c r="R430" s="259"/>
      <c r="S430" s="259"/>
      <c r="T430" s="260"/>
      <c r="AT430" s="261" t="s">
        <v>218</v>
      </c>
      <c r="AU430" s="261" t="s">
        <v>85</v>
      </c>
      <c r="AV430" s="12" t="s">
        <v>85</v>
      </c>
      <c r="AW430" s="12" t="s">
        <v>39</v>
      </c>
      <c r="AX430" s="12" t="s">
        <v>76</v>
      </c>
      <c r="AY430" s="261" t="s">
        <v>208</v>
      </c>
    </row>
    <row r="431" spans="2:51" s="14" customFormat="1" ht="13.5">
      <c r="B431" s="273"/>
      <c r="C431" s="274"/>
      <c r="D431" s="248" t="s">
        <v>218</v>
      </c>
      <c r="E431" s="275" t="s">
        <v>22</v>
      </c>
      <c r="F431" s="276" t="s">
        <v>774</v>
      </c>
      <c r="G431" s="274"/>
      <c r="H431" s="275" t="s">
        <v>22</v>
      </c>
      <c r="I431" s="277"/>
      <c r="J431" s="274"/>
      <c r="K431" s="274"/>
      <c r="L431" s="278"/>
      <c r="M431" s="279"/>
      <c r="N431" s="280"/>
      <c r="O431" s="280"/>
      <c r="P431" s="280"/>
      <c r="Q431" s="280"/>
      <c r="R431" s="280"/>
      <c r="S431" s="280"/>
      <c r="T431" s="281"/>
      <c r="AT431" s="282" t="s">
        <v>218</v>
      </c>
      <c r="AU431" s="282" t="s">
        <v>85</v>
      </c>
      <c r="AV431" s="14" t="s">
        <v>18</v>
      </c>
      <c r="AW431" s="14" t="s">
        <v>39</v>
      </c>
      <c r="AX431" s="14" t="s">
        <v>76</v>
      </c>
      <c r="AY431" s="282" t="s">
        <v>208</v>
      </c>
    </row>
    <row r="432" spans="2:51" s="12" customFormat="1" ht="13.5">
      <c r="B432" s="251"/>
      <c r="C432" s="252"/>
      <c r="D432" s="248" t="s">
        <v>218</v>
      </c>
      <c r="E432" s="253" t="s">
        <v>22</v>
      </c>
      <c r="F432" s="254" t="s">
        <v>775</v>
      </c>
      <c r="G432" s="252"/>
      <c r="H432" s="255">
        <v>21</v>
      </c>
      <c r="I432" s="256"/>
      <c r="J432" s="252"/>
      <c r="K432" s="252"/>
      <c r="L432" s="257"/>
      <c r="M432" s="258"/>
      <c r="N432" s="259"/>
      <c r="O432" s="259"/>
      <c r="P432" s="259"/>
      <c r="Q432" s="259"/>
      <c r="R432" s="259"/>
      <c r="S432" s="259"/>
      <c r="T432" s="260"/>
      <c r="AT432" s="261" t="s">
        <v>218</v>
      </c>
      <c r="AU432" s="261" t="s">
        <v>85</v>
      </c>
      <c r="AV432" s="12" t="s">
        <v>85</v>
      </c>
      <c r="AW432" s="12" t="s">
        <v>39</v>
      </c>
      <c r="AX432" s="12" t="s">
        <v>76</v>
      </c>
      <c r="AY432" s="261" t="s">
        <v>208</v>
      </c>
    </row>
    <row r="433" spans="2:51" s="14" customFormat="1" ht="13.5">
      <c r="B433" s="273"/>
      <c r="C433" s="274"/>
      <c r="D433" s="248" t="s">
        <v>218</v>
      </c>
      <c r="E433" s="275" t="s">
        <v>22</v>
      </c>
      <c r="F433" s="276" t="s">
        <v>776</v>
      </c>
      <c r="G433" s="274"/>
      <c r="H433" s="275" t="s">
        <v>22</v>
      </c>
      <c r="I433" s="277"/>
      <c r="J433" s="274"/>
      <c r="K433" s="274"/>
      <c r="L433" s="278"/>
      <c r="M433" s="279"/>
      <c r="N433" s="280"/>
      <c r="O433" s="280"/>
      <c r="P433" s="280"/>
      <c r="Q433" s="280"/>
      <c r="R433" s="280"/>
      <c r="S433" s="280"/>
      <c r="T433" s="281"/>
      <c r="AT433" s="282" t="s">
        <v>218</v>
      </c>
      <c r="AU433" s="282" t="s">
        <v>85</v>
      </c>
      <c r="AV433" s="14" t="s">
        <v>18</v>
      </c>
      <c r="AW433" s="14" t="s">
        <v>39</v>
      </c>
      <c r="AX433" s="14" t="s">
        <v>76</v>
      </c>
      <c r="AY433" s="282" t="s">
        <v>208</v>
      </c>
    </row>
    <row r="434" spans="2:51" s="12" customFormat="1" ht="13.5">
      <c r="B434" s="251"/>
      <c r="C434" s="252"/>
      <c r="D434" s="248" t="s">
        <v>218</v>
      </c>
      <c r="E434" s="253" t="s">
        <v>22</v>
      </c>
      <c r="F434" s="254" t="s">
        <v>775</v>
      </c>
      <c r="G434" s="252"/>
      <c r="H434" s="255">
        <v>21</v>
      </c>
      <c r="I434" s="256"/>
      <c r="J434" s="252"/>
      <c r="K434" s="252"/>
      <c r="L434" s="257"/>
      <c r="M434" s="258"/>
      <c r="N434" s="259"/>
      <c r="O434" s="259"/>
      <c r="P434" s="259"/>
      <c r="Q434" s="259"/>
      <c r="R434" s="259"/>
      <c r="S434" s="259"/>
      <c r="T434" s="260"/>
      <c r="AT434" s="261" t="s">
        <v>218</v>
      </c>
      <c r="AU434" s="261" t="s">
        <v>85</v>
      </c>
      <c r="AV434" s="12" t="s">
        <v>85</v>
      </c>
      <c r="AW434" s="12" t="s">
        <v>39</v>
      </c>
      <c r="AX434" s="12" t="s">
        <v>76</v>
      </c>
      <c r="AY434" s="261" t="s">
        <v>208</v>
      </c>
    </row>
    <row r="435" spans="2:51" s="13" customFormat="1" ht="13.5">
      <c r="B435" s="262"/>
      <c r="C435" s="263"/>
      <c r="D435" s="248" t="s">
        <v>218</v>
      </c>
      <c r="E435" s="264" t="s">
        <v>22</v>
      </c>
      <c r="F435" s="265" t="s">
        <v>259</v>
      </c>
      <c r="G435" s="263"/>
      <c r="H435" s="266">
        <v>42</v>
      </c>
      <c r="I435" s="267"/>
      <c r="J435" s="263"/>
      <c r="K435" s="263"/>
      <c r="L435" s="268"/>
      <c r="M435" s="269"/>
      <c r="N435" s="270"/>
      <c r="O435" s="270"/>
      <c r="P435" s="270"/>
      <c r="Q435" s="270"/>
      <c r="R435" s="270"/>
      <c r="S435" s="270"/>
      <c r="T435" s="271"/>
      <c r="AT435" s="272" t="s">
        <v>218</v>
      </c>
      <c r="AU435" s="272" t="s">
        <v>85</v>
      </c>
      <c r="AV435" s="13" t="s">
        <v>121</v>
      </c>
      <c r="AW435" s="13" t="s">
        <v>39</v>
      </c>
      <c r="AX435" s="13" t="s">
        <v>18</v>
      </c>
      <c r="AY435" s="272" t="s">
        <v>208</v>
      </c>
    </row>
    <row r="436" spans="2:65" s="1" customFormat="1" ht="25.5" customHeight="1">
      <c r="B436" s="48"/>
      <c r="C436" s="236" t="s">
        <v>777</v>
      </c>
      <c r="D436" s="236" t="s">
        <v>210</v>
      </c>
      <c r="E436" s="237" t="s">
        <v>778</v>
      </c>
      <c r="F436" s="238" t="s">
        <v>779</v>
      </c>
      <c r="G436" s="239" t="s">
        <v>340</v>
      </c>
      <c r="H436" s="240">
        <v>0.078</v>
      </c>
      <c r="I436" s="241"/>
      <c r="J436" s="242">
        <f>ROUND(I436*H436,2)</f>
        <v>0</v>
      </c>
      <c r="K436" s="238" t="s">
        <v>22</v>
      </c>
      <c r="L436" s="74"/>
      <c r="M436" s="243" t="s">
        <v>22</v>
      </c>
      <c r="N436" s="244" t="s">
        <v>47</v>
      </c>
      <c r="O436" s="49"/>
      <c r="P436" s="245">
        <f>O436*H436</f>
        <v>0</v>
      </c>
      <c r="Q436" s="245">
        <v>1.09</v>
      </c>
      <c r="R436" s="245">
        <f>Q436*H436</f>
        <v>0.08502000000000001</v>
      </c>
      <c r="S436" s="245">
        <v>0</v>
      </c>
      <c r="T436" s="246">
        <f>S436*H436</f>
        <v>0</v>
      </c>
      <c r="AR436" s="26" t="s">
        <v>121</v>
      </c>
      <c r="AT436" s="26" t="s">
        <v>210</v>
      </c>
      <c r="AU436" s="26" t="s">
        <v>85</v>
      </c>
      <c r="AY436" s="26" t="s">
        <v>208</v>
      </c>
      <c r="BE436" s="247">
        <f>IF(N436="základní",J436,0)</f>
        <v>0</v>
      </c>
      <c r="BF436" s="247">
        <f>IF(N436="snížená",J436,0)</f>
        <v>0</v>
      </c>
      <c r="BG436" s="247">
        <f>IF(N436="zákl. přenesená",J436,0)</f>
        <v>0</v>
      </c>
      <c r="BH436" s="247">
        <f>IF(N436="sníž. přenesená",J436,0)</f>
        <v>0</v>
      </c>
      <c r="BI436" s="247">
        <f>IF(N436="nulová",J436,0)</f>
        <v>0</v>
      </c>
      <c r="BJ436" s="26" t="s">
        <v>18</v>
      </c>
      <c r="BK436" s="247">
        <f>ROUND(I436*H436,2)</f>
        <v>0</v>
      </c>
      <c r="BL436" s="26" t="s">
        <v>121</v>
      </c>
      <c r="BM436" s="26" t="s">
        <v>780</v>
      </c>
    </row>
    <row r="437" spans="2:51" s="14" customFormat="1" ht="13.5">
      <c r="B437" s="273"/>
      <c r="C437" s="274"/>
      <c r="D437" s="248" t="s">
        <v>218</v>
      </c>
      <c r="E437" s="275" t="s">
        <v>22</v>
      </c>
      <c r="F437" s="276" t="s">
        <v>781</v>
      </c>
      <c r="G437" s="274"/>
      <c r="H437" s="275" t="s">
        <v>22</v>
      </c>
      <c r="I437" s="277"/>
      <c r="J437" s="274"/>
      <c r="K437" s="274"/>
      <c r="L437" s="278"/>
      <c r="M437" s="279"/>
      <c r="N437" s="280"/>
      <c r="O437" s="280"/>
      <c r="P437" s="280"/>
      <c r="Q437" s="280"/>
      <c r="R437" s="280"/>
      <c r="S437" s="280"/>
      <c r="T437" s="281"/>
      <c r="AT437" s="282" t="s">
        <v>218</v>
      </c>
      <c r="AU437" s="282" t="s">
        <v>85</v>
      </c>
      <c r="AV437" s="14" t="s">
        <v>18</v>
      </c>
      <c r="AW437" s="14" t="s">
        <v>39</v>
      </c>
      <c r="AX437" s="14" t="s">
        <v>76</v>
      </c>
      <c r="AY437" s="282" t="s">
        <v>208</v>
      </c>
    </row>
    <row r="438" spans="2:51" s="12" customFormat="1" ht="13.5">
      <c r="B438" s="251"/>
      <c r="C438" s="252"/>
      <c r="D438" s="248" t="s">
        <v>218</v>
      </c>
      <c r="E438" s="253" t="s">
        <v>22</v>
      </c>
      <c r="F438" s="254" t="s">
        <v>782</v>
      </c>
      <c r="G438" s="252"/>
      <c r="H438" s="255">
        <v>0.018</v>
      </c>
      <c r="I438" s="256"/>
      <c r="J438" s="252"/>
      <c r="K438" s="252"/>
      <c r="L438" s="257"/>
      <c r="M438" s="258"/>
      <c r="N438" s="259"/>
      <c r="O438" s="259"/>
      <c r="P438" s="259"/>
      <c r="Q438" s="259"/>
      <c r="R438" s="259"/>
      <c r="S438" s="259"/>
      <c r="T438" s="260"/>
      <c r="AT438" s="261" t="s">
        <v>218</v>
      </c>
      <c r="AU438" s="261" t="s">
        <v>85</v>
      </c>
      <c r="AV438" s="12" t="s">
        <v>85</v>
      </c>
      <c r="AW438" s="12" t="s">
        <v>39</v>
      </c>
      <c r="AX438" s="12" t="s">
        <v>76</v>
      </c>
      <c r="AY438" s="261" t="s">
        <v>208</v>
      </c>
    </row>
    <row r="439" spans="2:51" s="12" customFormat="1" ht="13.5">
      <c r="B439" s="251"/>
      <c r="C439" s="252"/>
      <c r="D439" s="248" t="s">
        <v>218</v>
      </c>
      <c r="E439" s="253" t="s">
        <v>22</v>
      </c>
      <c r="F439" s="254" t="s">
        <v>22</v>
      </c>
      <c r="G439" s="252"/>
      <c r="H439" s="255">
        <v>0</v>
      </c>
      <c r="I439" s="256"/>
      <c r="J439" s="252"/>
      <c r="K439" s="252"/>
      <c r="L439" s="257"/>
      <c r="M439" s="258"/>
      <c r="N439" s="259"/>
      <c r="O439" s="259"/>
      <c r="P439" s="259"/>
      <c r="Q439" s="259"/>
      <c r="R439" s="259"/>
      <c r="S439" s="259"/>
      <c r="T439" s="260"/>
      <c r="AT439" s="261" t="s">
        <v>218</v>
      </c>
      <c r="AU439" s="261" t="s">
        <v>85</v>
      </c>
      <c r="AV439" s="12" t="s">
        <v>85</v>
      </c>
      <c r="AW439" s="12" t="s">
        <v>39</v>
      </c>
      <c r="AX439" s="12" t="s">
        <v>76</v>
      </c>
      <c r="AY439" s="261" t="s">
        <v>208</v>
      </c>
    </row>
    <row r="440" spans="2:51" s="14" customFormat="1" ht="13.5">
      <c r="B440" s="273"/>
      <c r="C440" s="274"/>
      <c r="D440" s="248" t="s">
        <v>218</v>
      </c>
      <c r="E440" s="275" t="s">
        <v>22</v>
      </c>
      <c r="F440" s="276" t="s">
        <v>752</v>
      </c>
      <c r="G440" s="274"/>
      <c r="H440" s="275" t="s">
        <v>22</v>
      </c>
      <c r="I440" s="277"/>
      <c r="J440" s="274"/>
      <c r="K440" s="274"/>
      <c r="L440" s="278"/>
      <c r="M440" s="279"/>
      <c r="N440" s="280"/>
      <c r="O440" s="280"/>
      <c r="P440" s="280"/>
      <c r="Q440" s="280"/>
      <c r="R440" s="280"/>
      <c r="S440" s="280"/>
      <c r="T440" s="281"/>
      <c r="AT440" s="282" t="s">
        <v>218</v>
      </c>
      <c r="AU440" s="282" t="s">
        <v>85</v>
      </c>
      <c r="AV440" s="14" t="s">
        <v>18</v>
      </c>
      <c r="AW440" s="14" t="s">
        <v>39</v>
      </c>
      <c r="AX440" s="14" t="s">
        <v>76</v>
      </c>
      <c r="AY440" s="282" t="s">
        <v>208</v>
      </c>
    </row>
    <row r="441" spans="2:51" s="12" customFormat="1" ht="13.5">
      <c r="B441" s="251"/>
      <c r="C441" s="252"/>
      <c r="D441" s="248" t="s">
        <v>218</v>
      </c>
      <c r="E441" s="253" t="s">
        <v>22</v>
      </c>
      <c r="F441" s="254" t="s">
        <v>783</v>
      </c>
      <c r="G441" s="252"/>
      <c r="H441" s="255">
        <v>0.029</v>
      </c>
      <c r="I441" s="256"/>
      <c r="J441" s="252"/>
      <c r="K441" s="252"/>
      <c r="L441" s="257"/>
      <c r="M441" s="258"/>
      <c r="N441" s="259"/>
      <c r="O441" s="259"/>
      <c r="P441" s="259"/>
      <c r="Q441" s="259"/>
      <c r="R441" s="259"/>
      <c r="S441" s="259"/>
      <c r="T441" s="260"/>
      <c r="AT441" s="261" t="s">
        <v>218</v>
      </c>
      <c r="AU441" s="261" t="s">
        <v>85</v>
      </c>
      <c r="AV441" s="12" t="s">
        <v>85</v>
      </c>
      <c r="AW441" s="12" t="s">
        <v>39</v>
      </c>
      <c r="AX441" s="12" t="s">
        <v>76</v>
      </c>
      <c r="AY441" s="261" t="s">
        <v>208</v>
      </c>
    </row>
    <row r="442" spans="2:51" s="14" customFormat="1" ht="13.5">
      <c r="B442" s="273"/>
      <c r="C442" s="274"/>
      <c r="D442" s="248" t="s">
        <v>218</v>
      </c>
      <c r="E442" s="275" t="s">
        <v>22</v>
      </c>
      <c r="F442" s="276" t="s">
        <v>758</v>
      </c>
      <c r="G442" s="274"/>
      <c r="H442" s="275" t="s">
        <v>22</v>
      </c>
      <c r="I442" s="277"/>
      <c r="J442" s="274"/>
      <c r="K442" s="274"/>
      <c r="L442" s="278"/>
      <c r="M442" s="279"/>
      <c r="N442" s="280"/>
      <c r="O442" s="280"/>
      <c r="P442" s="280"/>
      <c r="Q442" s="280"/>
      <c r="R442" s="280"/>
      <c r="S442" s="280"/>
      <c r="T442" s="281"/>
      <c r="AT442" s="282" t="s">
        <v>218</v>
      </c>
      <c r="AU442" s="282" t="s">
        <v>85</v>
      </c>
      <c r="AV442" s="14" t="s">
        <v>18</v>
      </c>
      <c r="AW442" s="14" t="s">
        <v>39</v>
      </c>
      <c r="AX442" s="14" t="s">
        <v>76</v>
      </c>
      <c r="AY442" s="282" t="s">
        <v>208</v>
      </c>
    </row>
    <row r="443" spans="2:51" s="12" customFormat="1" ht="13.5">
      <c r="B443" s="251"/>
      <c r="C443" s="252"/>
      <c r="D443" s="248" t="s">
        <v>218</v>
      </c>
      <c r="E443" s="253" t="s">
        <v>22</v>
      </c>
      <c r="F443" s="254" t="s">
        <v>784</v>
      </c>
      <c r="G443" s="252"/>
      <c r="H443" s="255">
        <v>0.031</v>
      </c>
      <c r="I443" s="256"/>
      <c r="J443" s="252"/>
      <c r="K443" s="252"/>
      <c r="L443" s="257"/>
      <c r="M443" s="258"/>
      <c r="N443" s="259"/>
      <c r="O443" s="259"/>
      <c r="P443" s="259"/>
      <c r="Q443" s="259"/>
      <c r="R443" s="259"/>
      <c r="S443" s="259"/>
      <c r="T443" s="260"/>
      <c r="AT443" s="261" t="s">
        <v>218</v>
      </c>
      <c r="AU443" s="261" t="s">
        <v>85</v>
      </c>
      <c r="AV443" s="12" t="s">
        <v>85</v>
      </c>
      <c r="AW443" s="12" t="s">
        <v>39</v>
      </c>
      <c r="AX443" s="12" t="s">
        <v>76</v>
      </c>
      <c r="AY443" s="261" t="s">
        <v>208</v>
      </c>
    </row>
    <row r="444" spans="2:51" s="13" customFormat="1" ht="13.5">
      <c r="B444" s="262"/>
      <c r="C444" s="263"/>
      <c r="D444" s="248" t="s">
        <v>218</v>
      </c>
      <c r="E444" s="264" t="s">
        <v>22</v>
      </c>
      <c r="F444" s="265" t="s">
        <v>259</v>
      </c>
      <c r="G444" s="263"/>
      <c r="H444" s="266">
        <v>0.078</v>
      </c>
      <c r="I444" s="267"/>
      <c r="J444" s="263"/>
      <c r="K444" s="263"/>
      <c r="L444" s="268"/>
      <c r="M444" s="269"/>
      <c r="N444" s="270"/>
      <c r="O444" s="270"/>
      <c r="P444" s="270"/>
      <c r="Q444" s="270"/>
      <c r="R444" s="270"/>
      <c r="S444" s="270"/>
      <c r="T444" s="271"/>
      <c r="AT444" s="272" t="s">
        <v>218</v>
      </c>
      <c r="AU444" s="272" t="s">
        <v>85</v>
      </c>
      <c r="AV444" s="13" t="s">
        <v>121</v>
      </c>
      <c r="AW444" s="13" t="s">
        <v>39</v>
      </c>
      <c r="AX444" s="13" t="s">
        <v>18</v>
      </c>
      <c r="AY444" s="272" t="s">
        <v>208</v>
      </c>
    </row>
    <row r="445" spans="2:65" s="1" customFormat="1" ht="38.25" customHeight="1">
      <c r="B445" s="48"/>
      <c r="C445" s="236" t="s">
        <v>785</v>
      </c>
      <c r="D445" s="236" t="s">
        <v>210</v>
      </c>
      <c r="E445" s="237" t="s">
        <v>786</v>
      </c>
      <c r="F445" s="238" t="s">
        <v>787</v>
      </c>
      <c r="G445" s="239" t="s">
        <v>269</v>
      </c>
      <c r="H445" s="240">
        <v>84.225</v>
      </c>
      <c r="I445" s="241"/>
      <c r="J445" s="242">
        <f>ROUND(I445*H445,2)</f>
        <v>0</v>
      </c>
      <c r="K445" s="238" t="s">
        <v>214</v>
      </c>
      <c r="L445" s="74"/>
      <c r="M445" s="243" t="s">
        <v>22</v>
      </c>
      <c r="N445" s="244" t="s">
        <v>47</v>
      </c>
      <c r="O445" s="49"/>
      <c r="P445" s="245">
        <f>O445*H445</f>
        <v>0</v>
      </c>
      <c r="Q445" s="245">
        <v>0.00019</v>
      </c>
      <c r="R445" s="245">
        <f>Q445*H445</f>
        <v>0.01600275</v>
      </c>
      <c r="S445" s="245">
        <v>0</v>
      </c>
      <c r="T445" s="246">
        <f>S445*H445</f>
        <v>0</v>
      </c>
      <c r="AR445" s="26" t="s">
        <v>121</v>
      </c>
      <c r="AT445" s="26" t="s">
        <v>210</v>
      </c>
      <c r="AU445" s="26" t="s">
        <v>85</v>
      </c>
      <c r="AY445" s="26" t="s">
        <v>208</v>
      </c>
      <c r="BE445" s="247">
        <f>IF(N445="základní",J445,0)</f>
        <v>0</v>
      </c>
      <c r="BF445" s="247">
        <f>IF(N445="snížená",J445,0)</f>
        <v>0</v>
      </c>
      <c r="BG445" s="247">
        <f>IF(N445="zákl. přenesená",J445,0)</f>
        <v>0</v>
      </c>
      <c r="BH445" s="247">
        <f>IF(N445="sníž. přenesená",J445,0)</f>
        <v>0</v>
      </c>
      <c r="BI445" s="247">
        <f>IF(N445="nulová",J445,0)</f>
        <v>0</v>
      </c>
      <c r="BJ445" s="26" t="s">
        <v>18</v>
      </c>
      <c r="BK445" s="247">
        <f>ROUND(I445*H445,2)</f>
        <v>0</v>
      </c>
      <c r="BL445" s="26" t="s">
        <v>121</v>
      </c>
      <c r="BM445" s="26" t="s">
        <v>788</v>
      </c>
    </row>
    <row r="446" spans="2:51" s="14" customFormat="1" ht="13.5">
      <c r="B446" s="273"/>
      <c r="C446" s="274"/>
      <c r="D446" s="248" t="s">
        <v>218</v>
      </c>
      <c r="E446" s="275" t="s">
        <v>22</v>
      </c>
      <c r="F446" s="276" t="s">
        <v>773</v>
      </c>
      <c r="G446" s="274"/>
      <c r="H446" s="275" t="s">
        <v>22</v>
      </c>
      <c r="I446" s="277"/>
      <c r="J446" s="274"/>
      <c r="K446" s="274"/>
      <c r="L446" s="278"/>
      <c r="M446" s="279"/>
      <c r="N446" s="280"/>
      <c r="O446" s="280"/>
      <c r="P446" s="280"/>
      <c r="Q446" s="280"/>
      <c r="R446" s="280"/>
      <c r="S446" s="280"/>
      <c r="T446" s="281"/>
      <c r="AT446" s="282" t="s">
        <v>218</v>
      </c>
      <c r="AU446" s="282" t="s">
        <v>85</v>
      </c>
      <c r="AV446" s="14" t="s">
        <v>18</v>
      </c>
      <c r="AW446" s="14" t="s">
        <v>39</v>
      </c>
      <c r="AX446" s="14" t="s">
        <v>76</v>
      </c>
      <c r="AY446" s="282" t="s">
        <v>208</v>
      </c>
    </row>
    <row r="447" spans="2:51" s="12" customFormat="1" ht="13.5">
      <c r="B447" s="251"/>
      <c r="C447" s="252"/>
      <c r="D447" s="248" t="s">
        <v>218</v>
      </c>
      <c r="E447" s="253" t="s">
        <v>22</v>
      </c>
      <c r="F447" s="254" t="s">
        <v>76</v>
      </c>
      <c r="G447" s="252"/>
      <c r="H447" s="255">
        <v>0</v>
      </c>
      <c r="I447" s="256"/>
      <c r="J447" s="252"/>
      <c r="K447" s="252"/>
      <c r="L447" s="257"/>
      <c r="M447" s="258"/>
      <c r="N447" s="259"/>
      <c r="O447" s="259"/>
      <c r="P447" s="259"/>
      <c r="Q447" s="259"/>
      <c r="R447" s="259"/>
      <c r="S447" s="259"/>
      <c r="T447" s="260"/>
      <c r="AT447" s="261" t="s">
        <v>218</v>
      </c>
      <c r="AU447" s="261" t="s">
        <v>85</v>
      </c>
      <c r="AV447" s="12" t="s">
        <v>85</v>
      </c>
      <c r="AW447" s="12" t="s">
        <v>39</v>
      </c>
      <c r="AX447" s="12" t="s">
        <v>76</v>
      </c>
      <c r="AY447" s="261" t="s">
        <v>208</v>
      </c>
    </row>
    <row r="448" spans="2:51" s="14" customFormat="1" ht="13.5">
      <c r="B448" s="273"/>
      <c r="C448" s="274"/>
      <c r="D448" s="248" t="s">
        <v>218</v>
      </c>
      <c r="E448" s="275" t="s">
        <v>22</v>
      </c>
      <c r="F448" s="276" t="s">
        <v>774</v>
      </c>
      <c r="G448" s="274"/>
      <c r="H448" s="275" t="s">
        <v>22</v>
      </c>
      <c r="I448" s="277"/>
      <c r="J448" s="274"/>
      <c r="K448" s="274"/>
      <c r="L448" s="278"/>
      <c r="M448" s="279"/>
      <c r="N448" s="280"/>
      <c r="O448" s="280"/>
      <c r="P448" s="280"/>
      <c r="Q448" s="280"/>
      <c r="R448" s="280"/>
      <c r="S448" s="280"/>
      <c r="T448" s="281"/>
      <c r="AT448" s="282" t="s">
        <v>218</v>
      </c>
      <c r="AU448" s="282" t="s">
        <v>85</v>
      </c>
      <c r="AV448" s="14" t="s">
        <v>18</v>
      </c>
      <c r="AW448" s="14" t="s">
        <v>39</v>
      </c>
      <c r="AX448" s="14" t="s">
        <v>76</v>
      </c>
      <c r="AY448" s="282" t="s">
        <v>208</v>
      </c>
    </row>
    <row r="449" spans="2:51" s="12" customFormat="1" ht="13.5">
      <c r="B449" s="251"/>
      <c r="C449" s="252"/>
      <c r="D449" s="248" t="s">
        <v>218</v>
      </c>
      <c r="E449" s="253" t="s">
        <v>22</v>
      </c>
      <c r="F449" s="254" t="s">
        <v>789</v>
      </c>
      <c r="G449" s="252"/>
      <c r="H449" s="255">
        <v>12.25</v>
      </c>
      <c r="I449" s="256"/>
      <c r="J449" s="252"/>
      <c r="K449" s="252"/>
      <c r="L449" s="257"/>
      <c r="M449" s="258"/>
      <c r="N449" s="259"/>
      <c r="O449" s="259"/>
      <c r="P449" s="259"/>
      <c r="Q449" s="259"/>
      <c r="R449" s="259"/>
      <c r="S449" s="259"/>
      <c r="T449" s="260"/>
      <c r="AT449" s="261" t="s">
        <v>218</v>
      </c>
      <c r="AU449" s="261" t="s">
        <v>85</v>
      </c>
      <c r="AV449" s="12" t="s">
        <v>85</v>
      </c>
      <c r="AW449" s="12" t="s">
        <v>39</v>
      </c>
      <c r="AX449" s="12" t="s">
        <v>76</v>
      </c>
      <c r="AY449" s="261" t="s">
        <v>208</v>
      </c>
    </row>
    <row r="450" spans="2:51" s="14" customFormat="1" ht="13.5">
      <c r="B450" s="273"/>
      <c r="C450" s="274"/>
      <c r="D450" s="248" t="s">
        <v>218</v>
      </c>
      <c r="E450" s="275" t="s">
        <v>22</v>
      </c>
      <c r="F450" s="276" t="s">
        <v>776</v>
      </c>
      <c r="G450" s="274"/>
      <c r="H450" s="275" t="s">
        <v>22</v>
      </c>
      <c r="I450" s="277"/>
      <c r="J450" s="274"/>
      <c r="K450" s="274"/>
      <c r="L450" s="278"/>
      <c r="M450" s="279"/>
      <c r="N450" s="280"/>
      <c r="O450" s="280"/>
      <c r="P450" s="280"/>
      <c r="Q450" s="280"/>
      <c r="R450" s="280"/>
      <c r="S450" s="280"/>
      <c r="T450" s="281"/>
      <c r="AT450" s="282" t="s">
        <v>218</v>
      </c>
      <c r="AU450" s="282" t="s">
        <v>85</v>
      </c>
      <c r="AV450" s="14" t="s">
        <v>18</v>
      </c>
      <c r="AW450" s="14" t="s">
        <v>39</v>
      </c>
      <c r="AX450" s="14" t="s">
        <v>76</v>
      </c>
      <c r="AY450" s="282" t="s">
        <v>208</v>
      </c>
    </row>
    <row r="451" spans="2:51" s="12" customFormat="1" ht="13.5">
      <c r="B451" s="251"/>
      <c r="C451" s="252"/>
      <c r="D451" s="248" t="s">
        <v>218</v>
      </c>
      <c r="E451" s="253" t="s">
        <v>22</v>
      </c>
      <c r="F451" s="254" t="s">
        <v>789</v>
      </c>
      <c r="G451" s="252"/>
      <c r="H451" s="255">
        <v>12.25</v>
      </c>
      <c r="I451" s="256"/>
      <c r="J451" s="252"/>
      <c r="K451" s="252"/>
      <c r="L451" s="257"/>
      <c r="M451" s="258"/>
      <c r="N451" s="259"/>
      <c r="O451" s="259"/>
      <c r="P451" s="259"/>
      <c r="Q451" s="259"/>
      <c r="R451" s="259"/>
      <c r="S451" s="259"/>
      <c r="T451" s="260"/>
      <c r="AT451" s="261" t="s">
        <v>218</v>
      </c>
      <c r="AU451" s="261" t="s">
        <v>85</v>
      </c>
      <c r="AV451" s="12" t="s">
        <v>85</v>
      </c>
      <c r="AW451" s="12" t="s">
        <v>39</v>
      </c>
      <c r="AX451" s="12" t="s">
        <v>76</v>
      </c>
      <c r="AY451" s="261" t="s">
        <v>208</v>
      </c>
    </row>
    <row r="452" spans="2:51" s="15" customFormat="1" ht="13.5">
      <c r="B452" s="296"/>
      <c r="C452" s="297"/>
      <c r="D452" s="248" t="s">
        <v>218</v>
      </c>
      <c r="E452" s="298" t="s">
        <v>22</v>
      </c>
      <c r="F452" s="299" t="s">
        <v>567</v>
      </c>
      <c r="G452" s="297"/>
      <c r="H452" s="300">
        <v>24.5</v>
      </c>
      <c r="I452" s="301"/>
      <c r="J452" s="297"/>
      <c r="K452" s="297"/>
      <c r="L452" s="302"/>
      <c r="M452" s="303"/>
      <c r="N452" s="304"/>
      <c r="O452" s="304"/>
      <c r="P452" s="304"/>
      <c r="Q452" s="304"/>
      <c r="R452" s="304"/>
      <c r="S452" s="304"/>
      <c r="T452" s="305"/>
      <c r="AT452" s="306" t="s">
        <v>218</v>
      </c>
      <c r="AU452" s="306" t="s">
        <v>85</v>
      </c>
      <c r="AV452" s="15" t="s">
        <v>104</v>
      </c>
      <c r="AW452" s="15" t="s">
        <v>39</v>
      </c>
      <c r="AX452" s="15" t="s">
        <v>76</v>
      </c>
      <c r="AY452" s="306" t="s">
        <v>208</v>
      </c>
    </row>
    <row r="453" spans="2:51" s="14" customFormat="1" ht="13.5">
      <c r="B453" s="273"/>
      <c r="C453" s="274"/>
      <c r="D453" s="248" t="s">
        <v>218</v>
      </c>
      <c r="E453" s="275" t="s">
        <v>22</v>
      </c>
      <c r="F453" s="276" t="s">
        <v>790</v>
      </c>
      <c r="G453" s="274"/>
      <c r="H453" s="275" t="s">
        <v>22</v>
      </c>
      <c r="I453" s="277"/>
      <c r="J453" s="274"/>
      <c r="K453" s="274"/>
      <c r="L453" s="278"/>
      <c r="M453" s="279"/>
      <c r="N453" s="280"/>
      <c r="O453" s="280"/>
      <c r="P453" s="280"/>
      <c r="Q453" s="280"/>
      <c r="R453" s="280"/>
      <c r="S453" s="280"/>
      <c r="T453" s="281"/>
      <c r="AT453" s="282" t="s">
        <v>218</v>
      </c>
      <c r="AU453" s="282" t="s">
        <v>85</v>
      </c>
      <c r="AV453" s="14" t="s">
        <v>18</v>
      </c>
      <c r="AW453" s="14" t="s">
        <v>39</v>
      </c>
      <c r="AX453" s="14" t="s">
        <v>76</v>
      </c>
      <c r="AY453" s="282" t="s">
        <v>208</v>
      </c>
    </row>
    <row r="454" spans="2:51" s="12" customFormat="1" ht="13.5">
      <c r="B454" s="251"/>
      <c r="C454" s="252"/>
      <c r="D454" s="248" t="s">
        <v>218</v>
      </c>
      <c r="E454" s="253" t="s">
        <v>22</v>
      </c>
      <c r="F454" s="254" t="s">
        <v>791</v>
      </c>
      <c r="G454" s="252"/>
      <c r="H454" s="255">
        <v>6.9</v>
      </c>
      <c r="I454" s="256"/>
      <c r="J454" s="252"/>
      <c r="K454" s="252"/>
      <c r="L454" s="257"/>
      <c r="M454" s="258"/>
      <c r="N454" s="259"/>
      <c r="O454" s="259"/>
      <c r="P454" s="259"/>
      <c r="Q454" s="259"/>
      <c r="R454" s="259"/>
      <c r="S454" s="259"/>
      <c r="T454" s="260"/>
      <c r="AT454" s="261" t="s">
        <v>218</v>
      </c>
      <c r="AU454" s="261" t="s">
        <v>85</v>
      </c>
      <c r="AV454" s="12" t="s">
        <v>85</v>
      </c>
      <c r="AW454" s="12" t="s">
        <v>39</v>
      </c>
      <c r="AX454" s="12" t="s">
        <v>76</v>
      </c>
      <c r="AY454" s="261" t="s">
        <v>208</v>
      </c>
    </row>
    <row r="455" spans="2:51" s="12" customFormat="1" ht="13.5">
      <c r="B455" s="251"/>
      <c r="C455" s="252"/>
      <c r="D455" s="248" t="s">
        <v>218</v>
      </c>
      <c r="E455" s="253" t="s">
        <v>22</v>
      </c>
      <c r="F455" s="254" t="s">
        <v>792</v>
      </c>
      <c r="G455" s="252"/>
      <c r="H455" s="255">
        <v>4.6</v>
      </c>
      <c r="I455" s="256"/>
      <c r="J455" s="252"/>
      <c r="K455" s="252"/>
      <c r="L455" s="257"/>
      <c r="M455" s="258"/>
      <c r="N455" s="259"/>
      <c r="O455" s="259"/>
      <c r="P455" s="259"/>
      <c r="Q455" s="259"/>
      <c r="R455" s="259"/>
      <c r="S455" s="259"/>
      <c r="T455" s="260"/>
      <c r="AT455" s="261" t="s">
        <v>218</v>
      </c>
      <c r="AU455" s="261" t="s">
        <v>85</v>
      </c>
      <c r="AV455" s="12" t="s">
        <v>85</v>
      </c>
      <c r="AW455" s="12" t="s">
        <v>39</v>
      </c>
      <c r="AX455" s="12" t="s">
        <v>76</v>
      </c>
      <c r="AY455" s="261" t="s">
        <v>208</v>
      </c>
    </row>
    <row r="456" spans="2:51" s="12" customFormat="1" ht="13.5">
      <c r="B456" s="251"/>
      <c r="C456" s="252"/>
      <c r="D456" s="248" t="s">
        <v>218</v>
      </c>
      <c r="E456" s="253" t="s">
        <v>22</v>
      </c>
      <c r="F456" s="254" t="s">
        <v>793</v>
      </c>
      <c r="G456" s="252"/>
      <c r="H456" s="255">
        <v>2.3</v>
      </c>
      <c r="I456" s="256"/>
      <c r="J456" s="252"/>
      <c r="K456" s="252"/>
      <c r="L456" s="257"/>
      <c r="M456" s="258"/>
      <c r="N456" s="259"/>
      <c r="O456" s="259"/>
      <c r="P456" s="259"/>
      <c r="Q456" s="259"/>
      <c r="R456" s="259"/>
      <c r="S456" s="259"/>
      <c r="T456" s="260"/>
      <c r="AT456" s="261" t="s">
        <v>218</v>
      </c>
      <c r="AU456" s="261" t="s">
        <v>85</v>
      </c>
      <c r="AV456" s="12" t="s">
        <v>85</v>
      </c>
      <c r="AW456" s="12" t="s">
        <v>39</v>
      </c>
      <c r="AX456" s="12" t="s">
        <v>76</v>
      </c>
      <c r="AY456" s="261" t="s">
        <v>208</v>
      </c>
    </row>
    <row r="457" spans="2:51" s="12" customFormat="1" ht="13.5">
      <c r="B457" s="251"/>
      <c r="C457" s="252"/>
      <c r="D457" s="248" t="s">
        <v>218</v>
      </c>
      <c r="E457" s="253" t="s">
        <v>22</v>
      </c>
      <c r="F457" s="254" t="s">
        <v>794</v>
      </c>
      <c r="G457" s="252"/>
      <c r="H457" s="255">
        <v>18.4</v>
      </c>
      <c r="I457" s="256"/>
      <c r="J457" s="252"/>
      <c r="K457" s="252"/>
      <c r="L457" s="257"/>
      <c r="M457" s="258"/>
      <c r="N457" s="259"/>
      <c r="O457" s="259"/>
      <c r="P457" s="259"/>
      <c r="Q457" s="259"/>
      <c r="R457" s="259"/>
      <c r="S457" s="259"/>
      <c r="T457" s="260"/>
      <c r="AT457" s="261" t="s">
        <v>218</v>
      </c>
      <c r="AU457" s="261" t="s">
        <v>85</v>
      </c>
      <c r="AV457" s="12" t="s">
        <v>85</v>
      </c>
      <c r="AW457" s="12" t="s">
        <v>39</v>
      </c>
      <c r="AX457" s="12" t="s">
        <v>76</v>
      </c>
      <c r="AY457" s="261" t="s">
        <v>208</v>
      </c>
    </row>
    <row r="458" spans="2:51" s="12" customFormat="1" ht="13.5">
      <c r="B458" s="251"/>
      <c r="C458" s="252"/>
      <c r="D458" s="248" t="s">
        <v>218</v>
      </c>
      <c r="E458" s="253" t="s">
        <v>22</v>
      </c>
      <c r="F458" s="254" t="s">
        <v>795</v>
      </c>
      <c r="G458" s="252"/>
      <c r="H458" s="255">
        <v>6.825</v>
      </c>
      <c r="I458" s="256"/>
      <c r="J458" s="252"/>
      <c r="K458" s="252"/>
      <c r="L458" s="257"/>
      <c r="M458" s="258"/>
      <c r="N458" s="259"/>
      <c r="O458" s="259"/>
      <c r="P458" s="259"/>
      <c r="Q458" s="259"/>
      <c r="R458" s="259"/>
      <c r="S458" s="259"/>
      <c r="T458" s="260"/>
      <c r="AT458" s="261" t="s">
        <v>218</v>
      </c>
      <c r="AU458" s="261" t="s">
        <v>85</v>
      </c>
      <c r="AV458" s="12" t="s">
        <v>85</v>
      </c>
      <c r="AW458" s="12" t="s">
        <v>39</v>
      </c>
      <c r="AX458" s="12" t="s">
        <v>76</v>
      </c>
      <c r="AY458" s="261" t="s">
        <v>208</v>
      </c>
    </row>
    <row r="459" spans="2:51" s="12" customFormat="1" ht="13.5">
      <c r="B459" s="251"/>
      <c r="C459" s="252"/>
      <c r="D459" s="248" t="s">
        <v>218</v>
      </c>
      <c r="E459" s="253" t="s">
        <v>22</v>
      </c>
      <c r="F459" s="254" t="s">
        <v>796</v>
      </c>
      <c r="G459" s="252"/>
      <c r="H459" s="255">
        <v>20.7</v>
      </c>
      <c r="I459" s="256"/>
      <c r="J459" s="252"/>
      <c r="K459" s="252"/>
      <c r="L459" s="257"/>
      <c r="M459" s="258"/>
      <c r="N459" s="259"/>
      <c r="O459" s="259"/>
      <c r="P459" s="259"/>
      <c r="Q459" s="259"/>
      <c r="R459" s="259"/>
      <c r="S459" s="259"/>
      <c r="T459" s="260"/>
      <c r="AT459" s="261" t="s">
        <v>218</v>
      </c>
      <c r="AU459" s="261" t="s">
        <v>85</v>
      </c>
      <c r="AV459" s="12" t="s">
        <v>85</v>
      </c>
      <c r="AW459" s="12" t="s">
        <v>39</v>
      </c>
      <c r="AX459" s="12" t="s">
        <v>76</v>
      </c>
      <c r="AY459" s="261" t="s">
        <v>208</v>
      </c>
    </row>
    <row r="460" spans="2:51" s="15" customFormat="1" ht="13.5">
      <c r="B460" s="296"/>
      <c r="C460" s="297"/>
      <c r="D460" s="248" t="s">
        <v>218</v>
      </c>
      <c r="E460" s="298" t="s">
        <v>22</v>
      </c>
      <c r="F460" s="299" t="s">
        <v>567</v>
      </c>
      <c r="G460" s="297"/>
      <c r="H460" s="300">
        <v>59.725</v>
      </c>
      <c r="I460" s="301"/>
      <c r="J460" s="297"/>
      <c r="K460" s="297"/>
      <c r="L460" s="302"/>
      <c r="M460" s="303"/>
      <c r="N460" s="304"/>
      <c r="O460" s="304"/>
      <c r="P460" s="304"/>
      <c r="Q460" s="304"/>
      <c r="R460" s="304"/>
      <c r="S460" s="304"/>
      <c r="T460" s="305"/>
      <c r="AT460" s="306" t="s">
        <v>218</v>
      </c>
      <c r="AU460" s="306" t="s">
        <v>85</v>
      </c>
      <c r="AV460" s="15" t="s">
        <v>104</v>
      </c>
      <c r="AW460" s="15" t="s">
        <v>39</v>
      </c>
      <c r="AX460" s="15" t="s">
        <v>76</v>
      </c>
      <c r="AY460" s="306" t="s">
        <v>208</v>
      </c>
    </row>
    <row r="461" spans="2:51" s="12" customFormat="1" ht="13.5">
      <c r="B461" s="251"/>
      <c r="C461" s="252"/>
      <c r="D461" s="248" t="s">
        <v>218</v>
      </c>
      <c r="E461" s="253" t="s">
        <v>22</v>
      </c>
      <c r="F461" s="254" t="s">
        <v>22</v>
      </c>
      <c r="G461" s="252"/>
      <c r="H461" s="255">
        <v>0</v>
      </c>
      <c r="I461" s="256"/>
      <c r="J461" s="252"/>
      <c r="K461" s="252"/>
      <c r="L461" s="257"/>
      <c r="M461" s="258"/>
      <c r="N461" s="259"/>
      <c r="O461" s="259"/>
      <c r="P461" s="259"/>
      <c r="Q461" s="259"/>
      <c r="R461" s="259"/>
      <c r="S461" s="259"/>
      <c r="T461" s="260"/>
      <c r="AT461" s="261" t="s">
        <v>218</v>
      </c>
      <c r="AU461" s="261" t="s">
        <v>85</v>
      </c>
      <c r="AV461" s="12" t="s">
        <v>85</v>
      </c>
      <c r="AW461" s="12" t="s">
        <v>39</v>
      </c>
      <c r="AX461" s="12" t="s">
        <v>76</v>
      </c>
      <c r="AY461" s="261" t="s">
        <v>208</v>
      </c>
    </row>
    <row r="462" spans="2:51" s="13" customFormat="1" ht="13.5">
      <c r="B462" s="262"/>
      <c r="C462" s="263"/>
      <c r="D462" s="248" t="s">
        <v>218</v>
      </c>
      <c r="E462" s="264" t="s">
        <v>22</v>
      </c>
      <c r="F462" s="265" t="s">
        <v>259</v>
      </c>
      <c r="G462" s="263"/>
      <c r="H462" s="266">
        <v>84.225</v>
      </c>
      <c r="I462" s="267"/>
      <c r="J462" s="263"/>
      <c r="K462" s="263"/>
      <c r="L462" s="268"/>
      <c r="M462" s="269"/>
      <c r="N462" s="270"/>
      <c r="O462" s="270"/>
      <c r="P462" s="270"/>
      <c r="Q462" s="270"/>
      <c r="R462" s="270"/>
      <c r="S462" s="270"/>
      <c r="T462" s="271"/>
      <c r="AT462" s="272" t="s">
        <v>218</v>
      </c>
      <c r="AU462" s="272" t="s">
        <v>85</v>
      </c>
      <c r="AV462" s="13" t="s">
        <v>121</v>
      </c>
      <c r="AW462" s="13" t="s">
        <v>39</v>
      </c>
      <c r="AX462" s="13" t="s">
        <v>18</v>
      </c>
      <c r="AY462" s="272" t="s">
        <v>208</v>
      </c>
    </row>
    <row r="463" spans="2:65" s="1" customFormat="1" ht="38.25" customHeight="1">
      <c r="B463" s="48"/>
      <c r="C463" s="286" t="s">
        <v>797</v>
      </c>
      <c r="D463" s="286" t="s">
        <v>468</v>
      </c>
      <c r="E463" s="287" t="s">
        <v>798</v>
      </c>
      <c r="F463" s="288" t="s">
        <v>799</v>
      </c>
      <c r="G463" s="289" t="s">
        <v>213</v>
      </c>
      <c r="H463" s="290">
        <v>27.795</v>
      </c>
      <c r="I463" s="291"/>
      <c r="J463" s="292">
        <f>ROUND(I463*H463,2)</f>
        <v>0</v>
      </c>
      <c r="K463" s="288" t="s">
        <v>22</v>
      </c>
      <c r="L463" s="293"/>
      <c r="M463" s="294" t="s">
        <v>22</v>
      </c>
      <c r="N463" s="295" t="s">
        <v>47</v>
      </c>
      <c r="O463" s="49"/>
      <c r="P463" s="245">
        <f>O463*H463</f>
        <v>0</v>
      </c>
      <c r="Q463" s="245">
        <v>0.006</v>
      </c>
      <c r="R463" s="245">
        <f>Q463*H463</f>
        <v>0.16677</v>
      </c>
      <c r="S463" s="245">
        <v>0</v>
      </c>
      <c r="T463" s="246">
        <f>S463*H463</f>
        <v>0</v>
      </c>
      <c r="AR463" s="26" t="s">
        <v>250</v>
      </c>
      <c r="AT463" s="26" t="s">
        <v>468</v>
      </c>
      <c r="AU463" s="26" t="s">
        <v>85</v>
      </c>
      <c r="AY463" s="26" t="s">
        <v>208</v>
      </c>
      <c r="BE463" s="247">
        <f>IF(N463="základní",J463,0)</f>
        <v>0</v>
      </c>
      <c r="BF463" s="247">
        <f>IF(N463="snížená",J463,0)</f>
        <v>0</v>
      </c>
      <c r="BG463" s="247">
        <f>IF(N463="zákl. přenesená",J463,0)</f>
        <v>0</v>
      </c>
      <c r="BH463" s="247">
        <f>IF(N463="sníž. přenesená",J463,0)</f>
        <v>0</v>
      </c>
      <c r="BI463" s="247">
        <f>IF(N463="nulová",J463,0)</f>
        <v>0</v>
      </c>
      <c r="BJ463" s="26" t="s">
        <v>18</v>
      </c>
      <c r="BK463" s="247">
        <f>ROUND(I463*H463,2)</f>
        <v>0</v>
      </c>
      <c r="BL463" s="26" t="s">
        <v>121</v>
      </c>
      <c r="BM463" s="26" t="s">
        <v>800</v>
      </c>
    </row>
    <row r="464" spans="2:47" s="1" customFormat="1" ht="13.5">
      <c r="B464" s="48"/>
      <c r="C464" s="76"/>
      <c r="D464" s="248" t="s">
        <v>391</v>
      </c>
      <c r="E464" s="76"/>
      <c r="F464" s="249" t="s">
        <v>801</v>
      </c>
      <c r="G464" s="76"/>
      <c r="H464" s="76"/>
      <c r="I464" s="206"/>
      <c r="J464" s="76"/>
      <c r="K464" s="76"/>
      <c r="L464" s="74"/>
      <c r="M464" s="250"/>
      <c r="N464" s="49"/>
      <c r="O464" s="49"/>
      <c r="P464" s="49"/>
      <c r="Q464" s="49"/>
      <c r="R464" s="49"/>
      <c r="S464" s="49"/>
      <c r="T464" s="97"/>
      <c r="AT464" s="26" t="s">
        <v>391</v>
      </c>
      <c r="AU464" s="26" t="s">
        <v>85</v>
      </c>
    </row>
    <row r="465" spans="2:51" s="12" customFormat="1" ht="13.5">
      <c r="B465" s="251"/>
      <c r="C465" s="252"/>
      <c r="D465" s="248" t="s">
        <v>218</v>
      </c>
      <c r="E465" s="253" t="s">
        <v>22</v>
      </c>
      <c r="F465" s="254" t="s">
        <v>802</v>
      </c>
      <c r="G465" s="252"/>
      <c r="H465" s="255">
        <v>25.268</v>
      </c>
      <c r="I465" s="256"/>
      <c r="J465" s="252"/>
      <c r="K465" s="252"/>
      <c r="L465" s="257"/>
      <c r="M465" s="258"/>
      <c r="N465" s="259"/>
      <c r="O465" s="259"/>
      <c r="P465" s="259"/>
      <c r="Q465" s="259"/>
      <c r="R465" s="259"/>
      <c r="S465" s="259"/>
      <c r="T465" s="260"/>
      <c r="AT465" s="261" t="s">
        <v>218</v>
      </c>
      <c r="AU465" s="261" t="s">
        <v>85</v>
      </c>
      <c r="AV465" s="12" t="s">
        <v>85</v>
      </c>
      <c r="AW465" s="12" t="s">
        <v>39</v>
      </c>
      <c r="AX465" s="12" t="s">
        <v>18</v>
      </c>
      <c r="AY465" s="261" t="s">
        <v>208</v>
      </c>
    </row>
    <row r="466" spans="2:51" s="12" customFormat="1" ht="13.5">
      <c r="B466" s="251"/>
      <c r="C466" s="252"/>
      <c r="D466" s="248" t="s">
        <v>218</v>
      </c>
      <c r="E466" s="252"/>
      <c r="F466" s="254" t="s">
        <v>803</v>
      </c>
      <c r="G466" s="252"/>
      <c r="H466" s="255">
        <v>27.795</v>
      </c>
      <c r="I466" s="256"/>
      <c r="J466" s="252"/>
      <c r="K466" s="252"/>
      <c r="L466" s="257"/>
      <c r="M466" s="258"/>
      <c r="N466" s="259"/>
      <c r="O466" s="259"/>
      <c r="P466" s="259"/>
      <c r="Q466" s="259"/>
      <c r="R466" s="259"/>
      <c r="S466" s="259"/>
      <c r="T466" s="260"/>
      <c r="AT466" s="261" t="s">
        <v>218</v>
      </c>
      <c r="AU466" s="261" t="s">
        <v>85</v>
      </c>
      <c r="AV466" s="12" t="s">
        <v>85</v>
      </c>
      <c r="AW466" s="12" t="s">
        <v>6</v>
      </c>
      <c r="AX466" s="12" t="s">
        <v>18</v>
      </c>
      <c r="AY466" s="261" t="s">
        <v>208</v>
      </c>
    </row>
    <row r="467" spans="2:65" s="1" customFormat="1" ht="25.5" customHeight="1">
      <c r="B467" s="48"/>
      <c r="C467" s="236" t="s">
        <v>804</v>
      </c>
      <c r="D467" s="236" t="s">
        <v>210</v>
      </c>
      <c r="E467" s="237" t="s">
        <v>805</v>
      </c>
      <c r="F467" s="238" t="s">
        <v>806</v>
      </c>
      <c r="G467" s="239" t="s">
        <v>253</v>
      </c>
      <c r="H467" s="240">
        <v>15.22</v>
      </c>
      <c r="I467" s="241"/>
      <c r="J467" s="242">
        <f>ROUND(I467*H467,2)</f>
        <v>0</v>
      </c>
      <c r="K467" s="238" t="s">
        <v>214</v>
      </c>
      <c r="L467" s="74"/>
      <c r="M467" s="243" t="s">
        <v>22</v>
      </c>
      <c r="N467" s="244" t="s">
        <v>47</v>
      </c>
      <c r="O467" s="49"/>
      <c r="P467" s="245">
        <f>O467*H467</f>
        <v>0</v>
      </c>
      <c r="Q467" s="245">
        <v>2.45329</v>
      </c>
      <c r="R467" s="245">
        <f>Q467*H467</f>
        <v>37.3390738</v>
      </c>
      <c r="S467" s="245">
        <v>0</v>
      </c>
      <c r="T467" s="246">
        <f>S467*H467</f>
        <v>0</v>
      </c>
      <c r="AR467" s="26" t="s">
        <v>121</v>
      </c>
      <c r="AT467" s="26" t="s">
        <v>210</v>
      </c>
      <c r="AU467" s="26" t="s">
        <v>85</v>
      </c>
      <c r="AY467" s="26" t="s">
        <v>208</v>
      </c>
      <c r="BE467" s="247">
        <f>IF(N467="základní",J467,0)</f>
        <v>0</v>
      </c>
      <c r="BF467" s="247">
        <f>IF(N467="snížená",J467,0)</f>
        <v>0</v>
      </c>
      <c r="BG467" s="247">
        <f>IF(N467="zákl. přenesená",J467,0)</f>
        <v>0</v>
      </c>
      <c r="BH467" s="247">
        <f>IF(N467="sníž. přenesená",J467,0)</f>
        <v>0</v>
      </c>
      <c r="BI467" s="247">
        <f>IF(N467="nulová",J467,0)</f>
        <v>0</v>
      </c>
      <c r="BJ467" s="26" t="s">
        <v>18</v>
      </c>
      <c r="BK467" s="247">
        <f>ROUND(I467*H467,2)</f>
        <v>0</v>
      </c>
      <c r="BL467" s="26" t="s">
        <v>121</v>
      </c>
      <c r="BM467" s="26" t="s">
        <v>807</v>
      </c>
    </row>
    <row r="468" spans="2:51" s="14" customFormat="1" ht="13.5">
      <c r="B468" s="273"/>
      <c r="C468" s="274"/>
      <c r="D468" s="248" t="s">
        <v>218</v>
      </c>
      <c r="E468" s="275" t="s">
        <v>22</v>
      </c>
      <c r="F468" s="276" t="s">
        <v>808</v>
      </c>
      <c r="G468" s="274"/>
      <c r="H468" s="275" t="s">
        <v>22</v>
      </c>
      <c r="I468" s="277"/>
      <c r="J468" s="274"/>
      <c r="K468" s="274"/>
      <c r="L468" s="278"/>
      <c r="M468" s="279"/>
      <c r="N468" s="280"/>
      <c r="O468" s="280"/>
      <c r="P468" s="280"/>
      <c r="Q468" s="280"/>
      <c r="R468" s="280"/>
      <c r="S468" s="280"/>
      <c r="T468" s="281"/>
      <c r="AT468" s="282" t="s">
        <v>218</v>
      </c>
      <c r="AU468" s="282" t="s">
        <v>85</v>
      </c>
      <c r="AV468" s="14" t="s">
        <v>18</v>
      </c>
      <c r="AW468" s="14" t="s">
        <v>39</v>
      </c>
      <c r="AX468" s="14" t="s">
        <v>76</v>
      </c>
      <c r="AY468" s="282" t="s">
        <v>208</v>
      </c>
    </row>
    <row r="469" spans="2:51" s="14" customFormat="1" ht="13.5">
      <c r="B469" s="273"/>
      <c r="C469" s="274"/>
      <c r="D469" s="248" t="s">
        <v>218</v>
      </c>
      <c r="E469" s="275" t="s">
        <v>22</v>
      </c>
      <c r="F469" s="276" t="s">
        <v>809</v>
      </c>
      <c r="G469" s="274"/>
      <c r="H469" s="275" t="s">
        <v>22</v>
      </c>
      <c r="I469" s="277"/>
      <c r="J469" s="274"/>
      <c r="K469" s="274"/>
      <c r="L469" s="278"/>
      <c r="M469" s="279"/>
      <c r="N469" s="280"/>
      <c r="O469" s="280"/>
      <c r="P469" s="280"/>
      <c r="Q469" s="280"/>
      <c r="R469" s="280"/>
      <c r="S469" s="280"/>
      <c r="T469" s="281"/>
      <c r="AT469" s="282" t="s">
        <v>218</v>
      </c>
      <c r="AU469" s="282" t="s">
        <v>85</v>
      </c>
      <c r="AV469" s="14" t="s">
        <v>18</v>
      </c>
      <c r="AW469" s="14" t="s">
        <v>39</v>
      </c>
      <c r="AX469" s="14" t="s">
        <v>76</v>
      </c>
      <c r="AY469" s="282" t="s">
        <v>208</v>
      </c>
    </row>
    <row r="470" spans="2:51" s="12" customFormat="1" ht="13.5">
      <c r="B470" s="251"/>
      <c r="C470" s="252"/>
      <c r="D470" s="248" t="s">
        <v>218</v>
      </c>
      <c r="E470" s="253" t="s">
        <v>22</v>
      </c>
      <c r="F470" s="254" t="s">
        <v>810</v>
      </c>
      <c r="G470" s="252"/>
      <c r="H470" s="255">
        <v>0.62</v>
      </c>
      <c r="I470" s="256"/>
      <c r="J470" s="252"/>
      <c r="K470" s="252"/>
      <c r="L470" s="257"/>
      <c r="M470" s="258"/>
      <c r="N470" s="259"/>
      <c r="O470" s="259"/>
      <c r="P470" s="259"/>
      <c r="Q470" s="259"/>
      <c r="R470" s="259"/>
      <c r="S470" s="259"/>
      <c r="T470" s="260"/>
      <c r="AT470" s="261" t="s">
        <v>218</v>
      </c>
      <c r="AU470" s="261" t="s">
        <v>85</v>
      </c>
      <c r="AV470" s="12" t="s">
        <v>85</v>
      </c>
      <c r="AW470" s="12" t="s">
        <v>39</v>
      </c>
      <c r="AX470" s="12" t="s">
        <v>76</v>
      </c>
      <c r="AY470" s="261" t="s">
        <v>208</v>
      </c>
    </row>
    <row r="471" spans="2:51" s="12" customFormat="1" ht="13.5">
      <c r="B471" s="251"/>
      <c r="C471" s="252"/>
      <c r="D471" s="248" t="s">
        <v>218</v>
      </c>
      <c r="E471" s="253" t="s">
        <v>22</v>
      </c>
      <c r="F471" s="254" t="s">
        <v>811</v>
      </c>
      <c r="G471" s="252"/>
      <c r="H471" s="255">
        <v>0.62</v>
      </c>
      <c r="I471" s="256"/>
      <c r="J471" s="252"/>
      <c r="K471" s="252"/>
      <c r="L471" s="257"/>
      <c r="M471" s="258"/>
      <c r="N471" s="259"/>
      <c r="O471" s="259"/>
      <c r="P471" s="259"/>
      <c r="Q471" s="259"/>
      <c r="R471" s="259"/>
      <c r="S471" s="259"/>
      <c r="T471" s="260"/>
      <c r="AT471" s="261" t="s">
        <v>218</v>
      </c>
      <c r="AU471" s="261" t="s">
        <v>85</v>
      </c>
      <c r="AV471" s="12" t="s">
        <v>85</v>
      </c>
      <c r="AW471" s="12" t="s">
        <v>39</v>
      </c>
      <c r="AX471" s="12" t="s">
        <v>76</v>
      </c>
      <c r="AY471" s="261" t="s">
        <v>208</v>
      </c>
    </row>
    <row r="472" spans="2:51" s="12" customFormat="1" ht="13.5">
      <c r="B472" s="251"/>
      <c r="C472" s="252"/>
      <c r="D472" s="248" t="s">
        <v>218</v>
      </c>
      <c r="E472" s="253" t="s">
        <v>22</v>
      </c>
      <c r="F472" s="254" t="s">
        <v>812</v>
      </c>
      <c r="G472" s="252"/>
      <c r="H472" s="255">
        <v>0.62</v>
      </c>
      <c r="I472" s="256"/>
      <c r="J472" s="252"/>
      <c r="K472" s="252"/>
      <c r="L472" s="257"/>
      <c r="M472" s="258"/>
      <c r="N472" s="259"/>
      <c r="O472" s="259"/>
      <c r="P472" s="259"/>
      <c r="Q472" s="259"/>
      <c r="R472" s="259"/>
      <c r="S472" s="259"/>
      <c r="T472" s="260"/>
      <c r="AT472" s="261" t="s">
        <v>218</v>
      </c>
      <c r="AU472" s="261" t="s">
        <v>85</v>
      </c>
      <c r="AV472" s="12" t="s">
        <v>85</v>
      </c>
      <c r="AW472" s="12" t="s">
        <v>39</v>
      </c>
      <c r="AX472" s="12" t="s">
        <v>76</v>
      </c>
      <c r="AY472" s="261" t="s">
        <v>208</v>
      </c>
    </row>
    <row r="473" spans="2:51" s="12" customFormat="1" ht="13.5">
      <c r="B473" s="251"/>
      <c r="C473" s="252"/>
      <c r="D473" s="248" t="s">
        <v>218</v>
      </c>
      <c r="E473" s="253" t="s">
        <v>22</v>
      </c>
      <c r="F473" s="254" t="s">
        <v>813</v>
      </c>
      <c r="G473" s="252"/>
      <c r="H473" s="255">
        <v>0.62</v>
      </c>
      <c r="I473" s="256"/>
      <c r="J473" s="252"/>
      <c r="K473" s="252"/>
      <c r="L473" s="257"/>
      <c r="M473" s="258"/>
      <c r="N473" s="259"/>
      <c r="O473" s="259"/>
      <c r="P473" s="259"/>
      <c r="Q473" s="259"/>
      <c r="R473" s="259"/>
      <c r="S473" s="259"/>
      <c r="T473" s="260"/>
      <c r="AT473" s="261" t="s">
        <v>218</v>
      </c>
      <c r="AU473" s="261" t="s">
        <v>85</v>
      </c>
      <c r="AV473" s="12" t="s">
        <v>85</v>
      </c>
      <c r="AW473" s="12" t="s">
        <v>39</v>
      </c>
      <c r="AX473" s="12" t="s">
        <v>76</v>
      </c>
      <c r="AY473" s="261" t="s">
        <v>208</v>
      </c>
    </row>
    <row r="474" spans="2:51" s="12" customFormat="1" ht="13.5">
      <c r="B474" s="251"/>
      <c r="C474" s="252"/>
      <c r="D474" s="248" t="s">
        <v>218</v>
      </c>
      <c r="E474" s="253" t="s">
        <v>22</v>
      </c>
      <c r="F474" s="254" t="s">
        <v>814</v>
      </c>
      <c r="G474" s="252"/>
      <c r="H474" s="255">
        <v>0.62</v>
      </c>
      <c r="I474" s="256"/>
      <c r="J474" s="252"/>
      <c r="K474" s="252"/>
      <c r="L474" s="257"/>
      <c r="M474" s="258"/>
      <c r="N474" s="259"/>
      <c r="O474" s="259"/>
      <c r="P474" s="259"/>
      <c r="Q474" s="259"/>
      <c r="R474" s="259"/>
      <c r="S474" s="259"/>
      <c r="T474" s="260"/>
      <c r="AT474" s="261" t="s">
        <v>218</v>
      </c>
      <c r="AU474" s="261" t="s">
        <v>85</v>
      </c>
      <c r="AV474" s="12" t="s">
        <v>85</v>
      </c>
      <c r="AW474" s="12" t="s">
        <v>39</v>
      </c>
      <c r="AX474" s="12" t="s">
        <v>76</v>
      </c>
      <c r="AY474" s="261" t="s">
        <v>208</v>
      </c>
    </row>
    <row r="475" spans="2:51" s="12" customFormat="1" ht="13.5">
      <c r="B475" s="251"/>
      <c r="C475" s="252"/>
      <c r="D475" s="248" t="s">
        <v>218</v>
      </c>
      <c r="E475" s="253" t="s">
        <v>22</v>
      </c>
      <c r="F475" s="254" t="s">
        <v>815</v>
      </c>
      <c r="G475" s="252"/>
      <c r="H475" s="255">
        <v>0.31</v>
      </c>
      <c r="I475" s="256"/>
      <c r="J475" s="252"/>
      <c r="K475" s="252"/>
      <c r="L475" s="257"/>
      <c r="M475" s="258"/>
      <c r="N475" s="259"/>
      <c r="O475" s="259"/>
      <c r="P475" s="259"/>
      <c r="Q475" s="259"/>
      <c r="R475" s="259"/>
      <c r="S475" s="259"/>
      <c r="T475" s="260"/>
      <c r="AT475" s="261" t="s">
        <v>218</v>
      </c>
      <c r="AU475" s="261" t="s">
        <v>85</v>
      </c>
      <c r="AV475" s="12" t="s">
        <v>85</v>
      </c>
      <c r="AW475" s="12" t="s">
        <v>39</v>
      </c>
      <c r="AX475" s="12" t="s">
        <v>76</v>
      </c>
      <c r="AY475" s="261" t="s">
        <v>208</v>
      </c>
    </row>
    <row r="476" spans="2:51" s="15" customFormat="1" ht="13.5">
      <c r="B476" s="296"/>
      <c r="C476" s="297"/>
      <c r="D476" s="248" t="s">
        <v>218</v>
      </c>
      <c r="E476" s="298" t="s">
        <v>22</v>
      </c>
      <c r="F476" s="299" t="s">
        <v>816</v>
      </c>
      <c r="G476" s="297"/>
      <c r="H476" s="300">
        <v>3.41</v>
      </c>
      <c r="I476" s="301"/>
      <c r="J476" s="297"/>
      <c r="K476" s="297"/>
      <c r="L476" s="302"/>
      <c r="M476" s="303"/>
      <c r="N476" s="304"/>
      <c r="O476" s="304"/>
      <c r="P476" s="304"/>
      <c r="Q476" s="304"/>
      <c r="R476" s="304"/>
      <c r="S476" s="304"/>
      <c r="T476" s="305"/>
      <c r="AT476" s="306" t="s">
        <v>218</v>
      </c>
      <c r="AU476" s="306" t="s">
        <v>85</v>
      </c>
      <c r="AV476" s="15" t="s">
        <v>104</v>
      </c>
      <c r="AW476" s="15" t="s">
        <v>39</v>
      </c>
      <c r="AX476" s="15" t="s">
        <v>76</v>
      </c>
      <c r="AY476" s="306" t="s">
        <v>208</v>
      </c>
    </row>
    <row r="477" spans="2:51" s="14" customFormat="1" ht="13.5">
      <c r="B477" s="273"/>
      <c r="C477" s="274"/>
      <c r="D477" s="248" t="s">
        <v>218</v>
      </c>
      <c r="E477" s="275" t="s">
        <v>22</v>
      </c>
      <c r="F477" s="276" t="s">
        <v>817</v>
      </c>
      <c r="G477" s="274"/>
      <c r="H477" s="275" t="s">
        <v>22</v>
      </c>
      <c r="I477" s="277"/>
      <c r="J477" s="274"/>
      <c r="K477" s="274"/>
      <c r="L477" s="278"/>
      <c r="M477" s="279"/>
      <c r="N477" s="280"/>
      <c r="O477" s="280"/>
      <c r="P477" s="280"/>
      <c r="Q477" s="280"/>
      <c r="R477" s="280"/>
      <c r="S477" s="280"/>
      <c r="T477" s="281"/>
      <c r="AT477" s="282" t="s">
        <v>218</v>
      </c>
      <c r="AU477" s="282" t="s">
        <v>85</v>
      </c>
      <c r="AV477" s="14" t="s">
        <v>18</v>
      </c>
      <c r="AW477" s="14" t="s">
        <v>39</v>
      </c>
      <c r="AX477" s="14" t="s">
        <v>76</v>
      </c>
      <c r="AY477" s="282" t="s">
        <v>208</v>
      </c>
    </row>
    <row r="478" spans="2:51" s="14" customFormat="1" ht="13.5">
      <c r="B478" s="273"/>
      <c r="C478" s="274"/>
      <c r="D478" s="248" t="s">
        <v>218</v>
      </c>
      <c r="E478" s="275" t="s">
        <v>22</v>
      </c>
      <c r="F478" s="276" t="s">
        <v>818</v>
      </c>
      <c r="G478" s="274"/>
      <c r="H478" s="275" t="s">
        <v>22</v>
      </c>
      <c r="I478" s="277"/>
      <c r="J478" s="274"/>
      <c r="K478" s="274"/>
      <c r="L478" s="278"/>
      <c r="M478" s="279"/>
      <c r="N478" s="280"/>
      <c r="O478" s="280"/>
      <c r="P478" s="280"/>
      <c r="Q478" s="280"/>
      <c r="R478" s="280"/>
      <c r="S478" s="280"/>
      <c r="T478" s="281"/>
      <c r="AT478" s="282" t="s">
        <v>218</v>
      </c>
      <c r="AU478" s="282" t="s">
        <v>85</v>
      </c>
      <c r="AV478" s="14" t="s">
        <v>18</v>
      </c>
      <c r="AW478" s="14" t="s">
        <v>39</v>
      </c>
      <c r="AX478" s="14" t="s">
        <v>76</v>
      </c>
      <c r="AY478" s="282" t="s">
        <v>208</v>
      </c>
    </row>
    <row r="479" spans="2:51" s="12" customFormat="1" ht="13.5">
      <c r="B479" s="251"/>
      <c r="C479" s="252"/>
      <c r="D479" s="248" t="s">
        <v>218</v>
      </c>
      <c r="E479" s="253" t="s">
        <v>22</v>
      </c>
      <c r="F479" s="254" t="s">
        <v>819</v>
      </c>
      <c r="G479" s="252"/>
      <c r="H479" s="255">
        <v>2.783</v>
      </c>
      <c r="I479" s="256"/>
      <c r="J479" s="252"/>
      <c r="K479" s="252"/>
      <c r="L479" s="257"/>
      <c r="M479" s="258"/>
      <c r="N479" s="259"/>
      <c r="O479" s="259"/>
      <c r="P479" s="259"/>
      <c r="Q479" s="259"/>
      <c r="R479" s="259"/>
      <c r="S479" s="259"/>
      <c r="T479" s="260"/>
      <c r="AT479" s="261" t="s">
        <v>218</v>
      </c>
      <c r="AU479" s="261" t="s">
        <v>85</v>
      </c>
      <c r="AV479" s="12" t="s">
        <v>85</v>
      </c>
      <c r="AW479" s="12" t="s">
        <v>39</v>
      </c>
      <c r="AX479" s="12" t="s">
        <v>76</v>
      </c>
      <c r="AY479" s="261" t="s">
        <v>208</v>
      </c>
    </row>
    <row r="480" spans="2:51" s="12" customFormat="1" ht="13.5">
      <c r="B480" s="251"/>
      <c r="C480" s="252"/>
      <c r="D480" s="248" t="s">
        <v>218</v>
      </c>
      <c r="E480" s="253" t="s">
        <v>22</v>
      </c>
      <c r="F480" s="254" t="s">
        <v>820</v>
      </c>
      <c r="G480" s="252"/>
      <c r="H480" s="255">
        <v>1.159</v>
      </c>
      <c r="I480" s="256"/>
      <c r="J480" s="252"/>
      <c r="K480" s="252"/>
      <c r="L480" s="257"/>
      <c r="M480" s="258"/>
      <c r="N480" s="259"/>
      <c r="O480" s="259"/>
      <c r="P480" s="259"/>
      <c r="Q480" s="259"/>
      <c r="R480" s="259"/>
      <c r="S480" s="259"/>
      <c r="T480" s="260"/>
      <c r="AT480" s="261" t="s">
        <v>218</v>
      </c>
      <c r="AU480" s="261" t="s">
        <v>85</v>
      </c>
      <c r="AV480" s="12" t="s">
        <v>85</v>
      </c>
      <c r="AW480" s="12" t="s">
        <v>39</v>
      </c>
      <c r="AX480" s="12" t="s">
        <v>76</v>
      </c>
      <c r="AY480" s="261" t="s">
        <v>208</v>
      </c>
    </row>
    <row r="481" spans="2:51" s="12" customFormat="1" ht="13.5">
      <c r="B481" s="251"/>
      <c r="C481" s="252"/>
      <c r="D481" s="248" t="s">
        <v>218</v>
      </c>
      <c r="E481" s="253" t="s">
        <v>22</v>
      </c>
      <c r="F481" s="254" t="s">
        <v>821</v>
      </c>
      <c r="G481" s="252"/>
      <c r="H481" s="255">
        <v>2.087</v>
      </c>
      <c r="I481" s="256"/>
      <c r="J481" s="252"/>
      <c r="K481" s="252"/>
      <c r="L481" s="257"/>
      <c r="M481" s="258"/>
      <c r="N481" s="259"/>
      <c r="O481" s="259"/>
      <c r="P481" s="259"/>
      <c r="Q481" s="259"/>
      <c r="R481" s="259"/>
      <c r="S481" s="259"/>
      <c r="T481" s="260"/>
      <c r="AT481" s="261" t="s">
        <v>218</v>
      </c>
      <c r="AU481" s="261" t="s">
        <v>85</v>
      </c>
      <c r="AV481" s="12" t="s">
        <v>85</v>
      </c>
      <c r="AW481" s="12" t="s">
        <v>39</v>
      </c>
      <c r="AX481" s="12" t="s">
        <v>76</v>
      </c>
      <c r="AY481" s="261" t="s">
        <v>208</v>
      </c>
    </row>
    <row r="482" spans="2:51" s="15" customFormat="1" ht="13.5">
      <c r="B482" s="296"/>
      <c r="C482" s="297"/>
      <c r="D482" s="248" t="s">
        <v>218</v>
      </c>
      <c r="E482" s="298" t="s">
        <v>22</v>
      </c>
      <c r="F482" s="299" t="s">
        <v>822</v>
      </c>
      <c r="G482" s="297"/>
      <c r="H482" s="300">
        <v>6.029</v>
      </c>
      <c r="I482" s="301"/>
      <c r="J482" s="297"/>
      <c r="K482" s="297"/>
      <c r="L482" s="302"/>
      <c r="M482" s="303"/>
      <c r="N482" s="304"/>
      <c r="O482" s="304"/>
      <c r="P482" s="304"/>
      <c r="Q482" s="304"/>
      <c r="R482" s="304"/>
      <c r="S482" s="304"/>
      <c r="T482" s="305"/>
      <c r="AT482" s="306" t="s">
        <v>218</v>
      </c>
      <c r="AU482" s="306" t="s">
        <v>85</v>
      </c>
      <c r="AV482" s="15" t="s">
        <v>104</v>
      </c>
      <c r="AW482" s="15" t="s">
        <v>39</v>
      </c>
      <c r="AX482" s="15" t="s">
        <v>76</v>
      </c>
      <c r="AY482" s="306" t="s">
        <v>208</v>
      </c>
    </row>
    <row r="483" spans="2:51" s="12" customFormat="1" ht="13.5">
      <c r="B483" s="251"/>
      <c r="C483" s="252"/>
      <c r="D483" s="248" t="s">
        <v>218</v>
      </c>
      <c r="E483" s="253" t="s">
        <v>22</v>
      </c>
      <c r="F483" s="254" t="s">
        <v>823</v>
      </c>
      <c r="G483" s="252"/>
      <c r="H483" s="255">
        <v>1.388</v>
      </c>
      <c r="I483" s="256"/>
      <c r="J483" s="252"/>
      <c r="K483" s="252"/>
      <c r="L483" s="257"/>
      <c r="M483" s="258"/>
      <c r="N483" s="259"/>
      <c r="O483" s="259"/>
      <c r="P483" s="259"/>
      <c r="Q483" s="259"/>
      <c r="R483" s="259"/>
      <c r="S483" s="259"/>
      <c r="T483" s="260"/>
      <c r="AT483" s="261" t="s">
        <v>218</v>
      </c>
      <c r="AU483" s="261" t="s">
        <v>85</v>
      </c>
      <c r="AV483" s="12" t="s">
        <v>85</v>
      </c>
      <c r="AW483" s="12" t="s">
        <v>39</v>
      </c>
      <c r="AX483" s="12" t="s">
        <v>76</v>
      </c>
      <c r="AY483" s="261" t="s">
        <v>208</v>
      </c>
    </row>
    <row r="484" spans="2:51" s="12" customFormat="1" ht="13.5">
      <c r="B484" s="251"/>
      <c r="C484" s="252"/>
      <c r="D484" s="248" t="s">
        <v>218</v>
      </c>
      <c r="E484" s="253" t="s">
        <v>22</v>
      </c>
      <c r="F484" s="254" t="s">
        <v>824</v>
      </c>
      <c r="G484" s="252"/>
      <c r="H484" s="255">
        <v>1.156</v>
      </c>
      <c r="I484" s="256"/>
      <c r="J484" s="252"/>
      <c r="K484" s="252"/>
      <c r="L484" s="257"/>
      <c r="M484" s="258"/>
      <c r="N484" s="259"/>
      <c r="O484" s="259"/>
      <c r="P484" s="259"/>
      <c r="Q484" s="259"/>
      <c r="R484" s="259"/>
      <c r="S484" s="259"/>
      <c r="T484" s="260"/>
      <c r="AT484" s="261" t="s">
        <v>218</v>
      </c>
      <c r="AU484" s="261" t="s">
        <v>85</v>
      </c>
      <c r="AV484" s="12" t="s">
        <v>85</v>
      </c>
      <c r="AW484" s="12" t="s">
        <v>39</v>
      </c>
      <c r="AX484" s="12" t="s">
        <v>76</v>
      </c>
      <c r="AY484" s="261" t="s">
        <v>208</v>
      </c>
    </row>
    <row r="485" spans="2:51" s="12" customFormat="1" ht="13.5">
      <c r="B485" s="251"/>
      <c r="C485" s="252"/>
      <c r="D485" s="248" t="s">
        <v>218</v>
      </c>
      <c r="E485" s="253" t="s">
        <v>22</v>
      </c>
      <c r="F485" s="254" t="s">
        <v>824</v>
      </c>
      <c r="G485" s="252"/>
      <c r="H485" s="255">
        <v>1.156</v>
      </c>
      <c r="I485" s="256"/>
      <c r="J485" s="252"/>
      <c r="K485" s="252"/>
      <c r="L485" s="257"/>
      <c r="M485" s="258"/>
      <c r="N485" s="259"/>
      <c r="O485" s="259"/>
      <c r="P485" s="259"/>
      <c r="Q485" s="259"/>
      <c r="R485" s="259"/>
      <c r="S485" s="259"/>
      <c r="T485" s="260"/>
      <c r="AT485" s="261" t="s">
        <v>218</v>
      </c>
      <c r="AU485" s="261" t="s">
        <v>85</v>
      </c>
      <c r="AV485" s="12" t="s">
        <v>85</v>
      </c>
      <c r="AW485" s="12" t="s">
        <v>39</v>
      </c>
      <c r="AX485" s="12" t="s">
        <v>76</v>
      </c>
      <c r="AY485" s="261" t="s">
        <v>208</v>
      </c>
    </row>
    <row r="486" spans="2:51" s="12" customFormat="1" ht="13.5">
      <c r="B486" s="251"/>
      <c r="C486" s="252"/>
      <c r="D486" s="248" t="s">
        <v>218</v>
      </c>
      <c r="E486" s="253" t="s">
        <v>22</v>
      </c>
      <c r="F486" s="254" t="s">
        <v>825</v>
      </c>
      <c r="G486" s="252"/>
      <c r="H486" s="255">
        <v>2.081</v>
      </c>
      <c r="I486" s="256"/>
      <c r="J486" s="252"/>
      <c r="K486" s="252"/>
      <c r="L486" s="257"/>
      <c r="M486" s="258"/>
      <c r="N486" s="259"/>
      <c r="O486" s="259"/>
      <c r="P486" s="259"/>
      <c r="Q486" s="259"/>
      <c r="R486" s="259"/>
      <c r="S486" s="259"/>
      <c r="T486" s="260"/>
      <c r="AT486" s="261" t="s">
        <v>218</v>
      </c>
      <c r="AU486" s="261" t="s">
        <v>85</v>
      </c>
      <c r="AV486" s="12" t="s">
        <v>85</v>
      </c>
      <c r="AW486" s="12" t="s">
        <v>39</v>
      </c>
      <c r="AX486" s="12" t="s">
        <v>76</v>
      </c>
      <c r="AY486" s="261" t="s">
        <v>208</v>
      </c>
    </row>
    <row r="487" spans="2:51" s="15" customFormat="1" ht="13.5">
      <c r="B487" s="296"/>
      <c r="C487" s="297"/>
      <c r="D487" s="248" t="s">
        <v>218</v>
      </c>
      <c r="E487" s="298" t="s">
        <v>22</v>
      </c>
      <c r="F487" s="299" t="s">
        <v>826</v>
      </c>
      <c r="G487" s="297"/>
      <c r="H487" s="300">
        <v>5.781</v>
      </c>
      <c r="I487" s="301"/>
      <c r="J487" s="297"/>
      <c r="K487" s="297"/>
      <c r="L487" s="302"/>
      <c r="M487" s="303"/>
      <c r="N487" s="304"/>
      <c r="O487" s="304"/>
      <c r="P487" s="304"/>
      <c r="Q487" s="304"/>
      <c r="R487" s="304"/>
      <c r="S487" s="304"/>
      <c r="T487" s="305"/>
      <c r="AT487" s="306" t="s">
        <v>218</v>
      </c>
      <c r="AU487" s="306" t="s">
        <v>85</v>
      </c>
      <c r="AV487" s="15" t="s">
        <v>104</v>
      </c>
      <c r="AW487" s="15" t="s">
        <v>39</v>
      </c>
      <c r="AX487" s="15" t="s">
        <v>76</v>
      </c>
      <c r="AY487" s="306" t="s">
        <v>208</v>
      </c>
    </row>
    <row r="488" spans="2:51" s="13" customFormat="1" ht="13.5">
      <c r="B488" s="262"/>
      <c r="C488" s="263"/>
      <c r="D488" s="248" t="s">
        <v>218</v>
      </c>
      <c r="E488" s="264" t="s">
        <v>22</v>
      </c>
      <c r="F488" s="265" t="s">
        <v>259</v>
      </c>
      <c r="G488" s="263"/>
      <c r="H488" s="266">
        <v>15.22</v>
      </c>
      <c r="I488" s="267"/>
      <c r="J488" s="263"/>
      <c r="K488" s="263"/>
      <c r="L488" s="268"/>
      <c r="M488" s="269"/>
      <c r="N488" s="270"/>
      <c r="O488" s="270"/>
      <c r="P488" s="270"/>
      <c r="Q488" s="270"/>
      <c r="R488" s="270"/>
      <c r="S488" s="270"/>
      <c r="T488" s="271"/>
      <c r="AT488" s="272" t="s">
        <v>218</v>
      </c>
      <c r="AU488" s="272" t="s">
        <v>85</v>
      </c>
      <c r="AV488" s="13" t="s">
        <v>121</v>
      </c>
      <c r="AW488" s="13" t="s">
        <v>39</v>
      </c>
      <c r="AX488" s="13" t="s">
        <v>18</v>
      </c>
      <c r="AY488" s="272" t="s">
        <v>208</v>
      </c>
    </row>
    <row r="489" spans="2:65" s="1" customFormat="1" ht="38.25" customHeight="1">
      <c r="B489" s="48"/>
      <c r="C489" s="236" t="s">
        <v>827</v>
      </c>
      <c r="D489" s="236" t="s">
        <v>210</v>
      </c>
      <c r="E489" s="237" t="s">
        <v>828</v>
      </c>
      <c r="F489" s="238" t="s">
        <v>829</v>
      </c>
      <c r="G489" s="239" t="s">
        <v>213</v>
      </c>
      <c r="H489" s="240">
        <v>219.99</v>
      </c>
      <c r="I489" s="241"/>
      <c r="J489" s="242">
        <f>ROUND(I489*H489,2)</f>
        <v>0</v>
      </c>
      <c r="K489" s="238" t="s">
        <v>214</v>
      </c>
      <c r="L489" s="74"/>
      <c r="M489" s="243" t="s">
        <v>22</v>
      </c>
      <c r="N489" s="244" t="s">
        <v>47</v>
      </c>
      <c r="O489" s="49"/>
      <c r="P489" s="245">
        <f>O489*H489</f>
        <v>0</v>
      </c>
      <c r="Q489" s="245">
        <v>0.00126</v>
      </c>
      <c r="R489" s="245">
        <f>Q489*H489</f>
        <v>0.27718740000000003</v>
      </c>
      <c r="S489" s="245">
        <v>0</v>
      </c>
      <c r="T489" s="246">
        <f>S489*H489</f>
        <v>0</v>
      </c>
      <c r="AR489" s="26" t="s">
        <v>121</v>
      </c>
      <c r="AT489" s="26" t="s">
        <v>210</v>
      </c>
      <c r="AU489" s="26" t="s">
        <v>85</v>
      </c>
      <c r="AY489" s="26" t="s">
        <v>208</v>
      </c>
      <c r="BE489" s="247">
        <f>IF(N489="základní",J489,0)</f>
        <v>0</v>
      </c>
      <c r="BF489" s="247">
        <f>IF(N489="snížená",J489,0)</f>
        <v>0</v>
      </c>
      <c r="BG489" s="247">
        <f>IF(N489="zákl. přenesená",J489,0)</f>
        <v>0</v>
      </c>
      <c r="BH489" s="247">
        <f>IF(N489="sníž. přenesená",J489,0)</f>
        <v>0</v>
      </c>
      <c r="BI489" s="247">
        <f>IF(N489="nulová",J489,0)</f>
        <v>0</v>
      </c>
      <c r="BJ489" s="26" t="s">
        <v>18</v>
      </c>
      <c r="BK489" s="247">
        <f>ROUND(I489*H489,2)</f>
        <v>0</v>
      </c>
      <c r="BL489" s="26" t="s">
        <v>121</v>
      </c>
      <c r="BM489" s="26" t="s">
        <v>830</v>
      </c>
    </row>
    <row r="490" spans="2:51" s="14" customFormat="1" ht="13.5">
      <c r="B490" s="273"/>
      <c r="C490" s="274"/>
      <c r="D490" s="248" t="s">
        <v>218</v>
      </c>
      <c r="E490" s="275" t="s">
        <v>22</v>
      </c>
      <c r="F490" s="276" t="s">
        <v>808</v>
      </c>
      <c r="G490" s="274"/>
      <c r="H490" s="275" t="s">
        <v>22</v>
      </c>
      <c r="I490" s="277"/>
      <c r="J490" s="274"/>
      <c r="K490" s="274"/>
      <c r="L490" s="278"/>
      <c r="M490" s="279"/>
      <c r="N490" s="280"/>
      <c r="O490" s="280"/>
      <c r="P490" s="280"/>
      <c r="Q490" s="280"/>
      <c r="R490" s="280"/>
      <c r="S490" s="280"/>
      <c r="T490" s="281"/>
      <c r="AT490" s="282" t="s">
        <v>218</v>
      </c>
      <c r="AU490" s="282" t="s">
        <v>85</v>
      </c>
      <c r="AV490" s="14" t="s">
        <v>18</v>
      </c>
      <c r="AW490" s="14" t="s">
        <v>39</v>
      </c>
      <c r="AX490" s="14" t="s">
        <v>76</v>
      </c>
      <c r="AY490" s="282" t="s">
        <v>208</v>
      </c>
    </row>
    <row r="491" spans="2:51" s="14" customFormat="1" ht="13.5">
      <c r="B491" s="273"/>
      <c r="C491" s="274"/>
      <c r="D491" s="248" t="s">
        <v>218</v>
      </c>
      <c r="E491" s="275" t="s">
        <v>22</v>
      </c>
      <c r="F491" s="276" t="s">
        <v>809</v>
      </c>
      <c r="G491" s="274"/>
      <c r="H491" s="275" t="s">
        <v>22</v>
      </c>
      <c r="I491" s="277"/>
      <c r="J491" s="274"/>
      <c r="K491" s="274"/>
      <c r="L491" s="278"/>
      <c r="M491" s="279"/>
      <c r="N491" s="280"/>
      <c r="O491" s="280"/>
      <c r="P491" s="280"/>
      <c r="Q491" s="280"/>
      <c r="R491" s="280"/>
      <c r="S491" s="280"/>
      <c r="T491" s="281"/>
      <c r="AT491" s="282" t="s">
        <v>218</v>
      </c>
      <c r="AU491" s="282" t="s">
        <v>85</v>
      </c>
      <c r="AV491" s="14" t="s">
        <v>18</v>
      </c>
      <c r="AW491" s="14" t="s">
        <v>39</v>
      </c>
      <c r="AX491" s="14" t="s">
        <v>76</v>
      </c>
      <c r="AY491" s="282" t="s">
        <v>208</v>
      </c>
    </row>
    <row r="492" spans="2:51" s="12" customFormat="1" ht="13.5">
      <c r="B492" s="251"/>
      <c r="C492" s="252"/>
      <c r="D492" s="248" t="s">
        <v>218</v>
      </c>
      <c r="E492" s="253" t="s">
        <v>22</v>
      </c>
      <c r="F492" s="254" t="s">
        <v>831</v>
      </c>
      <c r="G492" s="252"/>
      <c r="H492" s="255">
        <v>7.44</v>
      </c>
      <c r="I492" s="256"/>
      <c r="J492" s="252"/>
      <c r="K492" s="252"/>
      <c r="L492" s="257"/>
      <c r="M492" s="258"/>
      <c r="N492" s="259"/>
      <c r="O492" s="259"/>
      <c r="P492" s="259"/>
      <c r="Q492" s="259"/>
      <c r="R492" s="259"/>
      <c r="S492" s="259"/>
      <c r="T492" s="260"/>
      <c r="AT492" s="261" t="s">
        <v>218</v>
      </c>
      <c r="AU492" s="261" t="s">
        <v>85</v>
      </c>
      <c r="AV492" s="12" t="s">
        <v>85</v>
      </c>
      <c r="AW492" s="12" t="s">
        <v>39</v>
      </c>
      <c r="AX492" s="12" t="s">
        <v>76</v>
      </c>
      <c r="AY492" s="261" t="s">
        <v>208</v>
      </c>
    </row>
    <row r="493" spans="2:51" s="12" customFormat="1" ht="13.5">
      <c r="B493" s="251"/>
      <c r="C493" s="252"/>
      <c r="D493" s="248" t="s">
        <v>218</v>
      </c>
      <c r="E493" s="253" t="s">
        <v>22</v>
      </c>
      <c r="F493" s="254" t="s">
        <v>832</v>
      </c>
      <c r="G493" s="252"/>
      <c r="H493" s="255">
        <v>7.44</v>
      </c>
      <c r="I493" s="256"/>
      <c r="J493" s="252"/>
      <c r="K493" s="252"/>
      <c r="L493" s="257"/>
      <c r="M493" s="258"/>
      <c r="N493" s="259"/>
      <c r="O493" s="259"/>
      <c r="P493" s="259"/>
      <c r="Q493" s="259"/>
      <c r="R493" s="259"/>
      <c r="S493" s="259"/>
      <c r="T493" s="260"/>
      <c r="AT493" s="261" t="s">
        <v>218</v>
      </c>
      <c r="AU493" s="261" t="s">
        <v>85</v>
      </c>
      <c r="AV493" s="12" t="s">
        <v>85</v>
      </c>
      <c r="AW493" s="12" t="s">
        <v>39</v>
      </c>
      <c r="AX493" s="12" t="s">
        <v>76</v>
      </c>
      <c r="AY493" s="261" t="s">
        <v>208</v>
      </c>
    </row>
    <row r="494" spans="2:51" s="12" customFormat="1" ht="13.5">
      <c r="B494" s="251"/>
      <c r="C494" s="252"/>
      <c r="D494" s="248" t="s">
        <v>218</v>
      </c>
      <c r="E494" s="253" t="s">
        <v>22</v>
      </c>
      <c r="F494" s="254" t="s">
        <v>833</v>
      </c>
      <c r="G494" s="252"/>
      <c r="H494" s="255">
        <v>7.44</v>
      </c>
      <c r="I494" s="256"/>
      <c r="J494" s="252"/>
      <c r="K494" s="252"/>
      <c r="L494" s="257"/>
      <c r="M494" s="258"/>
      <c r="N494" s="259"/>
      <c r="O494" s="259"/>
      <c r="P494" s="259"/>
      <c r="Q494" s="259"/>
      <c r="R494" s="259"/>
      <c r="S494" s="259"/>
      <c r="T494" s="260"/>
      <c r="AT494" s="261" t="s">
        <v>218</v>
      </c>
      <c r="AU494" s="261" t="s">
        <v>85</v>
      </c>
      <c r="AV494" s="12" t="s">
        <v>85</v>
      </c>
      <c r="AW494" s="12" t="s">
        <v>39</v>
      </c>
      <c r="AX494" s="12" t="s">
        <v>76</v>
      </c>
      <c r="AY494" s="261" t="s">
        <v>208</v>
      </c>
    </row>
    <row r="495" spans="2:51" s="12" customFormat="1" ht="13.5">
      <c r="B495" s="251"/>
      <c r="C495" s="252"/>
      <c r="D495" s="248" t="s">
        <v>218</v>
      </c>
      <c r="E495" s="253" t="s">
        <v>22</v>
      </c>
      <c r="F495" s="254" t="s">
        <v>834</v>
      </c>
      <c r="G495" s="252"/>
      <c r="H495" s="255">
        <v>7.44</v>
      </c>
      <c r="I495" s="256"/>
      <c r="J495" s="252"/>
      <c r="K495" s="252"/>
      <c r="L495" s="257"/>
      <c r="M495" s="258"/>
      <c r="N495" s="259"/>
      <c r="O495" s="259"/>
      <c r="P495" s="259"/>
      <c r="Q495" s="259"/>
      <c r="R495" s="259"/>
      <c r="S495" s="259"/>
      <c r="T495" s="260"/>
      <c r="AT495" s="261" t="s">
        <v>218</v>
      </c>
      <c r="AU495" s="261" t="s">
        <v>85</v>
      </c>
      <c r="AV495" s="12" t="s">
        <v>85</v>
      </c>
      <c r="AW495" s="12" t="s">
        <v>39</v>
      </c>
      <c r="AX495" s="12" t="s">
        <v>76</v>
      </c>
      <c r="AY495" s="261" t="s">
        <v>208</v>
      </c>
    </row>
    <row r="496" spans="2:51" s="12" customFormat="1" ht="13.5">
      <c r="B496" s="251"/>
      <c r="C496" s="252"/>
      <c r="D496" s="248" t="s">
        <v>218</v>
      </c>
      <c r="E496" s="253" t="s">
        <v>22</v>
      </c>
      <c r="F496" s="254" t="s">
        <v>835</v>
      </c>
      <c r="G496" s="252"/>
      <c r="H496" s="255">
        <v>7.44</v>
      </c>
      <c r="I496" s="256"/>
      <c r="J496" s="252"/>
      <c r="K496" s="252"/>
      <c r="L496" s="257"/>
      <c r="M496" s="258"/>
      <c r="N496" s="259"/>
      <c r="O496" s="259"/>
      <c r="P496" s="259"/>
      <c r="Q496" s="259"/>
      <c r="R496" s="259"/>
      <c r="S496" s="259"/>
      <c r="T496" s="260"/>
      <c r="AT496" s="261" t="s">
        <v>218</v>
      </c>
      <c r="AU496" s="261" t="s">
        <v>85</v>
      </c>
      <c r="AV496" s="12" t="s">
        <v>85</v>
      </c>
      <c r="AW496" s="12" t="s">
        <v>39</v>
      </c>
      <c r="AX496" s="12" t="s">
        <v>76</v>
      </c>
      <c r="AY496" s="261" t="s">
        <v>208</v>
      </c>
    </row>
    <row r="497" spans="2:51" s="12" customFormat="1" ht="13.5">
      <c r="B497" s="251"/>
      <c r="C497" s="252"/>
      <c r="D497" s="248" t="s">
        <v>218</v>
      </c>
      <c r="E497" s="253" t="s">
        <v>22</v>
      </c>
      <c r="F497" s="254" t="s">
        <v>836</v>
      </c>
      <c r="G497" s="252"/>
      <c r="H497" s="255">
        <v>4.96</v>
      </c>
      <c r="I497" s="256"/>
      <c r="J497" s="252"/>
      <c r="K497" s="252"/>
      <c r="L497" s="257"/>
      <c r="M497" s="258"/>
      <c r="N497" s="259"/>
      <c r="O497" s="259"/>
      <c r="P497" s="259"/>
      <c r="Q497" s="259"/>
      <c r="R497" s="259"/>
      <c r="S497" s="259"/>
      <c r="T497" s="260"/>
      <c r="AT497" s="261" t="s">
        <v>218</v>
      </c>
      <c r="AU497" s="261" t="s">
        <v>85</v>
      </c>
      <c r="AV497" s="12" t="s">
        <v>85</v>
      </c>
      <c r="AW497" s="12" t="s">
        <v>39</v>
      </c>
      <c r="AX497" s="12" t="s">
        <v>76</v>
      </c>
      <c r="AY497" s="261" t="s">
        <v>208</v>
      </c>
    </row>
    <row r="498" spans="2:51" s="15" customFormat="1" ht="13.5">
      <c r="B498" s="296"/>
      <c r="C498" s="297"/>
      <c r="D498" s="248" t="s">
        <v>218</v>
      </c>
      <c r="E498" s="298" t="s">
        <v>22</v>
      </c>
      <c r="F498" s="299" t="s">
        <v>816</v>
      </c>
      <c r="G498" s="297"/>
      <c r="H498" s="300">
        <v>42.16</v>
      </c>
      <c r="I498" s="301"/>
      <c r="J498" s="297"/>
      <c r="K498" s="297"/>
      <c r="L498" s="302"/>
      <c r="M498" s="303"/>
      <c r="N498" s="304"/>
      <c r="O498" s="304"/>
      <c r="P498" s="304"/>
      <c r="Q498" s="304"/>
      <c r="R498" s="304"/>
      <c r="S498" s="304"/>
      <c r="T498" s="305"/>
      <c r="AT498" s="306" t="s">
        <v>218</v>
      </c>
      <c r="AU498" s="306" t="s">
        <v>85</v>
      </c>
      <c r="AV498" s="15" t="s">
        <v>104</v>
      </c>
      <c r="AW498" s="15" t="s">
        <v>39</v>
      </c>
      <c r="AX498" s="15" t="s">
        <v>76</v>
      </c>
      <c r="AY498" s="306" t="s">
        <v>208</v>
      </c>
    </row>
    <row r="499" spans="2:51" s="14" customFormat="1" ht="13.5">
      <c r="B499" s="273"/>
      <c r="C499" s="274"/>
      <c r="D499" s="248" t="s">
        <v>218</v>
      </c>
      <c r="E499" s="275" t="s">
        <v>22</v>
      </c>
      <c r="F499" s="276" t="s">
        <v>817</v>
      </c>
      <c r="G499" s="274"/>
      <c r="H499" s="275" t="s">
        <v>22</v>
      </c>
      <c r="I499" s="277"/>
      <c r="J499" s="274"/>
      <c r="K499" s="274"/>
      <c r="L499" s="278"/>
      <c r="M499" s="279"/>
      <c r="N499" s="280"/>
      <c r="O499" s="280"/>
      <c r="P499" s="280"/>
      <c r="Q499" s="280"/>
      <c r="R499" s="280"/>
      <c r="S499" s="280"/>
      <c r="T499" s="281"/>
      <c r="AT499" s="282" t="s">
        <v>218</v>
      </c>
      <c r="AU499" s="282" t="s">
        <v>85</v>
      </c>
      <c r="AV499" s="14" t="s">
        <v>18</v>
      </c>
      <c r="AW499" s="14" t="s">
        <v>39</v>
      </c>
      <c r="AX499" s="14" t="s">
        <v>76</v>
      </c>
      <c r="AY499" s="282" t="s">
        <v>208</v>
      </c>
    </row>
    <row r="500" spans="2:51" s="14" customFormat="1" ht="13.5">
      <c r="B500" s="273"/>
      <c r="C500" s="274"/>
      <c r="D500" s="248" t="s">
        <v>218</v>
      </c>
      <c r="E500" s="275" t="s">
        <v>22</v>
      </c>
      <c r="F500" s="276" t="s">
        <v>818</v>
      </c>
      <c r="G500" s="274"/>
      <c r="H500" s="275" t="s">
        <v>22</v>
      </c>
      <c r="I500" s="277"/>
      <c r="J500" s="274"/>
      <c r="K500" s="274"/>
      <c r="L500" s="278"/>
      <c r="M500" s="279"/>
      <c r="N500" s="280"/>
      <c r="O500" s="280"/>
      <c r="P500" s="280"/>
      <c r="Q500" s="280"/>
      <c r="R500" s="280"/>
      <c r="S500" s="280"/>
      <c r="T500" s="281"/>
      <c r="AT500" s="282" t="s">
        <v>218</v>
      </c>
      <c r="AU500" s="282" t="s">
        <v>85</v>
      </c>
      <c r="AV500" s="14" t="s">
        <v>18</v>
      </c>
      <c r="AW500" s="14" t="s">
        <v>39</v>
      </c>
      <c r="AX500" s="14" t="s">
        <v>76</v>
      </c>
      <c r="AY500" s="282" t="s">
        <v>208</v>
      </c>
    </row>
    <row r="501" spans="2:51" s="12" customFormat="1" ht="13.5">
      <c r="B501" s="251"/>
      <c r="C501" s="252"/>
      <c r="D501" s="248" t="s">
        <v>218</v>
      </c>
      <c r="E501" s="253" t="s">
        <v>22</v>
      </c>
      <c r="F501" s="254" t="s">
        <v>837</v>
      </c>
      <c r="G501" s="252"/>
      <c r="H501" s="255">
        <v>33.39</v>
      </c>
      <c r="I501" s="256"/>
      <c r="J501" s="252"/>
      <c r="K501" s="252"/>
      <c r="L501" s="257"/>
      <c r="M501" s="258"/>
      <c r="N501" s="259"/>
      <c r="O501" s="259"/>
      <c r="P501" s="259"/>
      <c r="Q501" s="259"/>
      <c r="R501" s="259"/>
      <c r="S501" s="259"/>
      <c r="T501" s="260"/>
      <c r="AT501" s="261" t="s">
        <v>218</v>
      </c>
      <c r="AU501" s="261" t="s">
        <v>85</v>
      </c>
      <c r="AV501" s="12" t="s">
        <v>85</v>
      </c>
      <c r="AW501" s="12" t="s">
        <v>39</v>
      </c>
      <c r="AX501" s="12" t="s">
        <v>76</v>
      </c>
      <c r="AY501" s="261" t="s">
        <v>208</v>
      </c>
    </row>
    <row r="502" spans="2:51" s="12" customFormat="1" ht="13.5">
      <c r="B502" s="251"/>
      <c r="C502" s="252"/>
      <c r="D502" s="248" t="s">
        <v>218</v>
      </c>
      <c r="E502" s="253" t="s">
        <v>22</v>
      </c>
      <c r="F502" s="254" t="s">
        <v>838</v>
      </c>
      <c r="G502" s="252"/>
      <c r="H502" s="255">
        <v>18.55</v>
      </c>
      <c r="I502" s="256"/>
      <c r="J502" s="252"/>
      <c r="K502" s="252"/>
      <c r="L502" s="257"/>
      <c r="M502" s="258"/>
      <c r="N502" s="259"/>
      <c r="O502" s="259"/>
      <c r="P502" s="259"/>
      <c r="Q502" s="259"/>
      <c r="R502" s="259"/>
      <c r="S502" s="259"/>
      <c r="T502" s="260"/>
      <c r="AT502" s="261" t="s">
        <v>218</v>
      </c>
      <c r="AU502" s="261" t="s">
        <v>85</v>
      </c>
      <c r="AV502" s="12" t="s">
        <v>85</v>
      </c>
      <c r="AW502" s="12" t="s">
        <v>39</v>
      </c>
      <c r="AX502" s="12" t="s">
        <v>76</v>
      </c>
      <c r="AY502" s="261" t="s">
        <v>208</v>
      </c>
    </row>
    <row r="503" spans="2:51" s="12" customFormat="1" ht="13.5">
      <c r="B503" s="251"/>
      <c r="C503" s="252"/>
      <c r="D503" s="248" t="s">
        <v>218</v>
      </c>
      <c r="E503" s="253" t="s">
        <v>22</v>
      </c>
      <c r="F503" s="254" t="s">
        <v>839</v>
      </c>
      <c r="G503" s="252"/>
      <c r="H503" s="255">
        <v>33.39</v>
      </c>
      <c r="I503" s="256"/>
      <c r="J503" s="252"/>
      <c r="K503" s="252"/>
      <c r="L503" s="257"/>
      <c r="M503" s="258"/>
      <c r="N503" s="259"/>
      <c r="O503" s="259"/>
      <c r="P503" s="259"/>
      <c r="Q503" s="259"/>
      <c r="R503" s="259"/>
      <c r="S503" s="259"/>
      <c r="T503" s="260"/>
      <c r="AT503" s="261" t="s">
        <v>218</v>
      </c>
      <c r="AU503" s="261" t="s">
        <v>85</v>
      </c>
      <c r="AV503" s="12" t="s">
        <v>85</v>
      </c>
      <c r="AW503" s="12" t="s">
        <v>39</v>
      </c>
      <c r="AX503" s="12" t="s">
        <v>76</v>
      </c>
      <c r="AY503" s="261" t="s">
        <v>208</v>
      </c>
    </row>
    <row r="504" spans="2:51" s="15" customFormat="1" ht="13.5">
      <c r="B504" s="296"/>
      <c r="C504" s="297"/>
      <c r="D504" s="248" t="s">
        <v>218</v>
      </c>
      <c r="E504" s="298" t="s">
        <v>22</v>
      </c>
      <c r="F504" s="299" t="s">
        <v>822</v>
      </c>
      <c r="G504" s="297"/>
      <c r="H504" s="300">
        <v>85.33</v>
      </c>
      <c r="I504" s="301"/>
      <c r="J504" s="297"/>
      <c r="K504" s="297"/>
      <c r="L504" s="302"/>
      <c r="M504" s="303"/>
      <c r="N504" s="304"/>
      <c r="O504" s="304"/>
      <c r="P504" s="304"/>
      <c r="Q504" s="304"/>
      <c r="R504" s="304"/>
      <c r="S504" s="304"/>
      <c r="T504" s="305"/>
      <c r="AT504" s="306" t="s">
        <v>218</v>
      </c>
      <c r="AU504" s="306" t="s">
        <v>85</v>
      </c>
      <c r="AV504" s="15" t="s">
        <v>104</v>
      </c>
      <c r="AW504" s="15" t="s">
        <v>39</v>
      </c>
      <c r="AX504" s="15" t="s">
        <v>76</v>
      </c>
      <c r="AY504" s="306" t="s">
        <v>208</v>
      </c>
    </row>
    <row r="505" spans="2:51" s="12" customFormat="1" ht="13.5">
      <c r="B505" s="251"/>
      <c r="C505" s="252"/>
      <c r="D505" s="248" t="s">
        <v>218</v>
      </c>
      <c r="E505" s="253" t="s">
        <v>22</v>
      </c>
      <c r="F505" s="254" t="s">
        <v>840</v>
      </c>
      <c r="G505" s="252"/>
      <c r="H505" s="255">
        <v>22.2</v>
      </c>
      <c r="I505" s="256"/>
      <c r="J505" s="252"/>
      <c r="K505" s="252"/>
      <c r="L505" s="257"/>
      <c r="M505" s="258"/>
      <c r="N505" s="259"/>
      <c r="O505" s="259"/>
      <c r="P505" s="259"/>
      <c r="Q505" s="259"/>
      <c r="R505" s="259"/>
      <c r="S505" s="259"/>
      <c r="T505" s="260"/>
      <c r="AT505" s="261" t="s">
        <v>218</v>
      </c>
      <c r="AU505" s="261" t="s">
        <v>85</v>
      </c>
      <c r="AV505" s="12" t="s">
        <v>85</v>
      </c>
      <c r="AW505" s="12" t="s">
        <v>39</v>
      </c>
      <c r="AX505" s="12" t="s">
        <v>76</v>
      </c>
      <c r="AY505" s="261" t="s">
        <v>208</v>
      </c>
    </row>
    <row r="506" spans="2:51" s="12" customFormat="1" ht="13.5">
      <c r="B506" s="251"/>
      <c r="C506" s="252"/>
      <c r="D506" s="248" t="s">
        <v>218</v>
      </c>
      <c r="E506" s="253" t="s">
        <v>22</v>
      </c>
      <c r="F506" s="254" t="s">
        <v>841</v>
      </c>
      <c r="G506" s="252"/>
      <c r="H506" s="255">
        <v>18.5</v>
      </c>
      <c r="I506" s="256"/>
      <c r="J506" s="252"/>
      <c r="K506" s="252"/>
      <c r="L506" s="257"/>
      <c r="M506" s="258"/>
      <c r="N506" s="259"/>
      <c r="O506" s="259"/>
      <c r="P506" s="259"/>
      <c r="Q506" s="259"/>
      <c r="R506" s="259"/>
      <c r="S506" s="259"/>
      <c r="T506" s="260"/>
      <c r="AT506" s="261" t="s">
        <v>218</v>
      </c>
      <c r="AU506" s="261" t="s">
        <v>85</v>
      </c>
      <c r="AV506" s="12" t="s">
        <v>85</v>
      </c>
      <c r="AW506" s="12" t="s">
        <v>39</v>
      </c>
      <c r="AX506" s="12" t="s">
        <v>76</v>
      </c>
      <c r="AY506" s="261" t="s">
        <v>208</v>
      </c>
    </row>
    <row r="507" spans="2:51" s="12" customFormat="1" ht="13.5">
      <c r="B507" s="251"/>
      <c r="C507" s="252"/>
      <c r="D507" s="248" t="s">
        <v>218</v>
      </c>
      <c r="E507" s="253" t="s">
        <v>22</v>
      </c>
      <c r="F507" s="254" t="s">
        <v>841</v>
      </c>
      <c r="G507" s="252"/>
      <c r="H507" s="255">
        <v>18.5</v>
      </c>
      <c r="I507" s="256"/>
      <c r="J507" s="252"/>
      <c r="K507" s="252"/>
      <c r="L507" s="257"/>
      <c r="M507" s="258"/>
      <c r="N507" s="259"/>
      <c r="O507" s="259"/>
      <c r="P507" s="259"/>
      <c r="Q507" s="259"/>
      <c r="R507" s="259"/>
      <c r="S507" s="259"/>
      <c r="T507" s="260"/>
      <c r="AT507" s="261" t="s">
        <v>218</v>
      </c>
      <c r="AU507" s="261" t="s">
        <v>85</v>
      </c>
      <c r="AV507" s="12" t="s">
        <v>85</v>
      </c>
      <c r="AW507" s="12" t="s">
        <v>39</v>
      </c>
      <c r="AX507" s="12" t="s">
        <v>76</v>
      </c>
      <c r="AY507" s="261" t="s">
        <v>208</v>
      </c>
    </row>
    <row r="508" spans="2:51" s="12" customFormat="1" ht="13.5">
      <c r="B508" s="251"/>
      <c r="C508" s="252"/>
      <c r="D508" s="248" t="s">
        <v>218</v>
      </c>
      <c r="E508" s="253" t="s">
        <v>22</v>
      </c>
      <c r="F508" s="254" t="s">
        <v>842</v>
      </c>
      <c r="G508" s="252"/>
      <c r="H508" s="255">
        <v>33.3</v>
      </c>
      <c r="I508" s="256"/>
      <c r="J508" s="252"/>
      <c r="K508" s="252"/>
      <c r="L508" s="257"/>
      <c r="M508" s="258"/>
      <c r="N508" s="259"/>
      <c r="O508" s="259"/>
      <c r="P508" s="259"/>
      <c r="Q508" s="259"/>
      <c r="R508" s="259"/>
      <c r="S508" s="259"/>
      <c r="T508" s="260"/>
      <c r="AT508" s="261" t="s">
        <v>218</v>
      </c>
      <c r="AU508" s="261" t="s">
        <v>85</v>
      </c>
      <c r="AV508" s="12" t="s">
        <v>85</v>
      </c>
      <c r="AW508" s="12" t="s">
        <v>39</v>
      </c>
      <c r="AX508" s="12" t="s">
        <v>76</v>
      </c>
      <c r="AY508" s="261" t="s">
        <v>208</v>
      </c>
    </row>
    <row r="509" spans="2:51" s="15" customFormat="1" ht="13.5">
      <c r="B509" s="296"/>
      <c r="C509" s="297"/>
      <c r="D509" s="248" t="s">
        <v>218</v>
      </c>
      <c r="E509" s="298" t="s">
        <v>22</v>
      </c>
      <c r="F509" s="299" t="s">
        <v>826</v>
      </c>
      <c r="G509" s="297"/>
      <c r="H509" s="300">
        <v>92.5</v>
      </c>
      <c r="I509" s="301"/>
      <c r="J509" s="297"/>
      <c r="K509" s="297"/>
      <c r="L509" s="302"/>
      <c r="M509" s="303"/>
      <c r="N509" s="304"/>
      <c r="O509" s="304"/>
      <c r="P509" s="304"/>
      <c r="Q509" s="304"/>
      <c r="R509" s="304"/>
      <c r="S509" s="304"/>
      <c r="T509" s="305"/>
      <c r="AT509" s="306" t="s">
        <v>218</v>
      </c>
      <c r="AU509" s="306" t="s">
        <v>85</v>
      </c>
      <c r="AV509" s="15" t="s">
        <v>104</v>
      </c>
      <c r="AW509" s="15" t="s">
        <v>39</v>
      </c>
      <c r="AX509" s="15" t="s">
        <v>76</v>
      </c>
      <c r="AY509" s="306" t="s">
        <v>208</v>
      </c>
    </row>
    <row r="510" spans="2:51" s="13" customFormat="1" ht="13.5">
      <c r="B510" s="262"/>
      <c r="C510" s="263"/>
      <c r="D510" s="248" t="s">
        <v>218</v>
      </c>
      <c r="E510" s="264" t="s">
        <v>22</v>
      </c>
      <c r="F510" s="265" t="s">
        <v>259</v>
      </c>
      <c r="G510" s="263"/>
      <c r="H510" s="266">
        <v>219.99</v>
      </c>
      <c r="I510" s="267"/>
      <c r="J510" s="263"/>
      <c r="K510" s="263"/>
      <c r="L510" s="268"/>
      <c r="M510" s="269"/>
      <c r="N510" s="270"/>
      <c r="O510" s="270"/>
      <c r="P510" s="270"/>
      <c r="Q510" s="270"/>
      <c r="R510" s="270"/>
      <c r="S510" s="270"/>
      <c r="T510" s="271"/>
      <c r="AT510" s="272" t="s">
        <v>218</v>
      </c>
      <c r="AU510" s="272" t="s">
        <v>85</v>
      </c>
      <c r="AV510" s="13" t="s">
        <v>121</v>
      </c>
      <c r="AW510" s="13" t="s">
        <v>39</v>
      </c>
      <c r="AX510" s="13" t="s">
        <v>18</v>
      </c>
      <c r="AY510" s="272" t="s">
        <v>208</v>
      </c>
    </row>
    <row r="511" spans="2:65" s="1" customFormat="1" ht="38.25" customHeight="1">
      <c r="B511" s="48"/>
      <c r="C511" s="236" t="s">
        <v>843</v>
      </c>
      <c r="D511" s="236" t="s">
        <v>210</v>
      </c>
      <c r="E511" s="237" t="s">
        <v>844</v>
      </c>
      <c r="F511" s="238" t="s">
        <v>845</v>
      </c>
      <c r="G511" s="239" t="s">
        <v>213</v>
      </c>
      <c r="H511" s="240">
        <v>219.99</v>
      </c>
      <c r="I511" s="241"/>
      <c r="J511" s="242">
        <f>ROUND(I511*H511,2)</f>
        <v>0</v>
      </c>
      <c r="K511" s="238" t="s">
        <v>214</v>
      </c>
      <c r="L511" s="74"/>
      <c r="M511" s="243" t="s">
        <v>22</v>
      </c>
      <c r="N511" s="244" t="s">
        <v>47</v>
      </c>
      <c r="O511" s="49"/>
      <c r="P511" s="245">
        <f>O511*H511</f>
        <v>0</v>
      </c>
      <c r="Q511" s="245">
        <v>0</v>
      </c>
      <c r="R511" s="245">
        <f>Q511*H511</f>
        <v>0</v>
      </c>
      <c r="S511" s="245">
        <v>0</v>
      </c>
      <c r="T511" s="246">
        <f>S511*H511</f>
        <v>0</v>
      </c>
      <c r="AR511" s="26" t="s">
        <v>121</v>
      </c>
      <c r="AT511" s="26" t="s">
        <v>210</v>
      </c>
      <c r="AU511" s="26" t="s">
        <v>85</v>
      </c>
      <c r="AY511" s="26" t="s">
        <v>208</v>
      </c>
      <c r="BE511" s="247">
        <f>IF(N511="základní",J511,0)</f>
        <v>0</v>
      </c>
      <c r="BF511" s="247">
        <f>IF(N511="snížená",J511,0)</f>
        <v>0</v>
      </c>
      <c r="BG511" s="247">
        <f>IF(N511="zákl. přenesená",J511,0)</f>
        <v>0</v>
      </c>
      <c r="BH511" s="247">
        <f>IF(N511="sníž. přenesená",J511,0)</f>
        <v>0</v>
      </c>
      <c r="BI511" s="247">
        <f>IF(N511="nulová",J511,0)</f>
        <v>0</v>
      </c>
      <c r="BJ511" s="26" t="s">
        <v>18</v>
      </c>
      <c r="BK511" s="247">
        <f>ROUND(I511*H511,2)</f>
        <v>0</v>
      </c>
      <c r="BL511" s="26" t="s">
        <v>121</v>
      </c>
      <c r="BM511" s="26" t="s">
        <v>846</v>
      </c>
    </row>
    <row r="512" spans="2:65" s="1" customFormat="1" ht="38.25" customHeight="1">
      <c r="B512" s="48"/>
      <c r="C512" s="236" t="s">
        <v>847</v>
      </c>
      <c r="D512" s="236" t="s">
        <v>210</v>
      </c>
      <c r="E512" s="237" t="s">
        <v>848</v>
      </c>
      <c r="F512" s="238" t="s">
        <v>849</v>
      </c>
      <c r="G512" s="239" t="s">
        <v>213</v>
      </c>
      <c r="H512" s="240">
        <v>42.16</v>
      </c>
      <c r="I512" s="241"/>
      <c r="J512" s="242">
        <f>ROUND(I512*H512,2)</f>
        <v>0</v>
      </c>
      <c r="K512" s="238" t="s">
        <v>214</v>
      </c>
      <c r="L512" s="74"/>
      <c r="M512" s="243" t="s">
        <v>22</v>
      </c>
      <c r="N512" s="244" t="s">
        <v>47</v>
      </c>
      <c r="O512" s="49"/>
      <c r="P512" s="245">
        <f>O512*H512</f>
        <v>0</v>
      </c>
      <c r="Q512" s="245">
        <v>0.00029</v>
      </c>
      <c r="R512" s="245">
        <f>Q512*H512</f>
        <v>0.012226399999999998</v>
      </c>
      <c r="S512" s="245">
        <v>0</v>
      </c>
      <c r="T512" s="246">
        <f>S512*H512</f>
        <v>0</v>
      </c>
      <c r="AR512" s="26" t="s">
        <v>121</v>
      </c>
      <c r="AT512" s="26" t="s">
        <v>210</v>
      </c>
      <c r="AU512" s="26" t="s">
        <v>85</v>
      </c>
      <c r="AY512" s="26" t="s">
        <v>208</v>
      </c>
      <c r="BE512" s="247">
        <f>IF(N512="základní",J512,0)</f>
        <v>0</v>
      </c>
      <c r="BF512" s="247">
        <f>IF(N512="snížená",J512,0)</f>
        <v>0</v>
      </c>
      <c r="BG512" s="247">
        <f>IF(N512="zákl. přenesená",J512,0)</f>
        <v>0</v>
      </c>
      <c r="BH512" s="247">
        <f>IF(N512="sníž. přenesená",J512,0)</f>
        <v>0</v>
      </c>
      <c r="BI512" s="247">
        <f>IF(N512="nulová",J512,0)</f>
        <v>0</v>
      </c>
      <c r="BJ512" s="26" t="s">
        <v>18</v>
      </c>
      <c r="BK512" s="247">
        <f>ROUND(I512*H512,2)</f>
        <v>0</v>
      </c>
      <c r="BL512" s="26" t="s">
        <v>121</v>
      </c>
      <c r="BM512" s="26" t="s">
        <v>850</v>
      </c>
    </row>
    <row r="513" spans="2:51" s="14" customFormat="1" ht="13.5">
      <c r="B513" s="273"/>
      <c r="C513" s="274"/>
      <c r="D513" s="248" t="s">
        <v>218</v>
      </c>
      <c r="E513" s="275" t="s">
        <v>22</v>
      </c>
      <c r="F513" s="276" t="s">
        <v>808</v>
      </c>
      <c r="G513" s="274"/>
      <c r="H513" s="275" t="s">
        <v>22</v>
      </c>
      <c r="I513" s="277"/>
      <c r="J513" s="274"/>
      <c r="K513" s="274"/>
      <c r="L513" s="278"/>
      <c r="M513" s="279"/>
      <c r="N513" s="280"/>
      <c r="O513" s="280"/>
      <c r="P513" s="280"/>
      <c r="Q513" s="280"/>
      <c r="R513" s="280"/>
      <c r="S513" s="280"/>
      <c r="T513" s="281"/>
      <c r="AT513" s="282" t="s">
        <v>218</v>
      </c>
      <c r="AU513" s="282" t="s">
        <v>85</v>
      </c>
      <c r="AV513" s="14" t="s">
        <v>18</v>
      </c>
      <c r="AW513" s="14" t="s">
        <v>39</v>
      </c>
      <c r="AX513" s="14" t="s">
        <v>76</v>
      </c>
      <c r="AY513" s="282" t="s">
        <v>208</v>
      </c>
    </row>
    <row r="514" spans="2:51" s="14" customFormat="1" ht="13.5">
      <c r="B514" s="273"/>
      <c r="C514" s="274"/>
      <c r="D514" s="248" t="s">
        <v>218</v>
      </c>
      <c r="E514" s="275" t="s">
        <v>22</v>
      </c>
      <c r="F514" s="276" t="s">
        <v>809</v>
      </c>
      <c r="G514" s="274"/>
      <c r="H514" s="275" t="s">
        <v>22</v>
      </c>
      <c r="I514" s="277"/>
      <c r="J514" s="274"/>
      <c r="K514" s="274"/>
      <c r="L514" s="278"/>
      <c r="M514" s="279"/>
      <c r="N514" s="280"/>
      <c r="O514" s="280"/>
      <c r="P514" s="280"/>
      <c r="Q514" s="280"/>
      <c r="R514" s="280"/>
      <c r="S514" s="280"/>
      <c r="T514" s="281"/>
      <c r="AT514" s="282" t="s">
        <v>218</v>
      </c>
      <c r="AU514" s="282" t="s">
        <v>85</v>
      </c>
      <c r="AV514" s="14" t="s">
        <v>18</v>
      </c>
      <c r="AW514" s="14" t="s">
        <v>39</v>
      </c>
      <c r="AX514" s="14" t="s">
        <v>76</v>
      </c>
      <c r="AY514" s="282" t="s">
        <v>208</v>
      </c>
    </row>
    <row r="515" spans="2:51" s="12" customFormat="1" ht="13.5">
      <c r="B515" s="251"/>
      <c r="C515" s="252"/>
      <c r="D515" s="248" t="s">
        <v>218</v>
      </c>
      <c r="E515" s="253" t="s">
        <v>22</v>
      </c>
      <c r="F515" s="254" t="s">
        <v>831</v>
      </c>
      <c r="G515" s="252"/>
      <c r="H515" s="255">
        <v>7.44</v>
      </c>
      <c r="I515" s="256"/>
      <c r="J515" s="252"/>
      <c r="K515" s="252"/>
      <c r="L515" s="257"/>
      <c r="M515" s="258"/>
      <c r="N515" s="259"/>
      <c r="O515" s="259"/>
      <c r="P515" s="259"/>
      <c r="Q515" s="259"/>
      <c r="R515" s="259"/>
      <c r="S515" s="259"/>
      <c r="T515" s="260"/>
      <c r="AT515" s="261" t="s">
        <v>218</v>
      </c>
      <c r="AU515" s="261" t="s">
        <v>85</v>
      </c>
      <c r="AV515" s="12" t="s">
        <v>85</v>
      </c>
      <c r="AW515" s="12" t="s">
        <v>39</v>
      </c>
      <c r="AX515" s="12" t="s">
        <v>76</v>
      </c>
      <c r="AY515" s="261" t="s">
        <v>208</v>
      </c>
    </row>
    <row r="516" spans="2:51" s="12" customFormat="1" ht="13.5">
      <c r="B516" s="251"/>
      <c r="C516" s="252"/>
      <c r="D516" s="248" t="s">
        <v>218</v>
      </c>
      <c r="E516" s="253" t="s">
        <v>22</v>
      </c>
      <c r="F516" s="254" t="s">
        <v>832</v>
      </c>
      <c r="G516" s="252"/>
      <c r="H516" s="255">
        <v>7.44</v>
      </c>
      <c r="I516" s="256"/>
      <c r="J516" s="252"/>
      <c r="K516" s="252"/>
      <c r="L516" s="257"/>
      <c r="M516" s="258"/>
      <c r="N516" s="259"/>
      <c r="O516" s="259"/>
      <c r="P516" s="259"/>
      <c r="Q516" s="259"/>
      <c r="R516" s="259"/>
      <c r="S516" s="259"/>
      <c r="T516" s="260"/>
      <c r="AT516" s="261" t="s">
        <v>218</v>
      </c>
      <c r="AU516" s="261" t="s">
        <v>85</v>
      </c>
      <c r="AV516" s="12" t="s">
        <v>85</v>
      </c>
      <c r="AW516" s="12" t="s">
        <v>39</v>
      </c>
      <c r="AX516" s="12" t="s">
        <v>76</v>
      </c>
      <c r="AY516" s="261" t="s">
        <v>208</v>
      </c>
    </row>
    <row r="517" spans="2:51" s="12" customFormat="1" ht="13.5">
      <c r="B517" s="251"/>
      <c r="C517" s="252"/>
      <c r="D517" s="248" t="s">
        <v>218</v>
      </c>
      <c r="E517" s="253" t="s">
        <v>22</v>
      </c>
      <c r="F517" s="254" t="s">
        <v>833</v>
      </c>
      <c r="G517" s="252"/>
      <c r="H517" s="255">
        <v>7.44</v>
      </c>
      <c r="I517" s="256"/>
      <c r="J517" s="252"/>
      <c r="K517" s="252"/>
      <c r="L517" s="257"/>
      <c r="M517" s="258"/>
      <c r="N517" s="259"/>
      <c r="O517" s="259"/>
      <c r="P517" s="259"/>
      <c r="Q517" s="259"/>
      <c r="R517" s="259"/>
      <c r="S517" s="259"/>
      <c r="T517" s="260"/>
      <c r="AT517" s="261" t="s">
        <v>218</v>
      </c>
      <c r="AU517" s="261" t="s">
        <v>85</v>
      </c>
      <c r="AV517" s="12" t="s">
        <v>85</v>
      </c>
      <c r="AW517" s="12" t="s">
        <v>39</v>
      </c>
      <c r="AX517" s="12" t="s">
        <v>76</v>
      </c>
      <c r="AY517" s="261" t="s">
        <v>208</v>
      </c>
    </row>
    <row r="518" spans="2:51" s="12" customFormat="1" ht="13.5">
      <c r="B518" s="251"/>
      <c r="C518" s="252"/>
      <c r="D518" s="248" t="s">
        <v>218</v>
      </c>
      <c r="E518" s="253" t="s">
        <v>22</v>
      </c>
      <c r="F518" s="254" t="s">
        <v>834</v>
      </c>
      <c r="G518" s="252"/>
      <c r="H518" s="255">
        <v>7.44</v>
      </c>
      <c r="I518" s="256"/>
      <c r="J518" s="252"/>
      <c r="K518" s="252"/>
      <c r="L518" s="257"/>
      <c r="M518" s="258"/>
      <c r="N518" s="259"/>
      <c r="O518" s="259"/>
      <c r="P518" s="259"/>
      <c r="Q518" s="259"/>
      <c r="R518" s="259"/>
      <c r="S518" s="259"/>
      <c r="T518" s="260"/>
      <c r="AT518" s="261" t="s">
        <v>218</v>
      </c>
      <c r="AU518" s="261" t="s">
        <v>85</v>
      </c>
      <c r="AV518" s="12" t="s">
        <v>85</v>
      </c>
      <c r="AW518" s="12" t="s">
        <v>39</v>
      </c>
      <c r="AX518" s="12" t="s">
        <v>76</v>
      </c>
      <c r="AY518" s="261" t="s">
        <v>208</v>
      </c>
    </row>
    <row r="519" spans="2:51" s="12" customFormat="1" ht="13.5">
      <c r="B519" s="251"/>
      <c r="C519" s="252"/>
      <c r="D519" s="248" t="s">
        <v>218</v>
      </c>
      <c r="E519" s="253" t="s">
        <v>22</v>
      </c>
      <c r="F519" s="254" t="s">
        <v>835</v>
      </c>
      <c r="G519" s="252"/>
      <c r="H519" s="255">
        <v>7.44</v>
      </c>
      <c r="I519" s="256"/>
      <c r="J519" s="252"/>
      <c r="K519" s="252"/>
      <c r="L519" s="257"/>
      <c r="M519" s="258"/>
      <c r="N519" s="259"/>
      <c r="O519" s="259"/>
      <c r="P519" s="259"/>
      <c r="Q519" s="259"/>
      <c r="R519" s="259"/>
      <c r="S519" s="259"/>
      <c r="T519" s="260"/>
      <c r="AT519" s="261" t="s">
        <v>218</v>
      </c>
      <c r="AU519" s="261" t="s">
        <v>85</v>
      </c>
      <c r="AV519" s="12" t="s">
        <v>85</v>
      </c>
      <c r="AW519" s="12" t="s">
        <v>39</v>
      </c>
      <c r="AX519" s="12" t="s">
        <v>76</v>
      </c>
      <c r="AY519" s="261" t="s">
        <v>208</v>
      </c>
    </row>
    <row r="520" spans="2:51" s="12" customFormat="1" ht="13.5">
      <c r="B520" s="251"/>
      <c r="C520" s="252"/>
      <c r="D520" s="248" t="s">
        <v>218</v>
      </c>
      <c r="E520" s="253" t="s">
        <v>22</v>
      </c>
      <c r="F520" s="254" t="s">
        <v>836</v>
      </c>
      <c r="G520" s="252"/>
      <c r="H520" s="255">
        <v>4.96</v>
      </c>
      <c r="I520" s="256"/>
      <c r="J520" s="252"/>
      <c r="K520" s="252"/>
      <c r="L520" s="257"/>
      <c r="M520" s="258"/>
      <c r="N520" s="259"/>
      <c r="O520" s="259"/>
      <c r="P520" s="259"/>
      <c r="Q520" s="259"/>
      <c r="R520" s="259"/>
      <c r="S520" s="259"/>
      <c r="T520" s="260"/>
      <c r="AT520" s="261" t="s">
        <v>218</v>
      </c>
      <c r="AU520" s="261" t="s">
        <v>85</v>
      </c>
      <c r="AV520" s="12" t="s">
        <v>85</v>
      </c>
      <c r="AW520" s="12" t="s">
        <v>39</v>
      </c>
      <c r="AX520" s="12" t="s">
        <v>76</v>
      </c>
      <c r="AY520" s="261" t="s">
        <v>208</v>
      </c>
    </row>
    <row r="521" spans="2:51" s="15" customFormat="1" ht="13.5">
      <c r="B521" s="296"/>
      <c r="C521" s="297"/>
      <c r="D521" s="248" t="s">
        <v>218</v>
      </c>
      <c r="E521" s="298" t="s">
        <v>22</v>
      </c>
      <c r="F521" s="299" t="s">
        <v>816</v>
      </c>
      <c r="G521" s="297"/>
      <c r="H521" s="300">
        <v>42.16</v>
      </c>
      <c r="I521" s="301"/>
      <c r="J521" s="297"/>
      <c r="K521" s="297"/>
      <c r="L521" s="302"/>
      <c r="M521" s="303"/>
      <c r="N521" s="304"/>
      <c r="O521" s="304"/>
      <c r="P521" s="304"/>
      <c r="Q521" s="304"/>
      <c r="R521" s="304"/>
      <c r="S521" s="304"/>
      <c r="T521" s="305"/>
      <c r="AT521" s="306" t="s">
        <v>218</v>
      </c>
      <c r="AU521" s="306" t="s">
        <v>85</v>
      </c>
      <c r="AV521" s="15" t="s">
        <v>104</v>
      </c>
      <c r="AW521" s="15" t="s">
        <v>39</v>
      </c>
      <c r="AX521" s="15" t="s">
        <v>76</v>
      </c>
      <c r="AY521" s="306" t="s">
        <v>208</v>
      </c>
    </row>
    <row r="522" spans="2:51" s="13" customFormat="1" ht="13.5">
      <c r="B522" s="262"/>
      <c r="C522" s="263"/>
      <c r="D522" s="248" t="s">
        <v>218</v>
      </c>
      <c r="E522" s="264" t="s">
        <v>22</v>
      </c>
      <c r="F522" s="265" t="s">
        <v>259</v>
      </c>
      <c r="G522" s="263"/>
      <c r="H522" s="266">
        <v>42.16</v>
      </c>
      <c r="I522" s="267"/>
      <c r="J522" s="263"/>
      <c r="K522" s="263"/>
      <c r="L522" s="268"/>
      <c r="M522" s="269"/>
      <c r="N522" s="270"/>
      <c r="O522" s="270"/>
      <c r="P522" s="270"/>
      <c r="Q522" s="270"/>
      <c r="R522" s="270"/>
      <c r="S522" s="270"/>
      <c r="T522" s="271"/>
      <c r="AT522" s="272" t="s">
        <v>218</v>
      </c>
      <c r="AU522" s="272" t="s">
        <v>85</v>
      </c>
      <c r="AV522" s="13" t="s">
        <v>121</v>
      </c>
      <c r="AW522" s="13" t="s">
        <v>39</v>
      </c>
      <c r="AX522" s="13" t="s">
        <v>18</v>
      </c>
      <c r="AY522" s="272" t="s">
        <v>208</v>
      </c>
    </row>
    <row r="523" spans="2:65" s="1" customFormat="1" ht="25.5" customHeight="1">
      <c r="B523" s="48"/>
      <c r="C523" s="236" t="s">
        <v>851</v>
      </c>
      <c r="D523" s="236" t="s">
        <v>210</v>
      </c>
      <c r="E523" s="237" t="s">
        <v>852</v>
      </c>
      <c r="F523" s="238" t="s">
        <v>853</v>
      </c>
      <c r="G523" s="239" t="s">
        <v>340</v>
      </c>
      <c r="H523" s="240">
        <v>2.993</v>
      </c>
      <c r="I523" s="241"/>
      <c r="J523" s="242">
        <f>ROUND(I523*H523,2)</f>
        <v>0</v>
      </c>
      <c r="K523" s="238" t="s">
        <v>214</v>
      </c>
      <c r="L523" s="74"/>
      <c r="M523" s="243" t="s">
        <v>22</v>
      </c>
      <c r="N523" s="244" t="s">
        <v>47</v>
      </c>
      <c r="O523" s="49"/>
      <c r="P523" s="245">
        <f>O523*H523</f>
        <v>0</v>
      </c>
      <c r="Q523" s="245">
        <v>1.05197</v>
      </c>
      <c r="R523" s="245">
        <f>Q523*H523</f>
        <v>3.14854621</v>
      </c>
      <c r="S523" s="245">
        <v>0</v>
      </c>
      <c r="T523" s="246">
        <f>S523*H523</f>
        <v>0</v>
      </c>
      <c r="AR523" s="26" t="s">
        <v>121</v>
      </c>
      <c r="AT523" s="26" t="s">
        <v>210</v>
      </c>
      <c r="AU523" s="26" t="s">
        <v>85</v>
      </c>
      <c r="AY523" s="26" t="s">
        <v>208</v>
      </c>
      <c r="BE523" s="247">
        <f>IF(N523="základní",J523,0)</f>
        <v>0</v>
      </c>
      <c r="BF523" s="247">
        <f>IF(N523="snížená",J523,0)</f>
        <v>0</v>
      </c>
      <c r="BG523" s="247">
        <f>IF(N523="zákl. přenesená",J523,0)</f>
        <v>0</v>
      </c>
      <c r="BH523" s="247">
        <f>IF(N523="sníž. přenesená",J523,0)</f>
        <v>0</v>
      </c>
      <c r="BI523" s="247">
        <f>IF(N523="nulová",J523,0)</f>
        <v>0</v>
      </c>
      <c r="BJ523" s="26" t="s">
        <v>18</v>
      </c>
      <c r="BK523" s="247">
        <f>ROUND(I523*H523,2)</f>
        <v>0</v>
      </c>
      <c r="BL523" s="26" t="s">
        <v>121</v>
      </c>
      <c r="BM523" s="26" t="s">
        <v>854</v>
      </c>
    </row>
    <row r="524" spans="2:51" s="12" customFormat="1" ht="13.5">
      <c r="B524" s="251"/>
      <c r="C524" s="252"/>
      <c r="D524" s="248" t="s">
        <v>218</v>
      </c>
      <c r="E524" s="253" t="s">
        <v>22</v>
      </c>
      <c r="F524" s="254" t="s">
        <v>855</v>
      </c>
      <c r="G524" s="252"/>
      <c r="H524" s="255">
        <v>0.682</v>
      </c>
      <c r="I524" s="256"/>
      <c r="J524" s="252"/>
      <c r="K524" s="252"/>
      <c r="L524" s="257"/>
      <c r="M524" s="258"/>
      <c r="N524" s="259"/>
      <c r="O524" s="259"/>
      <c r="P524" s="259"/>
      <c r="Q524" s="259"/>
      <c r="R524" s="259"/>
      <c r="S524" s="259"/>
      <c r="T524" s="260"/>
      <c r="AT524" s="261" t="s">
        <v>218</v>
      </c>
      <c r="AU524" s="261" t="s">
        <v>85</v>
      </c>
      <c r="AV524" s="12" t="s">
        <v>85</v>
      </c>
      <c r="AW524" s="12" t="s">
        <v>39</v>
      </c>
      <c r="AX524" s="12" t="s">
        <v>76</v>
      </c>
      <c r="AY524" s="261" t="s">
        <v>208</v>
      </c>
    </row>
    <row r="525" spans="2:51" s="12" customFormat="1" ht="13.5">
      <c r="B525" s="251"/>
      <c r="C525" s="252"/>
      <c r="D525" s="248" t="s">
        <v>218</v>
      </c>
      <c r="E525" s="253" t="s">
        <v>22</v>
      </c>
      <c r="F525" s="254" t="s">
        <v>856</v>
      </c>
      <c r="G525" s="252"/>
      <c r="H525" s="255">
        <v>1.085</v>
      </c>
      <c r="I525" s="256"/>
      <c r="J525" s="252"/>
      <c r="K525" s="252"/>
      <c r="L525" s="257"/>
      <c r="M525" s="258"/>
      <c r="N525" s="259"/>
      <c r="O525" s="259"/>
      <c r="P525" s="259"/>
      <c r="Q525" s="259"/>
      <c r="R525" s="259"/>
      <c r="S525" s="259"/>
      <c r="T525" s="260"/>
      <c r="AT525" s="261" t="s">
        <v>218</v>
      </c>
      <c r="AU525" s="261" t="s">
        <v>85</v>
      </c>
      <c r="AV525" s="12" t="s">
        <v>85</v>
      </c>
      <c r="AW525" s="12" t="s">
        <v>39</v>
      </c>
      <c r="AX525" s="12" t="s">
        <v>76</v>
      </c>
      <c r="AY525" s="261" t="s">
        <v>208</v>
      </c>
    </row>
    <row r="526" spans="2:51" s="12" customFormat="1" ht="13.5">
      <c r="B526" s="251"/>
      <c r="C526" s="252"/>
      <c r="D526" s="248" t="s">
        <v>218</v>
      </c>
      <c r="E526" s="253" t="s">
        <v>22</v>
      </c>
      <c r="F526" s="254" t="s">
        <v>857</v>
      </c>
      <c r="G526" s="252"/>
      <c r="H526" s="255">
        <v>0.954</v>
      </c>
      <c r="I526" s="256"/>
      <c r="J526" s="252"/>
      <c r="K526" s="252"/>
      <c r="L526" s="257"/>
      <c r="M526" s="258"/>
      <c r="N526" s="259"/>
      <c r="O526" s="259"/>
      <c r="P526" s="259"/>
      <c r="Q526" s="259"/>
      <c r="R526" s="259"/>
      <c r="S526" s="259"/>
      <c r="T526" s="260"/>
      <c r="AT526" s="261" t="s">
        <v>218</v>
      </c>
      <c r="AU526" s="261" t="s">
        <v>85</v>
      </c>
      <c r="AV526" s="12" t="s">
        <v>85</v>
      </c>
      <c r="AW526" s="12" t="s">
        <v>39</v>
      </c>
      <c r="AX526" s="12" t="s">
        <v>76</v>
      </c>
      <c r="AY526" s="261" t="s">
        <v>208</v>
      </c>
    </row>
    <row r="527" spans="2:51" s="13" customFormat="1" ht="13.5">
      <c r="B527" s="262"/>
      <c r="C527" s="263"/>
      <c r="D527" s="248" t="s">
        <v>218</v>
      </c>
      <c r="E527" s="264" t="s">
        <v>22</v>
      </c>
      <c r="F527" s="265" t="s">
        <v>259</v>
      </c>
      <c r="G527" s="263"/>
      <c r="H527" s="266">
        <v>2.721</v>
      </c>
      <c r="I527" s="267"/>
      <c r="J527" s="263"/>
      <c r="K527" s="263"/>
      <c r="L527" s="268"/>
      <c r="M527" s="269"/>
      <c r="N527" s="270"/>
      <c r="O527" s="270"/>
      <c r="P527" s="270"/>
      <c r="Q527" s="270"/>
      <c r="R527" s="270"/>
      <c r="S527" s="270"/>
      <c r="T527" s="271"/>
      <c r="AT527" s="272" t="s">
        <v>218</v>
      </c>
      <c r="AU527" s="272" t="s">
        <v>85</v>
      </c>
      <c r="AV527" s="13" t="s">
        <v>121</v>
      </c>
      <c r="AW527" s="13" t="s">
        <v>39</v>
      </c>
      <c r="AX527" s="13" t="s">
        <v>18</v>
      </c>
      <c r="AY527" s="272" t="s">
        <v>208</v>
      </c>
    </row>
    <row r="528" spans="2:51" s="12" customFormat="1" ht="13.5">
      <c r="B528" s="251"/>
      <c r="C528" s="252"/>
      <c r="D528" s="248" t="s">
        <v>218</v>
      </c>
      <c r="E528" s="252"/>
      <c r="F528" s="254" t="s">
        <v>858</v>
      </c>
      <c r="G528" s="252"/>
      <c r="H528" s="255">
        <v>2.993</v>
      </c>
      <c r="I528" s="256"/>
      <c r="J528" s="252"/>
      <c r="K528" s="252"/>
      <c r="L528" s="257"/>
      <c r="M528" s="258"/>
      <c r="N528" s="259"/>
      <c r="O528" s="259"/>
      <c r="P528" s="259"/>
      <c r="Q528" s="259"/>
      <c r="R528" s="259"/>
      <c r="S528" s="259"/>
      <c r="T528" s="260"/>
      <c r="AT528" s="261" t="s">
        <v>218</v>
      </c>
      <c r="AU528" s="261" t="s">
        <v>85</v>
      </c>
      <c r="AV528" s="12" t="s">
        <v>85</v>
      </c>
      <c r="AW528" s="12" t="s">
        <v>6</v>
      </c>
      <c r="AX528" s="12" t="s">
        <v>18</v>
      </c>
      <c r="AY528" s="261" t="s">
        <v>208</v>
      </c>
    </row>
    <row r="529" spans="2:65" s="1" customFormat="1" ht="25.5" customHeight="1">
      <c r="B529" s="48"/>
      <c r="C529" s="236" t="s">
        <v>859</v>
      </c>
      <c r="D529" s="236" t="s">
        <v>210</v>
      </c>
      <c r="E529" s="237" t="s">
        <v>860</v>
      </c>
      <c r="F529" s="238" t="s">
        <v>861</v>
      </c>
      <c r="G529" s="239" t="s">
        <v>213</v>
      </c>
      <c r="H529" s="240">
        <v>473.505</v>
      </c>
      <c r="I529" s="241"/>
      <c r="J529" s="242">
        <f>ROUND(I529*H529,2)</f>
        <v>0</v>
      </c>
      <c r="K529" s="238" t="s">
        <v>214</v>
      </c>
      <c r="L529" s="74"/>
      <c r="M529" s="243" t="s">
        <v>22</v>
      </c>
      <c r="N529" s="244" t="s">
        <v>47</v>
      </c>
      <c r="O529" s="49"/>
      <c r="P529" s="245">
        <f>O529*H529</f>
        <v>0</v>
      </c>
      <c r="Q529" s="245">
        <v>0.11669</v>
      </c>
      <c r="R529" s="245">
        <f>Q529*H529</f>
        <v>55.25329845</v>
      </c>
      <c r="S529" s="245">
        <v>0</v>
      </c>
      <c r="T529" s="246">
        <f>S529*H529</f>
        <v>0</v>
      </c>
      <c r="AR529" s="26" t="s">
        <v>121</v>
      </c>
      <c r="AT529" s="26" t="s">
        <v>210</v>
      </c>
      <c r="AU529" s="26" t="s">
        <v>85</v>
      </c>
      <c r="AY529" s="26" t="s">
        <v>208</v>
      </c>
      <c r="BE529" s="247">
        <f>IF(N529="základní",J529,0)</f>
        <v>0</v>
      </c>
      <c r="BF529" s="247">
        <f>IF(N529="snížená",J529,0)</f>
        <v>0</v>
      </c>
      <c r="BG529" s="247">
        <f>IF(N529="zákl. přenesená",J529,0)</f>
        <v>0</v>
      </c>
      <c r="BH529" s="247">
        <f>IF(N529="sníž. přenesená",J529,0)</f>
        <v>0</v>
      </c>
      <c r="BI529" s="247">
        <f>IF(N529="nulová",J529,0)</f>
        <v>0</v>
      </c>
      <c r="BJ529" s="26" t="s">
        <v>18</v>
      </c>
      <c r="BK529" s="247">
        <f>ROUND(I529*H529,2)</f>
        <v>0</v>
      </c>
      <c r="BL529" s="26" t="s">
        <v>121</v>
      </c>
      <c r="BM529" s="26" t="s">
        <v>862</v>
      </c>
    </row>
    <row r="530" spans="2:51" s="14" customFormat="1" ht="13.5">
      <c r="B530" s="273"/>
      <c r="C530" s="274"/>
      <c r="D530" s="248" t="s">
        <v>218</v>
      </c>
      <c r="E530" s="275" t="s">
        <v>22</v>
      </c>
      <c r="F530" s="276" t="s">
        <v>659</v>
      </c>
      <c r="G530" s="274"/>
      <c r="H530" s="275" t="s">
        <v>22</v>
      </c>
      <c r="I530" s="277"/>
      <c r="J530" s="274"/>
      <c r="K530" s="274"/>
      <c r="L530" s="278"/>
      <c r="M530" s="279"/>
      <c r="N530" s="280"/>
      <c r="O530" s="280"/>
      <c r="P530" s="280"/>
      <c r="Q530" s="280"/>
      <c r="R530" s="280"/>
      <c r="S530" s="280"/>
      <c r="T530" s="281"/>
      <c r="AT530" s="282" t="s">
        <v>218</v>
      </c>
      <c r="AU530" s="282" t="s">
        <v>85</v>
      </c>
      <c r="AV530" s="14" t="s">
        <v>18</v>
      </c>
      <c r="AW530" s="14" t="s">
        <v>39</v>
      </c>
      <c r="AX530" s="14" t="s">
        <v>76</v>
      </c>
      <c r="AY530" s="282" t="s">
        <v>208</v>
      </c>
    </row>
    <row r="531" spans="2:51" s="12" customFormat="1" ht="13.5">
      <c r="B531" s="251"/>
      <c r="C531" s="252"/>
      <c r="D531" s="248" t="s">
        <v>218</v>
      </c>
      <c r="E531" s="253" t="s">
        <v>22</v>
      </c>
      <c r="F531" s="254" t="s">
        <v>863</v>
      </c>
      <c r="G531" s="252"/>
      <c r="H531" s="255">
        <v>213.19</v>
      </c>
      <c r="I531" s="256"/>
      <c r="J531" s="252"/>
      <c r="K531" s="252"/>
      <c r="L531" s="257"/>
      <c r="M531" s="258"/>
      <c r="N531" s="259"/>
      <c r="O531" s="259"/>
      <c r="P531" s="259"/>
      <c r="Q531" s="259"/>
      <c r="R531" s="259"/>
      <c r="S531" s="259"/>
      <c r="T531" s="260"/>
      <c r="AT531" s="261" t="s">
        <v>218</v>
      </c>
      <c r="AU531" s="261" t="s">
        <v>85</v>
      </c>
      <c r="AV531" s="12" t="s">
        <v>85</v>
      </c>
      <c r="AW531" s="12" t="s">
        <v>39</v>
      </c>
      <c r="AX531" s="12" t="s">
        <v>76</v>
      </c>
      <c r="AY531" s="261" t="s">
        <v>208</v>
      </c>
    </row>
    <row r="532" spans="2:51" s="14" customFormat="1" ht="13.5">
      <c r="B532" s="273"/>
      <c r="C532" s="274"/>
      <c r="D532" s="248" t="s">
        <v>218</v>
      </c>
      <c r="E532" s="275" t="s">
        <v>22</v>
      </c>
      <c r="F532" s="276" t="s">
        <v>662</v>
      </c>
      <c r="G532" s="274"/>
      <c r="H532" s="275" t="s">
        <v>22</v>
      </c>
      <c r="I532" s="277"/>
      <c r="J532" s="274"/>
      <c r="K532" s="274"/>
      <c r="L532" s="278"/>
      <c r="M532" s="279"/>
      <c r="N532" s="280"/>
      <c r="O532" s="280"/>
      <c r="P532" s="280"/>
      <c r="Q532" s="280"/>
      <c r="R532" s="280"/>
      <c r="S532" s="280"/>
      <c r="T532" s="281"/>
      <c r="AT532" s="282" t="s">
        <v>218</v>
      </c>
      <c r="AU532" s="282" t="s">
        <v>85</v>
      </c>
      <c r="AV532" s="14" t="s">
        <v>18</v>
      </c>
      <c r="AW532" s="14" t="s">
        <v>39</v>
      </c>
      <c r="AX532" s="14" t="s">
        <v>76</v>
      </c>
      <c r="AY532" s="282" t="s">
        <v>208</v>
      </c>
    </row>
    <row r="533" spans="2:51" s="12" customFormat="1" ht="13.5">
      <c r="B533" s="251"/>
      <c r="C533" s="252"/>
      <c r="D533" s="248" t="s">
        <v>218</v>
      </c>
      <c r="E533" s="253" t="s">
        <v>22</v>
      </c>
      <c r="F533" s="254" t="s">
        <v>864</v>
      </c>
      <c r="G533" s="252"/>
      <c r="H533" s="255">
        <v>151.661</v>
      </c>
      <c r="I533" s="256"/>
      <c r="J533" s="252"/>
      <c r="K533" s="252"/>
      <c r="L533" s="257"/>
      <c r="M533" s="258"/>
      <c r="N533" s="259"/>
      <c r="O533" s="259"/>
      <c r="P533" s="259"/>
      <c r="Q533" s="259"/>
      <c r="R533" s="259"/>
      <c r="S533" s="259"/>
      <c r="T533" s="260"/>
      <c r="AT533" s="261" t="s">
        <v>218</v>
      </c>
      <c r="AU533" s="261" t="s">
        <v>85</v>
      </c>
      <c r="AV533" s="12" t="s">
        <v>85</v>
      </c>
      <c r="AW533" s="12" t="s">
        <v>39</v>
      </c>
      <c r="AX533" s="12" t="s">
        <v>76</v>
      </c>
      <c r="AY533" s="261" t="s">
        <v>208</v>
      </c>
    </row>
    <row r="534" spans="2:51" s="14" customFormat="1" ht="13.5">
      <c r="B534" s="273"/>
      <c r="C534" s="274"/>
      <c r="D534" s="248" t="s">
        <v>218</v>
      </c>
      <c r="E534" s="275" t="s">
        <v>22</v>
      </c>
      <c r="F534" s="276" t="s">
        <v>665</v>
      </c>
      <c r="G534" s="274"/>
      <c r="H534" s="275" t="s">
        <v>22</v>
      </c>
      <c r="I534" s="277"/>
      <c r="J534" s="274"/>
      <c r="K534" s="274"/>
      <c r="L534" s="278"/>
      <c r="M534" s="279"/>
      <c r="N534" s="280"/>
      <c r="O534" s="280"/>
      <c r="P534" s="280"/>
      <c r="Q534" s="280"/>
      <c r="R534" s="280"/>
      <c r="S534" s="280"/>
      <c r="T534" s="281"/>
      <c r="AT534" s="282" t="s">
        <v>218</v>
      </c>
      <c r="AU534" s="282" t="s">
        <v>85</v>
      </c>
      <c r="AV534" s="14" t="s">
        <v>18</v>
      </c>
      <c r="AW534" s="14" t="s">
        <v>39</v>
      </c>
      <c r="AX534" s="14" t="s">
        <v>76</v>
      </c>
      <c r="AY534" s="282" t="s">
        <v>208</v>
      </c>
    </row>
    <row r="535" spans="2:51" s="12" customFormat="1" ht="13.5">
      <c r="B535" s="251"/>
      <c r="C535" s="252"/>
      <c r="D535" s="248" t="s">
        <v>218</v>
      </c>
      <c r="E535" s="253" t="s">
        <v>22</v>
      </c>
      <c r="F535" s="254" t="s">
        <v>865</v>
      </c>
      <c r="G535" s="252"/>
      <c r="H535" s="255">
        <v>108.654</v>
      </c>
      <c r="I535" s="256"/>
      <c r="J535" s="252"/>
      <c r="K535" s="252"/>
      <c r="L535" s="257"/>
      <c r="M535" s="258"/>
      <c r="N535" s="259"/>
      <c r="O535" s="259"/>
      <c r="P535" s="259"/>
      <c r="Q535" s="259"/>
      <c r="R535" s="259"/>
      <c r="S535" s="259"/>
      <c r="T535" s="260"/>
      <c r="AT535" s="261" t="s">
        <v>218</v>
      </c>
      <c r="AU535" s="261" t="s">
        <v>85</v>
      </c>
      <c r="AV535" s="12" t="s">
        <v>85</v>
      </c>
      <c r="AW535" s="12" t="s">
        <v>39</v>
      </c>
      <c r="AX535" s="12" t="s">
        <v>76</v>
      </c>
      <c r="AY535" s="261" t="s">
        <v>208</v>
      </c>
    </row>
    <row r="536" spans="2:51" s="13" customFormat="1" ht="13.5">
      <c r="B536" s="262"/>
      <c r="C536" s="263"/>
      <c r="D536" s="248" t="s">
        <v>218</v>
      </c>
      <c r="E536" s="264" t="s">
        <v>22</v>
      </c>
      <c r="F536" s="265" t="s">
        <v>259</v>
      </c>
      <c r="G536" s="263"/>
      <c r="H536" s="266">
        <v>473.505</v>
      </c>
      <c r="I536" s="267"/>
      <c r="J536" s="263"/>
      <c r="K536" s="263"/>
      <c r="L536" s="268"/>
      <c r="M536" s="269"/>
      <c r="N536" s="270"/>
      <c r="O536" s="270"/>
      <c r="P536" s="270"/>
      <c r="Q536" s="270"/>
      <c r="R536" s="270"/>
      <c r="S536" s="270"/>
      <c r="T536" s="271"/>
      <c r="AT536" s="272" t="s">
        <v>218</v>
      </c>
      <c r="AU536" s="272" t="s">
        <v>85</v>
      </c>
      <c r="AV536" s="13" t="s">
        <v>121</v>
      </c>
      <c r="AW536" s="13" t="s">
        <v>39</v>
      </c>
      <c r="AX536" s="13" t="s">
        <v>18</v>
      </c>
      <c r="AY536" s="272" t="s">
        <v>208</v>
      </c>
    </row>
    <row r="537" spans="2:65" s="1" customFormat="1" ht="25.5" customHeight="1">
      <c r="B537" s="48"/>
      <c r="C537" s="236" t="s">
        <v>866</v>
      </c>
      <c r="D537" s="236" t="s">
        <v>210</v>
      </c>
      <c r="E537" s="237" t="s">
        <v>867</v>
      </c>
      <c r="F537" s="238" t="s">
        <v>868</v>
      </c>
      <c r="G537" s="239" t="s">
        <v>253</v>
      </c>
      <c r="H537" s="240">
        <v>19.766</v>
      </c>
      <c r="I537" s="241"/>
      <c r="J537" s="242">
        <f>ROUND(I537*H537,2)</f>
        <v>0</v>
      </c>
      <c r="K537" s="238" t="s">
        <v>214</v>
      </c>
      <c r="L537" s="74"/>
      <c r="M537" s="243" t="s">
        <v>22</v>
      </c>
      <c r="N537" s="244" t="s">
        <v>47</v>
      </c>
      <c r="O537" s="49"/>
      <c r="P537" s="245">
        <f>O537*H537</f>
        <v>0</v>
      </c>
      <c r="Q537" s="245">
        <v>2.45331</v>
      </c>
      <c r="R537" s="245">
        <f>Q537*H537</f>
        <v>48.49212546</v>
      </c>
      <c r="S537" s="245">
        <v>0</v>
      </c>
      <c r="T537" s="246">
        <f>S537*H537</f>
        <v>0</v>
      </c>
      <c r="AR537" s="26" t="s">
        <v>121</v>
      </c>
      <c r="AT537" s="26" t="s">
        <v>210</v>
      </c>
      <c r="AU537" s="26" t="s">
        <v>85</v>
      </c>
      <c r="AY537" s="26" t="s">
        <v>208</v>
      </c>
      <c r="BE537" s="247">
        <f>IF(N537="základní",J537,0)</f>
        <v>0</v>
      </c>
      <c r="BF537" s="247">
        <f>IF(N537="snížená",J537,0)</f>
        <v>0</v>
      </c>
      <c r="BG537" s="247">
        <f>IF(N537="zákl. přenesená",J537,0)</f>
        <v>0</v>
      </c>
      <c r="BH537" s="247">
        <f>IF(N537="sníž. přenesená",J537,0)</f>
        <v>0</v>
      </c>
      <c r="BI537" s="247">
        <f>IF(N537="nulová",J537,0)</f>
        <v>0</v>
      </c>
      <c r="BJ537" s="26" t="s">
        <v>18</v>
      </c>
      <c r="BK537" s="247">
        <f>ROUND(I537*H537,2)</f>
        <v>0</v>
      </c>
      <c r="BL537" s="26" t="s">
        <v>121</v>
      </c>
      <c r="BM537" s="26" t="s">
        <v>869</v>
      </c>
    </row>
    <row r="538" spans="2:51" s="14" customFormat="1" ht="13.5">
      <c r="B538" s="273"/>
      <c r="C538" s="274"/>
      <c r="D538" s="248" t="s">
        <v>218</v>
      </c>
      <c r="E538" s="275" t="s">
        <v>22</v>
      </c>
      <c r="F538" s="276" t="s">
        <v>870</v>
      </c>
      <c r="G538" s="274"/>
      <c r="H538" s="275" t="s">
        <v>22</v>
      </c>
      <c r="I538" s="277"/>
      <c r="J538" s="274"/>
      <c r="K538" s="274"/>
      <c r="L538" s="278"/>
      <c r="M538" s="279"/>
      <c r="N538" s="280"/>
      <c r="O538" s="280"/>
      <c r="P538" s="280"/>
      <c r="Q538" s="280"/>
      <c r="R538" s="280"/>
      <c r="S538" s="280"/>
      <c r="T538" s="281"/>
      <c r="AT538" s="282" t="s">
        <v>218</v>
      </c>
      <c r="AU538" s="282" t="s">
        <v>85</v>
      </c>
      <c r="AV538" s="14" t="s">
        <v>18</v>
      </c>
      <c r="AW538" s="14" t="s">
        <v>39</v>
      </c>
      <c r="AX538" s="14" t="s">
        <v>76</v>
      </c>
      <c r="AY538" s="282" t="s">
        <v>208</v>
      </c>
    </row>
    <row r="539" spans="2:51" s="12" customFormat="1" ht="13.5">
      <c r="B539" s="251"/>
      <c r="C539" s="252"/>
      <c r="D539" s="248" t="s">
        <v>218</v>
      </c>
      <c r="E539" s="253" t="s">
        <v>22</v>
      </c>
      <c r="F539" s="254" t="s">
        <v>871</v>
      </c>
      <c r="G539" s="252"/>
      <c r="H539" s="255">
        <v>3.538</v>
      </c>
      <c r="I539" s="256"/>
      <c r="J539" s="252"/>
      <c r="K539" s="252"/>
      <c r="L539" s="257"/>
      <c r="M539" s="258"/>
      <c r="N539" s="259"/>
      <c r="O539" s="259"/>
      <c r="P539" s="259"/>
      <c r="Q539" s="259"/>
      <c r="R539" s="259"/>
      <c r="S539" s="259"/>
      <c r="T539" s="260"/>
      <c r="AT539" s="261" t="s">
        <v>218</v>
      </c>
      <c r="AU539" s="261" t="s">
        <v>85</v>
      </c>
      <c r="AV539" s="12" t="s">
        <v>85</v>
      </c>
      <c r="AW539" s="12" t="s">
        <v>39</v>
      </c>
      <c r="AX539" s="12" t="s">
        <v>76</v>
      </c>
      <c r="AY539" s="261" t="s">
        <v>208</v>
      </c>
    </row>
    <row r="540" spans="2:51" s="12" customFormat="1" ht="13.5">
      <c r="B540" s="251"/>
      <c r="C540" s="252"/>
      <c r="D540" s="248" t="s">
        <v>218</v>
      </c>
      <c r="E540" s="253" t="s">
        <v>22</v>
      </c>
      <c r="F540" s="254" t="s">
        <v>22</v>
      </c>
      <c r="G540" s="252"/>
      <c r="H540" s="255">
        <v>0</v>
      </c>
      <c r="I540" s="256"/>
      <c r="J540" s="252"/>
      <c r="K540" s="252"/>
      <c r="L540" s="257"/>
      <c r="M540" s="258"/>
      <c r="N540" s="259"/>
      <c r="O540" s="259"/>
      <c r="P540" s="259"/>
      <c r="Q540" s="259"/>
      <c r="R540" s="259"/>
      <c r="S540" s="259"/>
      <c r="T540" s="260"/>
      <c r="AT540" s="261" t="s">
        <v>218</v>
      </c>
      <c r="AU540" s="261" t="s">
        <v>85</v>
      </c>
      <c r="AV540" s="12" t="s">
        <v>85</v>
      </c>
      <c r="AW540" s="12" t="s">
        <v>39</v>
      </c>
      <c r="AX540" s="12" t="s">
        <v>76</v>
      </c>
      <c r="AY540" s="261" t="s">
        <v>208</v>
      </c>
    </row>
    <row r="541" spans="2:51" s="12" customFormat="1" ht="13.5">
      <c r="B541" s="251"/>
      <c r="C541" s="252"/>
      <c r="D541" s="248" t="s">
        <v>218</v>
      </c>
      <c r="E541" s="253" t="s">
        <v>22</v>
      </c>
      <c r="F541" s="254" t="s">
        <v>872</v>
      </c>
      <c r="G541" s="252"/>
      <c r="H541" s="255">
        <v>6.673</v>
      </c>
      <c r="I541" s="256"/>
      <c r="J541" s="252"/>
      <c r="K541" s="252"/>
      <c r="L541" s="257"/>
      <c r="M541" s="258"/>
      <c r="N541" s="259"/>
      <c r="O541" s="259"/>
      <c r="P541" s="259"/>
      <c r="Q541" s="259"/>
      <c r="R541" s="259"/>
      <c r="S541" s="259"/>
      <c r="T541" s="260"/>
      <c r="AT541" s="261" t="s">
        <v>218</v>
      </c>
      <c r="AU541" s="261" t="s">
        <v>85</v>
      </c>
      <c r="AV541" s="12" t="s">
        <v>85</v>
      </c>
      <c r="AW541" s="12" t="s">
        <v>39</v>
      </c>
      <c r="AX541" s="12" t="s">
        <v>76</v>
      </c>
      <c r="AY541" s="261" t="s">
        <v>208</v>
      </c>
    </row>
    <row r="542" spans="2:51" s="12" customFormat="1" ht="13.5">
      <c r="B542" s="251"/>
      <c r="C542" s="252"/>
      <c r="D542" s="248" t="s">
        <v>218</v>
      </c>
      <c r="E542" s="253" t="s">
        <v>22</v>
      </c>
      <c r="F542" s="254" t="s">
        <v>873</v>
      </c>
      <c r="G542" s="252"/>
      <c r="H542" s="255">
        <v>1.383</v>
      </c>
      <c r="I542" s="256"/>
      <c r="J542" s="252"/>
      <c r="K542" s="252"/>
      <c r="L542" s="257"/>
      <c r="M542" s="258"/>
      <c r="N542" s="259"/>
      <c r="O542" s="259"/>
      <c r="P542" s="259"/>
      <c r="Q542" s="259"/>
      <c r="R542" s="259"/>
      <c r="S542" s="259"/>
      <c r="T542" s="260"/>
      <c r="AT542" s="261" t="s">
        <v>218</v>
      </c>
      <c r="AU542" s="261" t="s">
        <v>85</v>
      </c>
      <c r="AV542" s="12" t="s">
        <v>85</v>
      </c>
      <c r="AW542" s="12" t="s">
        <v>39</v>
      </c>
      <c r="AX542" s="12" t="s">
        <v>76</v>
      </c>
      <c r="AY542" s="261" t="s">
        <v>208</v>
      </c>
    </row>
    <row r="543" spans="2:51" s="12" customFormat="1" ht="13.5">
      <c r="B543" s="251"/>
      <c r="C543" s="252"/>
      <c r="D543" s="248" t="s">
        <v>218</v>
      </c>
      <c r="E543" s="253" t="s">
        <v>22</v>
      </c>
      <c r="F543" s="254" t="s">
        <v>874</v>
      </c>
      <c r="G543" s="252"/>
      <c r="H543" s="255">
        <v>4.004</v>
      </c>
      <c r="I543" s="256"/>
      <c r="J543" s="252"/>
      <c r="K543" s="252"/>
      <c r="L543" s="257"/>
      <c r="M543" s="258"/>
      <c r="N543" s="259"/>
      <c r="O543" s="259"/>
      <c r="P543" s="259"/>
      <c r="Q543" s="259"/>
      <c r="R543" s="259"/>
      <c r="S543" s="259"/>
      <c r="T543" s="260"/>
      <c r="AT543" s="261" t="s">
        <v>218</v>
      </c>
      <c r="AU543" s="261" t="s">
        <v>85</v>
      </c>
      <c r="AV543" s="12" t="s">
        <v>85</v>
      </c>
      <c r="AW543" s="12" t="s">
        <v>39</v>
      </c>
      <c r="AX543" s="12" t="s">
        <v>76</v>
      </c>
      <c r="AY543" s="261" t="s">
        <v>208</v>
      </c>
    </row>
    <row r="544" spans="2:51" s="12" customFormat="1" ht="13.5">
      <c r="B544" s="251"/>
      <c r="C544" s="252"/>
      <c r="D544" s="248" t="s">
        <v>218</v>
      </c>
      <c r="E544" s="253" t="s">
        <v>22</v>
      </c>
      <c r="F544" s="254" t="s">
        <v>22</v>
      </c>
      <c r="G544" s="252"/>
      <c r="H544" s="255">
        <v>0</v>
      </c>
      <c r="I544" s="256"/>
      <c r="J544" s="252"/>
      <c r="K544" s="252"/>
      <c r="L544" s="257"/>
      <c r="M544" s="258"/>
      <c r="N544" s="259"/>
      <c r="O544" s="259"/>
      <c r="P544" s="259"/>
      <c r="Q544" s="259"/>
      <c r="R544" s="259"/>
      <c r="S544" s="259"/>
      <c r="T544" s="260"/>
      <c r="AT544" s="261" t="s">
        <v>218</v>
      </c>
      <c r="AU544" s="261" t="s">
        <v>85</v>
      </c>
      <c r="AV544" s="12" t="s">
        <v>85</v>
      </c>
      <c r="AW544" s="12" t="s">
        <v>39</v>
      </c>
      <c r="AX544" s="12" t="s">
        <v>76</v>
      </c>
      <c r="AY544" s="261" t="s">
        <v>208</v>
      </c>
    </row>
    <row r="545" spans="2:51" s="12" customFormat="1" ht="13.5">
      <c r="B545" s="251"/>
      <c r="C545" s="252"/>
      <c r="D545" s="248" t="s">
        <v>218</v>
      </c>
      <c r="E545" s="253" t="s">
        <v>22</v>
      </c>
      <c r="F545" s="254" t="s">
        <v>875</v>
      </c>
      <c r="G545" s="252"/>
      <c r="H545" s="255">
        <v>4.168</v>
      </c>
      <c r="I545" s="256"/>
      <c r="J545" s="252"/>
      <c r="K545" s="252"/>
      <c r="L545" s="257"/>
      <c r="M545" s="258"/>
      <c r="N545" s="259"/>
      <c r="O545" s="259"/>
      <c r="P545" s="259"/>
      <c r="Q545" s="259"/>
      <c r="R545" s="259"/>
      <c r="S545" s="259"/>
      <c r="T545" s="260"/>
      <c r="AT545" s="261" t="s">
        <v>218</v>
      </c>
      <c r="AU545" s="261" t="s">
        <v>85</v>
      </c>
      <c r="AV545" s="12" t="s">
        <v>85</v>
      </c>
      <c r="AW545" s="12" t="s">
        <v>39</v>
      </c>
      <c r="AX545" s="12" t="s">
        <v>76</v>
      </c>
      <c r="AY545" s="261" t="s">
        <v>208</v>
      </c>
    </row>
    <row r="546" spans="2:51" s="13" customFormat="1" ht="13.5">
      <c r="B546" s="262"/>
      <c r="C546" s="263"/>
      <c r="D546" s="248" t="s">
        <v>218</v>
      </c>
      <c r="E546" s="264" t="s">
        <v>22</v>
      </c>
      <c r="F546" s="265" t="s">
        <v>259</v>
      </c>
      <c r="G546" s="263"/>
      <c r="H546" s="266">
        <v>19.766</v>
      </c>
      <c r="I546" s="267"/>
      <c r="J546" s="263"/>
      <c r="K546" s="263"/>
      <c r="L546" s="268"/>
      <c r="M546" s="269"/>
      <c r="N546" s="270"/>
      <c r="O546" s="270"/>
      <c r="P546" s="270"/>
      <c r="Q546" s="270"/>
      <c r="R546" s="270"/>
      <c r="S546" s="270"/>
      <c r="T546" s="271"/>
      <c r="AT546" s="272" t="s">
        <v>218</v>
      </c>
      <c r="AU546" s="272" t="s">
        <v>85</v>
      </c>
      <c r="AV546" s="13" t="s">
        <v>121</v>
      </c>
      <c r="AW546" s="13" t="s">
        <v>39</v>
      </c>
      <c r="AX546" s="13" t="s">
        <v>18</v>
      </c>
      <c r="AY546" s="272" t="s">
        <v>208</v>
      </c>
    </row>
    <row r="547" spans="2:65" s="1" customFormat="1" ht="25.5" customHeight="1">
      <c r="B547" s="48"/>
      <c r="C547" s="236" t="s">
        <v>876</v>
      </c>
      <c r="D547" s="236" t="s">
        <v>210</v>
      </c>
      <c r="E547" s="237" t="s">
        <v>877</v>
      </c>
      <c r="F547" s="238" t="s">
        <v>878</v>
      </c>
      <c r="G547" s="239" t="s">
        <v>213</v>
      </c>
      <c r="H547" s="240">
        <v>208.137</v>
      </c>
      <c r="I547" s="241"/>
      <c r="J547" s="242">
        <f>ROUND(I547*H547,2)</f>
        <v>0</v>
      </c>
      <c r="K547" s="238" t="s">
        <v>214</v>
      </c>
      <c r="L547" s="74"/>
      <c r="M547" s="243" t="s">
        <v>22</v>
      </c>
      <c r="N547" s="244" t="s">
        <v>47</v>
      </c>
      <c r="O547" s="49"/>
      <c r="P547" s="245">
        <f>O547*H547</f>
        <v>0</v>
      </c>
      <c r="Q547" s="245">
        <v>0.00094</v>
      </c>
      <c r="R547" s="245">
        <f>Q547*H547</f>
        <v>0.19564878</v>
      </c>
      <c r="S547" s="245">
        <v>0</v>
      </c>
      <c r="T547" s="246">
        <f>S547*H547</f>
        <v>0</v>
      </c>
      <c r="AR547" s="26" t="s">
        <v>121</v>
      </c>
      <c r="AT547" s="26" t="s">
        <v>210</v>
      </c>
      <c r="AU547" s="26" t="s">
        <v>85</v>
      </c>
      <c r="AY547" s="26" t="s">
        <v>208</v>
      </c>
      <c r="BE547" s="247">
        <f>IF(N547="základní",J547,0)</f>
        <v>0</v>
      </c>
      <c r="BF547" s="247">
        <f>IF(N547="snížená",J547,0)</f>
        <v>0</v>
      </c>
      <c r="BG547" s="247">
        <f>IF(N547="zákl. přenesená",J547,0)</f>
        <v>0</v>
      </c>
      <c r="BH547" s="247">
        <f>IF(N547="sníž. přenesená",J547,0)</f>
        <v>0</v>
      </c>
      <c r="BI547" s="247">
        <f>IF(N547="nulová",J547,0)</f>
        <v>0</v>
      </c>
      <c r="BJ547" s="26" t="s">
        <v>18</v>
      </c>
      <c r="BK547" s="247">
        <f>ROUND(I547*H547,2)</f>
        <v>0</v>
      </c>
      <c r="BL547" s="26" t="s">
        <v>121</v>
      </c>
      <c r="BM547" s="26" t="s">
        <v>879</v>
      </c>
    </row>
    <row r="548" spans="2:51" s="14" customFormat="1" ht="13.5">
      <c r="B548" s="273"/>
      <c r="C548" s="274"/>
      <c r="D548" s="248" t="s">
        <v>218</v>
      </c>
      <c r="E548" s="275" t="s">
        <v>22</v>
      </c>
      <c r="F548" s="276" t="s">
        <v>870</v>
      </c>
      <c r="G548" s="274"/>
      <c r="H548" s="275" t="s">
        <v>22</v>
      </c>
      <c r="I548" s="277"/>
      <c r="J548" s="274"/>
      <c r="K548" s="274"/>
      <c r="L548" s="278"/>
      <c r="M548" s="279"/>
      <c r="N548" s="280"/>
      <c r="O548" s="280"/>
      <c r="P548" s="280"/>
      <c r="Q548" s="280"/>
      <c r="R548" s="280"/>
      <c r="S548" s="280"/>
      <c r="T548" s="281"/>
      <c r="AT548" s="282" t="s">
        <v>218</v>
      </c>
      <c r="AU548" s="282" t="s">
        <v>85</v>
      </c>
      <c r="AV548" s="14" t="s">
        <v>18</v>
      </c>
      <c r="AW548" s="14" t="s">
        <v>39</v>
      </c>
      <c r="AX548" s="14" t="s">
        <v>76</v>
      </c>
      <c r="AY548" s="282" t="s">
        <v>208</v>
      </c>
    </row>
    <row r="549" spans="2:51" s="12" customFormat="1" ht="13.5">
      <c r="B549" s="251"/>
      <c r="C549" s="252"/>
      <c r="D549" s="248" t="s">
        <v>218</v>
      </c>
      <c r="E549" s="253" t="s">
        <v>22</v>
      </c>
      <c r="F549" s="254" t="s">
        <v>880</v>
      </c>
      <c r="G549" s="252"/>
      <c r="H549" s="255">
        <v>47.175</v>
      </c>
      <c r="I549" s="256"/>
      <c r="J549" s="252"/>
      <c r="K549" s="252"/>
      <c r="L549" s="257"/>
      <c r="M549" s="258"/>
      <c r="N549" s="259"/>
      <c r="O549" s="259"/>
      <c r="P549" s="259"/>
      <c r="Q549" s="259"/>
      <c r="R549" s="259"/>
      <c r="S549" s="259"/>
      <c r="T549" s="260"/>
      <c r="AT549" s="261" t="s">
        <v>218</v>
      </c>
      <c r="AU549" s="261" t="s">
        <v>85</v>
      </c>
      <c r="AV549" s="12" t="s">
        <v>85</v>
      </c>
      <c r="AW549" s="12" t="s">
        <v>39</v>
      </c>
      <c r="AX549" s="12" t="s">
        <v>76</v>
      </c>
      <c r="AY549" s="261" t="s">
        <v>208</v>
      </c>
    </row>
    <row r="550" spans="2:51" s="12" customFormat="1" ht="13.5">
      <c r="B550" s="251"/>
      <c r="C550" s="252"/>
      <c r="D550" s="248" t="s">
        <v>218</v>
      </c>
      <c r="E550" s="253" t="s">
        <v>22</v>
      </c>
      <c r="F550" s="254" t="s">
        <v>22</v>
      </c>
      <c r="G550" s="252"/>
      <c r="H550" s="255">
        <v>0</v>
      </c>
      <c r="I550" s="256"/>
      <c r="J550" s="252"/>
      <c r="K550" s="252"/>
      <c r="L550" s="257"/>
      <c r="M550" s="258"/>
      <c r="N550" s="259"/>
      <c r="O550" s="259"/>
      <c r="P550" s="259"/>
      <c r="Q550" s="259"/>
      <c r="R550" s="259"/>
      <c r="S550" s="259"/>
      <c r="T550" s="260"/>
      <c r="AT550" s="261" t="s">
        <v>218</v>
      </c>
      <c r="AU550" s="261" t="s">
        <v>85</v>
      </c>
      <c r="AV550" s="12" t="s">
        <v>85</v>
      </c>
      <c r="AW550" s="12" t="s">
        <v>39</v>
      </c>
      <c r="AX550" s="12" t="s">
        <v>76</v>
      </c>
      <c r="AY550" s="261" t="s">
        <v>208</v>
      </c>
    </row>
    <row r="551" spans="2:51" s="12" customFormat="1" ht="13.5">
      <c r="B551" s="251"/>
      <c r="C551" s="252"/>
      <c r="D551" s="248" t="s">
        <v>218</v>
      </c>
      <c r="E551" s="253" t="s">
        <v>22</v>
      </c>
      <c r="F551" s="254" t="s">
        <v>881</v>
      </c>
      <c r="G551" s="252"/>
      <c r="H551" s="255">
        <v>53.38</v>
      </c>
      <c r="I551" s="256"/>
      <c r="J551" s="252"/>
      <c r="K551" s="252"/>
      <c r="L551" s="257"/>
      <c r="M551" s="258"/>
      <c r="N551" s="259"/>
      <c r="O551" s="259"/>
      <c r="P551" s="259"/>
      <c r="Q551" s="259"/>
      <c r="R551" s="259"/>
      <c r="S551" s="259"/>
      <c r="T551" s="260"/>
      <c r="AT551" s="261" t="s">
        <v>218</v>
      </c>
      <c r="AU551" s="261" t="s">
        <v>85</v>
      </c>
      <c r="AV551" s="12" t="s">
        <v>85</v>
      </c>
      <c r="AW551" s="12" t="s">
        <v>39</v>
      </c>
      <c r="AX551" s="12" t="s">
        <v>76</v>
      </c>
      <c r="AY551" s="261" t="s">
        <v>208</v>
      </c>
    </row>
    <row r="552" spans="2:51" s="12" customFormat="1" ht="13.5">
      <c r="B552" s="251"/>
      <c r="C552" s="252"/>
      <c r="D552" s="248" t="s">
        <v>218</v>
      </c>
      <c r="E552" s="253" t="s">
        <v>22</v>
      </c>
      <c r="F552" s="254" t="s">
        <v>882</v>
      </c>
      <c r="G552" s="252"/>
      <c r="H552" s="255">
        <v>18.445</v>
      </c>
      <c r="I552" s="256"/>
      <c r="J552" s="252"/>
      <c r="K552" s="252"/>
      <c r="L552" s="257"/>
      <c r="M552" s="258"/>
      <c r="N552" s="259"/>
      <c r="O552" s="259"/>
      <c r="P552" s="259"/>
      <c r="Q552" s="259"/>
      <c r="R552" s="259"/>
      <c r="S552" s="259"/>
      <c r="T552" s="260"/>
      <c r="AT552" s="261" t="s">
        <v>218</v>
      </c>
      <c r="AU552" s="261" t="s">
        <v>85</v>
      </c>
      <c r="AV552" s="12" t="s">
        <v>85</v>
      </c>
      <c r="AW552" s="12" t="s">
        <v>39</v>
      </c>
      <c r="AX552" s="12" t="s">
        <v>76</v>
      </c>
      <c r="AY552" s="261" t="s">
        <v>208</v>
      </c>
    </row>
    <row r="553" spans="2:51" s="12" customFormat="1" ht="13.5">
      <c r="B553" s="251"/>
      <c r="C553" s="252"/>
      <c r="D553" s="248" t="s">
        <v>218</v>
      </c>
      <c r="E553" s="253" t="s">
        <v>22</v>
      </c>
      <c r="F553" s="254" t="s">
        <v>881</v>
      </c>
      <c r="G553" s="252"/>
      <c r="H553" s="255">
        <v>53.38</v>
      </c>
      <c r="I553" s="256"/>
      <c r="J553" s="252"/>
      <c r="K553" s="252"/>
      <c r="L553" s="257"/>
      <c r="M553" s="258"/>
      <c r="N553" s="259"/>
      <c r="O553" s="259"/>
      <c r="P553" s="259"/>
      <c r="Q553" s="259"/>
      <c r="R553" s="259"/>
      <c r="S553" s="259"/>
      <c r="T553" s="260"/>
      <c r="AT553" s="261" t="s">
        <v>218</v>
      </c>
      <c r="AU553" s="261" t="s">
        <v>85</v>
      </c>
      <c r="AV553" s="12" t="s">
        <v>85</v>
      </c>
      <c r="AW553" s="12" t="s">
        <v>39</v>
      </c>
      <c r="AX553" s="12" t="s">
        <v>76</v>
      </c>
      <c r="AY553" s="261" t="s">
        <v>208</v>
      </c>
    </row>
    <row r="554" spans="2:51" s="12" customFormat="1" ht="13.5">
      <c r="B554" s="251"/>
      <c r="C554" s="252"/>
      <c r="D554" s="248" t="s">
        <v>218</v>
      </c>
      <c r="E554" s="253" t="s">
        <v>22</v>
      </c>
      <c r="F554" s="254" t="s">
        <v>22</v>
      </c>
      <c r="G554" s="252"/>
      <c r="H554" s="255">
        <v>0</v>
      </c>
      <c r="I554" s="256"/>
      <c r="J554" s="252"/>
      <c r="K554" s="252"/>
      <c r="L554" s="257"/>
      <c r="M554" s="258"/>
      <c r="N554" s="259"/>
      <c r="O554" s="259"/>
      <c r="P554" s="259"/>
      <c r="Q554" s="259"/>
      <c r="R554" s="259"/>
      <c r="S554" s="259"/>
      <c r="T554" s="260"/>
      <c r="AT554" s="261" t="s">
        <v>218</v>
      </c>
      <c r="AU554" s="261" t="s">
        <v>85</v>
      </c>
      <c r="AV554" s="12" t="s">
        <v>85</v>
      </c>
      <c r="AW554" s="12" t="s">
        <v>39</v>
      </c>
      <c r="AX554" s="12" t="s">
        <v>76</v>
      </c>
      <c r="AY554" s="261" t="s">
        <v>208</v>
      </c>
    </row>
    <row r="555" spans="2:51" s="12" customFormat="1" ht="13.5">
      <c r="B555" s="251"/>
      <c r="C555" s="252"/>
      <c r="D555" s="248" t="s">
        <v>218</v>
      </c>
      <c r="E555" s="253" t="s">
        <v>22</v>
      </c>
      <c r="F555" s="254" t="s">
        <v>883</v>
      </c>
      <c r="G555" s="252"/>
      <c r="H555" s="255">
        <v>35.757</v>
      </c>
      <c r="I555" s="256"/>
      <c r="J555" s="252"/>
      <c r="K555" s="252"/>
      <c r="L555" s="257"/>
      <c r="M555" s="258"/>
      <c r="N555" s="259"/>
      <c r="O555" s="259"/>
      <c r="P555" s="259"/>
      <c r="Q555" s="259"/>
      <c r="R555" s="259"/>
      <c r="S555" s="259"/>
      <c r="T555" s="260"/>
      <c r="AT555" s="261" t="s">
        <v>218</v>
      </c>
      <c r="AU555" s="261" t="s">
        <v>85</v>
      </c>
      <c r="AV555" s="12" t="s">
        <v>85</v>
      </c>
      <c r="AW555" s="12" t="s">
        <v>39</v>
      </c>
      <c r="AX555" s="12" t="s">
        <v>76</v>
      </c>
      <c r="AY555" s="261" t="s">
        <v>208</v>
      </c>
    </row>
    <row r="556" spans="2:51" s="13" customFormat="1" ht="13.5">
      <c r="B556" s="262"/>
      <c r="C556" s="263"/>
      <c r="D556" s="248" t="s">
        <v>218</v>
      </c>
      <c r="E556" s="264" t="s">
        <v>22</v>
      </c>
      <c r="F556" s="265" t="s">
        <v>259</v>
      </c>
      <c r="G556" s="263"/>
      <c r="H556" s="266">
        <v>208.137</v>
      </c>
      <c r="I556" s="267"/>
      <c r="J556" s="263"/>
      <c r="K556" s="263"/>
      <c r="L556" s="268"/>
      <c r="M556" s="269"/>
      <c r="N556" s="270"/>
      <c r="O556" s="270"/>
      <c r="P556" s="270"/>
      <c r="Q556" s="270"/>
      <c r="R556" s="270"/>
      <c r="S556" s="270"/>
      <c r="T556" s="271"/>
      <c r="AT556" s="272" t="s">
        <v>218</v>
      </c>
      <c r="AU556" s="272" t="s">
        <v>85</v>
      </c>
      <c r="AV556" s="13" t="s">
        <v>121</v>
      </c>
      <c r="AW556" s="13" t="s">
        <v>39</v>
      </c>
      <c r="AX556" s="13" t="s">
        <v>18</v>
      </c>
      <c r="AY556" s="272" t="s">
        <v>208</v>
      </c>
    </row>
    <row r="557" spans="2:65" s="1" customFormat="1" ht="25.5" customHeight="1">
      <c r="B557" s="48"/>
      <c r="C557" s="236" t="s">
        <v>884</v>
      </c>
      <c r="D557" s="236" t="s">
        <v>210</v>
      </c>
      <c r="E557" s="237" t="s">
        <v>885</v>
      </c>
      <c r="F557" s="238" t="s">
        <v>886</v>
      </c>
      <c r="G557" s="239" t="s">
        <v>213</v>
      </c>
      <c r="H557" s="240">
        <v>208.137</v>
      </c>
      <c r="I557" s="241"/>
      <c r="J557" s="242">
        <f>ROUND(I557*H557,2)</f>
        <v>0</v>
      </c>
      <c r="K557" s="238" t="s">
        <v>214</v>
      </c>
      <c r="L557" s="74"/>
      <c r="M557" s="243" t="s">
        <v>22</v>
      </c>
      <c r="N557" s="244" t="s">
        <v>47</v>
      </c>
      <c r="O557" s="49"/>
      <c r="P557" s="245">
        <f>O557*H557</f>
        <v>0</v>
      </c>
      <c r="Q557" s="245">
        <v>0</v>
      </c>
      <c r="R557" s="245">
        <f>Q557*H557</f>
        <v>0</v>
      </c>
      <c r="S557" s="245">
        <v>0</v>
      </c>
      <c r="T557" s="246">
        <f>S557*H557</f>
        <v>0</v>
      </c>
      <c r="AR557" s="26" t="s">
        <v>121</v>
      </c>
      <c r="AT557" s="26" t="s">
        <v>210</v>
      </c>
      <c r="AU557" s="26" t="s">
        <v>85</v>
      </c>
      <c r="AY557" s="26" t="s">
        <v>208</v>
      </c>
      <c r="BE557" s="247">
        <f>IF(N557="základní",J557,0)</f>
        <v>0</v>
      </c>
      <c r="BF557" s="247">
        <f>IF(N557="snížená",J557,0)</f>
        <v>0</v>
      </c>
      <c r="BG557" s="247">
        <f>IF(N557="zákl. přenesená",J557,0)</f>
        <v>0</v>
      </c>
      <c r="BH557" s="247">
        <f>IF(N557="sníž. přenesená",J557,0)</f>
        <v>0</v>
      </c>
      <c r="BI557" s="247">
        <f>IF(N557="nulová",J557,0)</f>
        <v>0</v>
      </c>
      <c r="BJ557" s="26" t="s">
        <v>18</v>
      </c>
      <c r="BK557" s="247">
        <f>ROUND(I557*H557,2)</f>
        <v>0</v>
      </c>
      <c r="BL557" s="26" t="s">
        <v>121</v>
      </c>
      <c r="BM557" s="26" t="s">
        <v>887</v>
      </c>
    </row>
    <row r="558" spans="2:65" s="1" customFormat="1" ht="25.5" customHeight="1">
      <c r="B558" s="48"/>
      <c r="C558" s="236" t="s">
        <v>888</v>
      </c>
      <c r="D558" s="236" t="s">
        <v>210</v>
      </c>
      <c r="E558" s="237" t="s">
        <v>889</v>
      </c>
      <c r="F558" s="238" t="s">
        <v>890</v>
      </c>
      <c r="G558" s="239" t="s">
        <v>213</v>
      </c>
      <c r="H558" s="240">
        <v>158.787</v>
      </c>
      <c r="I558" s="241"/>
      <c r="J558" s="242">
        <f>ROUND(I558*H558,2)</f>
        <v>0</v>
      </c>
      <c r="K558" s="238" t="s">
        <v>214</v>
      </c>
      <c r="L558" s="74"/>
      <c r="M558" s="243" t="s">
        <v>22</v>
      </c>
      <c r="N558" s="244" t="s">
        <v>47</v>
      </c>
      <c r="O558" s="49"/>
      <c r="P558" s="245">
        <f>O558*H558</f>
        <v>0</v>
      </c>
      <c r="Q558" s="245">
        <v>0.09057</v>
      </c>
      <c r="R558" s="245">
        <f>Q558*H558</f>
        <v>14.38133859</v>
      </c>
      <c r="S558" s="245">
        <v>0</v>
      </c>
      <c r="T558" s="246">
        <f>S558*H558</f>
        <v>0</v>
      </c>
      <c r="AR558" s="26" t="s">
        <v>121</v>
      </c>
      <c r="AT558" s="26" t="s">
        <v>210</v>
      </c>
      <c r="AU558" s="26" t="s">
        <v>85</v>
      </c>
      <c r="AY558" s="26" t="s">
        <v>208</v>
      </c>
      <c r="BE558" s="247">
        <f>IF(N558="základní",J558,0)</f>
        <v>0</v>
      </c>
      <c r="BF558" s="247">
        <f>IF(N558="snížená",J558,0)</f>
        <v>0</v>
      </c>
      <c r="BG558" s="247">
        <f>IF(N558="zákl. přenesená",J558,0)</f>
        <v>0</v>
      </c>
      <c r="BH558" s="247">
        <f>IF(N558="sníž. přenesená",J558,0)</f>
        <v>0</v>
      </c>
      <c r="BI558" s="247">
        <f>IF(N558="nulová",J558,0)</f>
        <v>0</v>
      </c>
      <c r="BJ558" s="26" t="s">
        <v>18</v>
      </c>
      <c r="BK558" s="247">
        <f>ROUND(I558*H558,2)</f>
        <v>0</v>
      </c>
      <c r="BL558" s="26" t="s">
        <v>121</v>
      </c>
      <c r="BM558" s="26" t="s">
        <v>891</v>
      </c>
    </row>
    <row r="559" spans="2:51" s="14" customFormat="1" ht="13.5">
      <c r="B559" s="273"/>
      <c r="C559" s="274"/>
      <c r="D559" s="248" t="s">
        <v>218</v>
      </c>
      <c r="E559" s="275" t="s">
        <v>22</v>
      </c>
      <c r="F559" s="276" t="s">
        <v>659</v>
      </c>
      <c r="G559" s="274"/>
      <c r="H559" s="275" t="s">
        <v>22</v>
      </c>
      <c r="I559" s="277"/>
      <c r="J559" s="274"/>
      <c r="K559" s="274"/>
      <c r="L559" s="278"/>
      <c r="M559" s="279"/>
      <c r="N559" s="280"/>
      <c r="O559" s="280"/>
      <c r="P559" s="280"/>
      <c r="Q559" s="280"/>
      <c r="R559" s="280"/>
      <c r="S559" s="280"/>
      <c r="T559" s="281"/>
      <c r="AT559" s="282" t="s">
        <v>218</v>
      </c>
      <c r="AU559" s="282" t="s">
        <v>85</v>
      </c>
      <c r="AV559" s="14" t="s">
        <v>18</v>
      </c>
      <c r="AW559" s="14" t="s">
        <v>39</v>
      </c>
      <c r="AX559" s="14" t="s">
        <v>76</v>
      </c>
      <c r="AY559" s="282" t="s">
        <v>208</v>
      </c>
    </row>
    <row r="560" spans="2:51" s="12" customFormat="1" ht="13.5">
      <c r="B560" s="251"/>
      <c r="C560" s="252"/>
      <c r="D560" s="248" t="s">
        <v>218</v>
      </c>
      <c r="E560" s="253" t="s">
        <v>22</v>
      </c>
      <c r="F560" s="254" t="s">
        <v>892</v>
      </c>
      <c r="G560" s="252"/>
      <c r="H560" s="255">
        <v>49.6</v>
      </c>
      <c r="I560" s="256"/>
      <c r="J560" s="252"/>
      <c r="K560" s="252"/>
      <c r="L560" s="257"/>
      <c r="M560" s="258"/>
      <c r="N560" s="259"/>
      <c r="O560" s="259"/>
      <c r="P560" s="259"/>
      <c r="Q560" s="259"/>
      <c r="R560" s="259"/>
      <c r="S560" s="259"/>
      <c r="T560" s="260"/>
      <c r="AT560" s="261" t="s">
        <v>218</v>
      </c>
      <c r="AU560" s="261" t="s">
        <v>85</v>
      </c>
      <c r="AV560" s="12" t="s">
        <v>85</v>
      </c>
      <c r="AW560" s="12" t="s">
        <v>39</v>
      </c>
      <c r="AX560" s="12" t="s">
        <v>76</v>
      </c>
      <c r="AY560" s="261" t="s">
        <v>208</v>
      </c>
    </row>
    <row r="561" spans="2:51" s="14" customFormat="1" ht="13.5">
      <c r="B561" s="273"/>
      <c r="C561" s="274"/>
      <c r="D561" s="248" t="s">
        <v>218</v>
      </c>
      <c r="E561" s="275" t="s">
        <v>22</v>
      </c>
      <c r="F561" s="276" t="s">
        <v>662</v>
      </c>
      <c r="G561" s="274"/>
      <c r="H561" s="275" t="s">
        <v>22</v>
      </c>
      <c r="I561" s="277"/>
      <c r="J561" s="274"/>
      <c r="K561" s="274"/>
      <c r="L561" s="278"/>
      <c r="M561" s="279"/>
      <c r="N561" s="280"/>
      <c r="O561" s="280"/>
      <c r="P561" s="280"/>
      <c r="Q561" s="280"/>
      <c r="R561" s="280"/>
      <c r="S561" s="280"/>
      <c r="T561" s="281"/>
      <c r="AT561" s="282" t="s">
        <v>218</v>
      </c>
      <c r="AU561" s="282" t="s">
        <v>85</v>
      </c>
      <c r="AV561" s="14" t="s">
        <v>18</v>
      </c>
      <c r="AW561" s="14" t="s">
        <v>39</v>
      </c>
      <c r="AX561" s="14" t="s">
        <v>76</v>
      </c>
      <c r="AY561" s="282" t="s">
        <v>208</v>
      </c>
    </row>
    <row r="562" spans="2:51" s="12" customFormat="1" ht="13.5">
      <c r="B562" s="251"/>
      <c r="C562" s="252"/>
      <c r="D562" s="248" t="s">
        <v>218</v>
      </c>
      <c r="E562" s="253" t="s">
        <v>22</v>
      </c>
      <c r="F562" s="254" t="s">
        <v>893</v>
      </c>
      <c r="G562" s="252"/>
      <c r="H562" s="255">
        <v>54.815</v>
      </c>
      <c r="I562" s="256"/>
      <c r="J562" s="252"/>
      <c r="K562" s="252"/>
      <c r="L562" s="257"/>
      <c r="M562" s="258"/>
      <c r="N562" s="259"/>
      <c r="O562" s="259"/>
      <c r="P562" s="259"/>
      <c r="Q562" s="259"/>
      <c r="R562" s="259"/>
      <c r="S562" s="259"/>
      <c r="T562" s="260"/>
      <c r="AT562" s="261" t="s">
        <v>218</v>
      </c>
      <c r="AU562" s="261" t="s">
        <v>85</v>
      </c>
      <c r="AV562" s="12" t="s">
        <v>85</v>
      </c>
      <c r="AW562" s="12" t="s">
        <v>39</v>
      </c>
      <c r="AX562" s="12" t="s">
        <v>76</v>
      </c>
      <c r="AY562" s="261" t="s">
        <v>208</v>
      </c>
    </row>
    <row r="563" spans="2:51" s="14" customFormat="1" ht="13.5">
      <c r="B563" s="273"/>
      <c r="C563" s="274"/>
      <c r="D563" s="248" t="s">
        <v>218</v>
      </c>
      <c r="E563" s="275" t="s">
        <v>22</v>
      </c>
      <c r="F563" s="276" t="s">
        <v>665</v>
      </c>
      <c r="G563" s="274"/>
      <c r="H563" s="275" t="s">
        <v>22</v>
      </c>
      <c r="I563" s="277"/>
      <c r="J563" s="274"/>
      <c r="K563" s="274"/>
      <c r="L563" s="278"/>
      <c r="M563" s="279"/>
      <c r="N563" s="280"/>
      <c r="O563" s="280"/>
      <c r="P563" s="280"/>
      <c r="Q563" s="280"/>
      <c r="R563" s="280"/>
      <c r="S563" s="280"/>
      <c r="T563" s="281"/>
      <c r="AT563" s="282" t="s">
        <v>218</v>
      </c>
      <c r="AU563" s="282" t="s">
        <v>85</v>
      </c>
      <c r="AV563" s="14" t="s">
        <v>18</v>
      </c>
      <c r="AW563" s="14" t="s">
        <v>39</v>
      </c>
      <c r="AX563" s="14" t="s">
        <v>76</v>
      </c>
      <c r="AY563" s="282" t="s">
        <v>208</v>
      </c>
    </row>
    <row r="564" spans="2:51" s="12" customFormat="1" ht="13.5">
      <c r="B564" s="251"/>
      <c r="C564" s="252"/>
      <c r="D564" s="248" t="s">
        <v>218</v>
      </c>
      <c r="E564" s="253" t="s">
        <v>22</v>
      </c>
      <c r="F564" s="254" t="s">
        <v>894</v>
      </c>
      <c r="G564" s="252"/>
      <c r="H564" s="255">
        <v>54.372</v>
      </c>
      <c r="I564" s="256"/>
      <c r="J564" s="252"/>
      <c r="K564" s="252"/>
      <c r="L564" s="257"/>
      <c r="M564" s="258"/>
      <c r="N564" s="259"/>
      <c r="O564" s="259"/>
      <c r="P564" s="259"/>
      <c r="Q564" s="259"/>
      <c r="R564" s="259"/>
      <c r="S564" s="259"/>
      <c r="T564" s="260"/>
      <c r="AT564" s="261" t="s">
        <v>218</v>
      </c>
      <c r="AU564" s="261" t="s">
        <v>85</v>
      </c>
      <c r="AV564" s="12" t="s">
        <v>85</v>
      </c>
      <c r="AW564" s="12" t="s">
        <v>39</v>
      </c>
      <c r="AX564" s="12" t="s">
        <v>76</v>
      </c>
      <c r="AY564" s="261" t="s">
        <v>208</v>
      </c>
    </row>
    <row r="565" spans="2:51" s="13" customFormat="1" ht="13.5">
      <c r="B565" s="262"/>
      <c r="C565" s="263"/>
      <c r="D565" s="248" t="s">
        <v>218</v>
      </c>
      <c r="E565" s="264" t="s">
        <v>22</v>
      </c>
      <c r="F565" s="265" t="s">
        <v>259</v>
      </c>
      <c r="G565" s="263"/>
      <c r="H565" s="266">
        <v>158.787</v>
      </c>
      <c r="I565" s="267"/>
      <c r="J565" s="263"/>
      <c r="K565" s="263"/>
      <c r="L565" s="268"/>
      <c r="M565" s="269"/>
      <c r="N565" s="270"/>
      <c r="O565" s="270"/>
      <c r="P565" s="270"/>
      <c r="Q565" s="270"/>
      <c r="R565" s="270"/>
      <c r="S565" s="270"/>
      <c r="T565" s="271"/>
      <c r="AT565" s="272" t="s">
        <v>218</v>
      </c>
      <c r="AU565" s="272" t="s">
        <v>85</v>
      </c>
      <c r="AV565" s="13" t="s">
        <v>121</v>
      </c>
      <c r="AW565" s="13" t="s">
        <v>39</v>
      </c>
      <c r="AX565" s="13" t="s">
        <v>18</v>
      </c>
      <c r="AY565" s="272" t="s">
        <v>208</v>
      </c>
    </row>
    <row r="566" spans="2:65" s="1" customFormat="1" ht="25.5" customHeight="1">
      <c r="B566" s="48"/>
      <c r="C566" s="236" t="s">
        <v>895</v>
      </c>
      <c r="D566" s="236" t="s">
        <v>210</v>
      </c>
      <c r="E566" s="237" t="s">
        <v>896</v>
      </c>
      <c r="F566" s="238" t="s">
        <v>897</v>
      </c>
      <c r="G566" s="239" t="s">
        <v>213</v>
      </c>
      <c r="H566" s="240">
        <v>78.888</v>
      </c>
      <c r="I566" s="241"/>
      <c r="J566" s="242">
        <f>ROUND(I566*H566,2)</f>
        <v>0</v>
      </c>
      <c r="K566" s="238" t="s">
        <v>214</v>
      </c>
      <c r="L566" s="74"/>
      <c r="M566" s="243" t="s">
        <v>22</v>
      </c>
      <c r="N566" s="244" t="s">
        <v>47</v>
      </c>
      <c r="O566" s="49"/>
      <c r="P566" s="245">
        <f>O566*H566</f>
        <v>0</v>
      </c>
      <c r="Q566" s="245">
        <v>0.10842</v>
      </c>
      <c r="R566" s="245">
        <f>Q566*H566</f>
        <v>8.55303696</v>
      </c>
      <c r="S566" s="245">
        <v>0</v>
      </c>
      <c r="T566" s="246">
        <f>S566*H566</f>
        <v>0</v>
      </c>
      <c r="AR566" s="26" t="s">
        <v>121</v>
      </c>
      <c r="AT566" s="26" t="s">
        <v>210</v>
      </c>
      <c r="AU566" s="26" t="s">
        <v>85</v>
      </c>
      <c r="AY566" s="26" t="s">
        <v>208</v>
      </c>
      <c r="BE566" s="247">
        <f>IF(N566="základní",J566,0)</f>
        <v>0</v>
      </c>
      <c r="BF566" s="247">
        <f>IF(N566="snížená",J566,0)</f>
        <v>0</v>
      </c>
      <c r="BG566" s="247">
        <f>IF(N566="zákl. přenesená",J566,0)</f>
        <v>0</v>
      </c>
      <c r="BH566" s="247">
        <f>IF(N566="sníž. přenesená",J566,0)</f>
        <v>0</v>
      </c>
      <c r="BI566" s="247">
        <f>IF(N566="nulová",J566,0)</f>
        <v>0</v>
      </c>
      <c r="BJ566" s="26" t="s">
        <v>18</v>
      </c>
      <c r="BK566" s="247">
        <f>ROUND(I566*H566,2)</f>
        <v>0</v>
      </c>
      <c r="BL566" s="26" t="s">
        <v>121</v>
      </c>
      <c r="BM566" s="26" t="s">
        <v>898</v>
      </c>
    </row>
    <row r="567" spans="2:51" s="14" customFormat="1" ht="13.5">
      <c r="B567" s="273"/>
      <c r="C567" s="274"/>
      <c r="D567" s="248" t="s">
        <v>218</v>
      </c>
      <c r="E567" s="275" t="s">
        <v>22</v>
      </c>
      <c r="F567" s="276" t="s">
        <v>659</v>
      </c>
      <c r="G567" s="274"/>
      <c r="H567" s="275" t="s">
        <v>22</v>
      </c>
      <c r="I567" s="277"/>
      <c r="J567" s="274"/>
      <c r="K567" s="274"/>
      <c r="L567" s="278"/>
      <c r="M567" s="279"/>
      <c r="N567" s="280"/>
      <c r="O567" s="280"/>
      <c r="P567" s="280"/>
      <c r="Q567" s="280"/>
      <c r="R567" s="280"/>
      <c r="S567" s="280"/>
      <c r="T567" s="281"/>
      <c r="AT567" s="282" t="s">
        <v>218</v>
      </c>
      <c r="AU567" s="282" t="s">
        <v>85</v>
      </c>
      <c r="AV567" s="14" t="s">
        <v>18</v>
      </c>
      <c r="AW567" s="14" t="s">
        <v>39</v>
      </c>
      <c r="AX567" s="14" t="s">
        <v>76</v>
      </c>
      <c r="AY567" s="282" t="s">
        <v>208</v>
      </c>
    </row>
    <row r="568" spans="2:51" s="12" customFormat="1" ht="13.5">
      <c r="B568" s="251"/>
      <c r="C568" s="252"/>
      <c r="D568" s="248" t="s">
        <v>218</v>
      </c>
      <c r="E568" s="253" t="s">
        <v>22</v>
      </c>
      <c r="F568" s="254" t="s">
        <v>899</v>
      </c>
      <c r="G568" s="252"/>
      <c r="H568" s="255">
        <v>14.88</v>
      </c>
      <c r="I568" s="256"/>
      <c r="J568" s="252"/>
      <c r="K568" s="252"/>
      <c r="L568" s="257"/>
      <c r="M568" s="258"/>
      <c r="N568" s="259"/>
      <c r="O568" s="259"/>
      <c r="P568" s="259"/>
      <c r="Q568" s="259"/>
      <c r="R568" s="259"/>
      <c r="S568" s="259"/>
      <c r="T568" s="260"/>
      <c r="AT568" s="261" t="s">
        <v>218</v>
      </c>
      <c r="AU568" s="261" t="s">
        <v>85</v>
      </c>
      <c r="AV568" s="12" t="s">
        <v>85</v>
      </c>
      <c r="AW568" s="12" t="s">
        <v>39</v>
      </c>
      <c r="AX568" s="12" t="s">
        <v>76</v>
      </c>
      <c r="AY568" s="261" t="s">
        <v>208</v>
      </c>
    </row>
    <row r="569" spans="2:51" s="14" customFormat="1" ht="13.5">
      <c r="B569" s="273"/>
      <c r="C569" s="274"/>
      <c r="D569" s="248" t="s">
        <v>218</v>
      </c>
      <c r="E569" s="275" t="s">
        <v>22</v>
      </c>
      <c r="F569" s="276" t="s">
        <v>662</v>
      </c>
      <c r="G569" s="274"/>
      <c r="H569" s="275" t="s">
        <v>22</v>
      </c>
      <c r="I569" s="277"/>
      <c r="J569" s="274"/>
      <c r="K569" s="274"/>
      <c r="L569" s="278"/>
      <c r="M569" s="279"/>
      <c r="N569" s="280"/>
      <c r="O569" s="280"/>
      <c r="P569" s="280"/>
      <c r="Q569" s="280"/>
      <c r="R569" s="280"/>
      <c r="S569" s="280"/>
      <c r="T569" s="281"/>
      <c r="AT569" s="282" t="s">
        <v>218</v>
      </c>
      <c r="AU569" s="282" t="s">
        <v>85</v>
      </c>
      <c r="AV569" s="14" t="s">
        <v>18</v>
      </c>
      <c r="AW569" s="14" t="s">
        <v>39</v>
      </c>
      <c r="AX569" s="14" t="s">
        <v>76</v>
      </c>
      <c r="AY569" s="282" t="s">
        <v>208</v>
      </c>
    </row>
    <row r="570" spans="2:51" s="12" customFormat="1" ht="13.5">
      <c r="B570" s="251"/>
      <c r="C570" s="252"/>
      <c r="D570" s="248" t="s">
        <v>218</v>
      </c>
      <c r="E570" s="253" t="s">
        <v>22</v>
      </c>
      <c r="F570" s="254" t="s">
        <v>900</v>
      </c>
      <c r="G570" s="252"/>
      <c r="H570" s="255">
        <v>35.69</v>
      </c>
      <c r="I570" s="256"/>
      <c r="J570" s="252"/>
      <c r="K570" s="252"/>
      <c r="L570" s="257"/>
      <c r="M570" s="258"/>
      <c r="N570" s="259"/>
      <c r="O570" s="259"/>
      <c r="P570" s="259"/>
      <c r="Q570" s="259"/>
      <c r="R570" s="259"/>
      <c r="S570" s="259"/>
      <c r="T570" s="260"/>
      <c r="AT570" s="261" t="s">
        <v>218</v>
      </c>
      <c r="AU570" s="261" t="s">
        <v>85</v>
      </c>
      <c r="AV570" s="12" t="s">
        <v>85</v>
      </c>
      <c r="AW570" s="12" t="s">
        <v>39</v>
      </c>
      <c r="AX570" s="12" t="s">
        <v>76</v>
      </c>
      <c r="AY570" s="261" t="s">
        <v>208</v>
      </c>
    </row>
    <row r="571" spans="2:51" s="14" customFormat="1" ht="13.5">
      <c r="B571" s="273"/>
      <c r="C571" s="274"/>
      <c r="D571" s="248" t="s">
        <v>218</v>
      </c>
      <c r="E571" s="275" t="s">
        <v>22</v>
      </c>
      <c r="F571" s="276" t="s">
        <v>665</v>
      </c>
      <c r="G571" s="274"/>
      <c r="H571" s="275" t="s">
        <v>22</v>
      </c>
      <c r="I571" s="277"/>
      <c r="J571" s="274"/>
      <c r="K571" s="274"/>
      <c r="L571" s="278"/>
      <c r="M571" s="279"/>
      <c r="N571" s="280"/>
      <c r="O571" s="280"/>
      <c r="P571" s="280"/>
      <c r="Q571" s="280"/>
      <c r="R571" s="280"/>
      <c r="S571" s="280"/>
      <c r="T571" s="281"/>
      <c r="AT571" s="282" t="s">
        <v>218</v>
      </c>
      <c r="AU571" s="282" t="s">
        <v>85</v>
      </c>
      <c r="AV571" s="14" t="s">
        <v>18</v>
      </c>
      <c r="AW571" s="14" t="s">
        <v>39</v>
      </c>
      <c r="AX571" s="14" t="s">
        <v>76</v>
      </c>
      <c r="AY571" s="282" t="s">
        <v>208</v>
      </c>
    </row>
    <row r="572" spans="2:51" s="12" customFormat="1" ht="13.5">
      <c r="B572" s="251"/>
      <c r="C572" s="252"/>
      <c r="D572" s="248" t="s">
        <v>218</v>
      </c>
      <c r="E572" s="253" t="s">
        <v>22</v>
      </c>
      <c r="F572" s="254" t="s">
        <v>901</v>
      </c>
      <c r="G572" s="252"/>
      <c r="H572" s="255">
        <v>28.318</v>
      </c>
      <c r="I572" s="256"/>
      <c r="J572" s="252"/>
      <c r="K572" s="252"/>
      <c r="L572" s="257"/>
      <c r="M572" s="258"/>
      <c r="N572" s="259"/>
      <c r="O572" s="259"/>
      <c r="P572" s="259"/>
      <c r="Q572" s="259"/>
      <c r="R572" s="259"/>
      <c r="S572" s="259"/>
      <c r="T572" s="260"/>
      <c r="AT572" s="261" t="s">
        <v>218</v>
      </c>
      <c r="AU572" s="261" t="s">
        <v>85</v>
      </c>
      <c r="AV572" s="12" t="s">
        <v>85</v>
      </c>
      <c r="AW572" s="12" t="s">
        <v>39</v>
      </c>
      <c r="AX572" s="12" t="s">
        <v>76</v>
      </c>
      <c r="AY572" s="261" t="s">
        <v>208</v>
      </c>
    </row>
    <row r="573" spans="2:51" s="13" customFormat="1" ht="13.5">
      <c r="B573" s="262"/>
      <c r="C573" s="263"/>
      <c r="D573" s="248" t="s">
        <v>218</v>
      </c>
      <c r="E573" s="264" t="s">
        <v>22</v>
      </c>
      <c r="F573" s="265" t="s">
        <v>259</v>
      </c>
      <c r="G573" s="263"/>
      <c r="H573" s="266">
        <v>78.888</v>
      </c>
      <c r="I573" s="267"/>
      <c r="J573" s="263"/>
      <c r="K573" s="263"/>
      <c r="L573" s="268"/>
      <c r="M573" s="269"/>
      <c r="N573" s="270"/>
      <c r="O573" s="270"/>
      <c r="P573" s="270"/>
      <c r="Q573" s="270"/>
      <c r="R573" s="270"/>
      <c r="S573" s="270"/>
      <c r="T573" s="271"/>
      <c r="AT573" s="272" t="s">
        <v>218</v>
      </c>
      <c r="AU573" s="272" t="s">
        <v>85</v>
      </c>
      <c r="AV573" s="13" t="s">
        <v>121</v>
      </c>
      <c r="AW573" s="13" t="s">
        <v>39</v>
      </c>
      <c r="AX573" s="13" t="s">
        <v>18</v>
      </c>
      <c r="AY573" s="272" t="s">
        <v>208</v>
      </c>
    </row>
    <row r="574" spans="2:65" s="1" customFormat="1" ht="25.5" customHeight="1">
      <c r="B574" s="48"/>
      <c r="C574" s="236" t="s">
        <v>902</v>
      </c>
      <c r="D574" s="236" t="s">
        <v>210</v>
      </c>
      <c r="E574" s="237" t="s">
        <v>903</v>
      </c>
      <c r="F574" s="238" t="s">
        <v>904</v>
      </c>
      <c r="G574" s="239" t="s">
        <v>213</v>
      </c>
      <c r="H574" s="240">
        <v>43.712</v>
      </c>
      <c r="I574" s="241"/>
      <c r="J574" s="242">
        <f>ROUND(I574*H574,2)</f>
        <v>0</v>
      </c>
      <c r="K574" s="238" t="s">
        <v>242</v>
      </c>
      <c r="L574" s="74"/>
      <c r="M574" s="243" t="s">
        <v>22</v>
      </c>
      <c r="N574" s="244" t="s">
        <v>47</v>
      </c>
      <c r="O574" s="49"/>
      <c r="P574" s="245">
        <f>O574*H574</f>
        <v>0</v>
      </c>
      <c r="Q574" s="245">
        <v>0.15554</v>
      </c>
      <c r="R574" s="245">
        <f>Q574*H574</f>
        <v>6.798964480000001</v>
      </c>
      <c r="S574" s="245">
        <v>0</v>
      </c>
      <c r="T574" s="246">
        <f>S574*H574</f>
        <v>0</v>
      </c>
      <c r="AR574" s="26" t="s">
        <v>121</v>
      </c>
      <c r="AT574" s="26" t="s">
        <v>210</v>
      </c>
      <c r="AU574" s="26" t="s">
        <v>85</v>
      </c>
      <c r="AY574" s="26" t="s">
        <v>208</v>
      </c>
      <c r="BE574" s="247">
        <f>IF(N574="základní",J574,0)</f>
        <v>0</v>
      </c>
      <c r="BF574" s="247">
        <f>IF(N574="snížená",J574,0)</f>
        <v>0</v>
      </c>
      <c r="BG574" s="247">
        <f>IF(N574="zákl. přenesená",J574,0)</f>
        <v>0</v>
      </c>
      <c r="BH574" s="247">
        <f>IF(N574="sníž. přenesená",J574,0)</f>
        <v>0</v>
      </c>
      <c r="BI574" s="247">
        <f>IF(N574="nulová",J574,0)</f>
        <v>0</v>
      </c>
      <c r="BJ574" s="26" t="s">
        <v>18</v>
      </c>
      <c r="BK574" s="247">
        <f>ROUND(I574*H574,2)</f>
        <v>0</v>
      </c>
      <c r="BL574" s="26" t="s">
        <v>121</v>
      </c>
      <c r="BM574" s="26" t="s">
        <v>905</v>
      </c>
    </row>
    <row r="575" spans="2:51" s="14" customFormat="1" ht="13.5">
      <c r="B575" s="273"/>
      <c r="C575" s="274"/>
      <c r="D575" s="248" t="s">
        <v>218</v>
      </c>
      <c r="E575" s="275" t="s">
        <v>22</v>
      </c>
      <c r="F575" s="276" t="s">
        <v>659</v>
      </c>
      <c r="G575" s="274"/>
      <c r="H575" s="275" t="s">
        <v>22</v>
      </c>
      <c r="I575" s="277"/>
      <c r="J575" s="274"/>
      <c r="K575" s="274"/>
      <c r="L575" s="278"/>
      <c r="M575" s="279"/>
      <c r="N575" s="280"/>
      <c r="O575" s="280"/>
      <c r="P575" s="280"/>
      <c r="Q575" s="280"/>
      <c r="R575" s="280"/>
      <c r="S575" s="280"/>
      <c r="T575" s="281"/>
      <c r="AT575" s="282" t="s">
        <v>218</v>
      </c>
      <c r="AU575" s="282" t="s">
        <v>85</v>
      </c>
      <c r="AV575" s="14" t="s">
        <v>18</v>
      </c>
      <c r="AW575" s="14" t="s">
        <v>39</v>
      </c>
      <c r="AX575" s="14" t="s">
        <v>76</v>
      </c>
      <c r="AY575" s="282" t="s">
        <v>208</v>
      </c>
    </row>
    <row r="576" spans="2:51" s="12" customFormat="1" ht="13.5">
      <c r="B576" s="251"/>
      <c r="C576" s="252"/>
      <c r="D576" s="248" t="s">
        <v>218</v>
      </c>
      <c r="E576" s="253" t="s">
        <v>22</v>
      </c>
      <c r="F576" s="254" t="s">
        <v>672</v>
      </c>
      <c r="G576" s="252"/>
      <c r="H576" s="255">
        <v>0</v>
      </c>
      <c r="I576" s="256"/>
      <c r="J576" s="252"/>
      <c r="K576" s="252"/>
      <c r="L576" s="257"/>
      <c r="M576" s="258"/>
      <c r="N576" s="259"/>
      <c r="O576" s="259"/>
      <c r="P576" s="259"/>
      <c r="Q576" s="259"/>
      <c r="R576" s="259"/>
      <c r="S576" s="259"/>
      <c r="T576" s="260"/>
      <c r="AT576" s="261" t="s">
        <v>218</v>
      </c>
      <c r="AU576" s="261" t="s">
        <v>85</v>
      </c>
      <c r="AV576" s="12" t="s">
        <v>85</v>
      </c>
      <c r="AW576" s="12" t="s">
        <v>39</v>
      </c>
      <c r="AX576" s="12" t="s">
        <v>76</v>
      </c>
      <c r="AY576" s="261" t="s">
        <v>208</v>
      </c>
    </row>
    <row r="577" spans="2:51" s="14" customFormat="1" ht="13.5">
      <c r="B577" s="273"/>
      <c r="C577" s="274"/>
      <c r="D577" s="248" t="s">
        <v>218</v>
      </c>
      <c r="E577" s="275" t="s">
        <v>22</v>
      </c>
      <c r="F577" s="276" t="s">
        <v>662</v>
      </c>
      <c r="G577" s="274"/>
      <c r="H577" s="275" t="s">
        <v>22</v>
      </c>
      <c r="I577" s="277"/>
      <c r="J577" s="274"/>
      <c r="K577" s="274"/>
      <c r="L577" s="278"/>
      <c r="M577" s="279"/>
      <c r="N577" s="280"/>
      <c r="O577" s="280"/>
      <c r="P577" s="280"/>
      <c r="Q577" s="280"/>
      <c r="R577" s="280"/>
      <c r="S577" s="280"/>
      <c r="T577" s="281"/>
      <c r="AT577" s="282" t="s">
        <v>218</v>
      </c>
      <c r="AU577" s="282" t="s">
        <v>85</v>
      </c>
      <c r="AV577" s="14" t="s">
        <v>18</v>
      </c>
      <c r="AW577" s="14" t="s">
        <v>39</v>
      </c>
      <c r="AX577" s="14" t="s">
        <v>76</v>
      </c>
      <c r="AY577" s="282" t="s">
        <v>208</v>
      </c>
    </row>
    <row r="578" spans="2:51" s="12" customFormat="1" ht="13.5">
      <c r="B578" s="251"/>
      <c r="C578" s="252"/>
      <c r="D578" s="248" t="s">
        <v>218</v>
      </c>
      <c r="E578" s="253" t="s">
        <v>22</v>
      </c>
      <c r="F578" s="254" t="s">
        <v>906</v>
      </c>
      <c r="G578" s="252"/>
      <c r="H578" s="255">
        <v>21.945</v>
      </c>
      <c r="I578" s="256"/>
      <c r="J578" s="252"/>
      <c r="K578" s="252"/>
      <c r="L578" s="257"/>
      <c r="M578" s="258"/>
      <c r="N578" s="259"/>
      <c r="O578" s="259"/>
      <c r="P578" s="259"/>
      <c r="Q578" s="259"/>
      <c r="R578" s="259"/>
      <c r="S578" s="259"/>
      <c r="T578" s="260"/>
      <c r="AT578" s="261" t="s">
        <v>218</v>
      </c>
      <c r="AU578" s="261" t="s">
        <v>85</v>
      </c>
      <c r="AV578" s="12" t="s">
        <v>85</v>
      </c>
      <c r="AW578" s="12" t="s">
        <v>39</v>
      </c>
      <c r="AX578" s="12" t="s">
        <v>76</v>
      </c>
      <c r="AY578" s="261" t="s">
        <v>208</v>
      </c>
    </row>
    <row r="579" spans="2:51" s="14" customFormat="1" ht="13.5">
      <c r="B579" s="273"/>
      <c r="C579" s="274"/>
      <c r="D579" s="248" t="s">
        <v>218</v>
      </c>
      <c r="E579" s="275" t="s">
        <v>22</v>
      </c>
      <c r="F579" s="276" t="s">
        <v>665</v>
      </c>
      <c r="G579" s="274"/>
      <c r="H579" s="275" t="s">
        <v>22</v>
      </c>
      <c r="I579" s="277"/>
      <c r="J579" s="274"/>
      <c r="K579" s="274"/>
      <c r="L579" s="278"/>
      <c r="M579" s="279"/>
      <c r="N579" s="280"/>
      <c r="O579" s="280"/>
      <c r="P579" s="280"/>
      <c r="Q579" s="280"/>
      <c r="R579" s="280"/>
      <c r="S579" s="280"/>
      <c r="T579" s="281"/>
      <c r="AT579" s="282" t="s">
        <v>218</v>
      </c>
      <c r="AU579" s="282" t="s">
        <v>85</v>
      </c>
      <c r="AV579" s="14" t="s">
        <v>18</v>
      </c>
      <c r="AW579" s="14" t="s">
        <v>39</v>
      </c>
      <c r="AX579" s="14" t="s">
        <v>76</v>
      </c>
      <c r="AY579" s="282" t="s">
        <v>208</v>
      </c>
    </row>
    <row r="580" spans="2:51" s="12" customFormat="1" ht="13.5">
      <c r="B580" s="251"/>
      <c r="C580" s="252"/>
      <c r="D580" s="248" t="s">
        <v>218</v>
      </c>
      <c r="E580" s="253" t="s">
        <v>22</v>
      </c>
      <c r="F580" s="254" t="s">
        <v>907</v>
      </c>
      <c r="G580" s="252"/>
      <c r="H580" s="255">
        <v>21.767</v>
      </c>
      <c r="I580" s="256"/>
      <c r="J580" s="252"/>
      <c r="K580" s="252"/>
      <c r="L580" s="257"/>
      <c r="M580" s="258"/>
      <c r="N580" s="259"/>
      <c r="O580" s="259"/>
      <c r="P580" s="259"/>
      <c r="Q580" s="259"/>
      <c r="R580" s="259"/>
      <c r="S580" s="259"/>
      <c r="T580" s="260"/>
      <c r="AT580" s="261" t="s">
        <v>218</v>
      </c>
      <c r="AU580" s="261" t="s">
        <v>85</v>
      </c>
      <c r="AV580" s="12" t="s">
        <v>85</v>
      </c>
      <c r="AW580" s="12" t="s">
        <v>39</v>
      </c>
      <c r="AX580" s="12" t="s">
        <v>76</v>
      </c>
      <c r="AY580" s="261" t="s">
        <v>208</v>
      </c>
    </row>
    <row r="581" spans="2:51" s="13" customFormat="1" ht="13.5">
      <c r="B581" s="262"/>
      <c r="C581" s="263"/>
      <c r="D581" s="248" t="s">
        <v>218</v>
      </c>
      <c r="E581" s="264" t="s">
        <v>22</v>
      </c>
      <c r="F581" s="265" t="s">
        <v>259</v>
      </c>
      <c r="G581" s="263"/>
      <c r="H581" s="266">
        <v>43.712</v>
      </c>
      <c r="I581" s="267"/>
      <c r="J581" s="263"/>
      <c r="K581" s="263"/>
      <c r="L581" s="268"/>
      <c r="M581" s="269"/>
      <c r="N581" s="270"/>
      <c r="O581" s="270"/>
      <c r="P581" s="270"/>
      <c r="Q581" s="270"/>
      <c r="R581" s="270"/>
      <c r="S581" s="270"/>
      <c r="T581" s="271"/>
      <c r="AT581" s="272" t="s">
        <v>218</v>
      </c>
      <c r="AU581" s="272" t="s">
        <v>85</v>
      </c>
      <c r="AV581" s="13" t="s">
        <v>121</v>
      </c>
      <c r="AW581" s="13" t="s">
        <v>39</v>
      </c>
      <c r="AX581" s="13" t="s">
        <v>18</v>
      </c>
      <c r="AY581" s="272" t="s">
        <v>208</v>
      </c>
    </row>
    <row r="582" spans="2:63" s="11" customFormat="1" ht="29.85" customHeight="1">
      <c r="B582" s="220"/>
      <c r="C582" s="221"/>
      <c r="D582" s="222" t="s">
        <v>75</v>
      </c>
      <c r="E582" s="234" t="s">
        <v>121</v>
      </c>
      <c r="F582" s="234" t="s">
        <v>908</v>
      </c>
      <c r="G582" s="221"/>
      <c r="H582" s="221"/>
      <c r="I582" s="224"/>
      <c r="J582" s="235">
        <f>BK582</f>
        <v>0</v>
      </c>
      <c r="K582" s="221"/>
      <c r="L582" s="226"/>
      <c r="M582" s="227"/>
      <c r="N582" s="228"/>
      <c r="O582" s="228"/>
      <c r="P582" s="229">
        <f>SUM(P583:P810)</f>
        <v>0</v>
      </c>
      <c r="Q582" s="228"/>
      <c r="R582" s="229">
        <f>SUM(R583:R810)</f>
        <v>1084.0029315200002</v>
      </c>
      <c r="S582" s="228"/>
      <c r="T582" s="230">
        <f>SUM(T583:T810)</f>
        <v>0</v>
      </c>
      <c r="AR582" s="231" t="s">
        <v>18</v>
      </c>
      <c r="AT582" s="232" t="s">
        <v>75</v>
      </c>
      <c r="AU582" s="232" t="s">
        <v>18</v>
      </c>
      <c r="AY582" s="231" t="s">
        <v>208</v>
      </c>
      <c r="BK582" s="233">
        <f>SUM(BK583:BK810)</f>
        <v>0</v>
      </c>
    </row>
    <row r="583" spans="2:65" s="1" customFormat="1" ht="38.25" customHeight="1">
      <c r="B583" s="48"/>
      <c r="C583" s="236" t="s">
        <v>909</v>
      </c>
      <c r="D583" s="236" t="s">
        <v>210</v>
      </c>
      <c r="E583" s="237" t="s">
        <v>910</v>
      </c>
      <c r="F583" s="238" t="s">
        <v>911</v>
      </c>
      <c r="G583" s="239" t="s">
        <v>253</v>
      </c>
      <c r="H583" s="240">
        <v>0.671</v>
      </c>
      <c r="I583" s="241"/>
      <c r="J583" s="242">
        <f>ROUND(I583*H583,2)</f>
        <v>0</v>
      </c>
      <c r="K583" s="238" t="s">
        <v>214</v>
      </c>
      <c r="L583" s="74"/>
      <c r="M583" s="243" t="s">
        <v>22</v>
      </c>
      <c r="N583" s="244" t="s">
        <v>47</v>
      </c>
      <c r="O583" s="49"/>
      <c r="P583" s="245">
        <f>O583*H583</f>
        <v>0</v>
      </c>
      <c r="Q583" s="245">
        <v>2.45343</v>
      </c>
      <c r="R583" s="245">
        <f>Q583*H583</f>
        <v>1.64625153</v>
      </c>
      <c r="S583" s="245">
        <v>0</v>
      </c>
      <c r="T583" s="246">
        <f>S583*H583</f>
        <v>0</v>
      </c>
      <c r="AR583" s="26" t="s">
        <v>121</v>
      </c>
      <c r="AT583" s="26" t="s">
        <v>210</v>
      </c>
      <c r="AU583" s="26" t="s">
        <v>85</v>
      </c>
      <c r="AY583" s="26" t="s">
        <v>208</v>
      </c>
      <c r="BE583" s="247">
        <f>IF(N583="základní",J583,0)</f>
        <v>0</v>
      </c>
      <c r="BF583" s="247">
        <f>IF(N583="snížená",J583,0)</f>
        <v>0</v>
      </c>
      <c r="BG583" s="247">
        <f>IF(N583="zákl. přenesená",J583,0)</f>
        <v>0</v>
      </c>
      <c r="BH583" s="247">
        <f>IF(N583="sníž. přenesená",J583,0)</f>
        <v>0</v>
      </c>
      <c r="BI583" s="247">
        <f>IF(N583="nulová",J583,0)</f>
        <v>0</v>
      </c>
      <c r="BJ583" s="26" t="s">
        <v>18</v>
      </c>
      <c r="BK583" s="247">
        <f>ROUND(I583*H583,2)</f>
        <v>0</v>
      </c>
      <c r="BL583" s="26" t="s">
        <v>121</v>
      </c>
      <c r="BM583" s="26" t="s">
        <v>912</v>
      </c>
    </row>
    <row r="584" spans="2:51" s="14" customFormat="1" ht="13.5">
      <c r="B584" s="273"/>
      <c r="C584" s="274"/>
      <c r="D584" s="248" t="s">
        <v>218</v>
      </c>
      <c r="E584" s="275" t="s">
        <v>22</v>
      </c>
      <c r="F584" s="276" t="s">
        <v>913</v>
      </c>
      <c r="G584" s="274"/>
      <c r="H584" s="275" t="s">
        <v>22</v>
      </c>
      <c r="I584" s="277"/>
      <c r="J584" s="274"/>
      <c r="K584" s="274"/>
      <c r="L584" s="278"/>
      <c r="M584" s="279"/>
      <c r="N584" s="280"/>
      <c r="O584" s="280"/>
      <c r="P584" s="280"/>
      <c r="Q584" s="280"/>
      <c r="R584" s="280"/>
      <c r="S584" s="280"/>
      <c r="T584" s="281"/>
      <c r="AT584" s="282" t="s">
        <v>218</v>
      </c>
      <c r="AU584" s="282" t="s">
        <v>85</v>
      </c>
      <c r="AV584" s="14" t="s">
        <v>18</v>
      </c>
      <c r="AW584" s="14" t="s">
        <v>39</v>
      </c>
      <c r="AX584" s="14" t="s">
        <v>76</v>
      </c>
      <c r="AY584" s="282" t="s">
        <v>208</v>
      </c>
    </row>
    <row r="585" spans="2:51" s="12" customFormat="1" ht="13.5">
      <c r="B585" s="251"/>
      <c r="C585" s="252"/>
      <c r="D585" s="248" t="s">
        <v>218</v>
      </c>
      <c r="E585" s="253" t="s">
        <v>22</v>
      </c>
      <c r="F585" s="254" t="s">
        <v>914</v>
      </c>
      <c r="G585" s="252"/>
      <c r="H585" s="255">
        <v>0.671</v>
      </c>
      <c r="I585" s="256"/>
      <c r="J585" s="252"/>
      <c r="K585" s="252"/>
      <c r="L585" s="257"/>
      <c r="M585" s="258"/>
      <c r="N585" s="259"/>
      <c r="O585" s="259"/>
      <c r="P585" s="259"/>
      <c r="Q585" s="259"/>
      <c r="R585" s="259"/>
      <c r="S585" s="259"/>
      <c r="T585" s="260"/>
      <c r="AT585" s="261" t="s">
        <v>218</v>
      </c>
      <c r="AU585" s="261" t="s">
        <v>85</v>
      </c>
      <c r="AV585" s="12" t="s">
        <v>85</v>
      </c>
      <c r="AW585" s="12" t="s">
        <v>39</v>
      </c>
      <c r="AX585" s="12" t="s">
        <v>18</v>
      </c>
      <c r="AY585" s="261" t="s">
        <v>208</v>
      </c>
    </row>
    <row r="586" spans="2:65" s="1" customFormat="1" ht="63.75" customHeight="1">
      <c r="B586" s="48"/>
      <c r="C586" s="236" t="s">
        <v>915</v>
      </c>
      <c r="D586" s="236" t="s">
        <v>210</v>
      </c>
      <c r="E586" s="237" t="s">
        <v>916</v>
      </c>
      <c r="F586" s="238" t="s">
        <v>917</v>
      </c>
      <c r="G586" s="239" t="s">
        <v>213</v>
      </c>
      <c r="H586" s="240">
        <v>3.855</v>
      </c>
      <c r="I586" s="241"/>
      <c r="J586" s="242">
        <f>ROUND(I586*H586,2)</f>
        <v>0</v>
      </c>
      <c r="K586" s="238" t="s">
        <v>214</v>
      </c>
      <c r="L586" s="74"/>
      <c r="M586" s="243" t="s">
        <v>22</v>
      </c>
      <c r="N586" s="244" t="s">
        <v>47</v>
      </c>
      <c r="O586" s="49"/>
      <c r="P586" s="245">
        <f>O586*H586</f>
        <v>0</v>
      </c>
      <c r="Q586" s="245">
        <v>0.00851</v>
      </c>
      <c r="R586" s="245">
        <f>Q586*H586</f>
        <v>0.03280605</v>
      </c>
      <c r="S586" s="245">
        <v>0</v>
      </c>
      <c r="T586" s="246">
        <f>S586*H586</f>
        <v>0</v>
      </c>
      <c r="AR586" s="26" t="s">
        <v>121</v>
      </c>
      <c r="AT586" s="26" t="s">
        <v>210</v>
      </c>
      <c r="AU586" s="26" t="s">
        <v>85</v>
      </c>
      <c r="AY586" s="26" t="s">
        <v>208</v>
      </c>
      <c r="BE586" s="247">
        <f>IF(N586="základní",J586,0)</f>
        <v>0</v>
      </c>
      <c r="BF586" s="247">
        <f>IF(N586="snížená",J586,0)</f>
        <v>0</v>
      </c>
      <c r="BG586" s="247">
        <f>IF(N586="zákl. přenesená",J586,0)</f>
        <v>0</v>
      </c>
      <c r="BH586" s="247">
        <f>IF(N586="sníž. přenesená",J586,0)</f>
        <v>0</v>
      </c>
      <c r="BI586" s="247">
        <f>IF(N586="nulová",J586,0)</f>
        <v>0</v>
      </c>
      <c r="BJ586" s="26" t="s">
        <v>18</v>
      </c>
      <c r="BK586" s="247">
        <f>ROUND(I586*H586,2)</f>
        <v>0</v>
      </c>
      <c r="BL586" s="26" t="s">
        <v>121</v>
      </c>
      <c r="BM586" s="26" t="s">
        <v>918</v>
      </c>
    </row>
    <row r="587" spans="2:51" s="14" customFormat="1" ht="13.5">
      <c r="B587" s="273"/>
      <c r="C587" s="274"/>
      <c r="D587" s="248" t="s">
        <v>218</v>
      </c>
      <c r="E587" s="275" t="s">
        <v>22</v>
      </c>
      <c r="F587" s="276" t="s">
        <v>913</v>
      </c>
      <c r="G587" s="274"/>
      <c r="H587" s="275" t="s">
        <v>22</v>
      </c>
      <c r="I587" s="277"/>
      <c r="J587" s="274"/>
      <c r="K587" s="274"/>
      <c r="L587" s="278"/>
      <c r="M587" s="279"/>
      <c r="N587" s="280"/>
      <c r="O587" s="280"/>
      <c r="P587" s="280"/>
      <c r="Q587" s="280"/>
      <c r="R587" s="280"/>
      <c r="S587" s="280"/>
      <c r="T587" s="281"/>
      <c r="AT587" s="282" t="s">
        <v>218</v>
      </c>
      <c r="AU587" s="282" t="s">
        <v>85</v>
      </c>
      <c r="AV587" s="14" t="s">
        <v>18</v>
      </c>
      <c r="AW587" s="14" t="s">
        <v>39</v>
      </c>
      <c r="AX587" s="14" t="s">
        <v>76</v>
      </c>
      <c r="AY587" s="282" t="s">
        <v>208</v>
      </c>
    </row>
    <row r="588" spans="2:51" s="12" customFormat="1" ht="13.5">
      <c r="B588" s="251"/>
      <c r="C588" s="252"/>
      <c r="D588" s="248" t="s">
        <v>218</v>
      </c>
      <c r="E588" s="253" t="s">
        <v>22</v>
      </c>
      <c r="F588" s="254" t="s">
        <v>919</v>
      </c>
      <c r="G588" s="252"/>
      <c r="H588" s="255">
        <v>3.855</v>
      </c>
      <c r="I588" s="256"/>
      <c r="J588" s="252"/>
      <c r="K588" s="252"/>
      <c r="L588" s="257"/>
      <c r="M588" s="258"/>
      <c r="N588" s="259"/>
      <c r="O588" s="259"/>
      <c r="P588" s="259"/>
      <c r="Q588" s="259"/>
      <c r="R588" s="259"/>
      <c r="S588" s="259"/>
      <c r="T588" s="260"/>
      <c r="AT588" s="261" t="s">
        <v>218</v>
      </c>
      <c r="AU588" s="261" t="s">
        <v>85</v>
      </c>
      <c r="AV588" s="12" t="s">
        <v>85</v>
      </c>
      <c r="AW588" s="12" t="s">
        <v>39</v>
      </c>
      <c r="AX588" s="12" t="s">
        <v>18</v>
      </c>
      <c r="AY588" s="261" t="s">
        <v>208</v>
      </c>
    </row>
    <row r="589" spans="2:65" s="1" customFormat="1" ht="38.25" customHeight="1">
      <c r="B589" s="48"/>
      <c r="C589" s="236" t="s">
        <v>920</v>
      </c>
      <c r="D589" s="236" t="s">
        <v>210</v>
      </c>
      <c r="E589" s="237" t="s">
        <v>921</v>
      </c>
      <c r="F589" s="238" t="s">
        <v>922</v>
      </c>
      <c r="G589" s="239" t="s">
        <v>253</v>
      </c>
      <c r="H589" s="240">
        <v>384.116</v>
      </c>
      <c r="I589" s="241"/>
      <c r="J589" s="242">
        <f>ROUND(I589*H589,2)</f>
        <v>0</v>
      </c>
      <c r="K589" s="238" t="s">
        <v>214</v>
      </c>
      <c r="L589" s="74"/>
      <c r="M589" s="243" t="s">
        <v>22</v>
      </c>
      <c r="N589" s="244" t="s">
        <v>47</v>
      </c>
      <c r="O589" s="49"/>
      <c r="P589" s="245">
        <f>O589*H589</f>
        <v>0</v>
      </c>
      <c r="Q589" s="245">
        <v>2.45343</v>
      </c>
      <c r="R589" s="245">
        <f>Q589*H589</f>
        <v>942.40171788</v>
      </c>
      <c r="S589" s="245">
        <v>0</v>
      </c>
      <c r="T589" s="246">
        <f>S589*H589</f>
        <v>0</v>
      </c>
      <c r="AR589" s="26" t="s">
        <v>121</v>
      </c>
      <c r="AT589" s="26" t="s">
        <v>210</v>
      </c>
      <c r="AU589" s="26" t="s">
        <v>85</v>
      </c>
      <c r="AY589" s="26" t="s">
        <v>208</v>
      </c>
      <c r="BE589" s="247">
        <f>IF(N589="základní",J589,0)</f>
        <v>0</v>
      </c>
      <c r="BF589" s="247">
        <f>IF(N589="snížená",J589,0)</f>
        <v>0</v>
      </c>
      <c r="BG589" s="247">
        <f>IF(N589="zákl. přenesená",J589,0)</f>
        <v>0</v>
      </c>
      <c r="BH589" s="247">
        <f>IF(N589="sníž. přenesená",J589,0)</f>
        <v>0</v>
      </c>
      <c r="BI589" s="247">
        <f>IF(N589="nulová",J589,0)</f>
        <v>0</v>
      </c>
      <c r="BJ589" s="26" t="s">
        <v>18</v>
      </c>
      <c r="BK589" s="247">
        <f>ROUND(I589*H589,2)</f>
        <v>0</v>
      </c>
      <c r="BL589" s="26" t="s">
        <v>121</v>
      </c>
      <c r="BM589" s="26" t="s">
        <v>923</v>
      </c>
    </row>
    <row r="590" spans="2:51" s="14" customFormat="1" ht="13.5">
      <c r="B590" s="273"/>
      <c r="C590" s="274"/>
      <c r="D590" s="248" t="s">
        <v>218</v>
      </c>
      <c r="E590" s="275" t="s">
        <v>22</v>
      </c>
      <c r="F590" s="276" t="s">
        <v>680</v>
      </c>
      <c r="G590" s="274"/>
      <c r="H590" s="275" t="s">
        <v>22</v>
      </c>
      <c r="I590" s="277"/>
      <c r="J590" s="274"/>
      <c r="K590" s="274"/>
      <c r="L590" s="278"/>
      <c r="M590" s="279"/>
      <c r="N590" s="280"/>
      <c r="O590" s="280"/>
      <c r="P590" s="280"/>
      <c r="Q590" s="280"/>
      <c r="R590" s="280"/>
      <c r="S590" s="280"/>
      <c r="T590" s="281"/>
      <c r="AT590" s="282" t="s">
        <v>218</v>
      </c>
      <c r="AU590" s="282" t="s">
        <v>85</v>
      </c>
      <c r="AV590" s="14" t="s">
        <v>18</v>
      </c>
      <c r="AW590" s="14" t="s">
        <v>39</v>
      </c>
      <c r="AX590" s="14" t="s">
        <v>76</v>
      </c>
      <c r="AY590" s="282" t="s">
        <v>208</v>
      </c>
    </row>
    <row r="591" spans="2:51" s="12" customFormat="1" ht="13.5">
      <c r="B591" s="251"/>
      <c r="C591" s="252"/>
      <c r="D591" s="248" t="s">
        <v>218</v>
      </c>
      <c r="E591" s="253" t="s">
        <v>22</v>
      </c>
      <c r="F591" s="254" t="s">
        <v>924</v>
      </c>
      <c r="G591" s="252"/>
      <c r="H591" s="255">
        <v>31.463</v>
      </c>
      <c r="I591" s="256"/>
      <c r="J591" s="252"/>
      <c r="K591" s="252"/>
      <c r="L591" s="257"/>
      <c r="M591" s="258"/>
      <c r="N591" s="259"/>
      <c r="O591" s="259"/>
      <c r="P591" s="259"/>
      <c r="Q591" s="259"/>
      <c r="R591" s="259"/>
      <c r="S591" s="259"/>
      <c r="T591" s="260"/>
      <c r="AT591" s="261" t="s">
        <v>218</v>
      </c>
      <c r="AU591" s="261" t="s">
        <v>85</v>
      </c>
      <c r="AV591" s="12" t="s">
        <v>85</v>
      </c>
      <c r="AW591" s="12" t="s">
        <v>39</v>
      </c>
      <c r="AX591" s="12" t="s">
        <v>76</v>
      </c>
      <c r="AY591" s="261" t="s">
        <v>208</v>
      </c>
    </row>
    <row r="592" spans="2:51" s="12" customFormat="1" ht="13.5">
      <c r="B592" s="251"/>
      <c r="C592" s="252"/>
      <c r="D592" s="248" t="s">
        <v>218</v>
      </c>
      <c r="E592" s="253" t="s">
        <v>22</v>
      </c>
      <c r="F592" s="254" t="s">
        <v>925</v>
      </c>
      <c r="G592" s="252"/>
      <c r="H592" s="255">
        <v>3.071</v>
      </c>
      <c r="I592" s="256"/>
      <c r="J592" s="252"/>
      <c r="K592" s="252"/>
      <c r="L592" s="257"/>
      <c r="M592" s="258"/>
      <c r="N592" s="259"/>
      <c r="O592" s="259"/>
      <c r="P592" s="259"/>
      <c r="Q592" s="259"/>
      <c r="R592" s="259"/>
      <c r="S592" s="259"/>
      <c r="T592" s="260"/>
      <c r="AT592" s="261" t="s">
        <v>218</v>
      </c>
      <c r="AU592" s="261" t="s">
        <v>85</v>
      </c>
      <c r="AV592" s="12" t="s">
        <v>85</v>
      </c>
      <c r="AW592" s="12" t="s">
        <v>39</v>
      </c>
      <c r="AX592" s="12" t="s">
        <v>76</v>
      </c>
      <c r="AY592" s="261" t="s">
        <v>208</v>
      </c>
    </row>
    <row r="593" spans="2:51" s="12" customFormat="1" ht="13.5">
      <c r="B593" s="251"/>
      <c r="C593" s="252"/>
      <c r="D593" s="248" t="s">
        <v>218</v>
      </c>
      <c r="E593" s="253" t="s">
        <v>22</v>
      </c>
      <c r="F593" s="254" t="s">
        <v>926</v>
      </c>
      <c r="G593" s="252"/>
      <c r="H593" s="255">
        <v>86.258</v>
      </c>
      <c r="I593" s="256"/>
      <c r="J593" s="252"/>
      <c r="K593" s="252"/>
      <c r="L593" s="257"/>
      <c r="M593" s="258"/>
      <c r="N593" s="259"/>
      <c r="O593" s="259"/>
      <c r="P593" s="259"/>
      <c r="Q593" s="259"/>
      <c r="R593" s="259"/>
      <c r="S593" s="259"/>
      <c r="T593" s="260"/>
      <c r="AT593" s="261" t="s">
        <v>218</v>
      </c>
      <c r="AU593" s="261" t="s">
        <v>85</v>
      </c>
      <c r="AV593" s="12" t="s">
        <v>85</v>
      </c>
      <c r="AW593" s="12" t="s">
        <v>39</v>
      </c>
      <c r="AX593" s="12" t="s">
        <v>76</v>
      </c>
      <c r="AY593" s="261" t="s">
        <v>208</v>
      </c>
    </row>
    <row r="594" spans="2:51" s="12" customFormat="1" ht="13.5">
      <c r="B594" s="251"/>
      <c r="C594" s="252"/>
      <c r="D594" s="248" t="s">
        <v>218</v>
      </c>
      <c r="E594" s="253" t="s">
        <v>22</v>
      </c>
      <c r="F594" s="254" t="s">
        <v>927</v>
      </c>
      <c r="G594" s="252"/>
      <c r="H594" s="255">
        <v>7.467</v>
      </c>
      <c r="I594" s="256"/>
      <c r="J594" s="252"/>
      <c r="K594" s="252"/>
      <c r="L594" s="257"/>
      <c r="M594" s="258"/>
      <c r="N594" s="259"/>
      <c r="O594" s="259"/>
      <c r="P594" s="259"/>
      <c r="Q594" s="259"/>
      <c r="R594" s="259"/>
      <c r="S594" s="259"/>
      <c r="T594" s="260"/>
      <c r="AT594" s="261" t="s">
        <v>218</v>
      </c>
      <c r="AU594" s="261" t="s">
        <v>85</v>
      </c>
      <c r="AV594" s="12" t="s">
        <v>85</v>
      </c>
      <c r="AW594" s="12" t="s">
        <v>39</v>
      </c>
      <c r="AX594" s="12" t="s">
        <v>76</v>
      </c>
      <c r="AY594" s="261" t="s">
        <v>208</v>
      </c>
    </row>
    <row r="595" spans="2:51" s="12" customFormat="1" ht="13.5">
      <c r="B595" s="251"/>
      <c r="C595" s="252"/>
      <c r="D595" s="248" t="s">
        <v>218</v>
      </c>
      <c r="E595" s="253" t="s">
        <v>22</v>
      </c>
      <c r="F595" s="254" t="s">
        <v>928</v>
      </c>
      <c r="G595" s="252"/>
      <c r="H595" s="255">
        <v>8.246</v>
      </c>
      <c r="I595" s="256"/>
      <c r="J595" s="252"/>
      <c r="K595" s="252"/>
      <c r="L595" s="257"/>
      <c r="M595" s="258"/>
      <c r="N595" s="259"/>
      <c r="O595" s="259"/>
      <c r="P595" s="259"/>
      <c r="Q595" s="259"/>
      <c r="R595" s="259"/>
      <c r="S595" s="259"/>
      <c r="T595" s="260"/>
      <c r="AT595" s="261" t="s">
        <v>218</v>
      </c>
      <c r="AU595" s="261" t="s">
        <v>85</v>
      </c>
      <c r="AV595" s="12" t="s">
        <v>85</v>
      </c>
      <c r="AW595" s="12" t="s">
        <v>39</v>
      </c>
      <c r="AX595" s="12" t="s">
        <v>76</v>
      </c>
      <c r="AY595" s="261" t="s">
        <v>208</v>
      </c>
    </row>
    <row r="596" spans="2:51" s="12" customFormat="1" ht="13.5">
      <c r="B596" s="251"/>
      <c r="C596" s="252"/>
      <c r="D596" s="248" t="s">
        <v>218</v>
      </c>
      <c r="E596" s="253" t="s">
        <v>22</v>
      </c>
      <c r="F596" s="254" t="s">
        <v>22</v>
      </c>
      <c r="G596" s="252"/>
      <c r="H596" s="255">
        <v>0</v>
      </c>
      <c r="I596" s="256"/>
      <c r="J596" s="252"/>
      <c r="K596" s="252"/>
      <c r="L596" s="257"/>
      <c r="M596" s="258"/>
      <c r="N596" s="259"/>
      <c r="O596" s="259"/>
      <c r="P596" s="259"/>
      <c r="Q596" s="259"/>
      <c r="R596" s="259"/>
      <c r="S596" s="259"/>
      <c r="T596" s="260"/>
      <c r="AT596" s="261" t="s">
        <v>218</v>
      </c>
      <c r="AU596" s="261" t="s">
        <v>85</v>
      </c>
      <c r="AV596" s="12" t="s">
        <v>85</v>
      </c>
      <c r="AW596" s="12" t="s">
        <v>39</v>
      </c>
      <c r="AX596" s="12" t="s">
        <v>76</v>
      </c>
      <c r="AY596" s="261" t="s">
        <v>208</v>
      </c>
    </row>
    <row r="597" spans="2:51" s="12" customFormat="1" ht="13.5">
      <c r="B597" s="251"/>
      <c r="C597" s="252"/>
      <c r="D597" s="248" t="s">
        <v>218</v>
      </c>
      <c r="E597" s="253" t="s">
        <v>22</v>
      </c>
      <c r="F597" s="254" t="s">
        <v>929</v>
      </c>
      <c r="G597" s="252"/>
      <c r="H597" s="255">
        <v>5.204</v>
      </c>
      <c r="I597" s="256"/>
      <c r="J597" s="252"/>
      <c r="K597" s="252"/>
      <c r="L597" s="257"/>
      <c r="M597" s="258"/>
      <c r="N597" s="259"/>
      <c r="O597" s="259"/>
      <c r="P597" s="259"/>
      <c r="Q597" s="259"/>
      <c r="R597" s="259"/>
      <c r="S597" s="259"/>
      <c r="T597" s="260"/>
      <c r="AT597" s="261" t="s">
        <v>218</v>
      </c>
      <c r="AU597" s="261" t="s">
        <v>85</v>
      </c>
      <c r="AV597" s="12" t="s">
        <v>85</v>
      </c>
      <c r="AW597" s="12" t="s">
        <v>39</v>
      </c>
      <c r="AX597" s="12" t="s">
        <v>76</v>
      </c>
      <c r="AY597" s="261" t="s">
        <v>208</v>
      </c>
    </row>
    <row r="598" spans="2:51" s="15" customFormat="1" ht="13.5">
      <c r="B598" s="296"/>
      <c r="C598" s="297"/>
      <c r="D598" s="248" t="s">
        <v>218</v>
      </c>
      <c r="E598" s="298" t="s">
        <v>22</v>
      </c>
      <c r="F598" s="299" t="s">
        <v>695</v>
      </c>
      <c r="G598" s="297"/>
      <c r="H598" s="300">
        <v>141.709</v>
      </c>
      <c r="I598" s="301"/>
      <c r="J598" s="297"/>
      <c r="K598" s="297"/>
      <c r="L598" s="302"/>
      <c r="M598" s="303"/>
      <c r="N598" s="304"/>
      <c r="O598" s="304"/>
      <c r="P598" s="304"/>
      <c r="Q598" s="304"/>
      <c r="R598" s="304"/>
      <c r="S598" s="304"/>
      <c r="T598" s="305"/>
      <c r="AT598" s="306" t="s">
        <v>218</v>
      </c>
      <c r="AU598" s="306" t="s">
        <v>85</v>
      </c>
      <c r="AV598" s="15" t="s">
        <v>104</v>
      </c>
      <c r="AW598" s="15" t="s">
        <v>39</v>
      </c>
      <c r="AX598" s="15" t="s">
        <v>76</v>
      </c>
      <c r="AY598" s="306" t="s">
        <v>208</v>
      </c>
    </row>
    <row r="599" spans="2:51" s="14" customFormat="1" ht="13.5">
      <c r="B599" s="273"/>
      <c r="C599" s="274"/>
      <c r="D599" s="248" t="s">
        <v>218</v>
      </c>
      <c r="E599" s="275" t="s">
        <v>22</v>
      </c>
      <c r="F599" s="276" t="s">
        <v>696</v>
      </c>
      <c r="G599" s="274"/>
      <c r="H599" s="275" t="s">
        <v>22</v>
      </c>
      <c r="I599" s="277"/>
      <c r="J599" s="274"/>
      <c r="K599" s="274"/>
      <c r="L599" s="278"/>
      <c r="M599" s="279"/>
      <c r="N599" s="280"/>
      <c r="O599" s="280"/>
      <c r="P599" s="280"/>
      <c r="Q599" s="280"/>
      <c r="R599" s="280"/>
      <c r="S599" s="280"/>
      <c r="T599" s="281"/>
      <c r="AT599" s="282" t="s">
        <v>218</v>
      </c>
      <c r="AU599" s="282" t="s">
        <v>85</v>
      </c>
      <c r="AV599" s="14" t="s">
        <v>18</v>
      </c>
      <c r="AW599" s="14" t="s">
        <v>39</v>
      </c>
      <c r="AX599" s="14" t="s">
        <v>76</v>
      </c>
      <c r="AY599" s="282" t="s">
        <v>208</v>
      </c>
    </row>
    <row r="600" spans="2:51" s="12" customFormat="1" ht="13.5">
      <c r="B600" s="251"/>
      <c r="C600" s="252"/>
      <c r="D600" s="248" t="s">
        <v>218</v>
      </c>
      <c r="E600" s="253" t="s">
        <v>22</v>
      </c>
      <c r="F600" s="254" t="s">
        <v>930</v>
      </c>
      <c r="G600" s="252"/>
      <c r="H600" s="255">
        <v>31.962</v>
      </c>
      <c r="I600" s="256"/>
      <c r="J600" s="252"/>
      <c r="K600" s="252"/>
      <c r="L600" s="257"/>
      <c r="M600" s="258"/>
      <c r="N600" s="259"/>
      <c r="O600" s="259"/>
      <c r="P600" s="259"/>
      <c r="Q600" s="259"/>
      <c r="R600" s="259"/>
      <c r="S600" s="259"/>
      <c r="T600" s="260"/>
      <c r="AT600" s="261" t="s">
        <v>218</v>
      </c>
      <c r="AU600" s="261" t="s">
        <v>85</v>
      </c>
      <c r="AV600" s="12" t="s">
        <v>85</v>
      </c>
      <c r="AW600" s="12" t="s">
        <v>39</v>
      </c>
      <c r="AX600" s="12" t="s">
        <v>76</v>
      </c>
      <c r="AY600" s="261" t="s">
        <v>208</v>
      </c>
    </row>
    <row r="601" spans="2:51" s="12" customFormat="1" ht="13.5">
      <c r="B601" s="251"/>
      <c r="C601" s="252"/>
      <c r="D601" s="248" t="s">
        <v>218</v>
      </c>
      <c r="E601" s="253" t="s">
        <v>22</v>
      </c>
      <c r="F601" s="254" t="s">
        <v>931</v>
      </c>
      <c r="G601" s="252"/>
      <c r="H601" s="255">
        <v>3.066</v>
      </c>
      <c r="I601" s="256"/>
      <c r="J601" s="252"/>
      <c r="K601" s="252"/>
      <c r="L601" s="257"/>
      <c r="M601" s="258"/>
      <c r="N601" s="259"/>
      <c r="O601" s="259"/>
      <c r="P601" s="259"/>
      <c r="Q601" s="259"/>
      <c r="R601" s="259"/>
      <c r="S601" s="259"/>
      <c r="T601" s="260"/>
      <c r="AT601" s="261" t="s">
        <v>218</v>
      </c>
      <c r="AU601" s="261" t="s">
        <v>85</v>
      </c>
      <c r="AV601" s="12" t="s">
        <v>85</v>
      </c>
      <c r="AW601" s="12" t="s">
        <v>39</v>
      </c>
      <c r="AX601" s="12" t="s">
        <v>76</v>
      </c>
      <c r="AY601" s="261" t="s">
        <v>208</v>
      </c>
    </row>
    <row r="602" spans="2:51" s="12" customFormat="1" ht="13.5">
      <c r="B602" s="251"/>
      <c r="C602" s="252"/>
      <c r="D602" s="248" t="s">
        <v>218</v>
      </c>
      <c r="E602" s="253" t="s">
        <v>22</v>
      </c>
      <c r="F602" s="254" t="s">
        <v>932</v>
      </c>
      <c r="G602" s="252"/>
      <c r="H602" s="255">
        <v>86.258</v>
      </c>
      <c r="I602" s="256"/>
      <c r="J602" s="252"/>
      <c r="K602" s="252"/>
      <c r="L602" s="257"/>
      <c r="M602" s="258"/>
      <c r="N602" s="259"/>
      <c r="O602" s="259"/>
      <c r="P602" s="259"/>
      <c r="Q602" s="259"/>
      <c r="R602" s="259"/>
      <c r="S602" s="259"/>
      <c r="T602" s="260"/>
      <c r="AT602" s="261" t="s">
        <v>218</v>
      </c>
      <c r="AU602" s="261" t="s">
        <v>85</v>
      </c>
      <c r="AV602" s="12" t="s">
        <v>85</v>
      </c>
      <c r="AW602" s="12" t="s">
        <v>39</v>
      </c>
      <c r="AX602" s="12" t="s">
        <v>76</v>
      </c>
      <c r="AY602" s="261" t="s">
        <v>208</v>
      </c>
    </row>
    <row r="603" spans="2:51" s="15" customFormat="1" ht="13.5">
      <c r="B603" s="296"/>
      <c r="C603" s="297"/>
      <c r="D603" s="248" t="s">
        <v>218</v>
      </c>
      <c r="E603" s="298" t="s">
        <v>22</v>
      </c>
      <c r="F603" s="299" t="s">
        <v>703</v>
      </c>
      <c r="G603" s="297"/>
      <c r="H603" s="300">
        <v>121.286</v>
      </c>
      <c r="I603" s="301"/>
      <c r="J603" s="297"/>
      <c r="K603" s="297"/>
      <c r="L603" s="302"/>
      <c r="M603" s="303"/>
      <c r="N603" s="304"/>
      <c r="O603" s="304"/>
      <c r="P603" s="304"/>
      <c r="Q603" s="304"/>
      <c r="R603" s="304"/>
      <c r="S603" s="304"/>
      <c r="T603" s="305"/>
      <c r="AT603" s="306" t="s">
        <v>218</v>
      </c>
      <c r="AU603" s="306" t="s">
        <v>85</v>
      </c>
      <c r="AV603" s="15" t="s">
        <v>104</v>
      </c>
      <c r="AW603" s="15" t="s">
        <v>39</v>
      </c>
      <c r="AX603" s="15" t="s">
        <v>76</v>
      </c>
      <c r="AY603" s="306" t="s">
        <v>208</v>
      </c>
    </row>
    <row r="604" spans="2:51" s="14" customFormat="1" ht="13.5">
      <c r="B604" s="273"/>
      <c r="C604" s="274"/>
      <c r="D604" s="248" t="s">
        <v>218</v>
      </c>
      <c r="E604" s="275" t="s">
        <v>22</v>
      </c>
      <c r="F604" s="276" t="s">
        <v>870</v>
      </c>
      <c r="G604" s="274"/>
      <c r="H604" s="275" t="s">
        <v>22</v>
      </c>
      <c r="I604" s="277"/>
      <c r="J604" s="274"/>
      <c r="K604" s="274"/>
      <c r="L604" s="278"/>
      <c r="M604" s="279"/>
      <c r="N604" s="280"/>
      <c r="O604" s="280"/>
      <c r="P604" s="280"/>
      <c r="Q604" s="280"/>
      <c r="R604" s="280"/>
      <c r="S604" s="280"/>
      <c r="T604" s="281"/>
      <c r="AT604" s="282" t="s">
        <v>218</v>
      </c>
      <c r="AU604" s="282" t="s">
        <v>85</v>
      </c>
      <c r="AV604" s="14" t="s">
        <v>18</v>
      </c>
      <c r="AW604" s="14" t="s">
        <v>39</v>
      </c>
      <c r="AX604" s="14" t="s">
        <v>76</v>
      </c>
      <c r="AY604" s="282" t="s">
        <v>208</v>
      </c>
    </row>
    <row r="605" spans="2:51" s="12" customFormat="1" ht="13.5">
      <c r="B605" s="251"/>
      <c r="C605" s="252"/>
      <c r="D605" s="248" t="s">
        <v>218</v>
      </c>
      <c r="E605" s="253" t="s">
        <v>22</v>
      </c>
      <c r="F605" s="254" t="s">
        <v>933</v>
      </c>
      <c r="G605" s="252"/>
      <c r="H605" s="255">
        <v>23.328</v>
      </c>
      <c r="I605" s="256"/>
      <c r="J605" s="252"/>
      <c r="K605" s="252"/>
      <c r="L605" s="257"/>
      <c r="M605" s="258"/>
      <c r="N605" s="259"/>
      <c r="O605" s="259"/>
      <c r="P605" s="259"/>
      <c r="Q605" s="259"/>
      <c r="R605" s="259"/>
      <c r="S605" s="259"/>
      <c r="T605" s="260"/>
      <c r="AT605" s="261" t="s">
        <v>218</v>
      </c>
      <c r="AU605" s="261" t="s">
        <v>85</v>
      </c>
      <c r="AV605" s="12" t="s">
        <v>85</v>
      </c>
      <c r="AW605" s="12" t="s">
        <v>39</v>
      </c>
      <c r="AX605" s="12" t="s">
        <v>76</v>
      </c>
      <c r="AY605" s="261" t="s">
        <v>208</v>
      </c>
    </row>
    <row r="606" spans="2:51" s="12" customFormat="1" ht="13.5">
      <c r="B606" s="251"/>
      <c r="C606" s="252"/>
      <c r="D606" s="248" t="s">
        <v>218</v>
      </c>
      <c r="E606" s="253" t="s">
        <v>22</v>
      </c>
      <c r="F606" s="254" t="s">
        <v>934</v>
      </c>
      <c r="G606" s="252"/>
      <c r="H606" s="255">
        <v>85.579</v>
      </c>
      <c r="I606" s="256"/>
      <c r="J606" s="252"/>
      <c r="K606" s="252"/>
      <c r="L606" s="257"/>
      <c r="M606" s="258"/>
      <c r="N606" s="259"/>
      <c r="O606" s="259"/>
      <c r="P606" s="259"/>
      <c r="Q606" s="259"/>
      <c r="R606" s="259"/>
      <c r="S606" s="259"/>
      <c r="T606" s="260"/>
      <c r="AT606" s="261" t="s">
        <v>218</v>
      </c>
      <c r="AU606" s="261" t="s">
        <v>85</v>
      </c>
      <c r="AV606" s="12" t="s">
        <v>85</v>
      </c>
      <c r="AW606" s="12" t="s">
        <v>39</v>
      </c>
      <c r="AX606" s="12" t="s">
        <v>76</v>
      </c>
      <c r="AY606" s="261" t="s">
        <v>208</v>
      </c>
    </row>
    <row r="607" spans="2:51" s="12" customFormat="1" ht="13.5">
      <c r="B607" s="251"/>
      <c r="C607" s="252"/>
      <c r="D607" s="248" t="s">
        <v>218</v>
      </c>
      <c r="E607" s="253" t="s">
        <v>22</v>
      </c>
      <c r="F607" s="254" t="s">
        <v>935</v>
      </c>
      <c r="G607" s="252"/>
      <c r="H607" s="255">
        <v>13.121</v>
      </c>
      <c r="I607" s="256"/>
      <c r="J607" s="252"/>
      <c r="K607" s="252"/>
      <c r="L607" s="257"/>
      <c r="M607" s="258"/>
      <c r="N607" s="259"/>
      <c r="O607" s="259"/>
      <c r="P607" s="259"/>
      <c r="Q607" s="259"/>
      <c r="R607" s="259"/>
      <c r="S607" s="259"/>
      <c r="T607" s="260"/>
      <c r="AT607" s="261" t="s">
        <v>218</v>
      </c>
      <c r="AU607" s="261" t="s">
        <v>85</v>
      </c>
      <c r="AV607" s="12" t="s">
        <v>85</v>
      </c>
      <c r="AW607" s="12" t="s">
        <v>39</v>
      </c>
      <c r="AX607" s="12" t="s">
        <v>76</v>
      </c>
      <c r="AY607" s="261" t="s">
        <v>208</v>
      </c>
    </row>
    <row r="608" spans="2:51" s="15" customFormat="1" ht="13.5">
      <c r="B608" s="296"/>
      <c r="C608" s="297"/>
      <c r="D608" s="248" t="s">
        <v>218</v>
      </c>
      <c r="E608" s="298" t="s">
        <v>22</v>
      </c>
      <c r="F608" s="299" t="s">
        <v>710</v>
      </c>
      <c r="G608" s="297"/>
      <c r="H608" s="300">
        <v>122.028</v>
      </c>
      <c r="I608" s="301"/>
      <c r="J608" s="297"/>
      <c r="K608" s="297"/>
      <c r="L608" s="302"/>
      <c r="M608" s="303"/>
      <c r="N608" s="304"/>
      <c r="O608" s="304"/>
      <c r="P608" s="304"/>
      <c r="Q608" s="304"/>
      <c r="R608" s="304"/>
      <c r="S608" s="304"/>
      <c r="T608" s="305"/>
      <c r="AT608" s="306" t="s">
        <v>218</v>
      </c>
      <c r="AU608" s="306" t="s">
        <v>85</v>
      </c>
      <c r="AV608" s="15" t="s">
        <v>104</v>
      </c>
      <c r="AW608" s="15" t="s">
        <v>39</v>
      </c>
      <c r="AX608" s="15" t="s">
        <v>76</v>
      </c>
      <c r="AY608" s="306" t="s">
        <v>208</v>
      </c>
    </row>
    <row r="609" spans="2:51" s="12" customFormat="1" ht="13.5">
      <c r="B609" s="251"/>
      <c r="C609" s="252"/>
      <c r="D609" s="248" t="s">
        <v>218</v>
      </c>
      <c r="E609" s="253" t="s">
        <v>22</v>
      </c>
      <c r="F609" s="254" t="s">
        <v>22</v>
      </c>
      <c r="G609" s="252"/>
      <c r="H609" s="255">
        <v>0</v>
      </c>
      <c r="I609" s="256"/>
      <c r="J609" s="252"/>
      <c r="K609" s="252"/>
      <c r="L609" s="257"/>
      <c r="M609" s="258"/>
      <c r="N609" s="259"/>
      <c r="O609" s="259"/>
      <c r="P609" s="259"/>
      <c r="Q609" s="259"/>
      <c r="R609" s="259"/>
      <c r="S609" s="259"/>
      <c r="T609" s="260"/>
      <c r="AT609" s="261" t="s">
        <v>218</v>
      </c>
      <c r="AU609" s="261" t="s">
        <v>85</v>
      </c>
      <c r="AV609" s="12" t="s">
        <v>85</v>
      </c>
      <c r="AW609" s="12" t="s">
        <v>39</v>
      </c>
      <c r="AX609" s="12" t="s">
        <v>76</v>
      </c>
      <c r="AY609" s="261" t="s">
        <v>208</v>
      </c>
    </row>
    <row r="610" spans="2:51" s="14" customFormat="1" ht="13.5">
      <c r="B610" s="273"/>
      <c r="C610" s="274"/>
      <c r="D610" s="248" t="s">
        <v>218</v>
      </c>
      <c r="E610" s="275" t="s">
        <v>22</v>
      </c>
      <c r="F610" s="276" t="s">
        <v>936</v>
      </c>
      <c r="G610" s="274"/>
      <c r="H610" s="275" t="s">
        <v>22</v>
      </c>
      <c r="I610" s="277"/>
      <c r="J610" s="274"/>
      <c r="K610" s="274"/>
      <c r="L610" s="278"/>
      <c r="M610" s="279"/>
      <c r="N610" s="280"/>
      <c r="O610" s="280"/>
      <c r="P610" s="280"/>
      <c r="Q610" s="280"/>
      <c r="R610" s="280"/>
      <c r="S610" s="280"/>
      <c r="T610" s="281"/>
      <c r="AT610" s="282" t="s">
        <v>218</v>
      </c>
      <c r="AU610" s="282" t="s">
        <v>85</v>
      </c>
      <c r="AV610" s="14" t="s">
        <v>18</v>
      </c>
      <c r="AW610" s="14" t="s">
        <v>39</v>
      </c>
      <c r="AX610" s="14" t="s">
        <v>76</v>
      </c>
      <c r="AY610" s="282" t="s">
        <v>208</v>
      </c>
    </row>
    <row r="611" spans="2:51" s="12" customFormat="1" ht="13.5">
      <c r="B611" s="251"/>
      <c r="C611" s="252"/>
      <c r="D611" s="248" t="s">
        <v>218</v>
      </c>
      <c r="E611" s="253" t="s">
        <v>22</v>
      </c>
      <c r="F611" s="254" t="s">
        <v>937</v>
      </c>
      <c r="G611" s="252"/>
      <c r="H611" s="255">
        <v>-0.432</v>
      </c>
      <c r="I611" s="256"/>
      <c r="J611" s="252"/>
      <c r="K611" s="252"/>
      <c r="L611" s="257"/>
      <c r="M611" s="258"/>
      <c r="N611" s="259"/>
      <c r="O611" s="259"/>
      <c r="P611" s="259"/>
      <c r="Q611" s="259"/>
      <c r="R611" s="259"/>
      <c r="S611" s="259"/>
      <c r="T611" s="260"/>
      <c r="AT611" s="261" t="s">
        <v>218</v>
      </c>
      <c r="AU611" s="261" t="s">
        <v>85</v>
      </c>
      <c r="AV611" s="12" t="s">
        <v>85</v>
      </c>
      <c r="AW611" s="12" t="s">
        <v>39</v>
      </c>
      <c r="AX611" s="12" t="s">
        <v>76</v>
      </c>
      <c r="AY611" s="261" t="s">
        <v>208</v>
      </c>
    </row>
    <row r="612" spans="2:51" s="12" customFormat="1" ht="13.5">
      <c r="B612" s="251"/>
      <c r="C612" s="252"/>
      <c r="D612" s="248" t="s">
        <v>218</v>
      </c>
      <c r="E612" s="253" t="s">
        <v>22</v>
      </c>
      <c r="F612" s="254" t="s">
        <v>938</v>
      </c>
      <c r="G612" s="252"/>
      <c r="H612" s="255">
        <v>-0.397</v>
      </c>
      <c r="I612" s="256"/>
      <c r="J612" s="252"/>
      <c r="K612" s="252"/>
      <c r="L612" s="257"/>
      <c r="M612" s="258"/>
      <c r="N612" s="259"/>
      <c r="O612" s="259"/>
      <c r="P612" s="259"/>
      <c r="Q612" s="259"/>
      <c r="R612" s="259"/>
      <c r="S612" s="259"/>
      <c r="T612" s="260"/>
      <c r="AT612" s="261" t="s">
        <v>218</v>
      </c>
      <c r="AU612" s="261" t="s">
        <v>85</v>
      </c>
      <c r="AV612" s="12" t="s">
        <v>85</v>
      </c>
      <c r="AW612" s="12" t="s">
        <v>39</v>
      </c>
      <c r="AX612" s="12" t="s">
        <v>76</v>
      </c>
      <c r="AY612" s="261" t="s">
        <v>208</v>
      </c>
    </row>
    <row r="613" spans="2:51" s="12" customFormat="1" ht="13.5">
      <c r="B613" s="251"/>
      <c r="C613" s="252"/>
      <c r="D613" s="248" t="s">
        <v>218</v>
      </c>
      <c r="E613" s="253" t="s">
        <v>22</v>
      </c>
      <c r="F613" s="254" t="s">
        <v>939</v>
      </c>
      <c r="G613" s="252"/>
      <c r="H613" s="255">
        <v>-0.078</v>
      </c>
      <c r="I613" s="256"/>
      <c r="J613" s="252"/>
      <c r="K613" s="252"/>
      <c r="L613" s="257"/>
      <c r="M613" s="258"/>
      <c r="N613" s="259"/>
      <c r="O613" s="259"/>
      <c r="P613" s="259"/>
      <c r="Q613" s="259"/>
      <c r="R613" s="259"/>
      <c r="S613" s="259"/>
      <c r="T613" s="260"/>
      <c r="AT613" s="261" t="s">
        <v>218</v>
      </c>
      <c r="AU613" s="261" t="s">
        <v>85</v>
      </c>
      <c r="AV613" s="12" t="s">
        <v>85</v>
      </c>
      <c r="AW613" s="12" t="s">
        <v>39</v>
      </c>
      <c r="AX613" s="12" t="s">
        <v>76</v>
      </c>
      <c r="AY613" s="261" t="s">
        <v>208</v>
      </c>
    </row>
    <row r="614" spans="2:51" s="15" customFormat="1" ht="13.5">
      <c r="B614" s="296"/>
      <c r="C614" s="297"/>
      <c r="D614" s="248" t="s">
        <v>218</v>
      </c>
      <c r="E614" s="298" t="s">
        <v>22</v>
      </c>
      <c r="F614" s="299" t="s">
        <v>940</v>
      </c>
      <c r="G614" s="297"/>
      <c r="H614" s="300">
        <v>-0.907</v>
      </c>
      <c r="I614" s="301"/>
      <c r="J614" s="297"/>
      <c r="K614" s="297"/>
      <c r="L614" s="302"/>
      <c r="M614" s="303"/>
      <c r="N614" s="304"/>
      <c r="O614" s="304"/>
      <c r="P614" s="304"/>
      <c r="Q614" s="304"/>
      <c r="R614" s="304"/>
      <c r="S614" s="304"/>
      <c r="T614" s="305"/>
      <c r="AT614" s="306" t="s">
        <v>218</v>
      </c>
      <c r="AU614" s="306" t="s">
        <v>85</v>
      </c>
      <c r="AV614" s="15" t="s">
        <v>104</v>
      </c>
      <c r="AW614" s="15" t="s">
        <v>39</v>
      </c>
      <c r="AX614" s="15" t="s">
        <v>76</v>
      </c>
      <c r="AY614" s="306" t="s">
        <v>208</v>
      </c>
    </row>
    <row r="615" spans="2:51" s="13" customFormat="1" ht="13.5">
      <c r="B615" s="262"/>
      <c r="C615" s="263"/>
      <c r="D615" s="248" t="s">
        <v>218</v>
      </c>
      <c r="E615" s="264" t="s">
        <v>22</v>
      </c>
      <c r="F615" s="265" t="s">
        <v>259</v>
      </c>
      <c r="G615" s="263"/>
      <c r="H615" s="266">
        <v>384.116</v>
      </c>
      <c r="I615" s="267"/>
      <c r="J615" s="263"/>
      <c r="K615" s="263"/>
      <c r="L615" s="268"/>
      <c r="M615" s="269"/>
      <c r="N615" s="270"/>
      <c r="O615" s="270"/>
      <c r="P615" s="270"/>
      <c r="Q615" s="270"/>
      <c r="R615" s="270"/>
      <c r="S615" s="270"/>
      <c r="T615" s="271"/>
      <c r="AT615" s="272" t="s">
        <v>218</v>
      </c>
      <c r="AU615" s="272" t="s">
        <v>85</v>
      </c>
      <c r="AV615" s="13" t="s">
        <v>121</v>
      </c>
      <c r="AW615" s="13" t="s">
        <v>39</v>
      </c>
      <c r="AX615" s="13" t="s">
        <v>18</v>
      </c>
      <c r="AY615" s="272" t="s">
        <v>208</v>
      </c>
    </row>
    <row r="616" spans="2:65" s="1" customFormat="1" ht="38.25" customHeight="1">
      <c r="B616" s="48"/>
      <c r="C616" s="236" t="s">
        <v>941</v>
      </c>
      <c r="D616" s="236" t="s">
        <v>210</v>
      </c>
      <c r="E616" s="237" t="s">
        <v>942</v>
      </c>
      <c r="F616" s="238" t="s">
        <v>943</v>
      </c>
      <c r="G616" s="239" t="s">
        <v>213</v>
      </c>
      <c r="H616" s="240">
        <v>1562.127</v>
      </c>
      <c r="I616" s="241"/>
      <c r="J616" s="242">
        <f>ROUND(I616*H616,2)</f>
        <v>0</v>
      </c>
      <c r="K616" s="238" t="s">
        <v>214</v>
      </c>
      <c r="L616" s="74"/>
      <c r="M616" s="243" t="s">
        <v>22</v>
      </c>
      <c r="N616" s="244" t="s">
        <v>47</v>
      </c>
      <c r="O616" s="49"/>
      <c r="P616" s="245">
        <f>O616*H616</f>
        <v>0</v>
      </c>
      <c r="Q616" s="245">
        <v>0.00215</v>
      </c>
      <c r="R616" s="245">
        <f>Q616*H616</f>
        <v>3.35857305</v>
      </c>
      <c r="S616" s="245">
        <v>0</v>
      </c>
      <c r="T616" s="246">
        <f>S616*H616</f>
        <v>0</v>
      </c>
      <c r="AR616" s="26" t="s">
        <v>121</v>
      </c>
      <c r="AT616" s="26" t="s">
        <v>210</v>
      </c>
      <c r="AU616" s="26" t="s">
        <v>85</v>
      </c>
      <c r="AY616" s="26" t="s">
        <v>208</v>
      </c>
      <c r="BE616" s="247">
        <f>IF(N616="základní",J616,0)</f>
        <v>0</v>
      </c>
      <c r="BF616" s="247">
        <f>IF(N616="snížená",J616,0)</f>
        <v>0</v>
      </c>
      <c r="BG616" s="247">
        <f>IF(N616="zákl. přenesená",J616,0)</f>
        <v>0</v>
      </c>
      <c r="BH616" s="247">
        <f>IF(N616="sníž. přenesená",J616,0)</f>
        <v>0</v>
      </c>
      <c r="BI616" s="247">
        <f>IF(N616="nulová",J616,0)</f>
        <v>0</v>
      </c>
      <c r="BJ616" s="26" t="s">
        <v>18</v>
      </c>
      <c r="BK616" s="247">
        <f>ROUND(I616*H616,2)</f>
        <v>0</v>
      </c>
      <c r="BL616" s="26" t="s">
        <v>121</v>
      </c>
      <c r="BM616" s="26" t="s">
        <v>944</v>
      </c>
    </row>
    <row r="617" spans="2:47" s="1" customFormat="1" ht="13.5">
      <c r="B617" s="48"/>
      <c r="C617" s="76"/>
      <c r="D617" s="248" t="s">
        <v>216</v>
      </c>
      <c r="E617" s="76"/>
      <c r="F617" s="249" t="s">
        <v>945</v>
      </c>
      <c r="G617" s="76"/>
      <c r="H617" s="76"/>
      <c r="I617" s="206"/>
      <c r="J617" s="76"/>
      <c r="K617" s="76"/>
      <c r="L617" s="74"/>
      <c r="M617" s="250"/>
      <c r="N617" s="49"/>
      <c r="O617" s="49"/>
      <c r="P617" s="49"/>
      <c r="Q617" s="49"/>
      <c r="R617" s="49"/>
      <c r="S617" s="49"/>
      <c r="T617" s="97"/>
      <c r="AT617" s="26" t="s">
        <v>216</v>
      </c>
      <c r="AU617" s="26" t="s">
        <v>85</v>
      </c>
    </row>
    <row r="618" spans="2:51" s="14" customFormat="1" ht="13.5">
      <c r="B618" s="273"/>
      <c r="C618" s="274"/>
      <c r="D618" s="248" t="s">
        <v>218</v>
      </c>
      <c r="E618" s="275" t="s">
        <v>22</v>
      </c>
      <c r="F618" s="276" t="s">
        <v>680</v>
      </c>
      <c r="G618" s="274"/>
      <c r="H618" s="275" t="s">
        <v>22</v>
      </c>
      <c r="I618" s="277"/>
      <c r="J618" s="274"/>
      <c r="K618" s="274"/>
      <c r="L618" s="278"/>
      <c r="M618" s="279"/>
      <c r="N618" s="280"/>
      <c r="O618" s="280"/>
      <c r="P618" s="280"/>
      <c r="Q618" s="280"/>
      <c r="R618" s="280"/>
      <c r="S618" s="280"/>
      <c r="T618" s="281"/>
      <c r="AT618" s="282" t="s">
        <v>218</v>
      </c>
      <c r="AU618" s="282" t="s">
        <v>85</v>
      </c>
      <c r="AV618" s="14" t="s">
        <v>18</v>
      </c>
      <c r="AW618" s="14" t="s">
        <v>39</v>
      </c>
      <c r="AX618" s="14" t="s">
        <v>76</v>
      </c>
      <c r="AY618" s="282" t="s">
        <v>208</v>
      </c>
    </row>
    <row r="619" spans="2:51" s="12" customFormat="1" ht="13.5">
      <c r="B619" s="251"/>
      <c r="C619" s="252"/>
      <c r="D619" s="248" t="s">
        <v>218</v>
      </c>
      <c r="E619" s="253" t="s">
        <v>22</v>
      </c>
      <c r="F619" s="254" t="s">
        <v>946</v>
      </c>
      <c r="G619" s="252"/>
      <c r="H619" s="255">
        <v>450.312</v>
      </c>
      <c r="I619" s="256"/>
      <c r="J619" s="252"/>
      <c r="K619" s="252"/>
      <c r="L619" s="257"/>
      <c r="M619" s="258"/>
      <c r="N619" s="259"/>
      <c r="O619" s="259"/>
      <c r="P619" s="259"/>
      <c r="Q619" s="259"/>
      <c r="R619" s="259"/>
      <c r="S619" s="259"/>
      <c r="T619" s="260"/>
      <c r="AT619" s="261" t="s">
        <v>218</v>
      </c>
      <c r="AU619" s="261" t="s">
        <v>85</v>
      </c>
      <c r="AV619" s="12" t="s">
        <v>85</v>
      </c>
      <c r="AW619" s="12" t="s">
        <v>39</v>
      </c>
      <c r="AX619" s="12" t="s">
        <v>76</v>
      </c>
      <c r="AY619" s="261" t="s">
        <v>208</v>
      </c>
    </row>
    <row r="620" spans="2:51" s="12" customFormat="1" ht="13.5">
      <c r="B620" s="251"/>
      <c r="C620" s="252"/>
      <c r="D620" s="248" t="s">
        <v>218</v>
      </c>
      <c r="E620" s="253" t="s">
        <v>22</v>
      </c>
      <c r="F620" s="254" t="s">
        <v>947</v>
      </c>
      <c r="G620" s="252"/>
      <c r="H620" s="255">
        <v>25.139</v>
      </c>
      <c r="I620" s="256"/>
      <c r="J620" s="252"/>
      <c r="K620" s="252"/>
      <c r="L620" s="257"/>
      <c r="M620" s="258"/>
      <c r="N620" s="259"/>
      <c r="O620" s="259"/>
      <c r="P620" s="259"/>
      <c r="Q620" s="259"/>
      <c r="R620" s="259"/>
      <c r="S620" s="259"/>
      <c r="T620" s="260"/>
      <c r="AT620" s="261" t="s">
        <v>218</v>
      </c>
      <c r="AU620" s="261" t="s">
        <v>85</v>
      </c>
      <c r="AV620" s="12" t="s">
        <v>85</v>
      </c>
      <c r="AW620" s="12" t="s">
        <v>39</v>
      </c>
      <c r="AX620" s="12" t="s">
        <v>76</v>
      </c>
      <c r="AY620" s="261" t="s">
        <v>208</v>
      </c>
    </row>
    <row r="621" spans="2:51" s="12" customFormat="1" ht="13.5">
      <c r="B621" s="251"/>
      <c r="C621" s="252"/>
      <c r="D621" s="248" t="s">
        <v>218</v>
      </c>
      <c r="E621" s="253" t="s">
        <v>22</v>
      </c>
      <c r="F621" s="254" t="s">
        <v>948</v>
      </c>
      <c r="G621" s="252"/>
      <c r="H621" s="255">
        <v>26.701</v>
      </c>
      <c r="I621" s="256"/>
      <c r="J621" s="252"/>
      <c r="K621" s="252"/>
      <c r="L621" s="257"/>
      <c r="M621" s="258"/>
      <c r="N621" s="259"/>
      <c r="O621" s="259"/>
      <c r="P621" s="259"/>
      <c r="Q621" s="259"/>
      <c r="R621" s="259"/>
      <c r="S621" s="259"/>
      <c r="T621" s="260"/>
      <c r="AT621" s="261" t="s">
        <v>218</v>
      </c>
      <c r="AU621" s="261" t="s">
        <v>85</v>
      </c>
      <c r="AV621" s="12" t="s">
        <v>85</v>
      </c>
      <c r="AW621" s="12" t="s">
        <v>39</v>
      </c>
      <c r="AX621" s="12" t="s">
        <v>76</v>
      </c>
      <c r="AY621" s="261" t="s">
        <v>208</v>
      </c>
    </row>
    <row r="622" spans="2:51" s="12" customFormat="1" ht="13.5">
      <c r="B622" s="251"/>
      <c r="C622" s="252"/>
      <c r="D622" s="248" t="s">
        <v>218</v>
      </c>
      <c r="E622" s="253" t="s">
        <v>22</v>
      </c>
      <c r="F622" s="254" t="s">
        <v>949</v>
      </c>
      <c r="G622" s="252"/>
      <c r="H622" s="255">
        <v>28.332</v>
      </c>
      <c r="I622" s="256"/>
      <c r="J622" s="252"/>
      <c r="K622" s="252"/>
      <c r="L622" s="257"/>
      <c r="M622" s="258"/>
      <c r="N622" s="259"/>
      <c r="O622" s="259"/>
      <c r="P622" s="259"/>
      <c r="Q622" s="259"/>
      <c r="R622" s="259"/>
      <c r="S622" s="259"/>
      <c r="T622" s="260"/>
      <c r="AT622" s="261" t="s">
        <v>218</v>
      </c>
      <c r="AU622" s="261" t="s">
        <v>85</v>
      </c>
      <c r="AV622" s="12" t="s">
        <v>85</v>
      </c>
      <c r="AW622" s="12" t="s">
        <v>39</v>
      </c>
      <c r="AX622" s="12" t="s">
        <v>76</v>
      </c>
      <c r="AY622" s="261" t="s">
        <v>208</v>
      </c>
    </row>
    <row r="623" spans="2:51" s="12" customFormat="1" ht="13.5">
      <c r="B623" s="251"/>
      <c r="C623" s="252"/>
      <c r="D623" s="248" t="s">
        <v>218</v>
      </c>
      <c r="E623" s="253" t="s">
        <v>22</v>
      </c>
      <c r="F623" s="254" t="s">
        <v>22</v>
      </c>
      <c r="G623" s="252"/>
      <c r="H623" s="255">
        <v>0</v>
      </c>
      <c r="I623" s="256"/>
      <c r="J623" s="252"/>
      <c r="K623" s="252"/>
      <c r="L623" s="257"/>
      <c r="M623" s="258"/>
      <c r="N623" s="259"/>
      <c r="O623" s="259"/>
      <c r="P623" s="259"/>
      <c r="Q623" s="259"/>
      <c r="R623" s="259"/>
      <c r="S623" s="259"/>
      <c r="T623" s="260"/>
      <c r="AT623" s="261" t="s">
        <v>218</v>
      </c>
      <c r="AU623" s="261" t="s">
        <v>85</v>
      </c>
      <c r="AV623" s="12" t="s">
        <v>85</v>
      </c>
      <c r="AW623" s="12" t="s">
        <v>39</v>
      </c>
      <c r="AX623" s="12" t="s">
        <v>76</v>
      </c>
      <c r="AY623" s="261" t="s">
        <v>208</v>
      </c>
    </row>
    <row r="624" spans="2:51" s="12" customFormat="1" ht="13.5">
      <c r="B624" s="251"/>
      <c r="C624" s="252"/>
      <c r="D624" s="248" t="s">
        <v>218</v>
      </c>
      <c r="E624" s="253" t="s">
        <v>22</v>
      </c>
      <c r="F624" s="254" t="s">
        <v>950</v>
      </c>
      <c r="G624" s="252"/>
      <c r="H624" s="255">
        <v>28.55</v>
      </c>
      <c r="I624" s="256"/>
      <c r="J624" s="252"/>
      <c r="K624" s="252"/>
      <c r="L624" s="257"/>
      <c r="M624" s="258"/>
      <c r="N624" s="259"/>
      <c r="O624" s="259"/>
      <c r="P624" s="259"/>
      <c r="Q624" s="259"/>
      <c r="R624" s="259"/>
      <c r="S624" s="259"/>
      <c r="T624" s="260"/>
      <c r="AT624" s="261" t="s">
        <v>218</v>
      </c>
      <c r="AU624" s="261" t="s">
        <v>85</v>
      </c>
      <c r="AV624" s="12" t="s">
        <v>85</v>
      </c>
      <c r="AW624" s="12" t="s">
        <v>39</v>
      </c>
      <c r="AX624" s="12" t="s">
        <v>76</v>
      </c>
      <c r="AY624" s="261" t="s">
        <v>208</v>
      </c>
    </row>
    <row r="625" spans="2:51" s="12" customFormat="1" ht="13.5">
      <c r="B625" s="251"/>
      <c r="C625" s="252"/>
      <c r="D625" s="248" t="s">
        <v>218</v>
      </c>
      <c r="E625" s="253" t="s">
        <v>22</v>
      </c>
      <c r="F625" s="254" t="s">
        <v>951</v>
      </c>
      <c r="G625" s="252"/>
      <c r="H625" s="255">
        <v>6.113</v>
      </c>
      <c r="I625" s="256"/>
      <c r="J625" s="252"/>
      <c r="K625" s="252"/>
      <c r="L625" s="257"/>
      <c r="M625" s="258"/>
      <c r="N625" s="259"/>
      <c r="O625" s="259"/>
      <c r="P625" s="259"/>
      <c r="Q625" s="259"/>
      <c r="R625" s="259"/>
      <c r="S625" s="259"/>
      <c r="T625" s="260"/>
      <c r="AT625" s="261" t="s">
        <v>218</v>
      </c>
      <c r="AU625" s="261" t="s">
        <v>85</v>
      </c>
      <c r="AV625" s="12" t="s">
        <v>85</v>
      </c>
      <c r="AW625" s="12" t="s">
        <v>39</v>
      </c>
      <c r="AX625" s="12" t="s">
        <v>76</v>
      </c>
      <c r="AY625" s="261" t="s">
        <v>208</v>
      </c>
    </row>
    <row r="626" spans="2:51" s="12" customFormat="1" ht="13.5">
      <c r="B626" s="251"/>
      <c r="C626" s="252"/>
      <c r="D626" s="248" t="s">
        <v>218</v>
      </c>
      <c r="E626" s="253" t="s">
        <v>22</v>
      </c>
      <c r="F626" s="254" t="s">
        <v>952</v>
      </c>
      <c r="G626" s="252"/>
      <c r="H626" s="255">
        <v>7.39</v>
      </c>
      <c r="I626" s="256"/>
      <c r="J626" s="252"/>
      <c r="K626" s="252"/>
      <c r="L626" s="257"/>
      <c r="M626" s="258"/>
      <c r="N626" s="259"/>
      <c r="O626" s="259"/>
      <c r="P626" s="259"/>
      <c r="Q626" s="259"/>
      <c r="R626" s="259"/>
      <c r="S626" s="259"/>
      <c r="T626" s="260"/>
      <c r="AT626" s="261" t="s">
        <v>218</v>
      </c>
      <c r="AU626" s="261" t="s">
        <v>85</v>
      </c>
      <c r="AV626" s="12" t="s">
        <v>85</v>
      </c>
      <c r="AW626" s="12" t="s">
        <v>39</v>
      </c>
      <c r="AX626" s="12" t="s">
        <v>76</v>
      </c>
      <c r="AY626" s="261" t="s">
        <v>208</v>
      </c>
    </row>
    <row r="627" spans="2:51" s="12" customFormat="1" ht="13.5">
      <c r="B627" s="251"/>
      <c r="C627" s="252"/>
      <c r="D627" s="248" t="s">
        <v>218</v>
      </c>
      <c r="E627" s="253" t="s">
        <v>22</v>
      </c>
      <c r="F627" s="254" t="s">
        <v>953</v>
      </c>
      <c r="G627" s="252"/>
      <c r="H627" s="255">
        <v>3.952</v>
      </c>
      <c r="I627" s="256"/>
      <c r="J627" s="252"/>
      <c r="K627" s="252"/>
      <c r="L627" s="257"/>
      <c r="M627" s="258"/>
      <c r="N627" s="259"/>
      <c r="O627" s="259"/>
      <c r="P627" s="259"/>
      <c r="Q627" s="259"/>
      <c r="R627" s="259"/>
      <c r="S627" s="259"/>
      <c r="T627" s="260"/>
      <c r="AT627" s="261" t="s">
        <v>218</v>
      </c>
      <c r="AU627" s="261" t="s">
        <v>85</v>
      </c>
      <c r="AV627" s="12" t="s">
        <v>85</v>
      </c>
      <c r="AW627" s="12" t="s">
        <v>39</v>
      </c>
      <c r="AX627" s="12" t="s">
        <v>76</v>
      </c>
      <c r="AY627" s="261" t="s">
        <v>208</v>
      </c>
    </row>
    <row r="628" spans="2:51" s="15" customFormat="1" ht="13.5">
      <c r="B628" s="296"/>
      <c r="C628" s="297"/>
      <c r="D628" s="248" t="s">
        <v>218</v>
      </c>
      <c r="E628" s="298" t="s">
        <v>22</v>
      </c>
      <c r="F628" s="299" t="s">
        <v>695</v>
      </c>
      <c r="G628" s="297"/>
      <c r="H628" s="300">
        <v>576.489</v>
      </c>
      <c r="I628" s="301"/>
      <c r="J628" s="297"/>
      <c r="K628" s="297"/>
      <c r="L628" s="302"/>
      <c r="M628" s="303"/>
      <c r="N628" s="304"/>
      <c r="O628" s="304"/>
      <c r="P628" s="304"/>
      <c r="Q628" s="304"/>
      <c r="R628" s="304"/>
      <c r="S628" s="304"/>
      <c r="T628" s="305"/>
      <c r="AT628" s="306" t="s">
        <v>218</v>
      </c>
      <c r="AU628" s="306" t="s">
        <v>85</v>
      </c>
      <c r="AV628" s="15" t="s">
        <v>104</v>
      </c>
      <c r="AW628" s="15" t="s">
        <v>39</v>
      </c>
      <c r="AX628" s="15" t="s">
        <v>76</v>
      </c>
      <c r="AY628" s="306" t="s">
        <v>208</v>
      </c>
    </row>
    <row r="629" spans="2:51" s="14" customFormat="1" ht="13.5">
      <c r="B629" s="273"/>
      <c r="C629" s="274"/>
      <c r="D629" s="248" t="s">
        <v>218</v>
      </c>
      <c r="E629" s="275" t="s">
        <v>22</v>
      </c>
      <c r="F629" s="276" t="s">
        <v>696</v>
      </c>
      <c r="G629" s="274"/>
      <c r="H629" s="275" t="s">
        <v>22</v>
      </c>
      <c r="I629" s="277"/>
      <c r="J629" s="274"/>
      <c r="K629" s="274"/>
      <c r="L629" s="278"/>
      <c r="M629" s="279"/>
      <c r="N629" s="280"/>
      <c r="O629" s="280"/>
      <c r="P629" s="280"/>
      <c r="Q629" s="280"/>
      <c r="R629" s="280"/>
      <c r="S629" s="280"/>
      <c r="T629" s="281"/>
      <c r="AT629" s="282" t="s">
        <v>218</v>
      </c>
      <c r="AU629" s="282" t="s">
        <v>85</v>
      </c>
      <c r="AV629" s="14" t="s">
        <v>18</v>
      </c>
      <c r="AW629" s="14" t="s">
        <v>39</v>
      </c>
      <c r="AX629" s="14" t="s">
        <v>76</v>
      </c>
      <c r="AY629" s="282" t="s">
        <v>208</v>
      </c>
    </row>
    <row r="630" spans="2:51" s="12" customFormat="1" ht="13.5">
      <c r="B630" s="251"/>
      <c r="C630" s="252"/>
      <c r="D630" s="248" t="s">
        <v>218</v>
      </c>
      <c r="E630" s="253" t="s">
        <v>22</v>
      </c>
      <c r="F630" s="254" t="s">
        <v>954</v>
      </c>
      <c r="G630" s="252"/>
      <c r="H630" s="255">
        <v>452.342</v>
      </c>
      <c r="I630" s="256"/>
      <c r="J630" s="252"/>
      <c r="K630" s="252"/>
      <c r="L630" s="257"/>
      <c r="M630" s="258"/>
      <c r="N630" s="259"/>
      <c r="O630" s="259"/>
      <c r="P630" s="259"/>
      <c r="Q630" s="259"/>
      <c r="R630" s="259"/>
      <c r="S630" s="259"/>
      <c r="T630" s="260"/>
      <c r="AT630" s="261" t="s">
        <v>218</v>
      </c>
      <c r="AU630" s="261" t="s">
        <v>85</v>
      </c>
      <c r="AV630" s="12" t="s">
        <v>85</v>
      </c>
      <c r="AW630" s="12" t="s">
        <v>39</v>
      </c>
      <c r="AX630" s="12" t="s">
        <v>76</v>
      </c>
      <c r="AY630" s="261" t="s">
        <v>208</v>
      </c>
    </row>
    <row r="631" spans="2:51" s="12" customFormat="1" ht="13.5">
      <c r="B631" s="251"/>
      <c r="C631" s="252"/>
      <c r="D631" s="248" t="s">
        <v>218</v>
      </c>
      <c r="E631" s="253" t="s">
        <v>22</v>
      </c>
      <c r="F631" s="254" t="s">
        <v>22</v>
      </c>
      <c r="G631" s="252"/>
      <c r="H631" s="255">
        <v>0</v>
      </c>
      <c r="I631" s="256"/>
      <c r="J631" s="252"/>
      <c r="K631" s="252"/>
      <c r="L631" s="257"/>
      <c r="M631" s="258"/>
      <c r="N631" s="259"/>
      <c r="O631" s="259"/>
      <c r="P631" s="259"/>
      <c r="Q631" s="259"/>
      <c r="R631" s="259"/>
      <c r="S631" s="259"/>
      <c r="T631" s="260"/>
      <c r="AT631" s="261" t="s">
        <v>218</v>
      </c>
      <c r="AU631" s="261" t="s">
        <v>85</v>
      </c>
      <c r="AV631" s="12" t="s">
        <v>85</v>
      </c>
      <c r="AW631" s="12" t="s">
        <v>39</v>
      </c>
      <c r="AX631" s="12" t="s">
        <v>76</v>
      </c>
      <c r="AY631" s="261" t="s">
        <v>208</v>
      </c>
    </row>
    <row r="632" spans="2:51" s="12" customFormat="1" ht="13.5">
      <c r="B632" s="251"/>
      <c r="C632" s="252"/>
      <c r="D632" s="248" t="s">
        <v>218</v>
      </c>
      <c r="E632" s="253" t="s">
        <v>22</v>
      </c>
      <c r="F632" s="254" t="s">
        <v>955</v>
      </c>
      <c r="G632" s="252"/>
      <c r="H632" s="255">
        <v>28.55</v>
      </c>
      <c r="I632" s="256"/>
      <c r="J632" s="252"/>
      <c r="K632" s="252"/>
      <c r="L632" s="257"/>
      <c r="M632" s="258"/>
      <c r="N632" s="259"/>
      <c r="O632" s="259"/>
      <c r="P632" s="259"/>
      <c r="Q632" s="259"/>
      <c r="R632" s="259"/>
      <c r="S632" s="259"/>
      <c r="T632" s="260"/>
      <c r="AT632" s="261" t="s">
        <v>218</v>
      </c>
      <c r="AU632" s="261" t="s">
        <v>85</v>
      </c>
      <c r="AV632" s="12" t="s">
        <v>85</v>
      </c>
      <c r="AW632" s="12" t="s">
        <v>39</v>
      </c>
      <c r="AX632" s="12" t="s">
        <v>76</v>
      </c>
      <c r="AY632" s="261" t="s">
        <v>208</v>
      </c>
    </row>
    <row r="633" spans="2:51" s="15" customFormat="1" ht="13.5">
      <c r="B633" s="296"/>
      <c r="C633" s="297"/>
      <c r="D633" s="248" t="s">
        <v>218</v>
      </c>
      <c r="E633" s="298" t="s">
        <v>22</v>
      </c>
      <c r="F633" s="299" t="s">
        <v>703</v>
      </c>
      <c r="G633" s="297"/>
      <c r="H633" s="300">
        <v>480.892</v>
      </c>
      <c r="I633" s="301"/>
      <c r="J633" s="297"/>
      <c r="K633" s="297"/>
      <c r="L633" s="302"/>
      <c r="M633" s="303"/>
      <c r="N633" s="304"/>
      <c r="O633" s="304"/>
      <c r="P633" s="304"/>
      <c r="Q633" s="304"/>
      <c r="R633" s="304"/>
      <c r="S633" s="304"/>
      <c r="T633" s="305"/>
      <c r="AT633" s="306" t="s">
        <v>218</v>
      </c>
      <c r="AU633" s="306" t="s">
        <v>85</v>
      </c>
      <c r="AV633" s="15" t="s">
        <v>104</v>
      </c>
      <c r="AW633" s="15" t="s">
        <v>39</v>
      </c>
      <c r="AX633" s="15" t="s">
        <v>76</v>
      </c>
      <c r="AY633" s="306" t="s">
        <v>208</v>
      </c>
    </row>
    <row r="634" spans="2:51" s="14" customFormat="1" ht="13.5">
      <c r="B634" s="273"/>
      <c r="C634" s="274"/>
      <c r="D634" s="248" t="s">
        <v>218</v>
      </c>
      <c r="E634" s="275" t="s">
        <v>22</v>
      </c>
      <c r="F634" s="276" t="s">
        <v>870</v>
      </c>
      <c r="G634" s="274"/>
      <c r="H634" s="275" t="s">
        <v>22</v>
      </c>
      <c r="I634" s="277"/>
      <c r="J634" s="274"/>
      <c r="K634" s="274"/>
      <c r="L634" s="278"/>
      <c r="M634" s="279"/>
      <c r="N634" s="280"/>
      <c r="O634" s="280"/>
      <c r="P634" s="280"/>
      <c r="Q634" s="280"/>
      <c r="R634" s="280"/>
      <c r="S634" s="280"/>
      <c r="T634" s="281"/>
      <c r="AT634" s="282" t="s">
        <v>218</v>
      </c>
      <c r="AU634" s="282" t="s">
        <v>85</v>
      </c>
      <c r="AV634" s="14" t="s">
        <v>18</v>
      </c>
      <c r="AW634" s="14" t="s">
        <v>39</v>
      </c>
      <c r="AX634" s="14" t="s">
        <v>76</v>
      </c>
      <c r="AY634" s="282" t="s">
        <v>208</v>
      </c>
    </row>
    <row r="635" spans="2:51" s="12" customFormat="1" ht="13.5">
      <c r="B635" s="251"/>
      <c r="C635" s="252"/>
      <c r="D635" s="248" t="s">
        <v>218</v>
      </c>
      <c r="E635" s="253" t="s">
        <v>22</v>
      </c>
      <c r="F635" s="254" t="s">
        <v>956</v>
      </c>
      <c r="G635" s="252"/>
      <c r="H635" s="255">
        <v>473.513</v>
      </c>
      <c r="I635" s="256"/>
      <c r="J635" s="252"/>
      <c r="K635" s="252"/>
      <c r="L635" s="257"/>
      <c r="M635" s="258"/>
      <c r="N635" s="259"/>
      <c r="O635" s="259"/>
      <c r="P635" s="259"/>
      <c r="Q635" s="259"/>
      <c r="R635" s="259"/>
      <c r="S635" s="259"/>
      <c r="T635" s="260"/>
      <c r="AT635" s="261" t="s">
        <v>218</v>
      </c>
      <c r="AU635" s="261" t="s">
        <v>85</v>
      </c>
      <c r="AV635" s="12" t="s">
        <v>85</v>
      </c>
      <c r="AW635" s="12" t="s">
        <v>39</v>
      </c>
      <c r="AX635" s="12" t="s">
        <v>76</v>
      </c>
      <c r="AY635" s="261" t="s">
        <v>208</v>
      </c>
    </row>
    <row r="636" spans="2:51" s="12" customFormat="1" ht="13.5">
      <c r="B636" s="251"/>
      <c r="C636" s="252"/>
      <c r="D636" s="248" t="s">
        <v>218</v>
      </c>
      <c r="E636" s="253" t="s">
        <v>22</v>
      </c>
      <c r="F636" s="254" t="s">
        <v>22</v>
      </c>
      <c r="G636" s="252"/>
      <c r="H636" s="255">
        <v>0</v>
      </c>
      <c r="I636" s="256"/>
      <c r="J636" s="252"/>
      <c r="K636" s="252"/>
      <c r="L636" s="257"/>
      <c r="M636" s="258"/>
      <c r="N636" s="259"/>
      <c r="O636" s="259"/>
      <c r="P636" s="259"/>
      <c r="Q636" s="259"/>
      <c r="R636" s="259"/>
      <c r="S636" s="259"/>
      <c r="T636" s="260"/>
      <c r="AT636" s="261" t="s">
        <v>218</v>
      </c>
      <c r="AU636" s="261" t="s">
        <v>85</v>
      </c>
      <c r="AV636" s="12" t="s">
        <v>85</v>
      </c>
      <c r="AW636" s="12" t="s">
        <v>39</v>
      </c>
      <c r="AX636" s="12" t="s">
        <v>76</v>
      </c>
      <c r="AY636" s="261" t="s">
        <v>208</v>
      </c>
    </row>
    <row r="637" spans="2:51" s="12" customFormat="1" ht="13.5">
      <c r="B637" s="251"/>
      <c r="C637" s="252"/>
      <c r="D637" s="248" t="s">
        <v>218</v>
      </c>
      <c r="E637" s="253" t="s">
        <v>22</v>
      </c>
      <c r="F637" s="254" t="s">
        <v>957</v>
      </c>
      <c r="G637" s="252"/>
      <c r="H637" s="255">
        <v>19.95</v>
      </c>
      <c r="I637" s="256"/>
      <c r="J637" s="252"/>
      <c r="K637" s="252"/>
      <c r="L637" s="257"/>
      <c r="M637" s="258"/>
      <c r="N637" s="259"/>
      <c r="O637" s="259"/>
      <c r="P637" s="259"/>
      <c r="Q637" s="259"/>
      <c r="R637" s="259"/>
      <c r="S637" s="259"/>
      <c r="T637" s="260"/>
      <c r="AT637" s="261" t="s">
        <v>218</v>
      </c>
      <c r="AU637" s="261" t="s">
        <v>85</v>
      </c>
      <c r="AV637" s="12" t="s">
        <v>85</v>
      </c>
      <c r="AW637" s="12" t="s">
        <v>39</v>
      </c>
      <c r="AX637" s="12" t="s">
        <v>76</v>
      </c>
      <c r="AY637" s="261" t="s">
        <v>208</v>
      </c>
    </row>
    <row r="638" spans="2:51" s="12" customFormat="1" ht="13.5">
      <c r="B638" s="251"/>
      <c r="C638" s="252"/>
      <c r="D638" s="248" t="s">
        <v>218</v>
      </c>
      <c r="E638" s="253" t="s">
        <v>22</v>
      </c>
      <c r="F638" s="254" t="s">
        <v>958</v>
      </c>
      <c r="G638" s="252"/>
      <c r="H638" s="255">
        <v>2.196</v>
      </c>
      <c r="I638" s="256"/>
      <c r="J638" s="252"/>
      <c r="K638" s="252"/>
      <c r="L638" s="257"/>
      <c r="M638" s="258"/>
      <c r="N638" s="259"/>
      <c r="O638" s="259"/>
      <c r="P638" s="259"/>
      <c r="Q638" s="259"/>
      <c r="R638" s="259"/>
      <c r="S638" s="259"/>
      <c r="T638" s="260"/>
      <c r="AT638" s="261" t="s">
        <v>218</v>
      </c>
      <c r="AU638" s="261" t="s">
        <v>85</v>
      </c>
      <c r="AV638" s="12" t="s">
        <v>85</v>
      </c>
      <c r="AW638" s="12" t="s">
        <v>39</v>
      </c>
      <c r="AX638" s="12" t="s">
        <v>76</v>
      </c>
      <c r="AY638" s="261" t="s">
        <v>208</v>
      </c>
    </row>
    <row r="639" spans="2:51" s="15" customFormat="1" ht="13.5">
      <c r="B639" s="296"/>
      <c r="C639" s="297"/>
      <c r="D639" s="248" t="s">
        <v>218</v>
      </c>
      <c r="E639" s="298" t="s">
        <v>22</v>
      </c>
      <c r="F639" s="299" t="s">
        <v>710</v>
      </c>
      <c r="G639" s="297"/>
      <c r="H639" s="300">
        <v>495.659</v>
      </c>
      <c r="I639" s="301"/>
      <c r="J639" s="297"/>
      <c r="K639" s="297"/>
      <c r="L639" s="302"/>
      <c r="M639" s="303"/>
      <c r="N639" s="304"/>
      <c r="O639" s="304"/>
      <c r="P639" s="304"/>
      <c r="Q639" s="304"/>
      <c r="R639" s="304"/>
      <c r="S639" s="304"/>
      <c r="T639" s="305"/>
      <c r="AT639" s="306" t="s">
        <v>218</v>
      </c>
      <c r="AU639" s="306" t="s">
        <v>85</v>
      </c>
      <c r="AV639" s="15" t="s">
        <v>104</v>
      </c>
      <c r="AW639" s="15" t="s">
        <v>39</v>
      </c>
      <c r="AX639" s="15" t="s">
        <v>76</v>
      </c>
      <c r="AY639" s="306" t="s">
        <v>208</v>
      </c>
    </row>
    <row r="640" spans="2:51" s="14" customFormat="1" ht="13.5">
      <c r="B640" s="273"/>
      <c r="C640" s="274"/>
      <c r="D640" s="248" t="s">
        <v>218</v>
      </c>
      <c r="E640" s="275" t="s">
        <v>22</v>
      </c>
      <c r="F640" s="276" t="s">
        <v>959</v>
      </c>
      <c r="G640" s="274"/>
      <c r="H640" s="275" t="s">
        <v>22</v>
      </c>
      <c r="I640" s="277"/>
      <c r="J640" s="274"/>
      <c r="K640" s="274"/>
      <c r="L640" s="278"/>
      <c r="M640" s="279"/>
      <c r="N640" s="280"/>
      <c r="O640" s="280"/>
      <c r="P640" s="280"/>
      <c r="Q640" s="280"/>
      <c r="R640" s="280"/>
      <c r="S640" s="280"/>
      <c r="T640" s="281"/>
      <c r="AT640" s="282" t="s">
        <v>218</v>
      </c>
      <c r="AU640" s="282" t="s">
        <v>85</v>
      </c>
      <c r="AV640" s="14" t="s">
        <v>18</v>
      </c>
      <c r="AW640" s="14" t="s">
        <v>39</v>
      </c>
      <c r="AX640" s="14" t="s">
        <v>76</v>
      </c>
      <c r="AY640" s="282" t="s">
        <v>208</v>
      </c>
    </row>
    <row r="641" spans="2:51" s="12" customFormat="1" ht="13.5">
      <c r="B641" s="251"/>
      <c r="C641" s="252"/>
      <c r="D641" s="248" t="s">
        <v>218</v>
      </c>
      <c r="E641" s="253" t="s">
        <v>22</v>
      </c>
      <c r="F641" s="254" t="s">
        <v>960</v>
      </c>
      <c r="G641" s="252"/>
      <c r="H641" s="255">
        <v>4.418</v>
      </c>
      <c r="I641" s="256"/>
      <c r="J641" s="252"/>
      <c r="K641" s="252"/>
      <c r="L641" s="257"/>
      <c r="M641" s="258"/>
      <c r="N641" s="259"/>
      <c r="O641" s="259"/>
      <c r="P641" s="259"/>
      <c r="Q641" s="259"/>
      <c r="R641" s="259"/>
      <c r="S641" s="259"/>
      <c r="T641" s="260"/>
      <c r="AT641" s="261" t="s">
        <v>218</v>
      </c>
      <c r="AU641" s="261" t="s">
        <v>85</v>
      </c>
      <c r="AV641" s="12" t="s">
        <v>85</v>
      </c>
      <c r="AW641" s="12" t="s">
        <v>39</v>
      </c>
      <c r="AX641" s="12" t="s">
        <v>76</v>
      </c>
      <c r="AY641" s="261" t="s">
        <v>208</v>
      </c>
    </row>
    <row r="642" spans="2:51" s="12" customFormat="1" ht="13.5">
      <c r="B642" s="251"/>
      <c r="C642" s="252"/>
      <c r="D642" s="248" t="s">
        <v>218</v>
      </c>
      <c r="E642" s="253" t="s">
        <v>22</v>
      </c>
      <c r="F642" s="254" t="s">
        <v>961</v>
      </c>
      <c r="G642" s="252"/>
      <c r="H642" s="255">
        <v>4.043</v>
      </c>
      <c r="I642" s="256"/>
      <c r="J642" s="252"/>
      <c r="K642" s="252"/>
      <c r="L642" s="257"/>
      <c r="M642" s="258"/>
      <c r="N642" s="259"/>
      <c r="O642" s="259"/>
      <c r="P642" s="259"/>
      <c r="Q642" s="259"/>
      <c r="R642" s="259"/>
      <c r="S642" s="259"/>
      <c r="T642" s="260"/>
      <c r="AT642" s="261" t="s">
        <v>218</v>
      </c>
      <c r="AU642" s="261" t="s">
        <v>85</v>
      </c>
      <c r="AV642" s="12" t="s">
        <v>85</v>
      </c>
      <c r="AW642" s="12" t="s">
        <v>39</v>
      </c>
      <c r="AX642" s="12" t="s">
        <v>76</v>
      </c>
      <c r="AY642" s="261" t="s">
        <v>208</v>
      </c>
    </row>
    <row r="643" spans="2:51" s="12" customFormat="1" ht="13.5">
      <c r="B643" s="251"/>
      <c r="C643" s="252"/>
      <c r="D643" s="248" t="s">
        <v>218</v>
      </c>
      <c r="E643" s="253" t="s">
        <v>22</v>
      </c>
      <c r="F643" s="254" t="s">
        <v>962</v>
      </c>
      <c r="G643" s="252"/>
      <c r="H643" s="255">
        <v>0.626</v>
      </c>
      <c r="I643" s="256"/>
      <c r="J643" s="252"/>
      <c r="K643" s="252"/>
      <c r="L643" s="257"/>
      <c r="M643" s="258"/>
      <c r="N643" s="259"/>
      <c r="O643" s="259"/>
      <c r="P643" s="259"/>
      <c r="Q643" s="259"/>
      <c r="R643" s="259"/>
      <c r="S643" s="259"/>
      <c r="T643" s="260"/>
      <c r="AT643" s="261" t="s">
        <v>218</v>
      </c>
      <c r="AU643" s="261" t="s">
        <v>85</v>
      </c>
      <c r="AV643" s="12" t="s">
        <v>85</v>
      </c>
      <c r="AW643" s="12" t="s">
        <v>39</v>
      </c>
      <c r="AX643" s="12" t="s">
        <v>76</v>
      </c>
      <c r="AY643" s="261" t="s">
        <v>208</v>
      </c>
    </row>
    <row r="644" spans="2:51" s="15" customFormat="1" ht="13.5">
      <c r="B644" s="296"/>
      <c r="C644" s="297"/>
      <c r="D644" s="248" t="s">
        <v>218</v>
      </c>
      <c r="E644" s="298" t="s">
        <v>22</v>
      </c>
      <c r="F644" s="299" t="s">
        <v>963</v>
      </c>
      <c r="G644" s="297"/>
      <c r="H644" s="300">
        <v>9.087</v>
      </c>
      <c r="I644" s="301"/>
      <c r="J644" s="297"/>
      <c r="K644" s="297"/>
      <c r="L644" s="302"/>
      <c r="M644" s="303"/>
      <c r="N644" s="304"/>
      <c r="O644" s="304"/>
      <c r="P644" s="304"/>
      <c r="Q644" s="304"/>
      <c r="R644" s="304"/>
      <c r="S644" s="304"/>
      <c r="T644" s="305"/>
      <c r="AT644" s="306" t="s">
        <v>218</v>
      </c>
      <c r="AU644" s="306" t="s">
        <v>85</v>
      </c>
      <c r="AV644" s="15" t="s">
        <v>104</v>
      </c>
      <c r="AW644" s="15" t="s">
        <v>39</v>
      </c>
      <c r="AX644" s="15" t="s">
        <v>76</v>
      </c>
      <c r="AY644" s="306" t="s">
        <v>208</v>
      </c>
    </row>
    <row r="645" spans="2:51" s="13" customFormat="1" ht="13.5">
      <c r="B645" s="262"/>
      <c r="C645" s="263"/>
      <c r="D645" s="248" t="s">
        <v>218</v>
      </c>
      <c r="E645" s="264" t="s">
        <v>22</v>
      </c>
      <c r="F645" s="265" t="s">
        <v>259</v>
      </c>
      <c r="G645" s="263"/>
      <c r="H645" s="266">
        <v>1562.127</v>
      </c>
      <c r="I645" s="267"/>
      <c r="J645" s="263"/>
      <c r="K645" s="263"/>
      <c r="L645" s="268"/>
      <c r="M645" s="269"/>
      <c r="N645" s="270"/>
      <c r="O645" s="270"/>
      <c r="P645" s="270"/>
      <c r="Q645" s="270"/>
      <c r="R645" s="270"/>
      <c r="S645" s="270"/>
      <c r="T645" s="271"/>
      <c r="AT645" s="272" t="s">
        <v>218</v>
      </c>
      <c r="AU645" s="272" t="s">
        <v>85</v>
      </c>
      <c r="AV645" s="13" t="s">
        <v>121</v>
      </c>
      <c r="AW645" s="13" t="s">
        <v>39</v>
      </c>
      <c r="AX645" s="13" t="s">
        <v>18</v>
      </c>
      <c r="AY645" s="272" t="s">
        <v>208</v>
      </c>
    </row>
    <row r="646" spans="2:65" s="1" customFormat="1" ht="38.25" customHeight="1">
      <c r="B646" s="48"/>
      <c r="C646" s="236" t="s">
        <v>964</v>
      </c>
      <c r="D646" s="236" t="s">
        <v>210</v>
      </c>
      <c r="E646" s="237" t="s">
        <v>965</v>
      </c>
      <c r="F646" s="238" t="s">
        <v>966</v>
      </c>
      <c r="G646" s="239" t="s">
        <v>213</v>
      </c>
      <c r="H646" s="240">
        <v>1562.127</v>
      </c>
      <c r="I646" s="241"/>
      <c r="J646" s="242">
        <f>ROUND(I646*H646,2)</f>
        <v>0</v>
      </c>
      <c r="K646" s="238" t="s">
        <v>214</v>
      </c>
      <c r="L646" s="74"/>
      <c r="M646" s="243" t="s">
        <v>22</v>
      </c>
      <c r="N646" s="244" t="s">
        <v>47</v>
      </c>
      <c r="O646" s="49"/>
      <c r="P646" s="245">
        <f>O646*H646</f>
        <v>0</v>
      </c>
      <c r="Q646" s="245">
        <v>0</v>
      </c>
      <c r="R646" s="245">
        <f>Q646*H646</f>
        <v>0</v>
      </c>
      <c r="S646" s="245">
        <v>0</v>
      </c>
      <c r="T646" s="246">
        <f>S646*H646</f>
        <v>0</v>
      </c>
      <c r="AR646" s="26" t="s">
        <v>121</v>
      </c>
      <c r="AT646" s="26" t="s">
        <v>210</v>
      </c>
      <c r="AU646" s="26" t="s">
        <v>85</v>
      </c>
      <c r="AY646" s="26" t="s">
        <v>208</v>
      </c>
      <c r="BE646" s="247">
        <f>IF(N646="základní",J646,0)</f>
        <v>0</v>
      </c>
      <c r="BF646" s="247">
        <f>IF(N646="snížená",J646,0)</f>
        <v>0</v>
      </c>
      <c r="BG646" s="247">
        <f>IF(N646="zákl. přenesená",J646,0)</f>
        <v>0</v>
      </c>
      <c r="BH646" s="247">
        <f>IF(N646="sníž. přenesená",J646,0)</f>
        <v>0</v>
      </c>
      <c r="BI646" s="247">
        <f>IF(N646="nulová",J646,0)</f>
        <v>0</v>
      </c>
      <c r="BJ646" s="26" t="s">
        <v>18</v>
      </c>
      <c r="BK646" s="247">
        <f>ROUND(I646*H646,2)</f>
        <v>0</v>
      </c>
      <c r="BL646" s="26" t="s">
        <v>121</v>
      </c>
      <c r="BM646" s="26" t="s">
        <v>967</v>
      </c>
    </row>
    <row r="647" spans="2:47" s="1" customFormat="1" ht="13.5">
      <c r="B647" s="48"/>
      <c r="C647" s="76"/>
      <c r="D647" s="248" t="s">
        <v>216</v>
      </c>
      <c r="E647" s="76"/>
      <c r="F647" s="249" t="s">
        <v>945</v>
      </c>
      <c r="G647" s="76"/>
      <c r="H647" s="76"/>
      <c r="I647" s="206"/>
      <c r="J647" s="76"/>
      <c r="K647" s="76"/>
      <c r="L647" s="74"/>
      <c r="M647" s="250"/>
      <c r="N647" s="49"/>
      <c r="O647" s="49"/>
      <c r="P647" s="49"/>
      <c r="Q647" s="49"/>
      <c r="R647" s="49"/>
      <c r="S647" s="49"/>
      <c r="T647" s="97"/>
      <c r="AT647" s="26" t="s">
        <v>216</v>
      </c>
      <c r="AU647" s="26" t="s">
        <v>85</v>
      </c>
    </row>
    <row r="648" spans="2:65" s="1" customFormat="1" ht="38.25" customHeight="1">
      <c r="B648" s="48"/>
      <c r="C648" s="236" t="s">
        <v>968</v>
      </c>
      <c r="D648" s="236" t="s">
        <v>210</v>
      </c>
      <c r="E648" s="237" t="s">
        <v>969</v>
      </c>
      <c r="F648" s="238" t="s">
        <v>970</v>
      </c>
      <c r="G648" s="239" t="s">
        <v>213</v>
      </c>
      <c r="H648" s="240">
        <v>1456.339</v>
      </c>
      <c r="I648" s="241"/>
      <c r="J648" s="242">
        <f>ROUND(I648*H648,2)</f>
        <v>0</v>
      </c>
      <c r="K648" s="238" t="s">
        <v>214</v>
      </c>
      <c r="L648" s="74"/>
      <c r="M648" s="243" t="s">
        <v>22</v>
      </c>
      <c r="N648" s="244" t="s">
        <v>47</v>
      </c>
      <c r="O648" s="49"/>
      <c r="P648" s="245">
        <f>O648*H648</f>
        <v>0</v>
      </c>
      <c r="Q648" s="245">
        <v>0.00747</v>
      </c>
      <c r="R648" s="245">
        <f>Q648*H648</f>
        <v>10.878852329999999</v>
      </c>
      <c r="S648" s="245">
        <v>0</v>
      </c>
      <c r="T648" s="246">
        <f>S648*H648</f>
        <v>0</v>
      </c>
      <c r="AR648" s="26" t="s">
        <v>121</v>
      </c>
      <c r="AT648" s="26" t="s">
        <v>210</v>
      </c>
      <c r="AU648" s="26" t="s">
        <v>85</v>
      </c>
      <c r="AY648" s="26" t="s">
        <v>208</v>
      </c>
      <c r="BE648" s="247">
        <f>IF(N648="základní",J648,0)</f>
        <v>0</v>
      </c>
      <c r="BF648" s="247">
        <f>IF(N648="snížená",J648,0)</f>
        <v>0</v>
      </c>
      <c r="BG648" s="247">
        <f>IF(N648="zákl. přenesená",J648,0)</f>
        <v>0</v>
      </c>
      <c r="BH648" s="247">
        <f>IF(N648="sníž. přenesená",J648,0)</f>
        <v>0</v>
      </c>
      <c r="BI648" s="247">
        <f>IF(N648="nulová",J648,0)</f>
        <v>0</v>
      </c>
      <c r="BJ648" s="26" t="s">
        <v>18</v>
      </c>
      <c r="BK648" s="247">
        <f>ROUND(I648*H648,2)</f>
        <v>0</v>
      </c>
      <c r="BL648" s="26" t="s">
        <v>121</v>
      </c>
      <c r="BM648" s="26" t="s">
        <v>971</v>
      </c>
    </row>
    <row r="649" spans="2:51" s="14" customFormat="1" ht="13.5">
      <c r="B649" s="273"/>
      <c r="C649" s="274"/>
      <c r="D649" s="248" t="s">
        <v>218</v>
      </c>
      <c r="E649" s="275" t="s">
        <v>22</v>
      </c>
      <c r="F649" s="276" t="s">
        <v>680</v>
      </c>
      <c r="G649" s="274"/>
      <c r="H649" s="275" t="s">
        <v>22</v>
      </c>
      <c r="I649" s="277"/>
      <c r="J649" s="274"/>
      <c r="K649" s="274"/>
      <c r="L649" s="278"/>
      <c r="M649" s="279"/>
      <c r="N649" s="280"/>
      <c r="O649" s="280"/>
      <c r="P649" s="280"/>
      <c r="Q649" s="280"/>
      <c r="R649" s="280"/>
      <c r="S649" s="280"/>
      <c r="T649" s="281"/>
      <c r="AT649" s="282" t="s">
        <v>218</v>
      </c>
      <c r="AU649" s="282" t="s">
        <v>85</v>
      </c>
      <c r="AV649" s="14" t="s">
        <v>18</v>
      </c>
      <c r="AW649" s="14" t="s">
        <v>39</v>
      </c>
      <c r="AX649" s="14" t="s">
        <v>76</v>
      </c>
      <c r="AY649" s="282" t="s">
        <v>208</v>
      </c>
    </row>
    <row r="650" spans="2:51" s="12" customFormat="1" ht="13.5">
      <c r="B650" s="251"/>
      <c r="C650" s="252"/>
      <c r="D650" s="248" t="s">
        <v>218</v>
      </c>
      <c r="E650" s="253" t="s">
        <v>22</v>
      </c>
      <c r="F650" s="254" t="s">
        <v>946</v>
      </c>
      <c r="G650" s="252"/>
      <c r="H650" s="255">
        <v>450.312</v>
      </c>
      <c r="I650" s="256"/>
      <c r="J650" s="252"/>
      <c r="K650" s="252"/>
      <c r="L650" s="257"/>
      <c r="M650" s="258"/>
      <c r="N650" s="259"/>
      <c r="O650" s="259"/>
      <c r="P650" s="259"/>
      <c r="Q650" s="259"/>
      <c r="R650" s="259"/>
      <c r="S650" s="259"/>
      <c r="T650" s="260"/>
      <c r="AT650" s="261" t="s">
        <v>218</v>
      </c>
      <c r="AU650" s="261" t="s">
        <v>85</v>
      </c>
      <c r="AV650" s="12" t="s">
        <v>85</v>
      </c>
      <c r="AW650" s="12" t="s">
        <v>39</v>
      </c>
      <c r="AX650" s="12" t="s">
        <v>76</v>
      </c>
      <c r="AY650" s="261" t="s">
        <v>208</v>
      </c>
    </row>
    <row r="651" spans="2:51" s="12" customFormat="1" ht="13.5">
      <c r="B651" s="251"/>
      <c r="C651" s="252"/>
      <c r="D651" s="248" t="s">
        <v>218</v>
      </c>
      <c r="E651" s="253" t="s">
        <v>22</v>
      </c>
      <c r="F651" s="254" t="s">
        <v>947</v>
      </c>
      <c r="G651" s="252"/>
      <c r="H651" s="255">
        <v>25.139</v>
      </c>
      <c r="I651" s="256"/>
      <c r="J651" s="252"/>
      <c r="K651" s="252"/>
      <c r="L651" s="257"/>
      <c r="M651" s="258"/>
      <c r="N651" s="259"/>
      <c r="O651" s="259"/>
      <c r="P651" s="259"/>
      <c r="Q651" s="259"/>
      <c r="R651" s="259"/>
      <c r="S651" s="259"/>
      <c r="T651" s="260"/>
      <c r="AT651" s="261" t="s">
        <v>218</v>
      </c>
      <c r="AU651" s="261" t="s">
        <v>85</v>
      </c>
      <c r="AV651" s="12" t="s">
        <v>85</v>
      </c>
      <c r="AW651" s="12" t="s">
        <v>39</v>
      </c>
      <c r="AX651" s="12" t="s">
        <v>76</v>
      </c>
      <c r="AY651" s="261" t="s">
        <v>208</v>
      </c>
    </row>
    <row r="652" spans="2:51" s="12" customFormat="1" ht="13.5">
      <c r="B652" s="251"/>
      <c r="C652" s="252"/>
      <c r="D652" s="248" t="s">
        <v>218</v>
      </c>
      <c r="E652" s="253" t="s">
        <v>22</v>
      </c>
      <c r="F652" s="254" t="s">
        <v>948</v>
      </c>
      <c r="G652" s="252"/>
      <c r="H652" s="255">
        <v>26.701</v>
      </c>
      <c r="I652" s="256"/>
      <c r="J652" s="252"/>
      <c r="K652" s="252"/>
      <c r="L652" s="257"/>
      <c r="M652" s="258"/>
      <c r="N652" s="259"/>
      <c r="O652" s="259"/>
      <c r="P652" s="259"/>
      <c r="Q652" s="259"/>
      <c r="R652" s="259"/>
      <c r="S652" s="259"/>
      <c r="T652" s="260"/>
      <c r="AT652" s="261" t="s">
        <v>218</v>
      </c>
      <c r="AU652" s="261" t="s">
        <v>85</v>
      </c>
      <c r="AV652" s="12" t="s">
        <v>85</v>
      </c>
      <c r="AW652" s="12" t="s">
        <v>39</v>
      </c>
      <c r="AX652" s="12" t="s">
        <v>76</v>
      </c>
      <c r="AY652" s="261" t="s">
        <v>208</v>
      </c>
    </row>
    <row r="653" spans="2:51" s="12" customFormat="1" ht="13.5">
      <c r="B653" s="251"/>
      <c r="C653" s="252"/>
      <c r="D653" s="248" t="s">
        <v>218</v>
      </c>
      <c r="E653" s="253" t="s">
        <v>22</v>
      </c>
      <c r="F653" s="254" t="s">
        <v>949</v>
      </c>
      <c r="G653" s="252"/>
      <c r="H653" s="255">
        <v>28.332</v>
      </c>
      <c r="I653" s="256"/>
      <c r="J653" s="252"/>
      <c r="K653" s="252"/>
      <c r="L653" s="257"/>
      <c r="M653" s="258"/>
      <c r="N653" s="259"/>
      <c r="O653" s="259"/>
      <c r="P653" s="259"/>
      <c r="Q653" s="259"/>
      <c r="R653" s="259"/>
      <c r="S653" s="259"/>
      <c r="T653" s="260"/>
      <c r="AT653" s="261" t="s">
        <v>218</v>
      </c>
      <c r="AU653" s="261" t="s">
        <v>85</v>
      </c>
      <c r="AV653" s="12" t="s">
        <v>85</v>
      </c>
      <c r="AW653" s="12" t="s">
        <v>39</v>
      </c>
      <c r="AX653" s="12" t="s">
        <v>76</v>
      </c>
      <c r="AY653" s="261" t="s">
        <v>208</v>
      </c>
    </row>
    <row r="654" spans="2:51" s="15" customFormat="1" ht="13.5">
      <c r="B654" s="296"/>
      <c r="C654" s="297"/>
      <c r="D654" s="248" t="s">
        <v>218</v>
      </c>
      <c r="E654" s="298" t="s">
        <v>22</v>
      </c>
      <c r="F654" s="299" t="s">
        <v>695</v>
      </c>
      <c r="G654" s="297"/>
      <c r="H654" s="300">
        <v>530.484</v>
      </c>
      <c r="I654" s="301"/>
      <c r="J654" s="297"/>
      <c r="K654" s="297"/>
      <c r="L654" s="302"/>
      <c r="M654" s="303"/>
      <c r="N654" s="304"/>
      <c r="O654" s="304"/>
      <c r="P654" s="304"/>
      <c r="Q654" s="304"/>
      <c r="R654" s="304"/>
      <c r="S654" s="304"/>
      <c r="T654" s="305"/>
      <c r="AT654" s="306" t="s">
        <v>218</v>
      </c>
      <c r="AU654" s="306" t="s">
        <v>85</v>
      </c>
      <c r="AV654" s="15" t="s">
        <v>104</v>
      </c>
      <c r="AW654" s="15" t="s">
        <v>39</v>
      </c>
      <c r="AX654" s="15" t="s">
        <v>76</v>
      </c>
      <c r="AY654" s="306" t="s">
        <v>208</v>
      </c>
    </row>
    <row r="655" spans="2:51" s="14" customFormat="1" ht="13.5">
      <c r="B655" s="273"/>
      <c r="C655" s="274"/>
      <c r="D655" s="248" t="s">
        <v>218</v>
      </c>
      <c r="E655" s="275" t="s">
        <v>22</v>
      </c>
      <c r="F655" s="276" t="s">
        <v>696</v>
      </c>
      <c r="G655" s="274"/>
      <c r="H655" s="275" t="s">
        <v>22</v>
      </c>
      <c r="I655" s="277"/>
      <c r="J655" s="274"/>
      <c r="K655" s="274"/>
      <c r="L655" s="278"/>
      <c r="M655" s="279"/>
      <c r="N655" s="280"/>
      <c r="O655" s="280"/>
      <c r="P655" s="280"/>
      <c r="Q655" s="280"/>
      <c r="R655" s="280"/>
      <c r="S655" s="280"/>
      <c r="T655" s="281"/>
      <c r="AT655" s="282" t="s">
        <v>218</v>
      </c>
      <c r="AU655" s="282" t="s">
        <v>85</v>
      </c>
      <c r="AV655" s="14" t="s">
        <v>18</v>
      </c>
      <c r="AW655" s="14" t="s">
        <v>39</v>
      </c>
      <c r="AX655" s="14" t="s">
        <v>76</v>
      </c>
      <c r="AY655" s="282" t="s">
        <v>208</v>
      </c>
    </row>
    <row r="656" spans="2:51" s="12" customFormat="1" ht="13.5">
      <c r="B656" s="251"/>
      <c r="C656" s="252"/>
      <c r="D656" s="248" t="s">
        <v>218</v>
      </c>
      <c r="E656" s="253" t="s">
        <v>22</v>
      </c>
      <c r="F656" s="254" t="s">
        <v>954</v>
      </c>
      <c r="G656" s="252"/>
      <c r="H656" s="255">
        <v>452.342</v>
      </c>
      <c r="I656" s="256"/>
      <c r="J656" s="252"/>
      <c r="K656" s="252"/>
      <c r="L656" s="257"/>
      <c r="M656" s="258"/>
      <c r="N656" s="259"/>
      <c r="O656" s="259"/>
      <c r="P656" s="259"/>
      <c r="Q656" s="259"/>
      <c r="R656" s="259"/>
      <c r="S656" s="259"/>
      <c r="T656" s="260"/>
      <c r="AT656" s="261" t="s">
        <v>218</v>
      </c>
      <c r="AU656" s="261" t="s">
        <v>85</v>
      </c>
      <c r="AV656" s="12" t="s">
        <v>85</v>
      </c>
      <c r="AW656" s="12" t="s">
        <v>39</v>
      </c>
      <c r="AX656" s="12" t="s">
        <v>76</v>
      </c>
      <c r="AY656" s="261" t="s">
        <v>208</v>
      </c>
    </row>
    <row r="657" spans="2:51" s="15" customFormat="1" ht="13.5">
      <c r="B657" s="296"/>
      <c r="C657" s="297"/>
      <c r="D657" s="248" t="s">
        <v>218</v>
      </c>
      <c r="E657" s="298" t="s">
        <v>22</v>
      </c>
      <c r="F657" s="299" t="s">
        <v>703</v>
      </c>
      <c r="G657" s="297"/>
      <c r="H657" s="300">
        <v>452.342</v>
      </c>
      <c r="I657" s="301"/>
      <c r="J657" s="297"/>
      <c r="K657" s="297"/>
      <c r="L657" s="302"/>
      <c r="M657" s="303"/>
      <c r="N657" s="304"/>
      <c r="O657" s="304"/>
      <c r="P657" s="304"/>
      <c r="Q657" s="304"/>
      <c r="R657" s="304"/>
      <c r="S657" s="304"/>
      <c r="T657" s="305"/>
      <c r="AT657" s="306" t="s">
        <v>218</v>
      </c>
      <c r="AU657" s="306" t="s">
        <v>85</v>
      </c>
      <c r="AV657" s="15" t="s">
        <v>104</v>
      </c>
      <c r="AW657" s="15" t="s">
        <v>39</v>
      </c>
      <c r="AX657" s="15" t="s">
        <v>76</v>
      </c>
      <c r="AY657" s="306" t="s">
        <v>208</v>
      </c>
    </row>
    <row r="658" spans="2:51" s="14" customFormat="1" ht="13.5">
      <c r="B658" s="273"/>
      <c r="C658" s="274"/>
      <c r="D658" s="248" t="s">
        <v>218</v>
      </c>
      <c r="E658" s="275" t="s">
        <v>22</v>
      </c>
      <c r="F658" s="276" t="s">
        <v>870</v>
      </c>
      <c r="G658" s="274"/>
      <c r="H658" s="275" t="s">
        <v>22</v>
      </c>
      <c r="I658" s="277"/>
      <c r="J658" s="274"/>
      <c r="K658" s="274"/>
      <c r="L658" s="278"/>
      <c r="M658" s="279"/>
      <c r="N658" s="280"/>
      <c r="O658" s="280"/>
      <c r="P658" s="280"/>
      <c r="Q658" s="280"/>
      <c r="R658" s="280"/>
      <c r="S658" s="280"/>
      <c r="T658" s="281"/>
      <c r="AT658" s="282" t="s">
        <v>218</v>
      </c>
      <c r="AU658" s="282" t="s">
        <v>85</v>
      </c>
      <c r="AV658" s="14" t="s">
        <v>18</v>
      </c>
      <c r="AW658" s="14" t="s">
        <v>39</v>
      </c>
      <c r="AX658" s="14" t="s">
        <v>76</v>
      </c>
      <c r="AY658" s="282" t="s">
        <v>208</v>
      </c>
    </row>
    <row r="659" spans="2:51" s="12" customFormat="1" ht="13.5">
      <c r="B659" s="251"/>
      <c r="C659" s="252"/>
      <c r="D659" s="248" t="s">
        <v>218</v>
      </c>
      <c r="E659" s="253" t="s">
        <v>22</v>
      </c>
      <c r="F659" s="254" t="s">
        <v>956</v>
      </c>
      <c r="G659" s="252"/>
      <c r="H659" s="255">
        <v>473.513</v>
      </c>
      <c r="I659" s="256"/>
      <c r="J659" s="252"/>
      <c r="K659" s="252"/>
      <c r="L659" s="257"/>
      <c r="M659" s="258"/>
      <c r="N659" s="259"/>
      <c r="O659" s="259"/>
      <c r="P659" s="259"/>
      <c r="Q659" s="259"/>
      <c r="R659" s="259"/>
      <c r="S659" s="259"/>
      <c r="T659" s="260"/>
      <c r="AT659" s="261" t="s">
        <v>218</v>
      </c>
      <c r="AU659" s="261" t="s">
        <v>85</v>
      </c>
      <c r="AV659" s="12" t="s">
        <v>85</v>
      </c>
      <c r="AW659" s="12" t="s">
        <v>39</v>
      </c>
      <c r="AX659" s="12" t="s">
        <v>76</v>
      </c>
      <c r="AY659" s="261" t="s">
        <v>208</v>
      </c>
    </row>
    <row r="660" spans="2:51" s="15" customFormat="1" ht="13.5">
      <c r="B660" s="296"/>
      <c r="C660" s="297"/>
      <c r="D660" s="248" t="s">
        <v>218</v>
      </c>
      <c r="E660" s="298" t="s">
        <v>22</v>
      </c>
      <c r="F660" s="299" t="s">
        <v>710</v>
      </c>
      <c r="G660" s="297"/>
      <c r="H660" s="300">
        <v>473.513</v>
      </c>
      <c r="I660" s="301"/>
      <c r="J660" s="297"/>
      <c r="K660" s="297"/>
      <c r="L660" s="302"/>
      <c r="M660" s="303"/>
      <c r="N660" s="304"/>
      <c r="O660" s="304"/>
      <c r="P660" s="304"/>
      <c r="Q660" s="304"/>
      <c r="R660" s="304"/>
      <c r="S660" s="304"/>
      <c r="T660" s="305"/>
      <c r="AT660" s="306" t="s">
        <v>218</v>
      </c>
      <c r="AU660" s="306" t="s">
        <v>85</v>
      </c>
      <c r="AV660" s="15" t="s">
        <v>104</v>
      </c>
      <c r="AW660" s="15" t="s">
        <v>39</v>
      </c>
      <c r="AX660" s="15" t="s">
        <v>76</v>
      </c>
      <c r="AY660" s="306" t="s">
        <v>208</v>
      </c>
    </row>
    <row r="661" spans="2:51" s="13" customFormat="1" ht="13.5">
      <c r="B661" s="262"/>
      <c r="C661" s="263"/>
      <c r="D661" s="248" t="s">
        <v>218</v>
      </c>
      <c r="E661" s="264" t="s">
        <v>22</v>
      </c>
      <c r="F661" s="265" t="s">
        <v>259</v>
      </c>
      <c r="G661" s="263"/>
      <c r="H661" s="266">
        <v>1456.339</v>
      </c>
      <c r="I661" s="267"/>
      <c r="J661" s="263"/>
      <c r="K661" s="263"/>
      <c r="L661" s="268"/>
      <c r="M661" s="269"/>
      <c r="N661" s="270"/>
      <c r="O661" s="270"/>
      <c r="P661" s="270"/>
      <c r="Q661" s="270"/>
      <c r="R661" s="270"/>
      <c r="S661" s="270"/>
      <c r="T661" s="271"/>
      <c r="AT661" s="272" t="s">
        <v>218</v>
      </c>
      <c r="AU661" s="272" t="s">
        <v>85</v>
      </c>
      <c r="AV661" s="13" t="s">
        <v>121</v>
      </c>
      <c r="AW661" s="13" t="s">
        <v>39</v>
      </c>
      <c r="AX661" s="13" t="s">
        <v>18</v>
      </c>
      <c r="AY661" s="272" t="s">
        <v>208</v>
      </c>
    </row>
    <row r="662" spans="2:65" s="1" customFormat="1" ht="38.25" customHeight="1">
      <c r="B662" s="48"/>
      <c r="C662" s="236" t="s">
        <v>972</v>
      </c>
      <c r="D662" s="236" t="s">
        <v>210</v>
      </c>
      <c r="E662" s="237" t="s">
        <v>973</v>
      </c>
      <c r="F662" s="238" t="s">
        <v>974</v>
      </c>
      <c r="G662" s="239" t="s">
        <v>213</v>
      </c>
      <c r="H662" s="240">
        <v>1456.339</v>
      </c>
      <c r="I662" s="241"/>
      <c r="J662" s="242">
        <f>ROUND(I662*H662,2)</f>
        <v>0</v>
      </c>
      <c r="K662" s="238" t="s">
        <v>214</v>
      </c>
      <c r="L662" s="74"/>
      <c r="M662" s="243" t="s">
        <v>22</v>
      </c>
      <c r="N662" s="244" t="s">
        <v>47</v>
      </c>
      <c r="O662" s="49"/>
      <c r="P662" s="245">
        <f>O662*H662</f>
        <v>0</v>
      </c>
      <c r="Q662" s="245">
        <v>0</v>
      </c>
      <c r="R662" s="245">
        <f>Q662*H662</f>
        <v>0</v>
      </c>
      <c r="S662" s="245">
        <v>0</v>
      </c>
      <c r="T662" s="246">
        <f>S662*H662</f>
        <v>0</v>
      </c>
      <c r="AR662" s="26" t="s">
        <v>121</v>
      </c>
      <c r="AT662" s="26" t="s">
        <v>210</v>
      </c>
      <c r="AU662" s="26" t="s">
        <v>85</v>
      </c>
      <c r="AY662" s="26" t="s">
        <v>208</v>
      </c>
      <c r="BE662" s="247">
        <f>IF(N662="základní",J662,0)</f>
        <v>0</v>
      </c>
      <c r="BF662" s="247">
        <f>IF(N662="snížená",J662,0)</f>
        <v>0</v>
      </c>
      <c r="BG662" s="247">
        <f>IF(N662="zákl. přenesená",J662,0)</f>
        <v>0</v>
      </c>
      <c r="BH662" s="247">
        <f>IF(N662="sníž. přenesená",J662,0)</f>
        <v>0</v>
      </c>
      <c r="BI662" s="247">
        <f>IF(N662="nulová",J662,0)</f>
        <v>0</v>
      </c>
      <c r="BJ662" s="26" t="s">
        <v>18</v>
      </c>
      <c r="BK662" s="247">
        <f>ROUND(I662*H662,2)</f>
        <v>0</v>
      </c>
      <c r="BL662" s="26" t="s">
        <v>121</v>
      </c>
      <c r="BM662" s="26" t="s">
        <v>975</v>
      </c>
    </row>
    <row r="663" spans="2:65" s="1" customFormat="1" ht="38.25" customHeight="1">
      <c r="B663" s="48"/>
      <c r="C663" s="236" t="s">
        <v>976</v>
      </c>
      <c r="D663" s="236" t="s">
        <v>210</v>
      </c>
      <c r="E663" s="237" t="s">
        <v>977</v>
      </c>
      <c r="F663" s="238" t="s">
        <v>978</v>
      </c>
      <c r="G663" s="239" t="s">
        <v>213</v>
      </c>
      <c r="H663" s="240">
        <v>1456.339</v>
      </c>
      <c r="I663" s="241"/>
      <c r="J663" s="242">
        <f>ROUND(I663*H663,2)</f>
        <v>0</v>
      </c>
      <c r="K663" s="238" t="s">
        <v>214</v>
      </c>
      <c r="L663" s="74"/>
      <c r="M663" s="243" t="s">
        <v>22</v>
      </c>
      <c r="N663" s="244" t="s">
        <v>47</v>
      </c>
      <c r="O663" s="49"/>
      <c r="P663" s="245">
        <f>O663*H663</f>
        <v>0</v>
      </c>
      <c r="Q663" s="245">
        <v>0.00186</v>
      </c>
      <c r="R663" s="245">
        <f>Q663*H663</f>
        <v>2.70879054</v>
      </c>
      <c r="S663" s="245">
        <v>0</v>
      </c>
      <c r="T663" s="246">
        <f>S663*H663</f>
        <v>0</v>
      </c>
      <c r="AR663" s="26" t="s">
        <v>121</v>
      </c>
      <c r="AT663" s="26" t="s">
        <v>210</v>
      </c>
      <c r="AU663" s="26" t="s">
        <v>85</v>
      </c>
      <c r="AY663" s="26" t="s">
        <v>208</v>
      </c>
      <c r="BE663" s="247">
        <f>IF(N663="základní",J663,0)</f>
        <v>0</v>
      </c>
      <c r="BF663" s="247">
        <f>IF(N663="snížená",J663,0)</f>
        <v>0</v>
      </c>
      <c r="BG663" s="247">
        <f>IF(N663="zákl. přenesená",J663,0)</f>
        <v>0</v>
      </c>
      <c r="BH663" s="247">
        <f>IF(N663="sníž. přenesená",J663,0)</f>
        <v>0</v>
      </c>
      <c r="BI663" s="247">
        <f>IF(N663="nulová",J663,0)</f>
        <v>0</v>
      </c>
      <c r="BJ663" s="26" t="s">
        <v>18</v>
      </c>
      <c r="BK663" s="247">
        <f>ROUND(I663*H663,2)</f>
        <v>0</v>
      </c>
      <c r="BL663" s="26" t="s">
        <v>121</v>
      </c>
      <c r="BM663" s="26" t="s">
        <v>979</v>
      </c>
    </row>
    <row r="664" spans="2:51" s="14" customFormat="1" ht="13.5">
      <c r="B664" s="273"/>
      <c r="C664" s="274"/>
      <c r="D664" s="248" t="s">
        <v>218</v>
      </c>
      <c r="E664" s="275" t="s">
        <v>22</v>
      </c>
      <c r="F664" s="276" t="s">
        <v>680</v>
      </c>
      <c r="G664" s="274"/>
      <c r="H664" s="275" t="s">
        <v>22</v>
      </c>
      <c r="I664" s="277"/>
      <c r="J664" s="274"/>
      <c r="K664" s="274"/>
      <c r="L664" s="278"/>
      <c r="M664" s="279"/>
      <c r="N664" s="280"/>
      <c r="O664" s="280"/>
      <c r="P664" s="280"/>
      <c r="Q664" s="280"/>
      <c r="R664" s="280"/>
      <c r="S664" s="280"/>
      <c r="T664" s="281"/>
      <c r="AT664" s="282" t="s">
        <v>218</v>
      </c>
      <c r="AU664" s="282" t="s">
        <v>85</v>
      </c>
      <c r="AV664" s="14" t="s">
        <v>18</v>
      </c>
      <c r="AW664" s="14" t="s">
        <v>39</v>
      </c>
      <c r="AX664" s="14" t="s">
        <v>76</v>
      </c>
      <c r="AY664" s="282" t="s">
        <v>208</v>
      </c>
    </row>
    <row r="665" spans="2:51" s="12" customFormat="1" ht="13.5">
      <c r="B665" s="251"/>
      <c r="C665" s="252"/>
      <c r="D665" s="248" t="s">
        <v>218</v>
      </c>
      <c r="E665" s="253" t="s">
        <v>22</v>
      </c>
      <c r="F665" s="254" t="s">
        <v>946</v>
      </c>
      <c r="G665" s="252"/>
      <c r="H665" s="255">
        <v>450.312</v>
      </c>
      <c r="I665" s="256"/>
      <c r="J665" s="252"/>
      <c r="K665" s="252"/>
      <c r="L665" s="257"/>
      <c r="M665" s="258"/>
      <c r="N665" s="259"/>
      <c r="O665" s="259"/>
      <c r="P665" s="259"/>
      <c r="Q665" s="259"/>
      <c r="R665" s="259"/>
      <c r="S665" s="259"/>
      <c r="T665" s="260"/>
      <c r="AT665" s="261" t="s">
        <v>218</v>
      </c>
      <c r="AU665" s="261" t="s">
        <v>85</v>
      </c>
      <c r="AV665" s="12" t="s">
        <v>85</v>
      </c>
      <c r="AW665" s="12" t="s">
        <v>39</v>
      </c>
      <c r="AX665" s="12" t="s">
        <v>76</v>
      </c>
      <c r="AY665" s="261" t="s">
        <v>208</v>
      </c>
    </row>
    <row r="666" spans="2:51" s="12" customFormat="1" ht="13.5">
      <c r="B666" s="251"/>
      <c r="C666" s="252"/>
      <c r="D666" s="248" t="s">
        <v>218</v>
      </c>
      <c r="E666" s="253" t="s">
        <v>22</v>
      </c>
      <c r="F666" s="254" t="s">
        <v>947</v>
      </c>
      <c r="G666" s="252"/>
      <c r="H666" s="255">
        <v>25.139</v>
      </c>
      <c r="I666" s="256"/>
      <c r="J666" s="252"/>
      <c r="K666" s="252"/>
      <c r="L666" s="257"/>
      <c r="M666" s="258"/>
      <c r="N666" s="259"/>
      <c r="O666" s="259"/>
      <c r="P666" s="259"/>
      <c r="Q666" s="259"/>
      <c r="R666" s="259"/>
      <c r="S666" s="259"/>
      <c r="T666" s="260"/>
      <c r="AT666" s="261" t="s">
        <v>218</v>
      </c>
      <c r="AU666" s="261" t="s">
        <v>85</v>
      </c>
      <c r="AV666" s="12" t="s">
        <v>85</v>
      </c>
      <c r="AW666" s="12" t="s">
        <v>39</v>
      </c>
      <c r="AX666" s="12" t="s">
        <v>76</v>
      </c>
      <c r="AY666" s="261" t="s">
        <v>208</v>
      </c>
    </row>
    <row r="667" spans="2:51" s="12" customFormat="1" ht="13.5">
      <c r="B667" s="251"/>
      <c r="C667" s="252"/>
      <c r="D667" s="248" t="s">
        <v>218</v>
      </c>
      <c r="E667" s="253" t="s">
        <v>22</v>
      </c>
      <c r="F667" s="254" t="s">
        <v>948</v>
      </c>
      <c r="G667" s="252"/>
      <c r="H667" s="255">
        <v>26.701</v>
      </c>
      <c r="I667" s="256"/>
      <c r="J667" s="252"/>
      <c r="K667" s="252"/>
      <c r="L667" s="257"/>
      <c r="M667" s="258"/>
      <c r="N667" s="259"/>
      <c r="O667" s="259"/>
      <c r="P667" s="259"/>
      <c r="Q667" s="259"/>
      <c r="R667" s="259"/>
      <c r="S667" s="259"/>
      <c r="T667" s="260"/>
      <c r="AT667" s="261" t="s">
        <v>218</v>
      </c>
      <c r="AU667" s="261" t="s">
        <v>85</v>
      </c>
      <c r="AV667" s="12" t="s">
        <v>85</v>
      </c>
      <c r="AW667" s="12" t="s">
        <v>39</v>
      </c>
      <c r="AX667" s="12" t="s">
        <v>76</v>
      </c>
      <c r="AY667" s="261" t="s">
        <v>208</v>
      </c>
    </row>
    <row r="668" spans="2:51" s="12" customFormat="1" ht="13.5">
      <c r="B668" s="251"/>
      <c r="C668" s="252"/>
      <c r="D668" s="248" t="s">
        <v>218</v>
      </c>
      <c r="E668" s="253" t="s">
        <v>22</v>
      </c>
      <c r="F668" s="254" t="s">
        <v>949</v>
      </c>
      <c r="G668" s="252"/>
      <c r="H668" s="255">
        <v>28.332</v>
      </c>
      <c r="I668" s="256"/>
      <c r="J668" s="252"/>
      <c r="K668" s="252"/>
      <c r="L668" s="257"/>
      <c r="M668" s="258"/>
      <c r="N668" s="259"/>
      <c r="O668" s="259"/>
      <c r="P668" s="259"/>
      <c r="Q668" s="259"/>
      <c r="R668" s="259"/>
      <c r="S668" s="259"/>
      <c r="T668" s="260"/>
      <c r="AT668" s="261" t="s">
        <v>218</v>
      </c>
      <c r="AU668" s="261" t="s">
        <v>85</v>
      </c>
      <c r="AV668" s="12" t="s">
        <v>85</v>
      </c>
      <c r="AW668" s="12" t="s">
        <v>39</v>
      </c>
      <c r="AX668" s="12" t="s">
        <v>76</v>
      </c>
      <c r="AY668" s="261" t="s">
        <v>208</v>
      </c>
    </row>
    <row r="669" spans="2:51" s="15" customFormat="1" ht="13.5">
      <c r="B669" s="296"/>
      <c r="C669" s="297"/>
      <c r="D669" s="248" t="s">
        <v>218</v>
      </c>
      <c r="E669" s="298" t="s">
        <v>22</v>
      </c>
      <c r="F669" s="299" t="s">
        <v>695</v>
      </c>
      <c r="G669" s="297"/>
      <c r="H669" s="300">
        <v>530.484</v>
      </c>
      <c r="I669" s="301"/>
      <c r="J669" s="297"/>
      <c r="K669" s="297"/>
      <c r="L669" s="302"/>
      <c r="M669" s="303"/>
      <c r="N669" s="304"/>
      <c r="O669" s="304"/>
      <c r="P669" s="304"/>
      <c r="Q669" s="304"/>
      <c r="R669" s="304"/>
      <c r="S669" s="304"/>
      <c r="T669" s="305"/>
      <c r="AT669" s="306" t="s">
        <v>218</v>
      </c>
      <c r="AU669" s="306" t="s">
        <v>85</v>
      </c>
      <c r="AV669" s="15" t="s">
        <v>104</v>
      </c>
      <c r="AW669" s="15" t="s">
        <v>39</v>
      </c>
      <c r="AX669" s="15" t="s">
        <v>76</v>
      </c>
      <c r="AY669" s="306" t="s">
        <v>208</v>
      </c>
    </row>
    <row r="670" spans="2:51" s="14" customFormat="1" ht="13.5">
      <c r="B670" s="273"/>
      <c r="C670" s="274"/>
      <c r="D670" s="248" t="s">
        <v>218</v>
      </c>
      <c r="E670" s="275" t="s">
        <v>22</v>
      </c>
      <c r="F670" s="276" t="s">
        <v>696</v>
      </c>
      <c r="G670" s="274"/>
      <c r="H670" s="275" t="s">
        <v>22</v>
      </c>
      <c r="I670" s="277"/>
      <c r="J670" s="274"/>
      <c r="K670" s="274"/>
      <c r="L670" s="278"/>
      <c r="M670" s="279"/>
      <c r="N670" s="280"/>
      <c r="O670" s="280"/>
      <c r="P670" s="280"/>
      <c r="Q670" s="280"/>
      <c r="R670" s="280"/>
      <c r="S670" s="280"/>
      <c r="T670" s="281"/>
      <c r="AT670" s="282" t="s">
        <v>218</v>
      </c>
      <c r="AU670" s="282" t="s">
        <v>85</v>
      </c>
      <c r="AV670" s="14" t="s">
        <v>18</v>
      </c>
      <c r="AW670" s="14" t="s">
        <v>39</v>
      </c>
      <c r="AX670" s="14" t="s">
        <v>76</v>
      </c>
      <c r="AY670" s="282" t="s">
        <v>208</v>
      </c>
    </row>
    <row r="671" spans="2:51" s="12" customFormat="1" ht="13.5">
      <c r="B671" s="251"/>
      <c r="C671" s="252"/>
      <c r="D671" s="248" t="s">
        <v>218</v>
      </c>
      <c r="E671" s="253" t="s">
        <v>22</v>
      </c>
      <c r="F671" s="254" t="s">
        <v>954</v>
      </c>
      <c r="G671" s="252"/>
      <c r="H671" s="255">
        <v>452.342</v>
      </c>
      <c r="I671" s="256"/>
      <c r="J671" s="252"/>
      <c r="K671" s="252"/>
      <c r="L671" s="257"/>
      <c r="M671" s="258"/>
      <c r="N671" s="259"/>
      <c r="O671" s="259"/>
      <c r="P671" s="259"/>
      <c r="Q671" s="259"/>
      <c r="R671" s="259"/>
      <c r="S671" s="259"/>
      <c r="T671" s="260"/>
      <c r="AT671" s="261" t="s">
        <v>218</v>
      </c>
      <c r="AU671" s="261" t="s">
        <v>85</v>
      </c>
      <c r="AV671" s="12" t="s">
        <v>85</v>
      </c>
      <c r="AW671" s="12" t="s">
        <v>39</v>
      </c>
      <c r="AX671" s="12" t="s">
        <v>76</v>
      </c>
      <c r="AY671" s="261" t="s">
        <v>208</v>
      </c>
    </row>
    <row r="672" spans="2:51" s="15" customFormat="1" ht="13.5">
      <c r="B672" s="296"/>
      <c r="C672" s="297"/>
      <c r="D672" s="248" t="s">
        <v>218</v>
      </c>
      <c r="E672" s="298" t="s">
        <v>22</v>
      </c>
      <c r="F672" s="299" t="s">
        <v>703</v>
      </c>
      <c r="G672" s="297"/>
      <c r="H672" s="300">
        <v>452.342</v>
      </c>
      <c r="I672" s="301"/>
      <c r="J672" s="297"/>
      <c r="K672" s="297"/>
      <c r="L672" s="302"/>
      <c r="M672" s="303"/>
      <c r="N672" s="304"/>
      <c r="O672" s="304"/>
      <c r="P672" s="304"/>
      <c r="Q672" s="304"/>
      <c r="R672" s="304"/>
      <c r="S672" s="304"/>
      <c r="T672" s="305"/>
      <c r="AT672" s="306" t="s">
        <v>218</v>
      </c>
      <c r="AU672" s="306" t="s">
        <v>85</v>
      </c>
      <c r="AV672" s="15" t="s">
        <v>104</v>
      </c>
      <c r="AW672" s="15" t="s">
        <v>39</v>
      </c>
      <c r="AX672" s="15" t="s">
        <v>76</v>
      </c>
      <c r="AY672" s="306" t="s">
        <v>208</v>
      </c>
    </row>
    <row r="673" spans="2:51" s="14" customFormat="1" ht="13.5">
      <c r="B673" s="273"/>
      <c r="C673" s="274"/>
      <c r="D673" s="248" t="s">
        <v>218</v>
      </c>
      <c r="E673" s="275" t="s">
        <v>22</v>
      </c>
      <c r="F673" s="276" t="s">
        <v>870</v>
      </c>
      <c r="G673" s="274"/>
      <c r="H673" s="275" t="s">
        <v>22</v>
      </c>
      <c r="I673" s="277"/>
      <c r="J673" s="274"/>
      <c r="K673" s="274"/>
      <c r="L673" s="278"/>
      <c r="M673" s="279"/>
      <c r="N673" s="280"/>
      <c r="O673" s="280"/>
      <c r="P673" s="280"/>
      <c r="Q673" s="280"/>
      <c r="R673" s="280"/>
      <c r="S673" s="280"/>
      <c r="T673" s="281"/>
      <c r="AT673" s="282" t="s">
        <v>218</v>
      </c>
      <c r="AU673" s="282" t="s">
        <v>85</v>
      </c>
      <c r="AV673" s="14" t="s">
        <v>18</v>
      </c>
      <c r="AW673" s="14" t="s">
        <v>39</v>
      </c>
      <c r="AX673" s="14" t="s">
        <v>76</v>
      </c>
      <c r="AY673" s="282" t="s">
        <v>208</v>
      </c>
    </row>
    <row r="674" spans="2:51" s="12" customFormat="1" ht="13.5">
      <c r="B674" s="251"/>
      <c r="C674" s="252"/>
      <c r="D674" s="248" t="s">
        <v>218</v>
      </c>
      <c r="E674" s="253" t="s">
        <v>22</v>
      </c>
      <c r="F674" s="254" t="s">
        <v>956</v>
      </c>
      <c r="G674" s="252"/>
      <c r="H674" s="255">
        <v>473.513</v>
      </c>
      <c r="I674" s="256"/>
      <c r="J674" s="252"/>
      <c r="K674" s="252"/>
      <c r="L674" s="257"/>
      <c r="M674" s="258"/>
      <c r="N674" s="259"/>
      <c r="O674" s="259"/>
      <c r="P674" s="259"/>
      <c r="Q674" s="259"/>
      <c r="R674" s="259"/>
      <c r="S674" s="259"/>
      <c r="T674" s="260"/>
      <c r="AT674" s="261" t="s">
        <v>218</v>
      </c>
      <c r="AU674" s="261" t="s">
        <v>85</v>
      </c>
      <c r="AV674" s="12" t="s">
        <v>85</v>
      </c>
      <c r="AW674" s="12" t="s">
        <v>39</v>
      </c>
      <c r="AX674" s="12" t="s">
        <v>76</v>
      </c>
      <c r="AY674" s="261" t="s">
        <v>208</v>
      </c>
    </row>
    <row r="675" spans="2:51" s="15" customFormat="1" ht="13.5">
      <c r="B675" s="296"/>
      <c r="C675" s="297"/>
      <c r="D675" s="248" t="s">
        <v>218</v>
      </c>
      <c r="E675" s="298" t="s">
        <v>22</v>
      </c>
      <c r="F675" s="299" t="s">
        <v>710</v>
      </c>
      <c r="G675" s="297"/>
      <c r="H675" s="300">
        <v>473.513</v>
      </c>
      <c r="I675" s="301"/>
      <c r="J675" s="297"/>
      <c r="K675" s="297"/>
      <c r="L675" s="302"/>
      <c r="M675" s="303"/>
      <c r="N675" s="304"/>
      <c r="O675" s="304"/>
      <c r="P675" s="304"/>
      <c r="Q675" s="304"/>
      <c r="R675" s="304"/>
      <c r="S675" s="304"/>
      <c r="T675" s="305"/>
      <c r="AT675" s="306" t="s">
        <v>218</v>
      </c>
      <c r="AU675" s="306" t="s">
        <v>85</v>
      </c>
      <c r="AV675" s="15" t="s">
        <v>104</v>
      </c>
      <c r="AW675" s="15" t="s">
        <v>39</v>
      </c>
      <c r="AX675" s="15" t="s">
        <v>76</v>
      </c>
      <c r="AY675" s="306" t="s">
        <v>208</v>
      </c>
    </row>
    <row r="676" spans="2:51" s="13" customFormat="1" ht="13.5">
      <c r="B676" s="262"/>
      <c r="C676" s="263"/>
      <c r="D676" s="248" t="s">
        <v>218</v>
      </c>
      <c r="E676" s="264" t="s">
        <v>22</v>
      </c>
      <c r="F676" s="265" t="s">
        <v>259</v>
      </c>
      <c r="G676" s="263"/>
      <c r="H676" s="266">
        <v>1456.339</v>
      </c>
      <c r="I676" s="267"/>
      <c r="J676" s="263"/>
      <c r="K676" s="263"/>
      <c r="L676" s="268"/>
      <c r="M676" s="269"/>
      <c r="N676" s="270"/>
      <c r="O676" s="270"/>
      <c r="P676" s="270"/>
      <c r="Q676" s="270"/>
      <c r="R676" s="270"/>
      <c r="S676" s="270"/>
      <c r="T676" s="271"/>
      <c r="AT676" s="272" t="s">
        <v>218</v>
      </c>
      <c r="AU676" s="272" t="s">
        <v>85</v>
      </c>
      <c r="AV676" s="13" t="s">
        <v>121</v>
      </c>
      <c r="AW676" s="13" t="s">
        <v>39</v>
      </c>
      <c r="AX676" s="13" t="s">
        <v>18</v>
      </c>
      <c r="AY676" s="272" t="s">
        <v>208</v>
      </c>
    </row>
    <row r="677" spans="2:65" s="1" customFormat="1" ht="63.75" customHeight="1">
      <c r="B677" s="48"/>
      <c r="C677" s="236" t="s">
        <v>980</v>
      </c>
      <c r="D677" s="236" t="s">
        <v>210</v>
      </c>
      <c r="E677" s="237" t="s">
        <v>981</v>
      </c>
      <c r="F677" s="238" t="s">
        <v>982</v>
      </c>
      <c r="G677" s="239" t="s">
        <v>340</v>
      </c>
      <c r="H677" s="240">
        <v>46.893</v>
      </c>
      <c r="I677" s="241"/>
      <c r="J677" s="242">
        <f>ROUND(I677*H677,2)</f>
        <v>0</v>
      </c>
      <c r="K677" s="238" t="s">
        <v>214</v>
      </c>
      <c r="L677" s="74"/>
      <c r="M677" s="243" t="s">
        <v>22</v>
      </c>
      <c r="N677" s="244" t="s">
        <v>47</v>
      </c>
      <c r="O677" s="49"/>
      <c r="P677" s="245">
        <f>O677*H677</f>
        <v>0</v>
      </c>
      <c r="Q677" s="245">
        <v>1.05516</v>
      </c>
      <c r="R677" s="245">
        <f>Q677*H677</f>
        <v>49.479617880000006</v>
      </c>
      <c r="S677" s="245">
        <v>0</v>
      </c>
      <c r="T677" s="246">
        <f>S677*H677</f>
        <v>0</v>
      </c>
      <c r="AR677" s="26" t="s">
        <v>121</v>
      </c>
      <c r="AT677" s="26" t="s">
        <v>210</v>
      </c>
      <c r="AU677" s="26" t="s">
        <v>85</v>
      </c>
      <c r="AY677" s="26" t="s">
        <v>208</v>
      </c>
      <c r="BE677" s="247">
        <f>IF(N677="základní",J677,0)</f>
        <v>0</v>
      </c>
      <c r="BF677" s="247">
        <f>IF(N677="snížená",J677,0)</f>
        <v>0</v>
      </c>
      <c r="BG677" s="247">
        <f>IF(N677="zákl. přenesená",J677,0)</f>
        <v>0</v>
      </c>
      <c r="BH677" s="247">
        <f>IF(N677="sníž. přenesená",J677,0)</f>
        <v>0</v>
      </c>
      <c r="BI677" s="247">
        <f>IF(N677="nulová",J677,0)</f>
        <v>0</v>
      </c>
      <c r="BJ677" s="26" t="s">
        <v>18</v>
      </c>
      <c r="BK677" s="247">
        <f>ROUND(I677*H677,2)</f>
        <v>0</v>
      </c>
      <c r="BL677" s="26" t="s">
        <v>121</v>
      </c>
      <c r="BM677" s="26" t="s">
        <v>983</v>
      </c>
    </row>
    <row r="678" spans="2:51" s="12" customFormat="1" ht="13.5">
      <c r="B678" s="251"/>
      <c r="C678" s="252"/>
      <c r="D678" s="248" t="s">
        <v>218</v>
      </c>
      <c r="E678" s="253" t="s">
        <v>22</v>
      </c>
      <c r="F678" s="254" t="s">
        <v>984</v>
      </c>
      <c r="G678" s="252"/>
      <c r="H678" s="255">
        <v>0.087</v>
      </c>
      <c r="I678" s="256"/>
      <c r="J678" s="252"/>
      <c r="K678" s="252"/>
      <c r="L678" s="257"/>
      <c r="M678" s="258"/>
      <c r="N678" s="259"/>
      <c r="O678" s="259"/>
      <c r="P678" s="259"/>
      <c r="Q678" s="259"/>
      <c r="R678" s="259"/>
      <c r="S678" s="259"/>
      <c r="T678" s="260"/>
      <c r="AT678" s="261" t="s">
        <v>218</v>
      </c>
      <c r="AU678" s="261" t="s">
        <v>85</v>
      </c>
      <c r="AV678" s="12" t="s">
        <v>85</v>
      </c>
      <c r="AW678" s="12" t="s">
        <v>39</v>
      </c>
      <c r="AX678" s="12" t="s">
        <v>76</v>
      </c>
      <c r="AY678" s="261" t="s">
        <v>208</v>
      </c>
    </row>
    <row r="679" spans="2:51" s="14" customFormat="1" ht="13.5">
      <c r="B679" s="273"/>
      <c r="C679" s="274"/>
      <c r="D679" s="248" t="s">
        <v>218</v>
      </c>
      <c r="E679" s="275" t="s">
        <v>22</v>
      </c>
      <c r="F679" s="276" t="s">
        <v>985</v>
      </c>
      <c r="G679" s="274"/>
      <c r="H679" s="275" t="s">
        <v>22</v>
      </c>
      <c r="I679" s="277"/>
      <c r="J679" s="274"/>
      <c r="K679" s="274"/>
      <c r="L679" s="278"/>
      <c r="M679" s="279"/>
      <c r="N679" s="280"/>
      <c r="O679" s="280"/>
      <c r="P679" s="280"/>
      <c r="Q679" s="280"/>
      <c r="R679" s="280"/>
      <c r="S679" s="280"/>
      <c r="T679" s="281"/>
      <c r="AT679" s="282" t="s">
        <v>218</v>
      </c>
      <c r="AU679" s="282" t="s">
        <v>85</v>
      </c>
      <c r="AV679" s="14" t="s">
        <v>18</v>
      </c>
      <c r="AW679" s="14" t="s">
        <v>39</v>
      </c>
      <c r="AX679" s="14" t="s">
        <v>76</v>
      </c>
      <c r="AY679" s="282" t="s">
        <v>208</v>
      </c>
    </row>
    <row r="680" spans="2:51" s="12" customFormat="1" ht="13.5">
      <c r="B680" s="251"/>
      <c r="C680" s="252"/>
      <c r="D680" s="248" t="s">
        <v>218</v>
      </c>
      <c r="E680" s="253" t="s">
        <v>22</v>
      </c>
      <c r="F680" s="254" t="s">
        <v>986</v>
      </c>
      <c r="G680" s="252"/>
      <c r="H680" s="255">
        <v>18.422</v>
      </c>
      <c r="I680" s="256"/>
      <c r="J680" s="252"/>
      <c r="K680" s="252"/>
      <c r="L680" s="257"/>
      <c r="M680" s="258"/>
      <c r="N680" s="259"/>
      <c r="O680" s="259"/>
      <c r="P680" s="259"/>
      <c r="Q680" s="259"/>
      <c r="R680" s="259"/>
      <c r="S680" s="259"/>
      <c r="T680" s="260"/>
      <c r="AT680" s="261" t="s">
        <v>218</v>
      </c>
      <c r="AU680" s="261" t="s">
        <v>85</v>
      </c>
      <c r="AV680" s="12" t="s">
        <v>85</v>
      </c>
      <c r="AW680" s="12" t="s">
        <v>39</v>
      </c>
      <c r="AX680" s="12" t="s">
        <v>76</v>
      </c>
      <c r="AY680" s="261" t="s">
        <v>208</v>
      </c>
    </row>
    <row r="681" spans="2:51" s="12" customFormat="1" ht="13.5">
      <c r="B681" s="251"/>
      <c r="C681" s="252"/>
      <c r="D681" s="248" t="s">
        <v>218</v>
      </c>
      <c r="E681" s="253" t="s">
        <v>22</v>
      </c>
      <c r="F681" s="254" t="s">
        <v>987</v>
      </c>
      <c r="G681" s="252"/>
      <c r="H681" s="255">
        <v>13.948</v>
      </c>
      <c r="I681" s="256"/>
      <c r="J681" s="252"/>
      <c r="K681" s="252"/>
      <c r="L681" s="257"/>
      <c r="M681" s="258"/>
      <c r="N681" s="259"/>
      <c r="O681" s="259"/>
      <c r="P681" s="259"/>
      <c r="Q681" s="259"/>
      <c r="R681" s="259"/>
      <c r="S681" s="259"/>
      <c r="T681" s="260"/>
      <c r="AT681" s="261" t="s">
        <v>218</v>
      </c>
      <c r="AU681" s="261" t="s">
        <v>85</v>
      </c>
      <c r="AV681" s="12" t="s">
        <v>85</v>
      </c>
      <c r="AW681" s="12" t="s">
        <v>39</v>
      </c>
      <c r="AX681" s="12" t="s">
        <v>76</v>
      </c>
      <c r="AY681" s="261" t="s">
        <v>208</v>
      </c>
    </row>
    <row r="682" spans="2:51" s="12" customFormat="1" ht="13.5">
      <c r="B682" s="251"/>
      <c r="C682" s="252"/>
      <c r="D682" s="248" t="s">
        <v>218</v>
      </c>
      <c r="E682" s="253" t="s">
        <v>22</v>
      </c>
      <c r="F682" s="254" t="s">
        <v>988</v>
      </c>
      <c r="G682" s="252"/>
      <c r="H682" s="255">
        <v>12.203</v>
      </c>
      <c r="I682" s="256"/>
      <c r="J682" s="252"/>
      <c r="K682" s="252"/>
      <c r="L682" s="257"/>
      <c r="M682" s="258"/>
      <c r="N682" s="259"/>
      <c r="O682" s="259"/>
      <c r="P682" s="259"/>
      <c r="Q682" s="259"/>
      <c r="R682" s="259"/>
      <c r="S682" s="259"/>
      <c r="T682" s="260"/>
      <c r="AT682" s="261" t="s">
        <v>218</v>
      </c>
      <c r="AU682" s="261" t="s">
        <v>85</v>
      </c>
      <c r="AV682" s="12" t="s">
        <v>85</v>
      </c>
      <c r="AW682" s="12" t="s">
        <v>39</v>
      </c>
      <c r="AX682" s="12" t="s">
        <v>76</v>
      </c>
      <c r="AY682" s="261" t="s">
        <v>208</v>
      </c>
    </row>
    <row r="683" spans="2:51" s="13" customFormat="1" ht="13.5">
      <c r="B683" s="262"/>
      <c r="C683" s="263"/>
      <c r="D683" s="248" t="s">
        <v>218</v>
      </c>
      <c r="E683" s="264" t="s">
        <v>22</v>
      </c>
      <c r="F683" s="265" t="s">
        <v>259</v>
      </c>
      <c r="G683" s="263"/>
      <c r="H683" s="266">
        <v>44.66</v>
      </c>
      <c r="I683" s="267"/>
      <c r="J683" s="263"/>
      <c r="K683" s="263"/>
      <c r="L683" s="268"/>
      <c r="M683" s="269"/>
      <c r="N683" s="270"/>
      <c r="O683" s="270"/>
      <c r="P683" s="270"/>
      <c r="Q683" s="270"/>
      <c r="R683" s="270"/>
      <c r="S683" s="270"/>
      <c r="T683" s="271"/>
      <c r="AT683" s="272" t="s">
        <v>218</v>
      </c>
      <c r="AU683" s="272" t="s">
        <v>85</v>
      </c>
      <c r="AV683" s="13" t="s">
        <v>121</v>
      </c>
      <c r="AW683" s="13" t="s">
        <v>39</v>
      </c>
      <c r="AX683" s="13" t="s">
        <v>18</v>
      </c>
      <c r="AY683" s="272" t="s">
        <v>208</v>
      </c>
    </row>
    <row r="684" spans="2:51" s="12" customFormat="1" ht="13.5">
      <c r="B684" s="251"/>
      <c r="C684" s="252"/>
      <c r="D684" s="248" t="s">
        <v>218</v>
      </c>
      <c r="E684" s="252"/>
      <c r="F684" s="254" t="s">
        <v>989</v>
      </c>
      <c r="G684" s="252"/>
      <c r="H684" s="255">
        <v>46.893</v>
      </c>
      <c r="I684" s="256"/>
      <c r="J684" s="252"/>
      <c r="K684" s="252"/>
      <c r="L684" s="257"/>
      <c r="M684" s="258"/>
      <c r="N684" s="259"/>
      <c r="O684" s="259"/>
      <c r="P684" s="259"/>
      <c r="Q684" s="259"/>
      <c r="R684" s="259"/>
      <c r="S684" s="259"/>
      <c r="T684" s="260"/>
      <c r="AT684" s="261" t="s">
        <v>218</v>
      </c>
      <c r="AU684" s="261" t="s">
        <v>85</v>
      </c>
      <c r="AV684" s="12" t="s">
        <v>85</v>
      </c>
      <c r="AW684" s="12" t="s">
        <v>6</v>
      </c>
      <c r="AX684" s="12" t="s">
        <v>18</v>
      </c>
      <c r="AY684" s="261" t="s">
        <v>208</v>
      </c>
    </row>
    <row r="685" spans="2:65" s="1" customFormat="1" ht="38.25" customHeight="1">
      <c r="B685" s="48"/>
      <c r="C685" s="236" t="s">
        <v>990</v>
      </c>
      <c r="D685" s="236" t="s">
        <v>210</v>
      </c>
      <c r="E685" s="237" t="s">
        <v>991</v>
      </c>
      <c r="F685" s="238" t="s">
        <v>992</v>
      </c>
      <c r="G685" s="239" t="s">
        <v>253</v>
      </c>
      <c r="H685" s="240">
        <v>20.698</v>
      </c>
      <c r="I685" s="241"/>
      <c r="J685" s="242">
        <f>ROUND(I685*H685,2)</f>
        <v>0</v>
      </c>
      <c r="K685" s="238" t="s">
        <v>214</v>
      </c>
      <c r="L685" s="74"/>
      <c r="M685" s="243" t="s">
        <v>22</v>
      </c>
      <c r="N685" s="244" t="s">
        <v>47</v>
      </c>
      <c r="O685" s="49"/>
      <c r="P685" s="245">
        <f>O685*H685</f>
        <v>0</v>
      </c>
      <c r="Q685" s="245">
        <v>2.45336</v>
      </c>
      <c r="R685" s="245">
        <f>Q685*H685</f>
        <v>50.779645280000004</v>
      </c>
      <c r="S685" s="245">
        <v>0</v>
      </c>
      <c r="T685" s="246">
        <f>S685*H685</f>
        <v>0</v>
      </c>
      <c r="AR685" s="26" t="s">
        <v>121</v>
      </c>
      <c r="AT685" s="26" t="s">
        <v>210</v>
      </c>
      <c r="AU685" s="26" t="s">
        <v>85</v>
      </c>
      <c r="AY685" s="26" t="s">
        <v>208</v>
      </c>
      <c r="BE685" s="247">
        <f>IF(N685="základní",J685,0)</f>
        <v>0</v>
      </c>
      <c r="BF685" s="247">
        <f>IF(N685="snížená",J685,0)</f>
        <v>0</v>
      </c>
      <c r="BG685" s="247">
        <f>IF(N685="zákl. přenesená",J685,0)</f>
        <v>0</v>
      </c>
      <c r="BH685" s="247">
        <f>IF(N685="sníž. přenesená",J685,0)</f>
        <v>0</v>
      </c>
      <c r="BI685" s="247">
        <f>IF(N685="nulová",J685,0)</f>
        <v>0</v>
      </c>
      <c r="BJ685" s="26" t="s">
        <v>18</v>
      </c>
      <c r="BK685" s="247">
        <f>ROUND(I685*H685,2)</f>
        <v>0</v>
      </c>
      <c r="BL685" s="26" t="s">
        <v>121</v>
      </c>
      <c r="BM685" s="26" t="s">
        <v>993</v>
      </c>
    </row>
    <row r="686" spans="2:51" s="14" customFormat="1" ht="13.5">
      <c r="B686" s="273"/>
      <c r="C686" s="274"/>
      <c r="D686" s="248" t="s">
        <v>218</v>
      </c>
      <c r="E686" s="275" t="s">
        <v>22</v>
      </c>
      <c r="F686" s="276" t="s">
        <v>680</v>
      </c>
      <c r="G686" s="274"/>
      <c r="H686" s="275" t="s">
        <v>22</v>
      </c>
      <c r="I686" s="277"/>
      <c r="J686" s="274"/>
      <c r="K686" s="274"/>
      <c r="L686" s="278"/>
      <c r="M686" s="279"/>
      <c r="N686" s="280"/>
      <c r="O686" s="280"/>
      <c r="P686" s="280"/>
      <c r="Q686" s="280"/>
      <c r="R686" s="280"/>
      <c r="S686" s="280"/>
      <c r="T686" s="281"/>
      <c r="AT686" s="282" t="s">
        <v>218</v>
      </c>
      <c r="AU686" s="282" t="s">
        <v>85</v>
      </c>
      <c r="AV686" s="14" t="s">
        <v>18</v>
      </c>
      <c r="AW686" s="14" t="s">
        <v>39</v>
      </c>
      <c r="AX686" s="14" t="s">
        <v>76</v>
      </c>
      <c r="AY686" s="282" t="s">
        <v>208</v>
      </c>
    </row>
    <row r="687" spans="2:51" s="12" customFormat="1" ht="13.5">
      <c r="B687" s="251"/>
      <c r="C687" s="252"/>
      <c r="D687" s="248" t="s">
        <v>218</v>
      </c>
      <c r="E687" s="253" t="s">
        <v>22</v>
      </c>
      <c r="F687" s="254" t="s">
        <v>994</v>
      </c>
      <c r="G687" s="252"/>
      <c r="H687" s="255">
        <v>0.978</v>
      </c>
      <c r="I687" s="256"/>
      <c r="J687" s="252"/>
      <c r="K687" s="252"/>
      <c r="L687" s="257"/>
      <c r="M687" s="258"/>
      <c r="N687" s="259"/>
      <c r="O687" s="259"/>
      <c r="P687" s="259"/>
      <c r="Q687" s="259"/>
      <c r="R687" s="259"/>
      <c r="S687" s="259"/>
      <c r="T687" s="260"/>
      <c r="AT687" s="261" t="s">
        <v>218</v>
      </c>
      <c r="AU687" s="261" t="s">
        <v>85</v>
      </c>
      <c r="AV687" s="12" t="s">
        <v>85</v>
      </c>
      <c r="AW687" s="12" t="s">
        <v>39</v>
      </c>
      <c r="AX687" s="12" t="s">
        <v>76</v>
      </c>
      <c r="AY687" s="261" t="s">
        <v>208</v>
      </c>
    </row>
    <row r="688" spans="2:51" s="12" customFormat="1" ht="13.5">
      <c r="B688" s="251"/>
      <c r="C688" s="252"/>
      <c r="D688" s="248" t="s">
        <v>218</v>
      </c>
      <c r="E688" s="253" t="s">
        <v>22</v>
      </c>
      <c r="F688" s="254" t="s">
        <v>995</v>
      </c>
      <c r="G688" s="252"/>
      <c r="H688" s="255">
        <v>3.57</v>
      </c>
      <c r="I688" s="256"/>
      <c r="J688" s="252"/>
      <c r="K688" s="252"/>
      <c r="L688" s="257"/>
      <c r="M688" s="258"/>
      <c r="N688" s="259"/>
      <c r="O688" s="259"/>
      <c r="P688" s="259"/>
      <c r="Q688" s="259"/>
      <c r="R688" s="259"/>
      <c r="S688" s="259"/>
      <c r="T688" s="260"/>
      <c r="AT688" s="261" t="s">
        <v>218</v>
      </c>
      <c r="AU688" s="261" t="s">
        <v>85</v>
      </c>
      <c r="AV688" s="12" t="s">
        <v>85</v>
      </c>
      <c r="AW688" s="12" t="s">
        <v>39</v>
      </c>
      <c r="AX688" s="12" t="s">
        <v>76</v>
      </c>
      <c r="AY688" s="261" t="s">
        <v>208</v>
      </c>
    </row>
    <row r="689" spans="2:51" s="15" customFormat="1" ht="13.5">
      <c r="B689" s="296"/>
      <c r="C689" s="297"/>
      <c r="D689" s="248" t="s">
        <v>218</v>
      </c>
      <c r="E689" s="298" t="s">
        <v>22</v>
      </c>
      <c r="F689" s="299" t="s">
        <v>996</v>
      </c>
      <c r="G689" s="297"/>
      <c r="H689" s="300">
        <v>4.548</v>
      </c>
      <c r="I689" s="301"/>
      <c r="J689" s="297"/>
      <c r="K689" s="297"/>
      <c r="L689" s="302"/>
      <c r="M689" s="303"/>
      <c r="N689" s="304"/>
      <c r="O689" s="304"/>
      <c r="P689" s="304"/>
      <c r="Q689" s="304"/>
      <c r="R689" s="304"/>
      <c r="S689" s="304"/>
      <c r="T689" s="305"/>
      <c r="AT689" s="306" t="s">
        <v>218</v>
      </c>
      <c r="AU689" s="306" t="s">
        <v>85</v>
      </c>
      <c r="AV689" s="15" t="s">
        <v>104</v>
      </c>
      <c r="AW689" s="15" t="s">
        <v>39</v>
      </c>
      <c r="AX689" s="15" t="s">
        <v>76</v>
      </c>
      <c r="AY689" s="306" t="s">
        <v>208</v>
      </c>
    </row>
    <row r="690" spans="2:51" s="14" customFormat="1" ht="13.5">
      <c r="B690" s="273"/>
      <c r="C690" s="274"/>
      <c r="D690" s="248" t="s">
        <v>218</v>
      </c>
      <c r="E690" s="275" t="s">
        <v>22</v>
      </c>
      <c r="F690" s="276" t="s">
        <v>696</v>
      </c>
      <c r="G690" s="274"/>
      <c r="H690" s="275" t="s">
        <v>22</v>
      </c>
      <c r="I690" s="277"/>
      <c r="J690" s="274"/>
      <c r="K690" s="274"/>
      <c r="L690" s="278"/>
      <c r="M690" s="279"/>
      <c r="N690" s="280"/>
      <c r="O690" s="280"/>
      <c r="P690" s="280"/>
      <c r="Q690" s="280"/>
      <c r="R690" s="280"/>
      <c r="S690" s="280"/>
      <c r="T690" s="281"/>
      <c r="AT690" s="282" t="s">
        <v>218</v>
      </c>
      <c r="AU690" s="282" t="s">
        <v>85</v>
      </c>
      <c r="AV690" s="14" t="s">
        <v>18</v>
      </c>
      <c r="AW690" s="14" t="s">
        <v>39</v>
      </c>
      <c r="AX690" s="14" t="s">
        <v>76</v>
      </c>
      <c r="AY690" s="282" t="s">
        <v>208</v>
      </c>
    </row>
    <row r="691" spans="2:51" s="12" customFormat="1" ht="13.5">
      <c r="B691" s="251"/>
      <c r="C691" s="252"/>
      <c r="D691" s="248" t="s">
        <v>218</v>
      </c>
      <c r="E691" s="253" t="s">
        <v>22</v>
      </c>
      <c r="F691" s="254" t="s">
        <v>997</v>
      </c>
      <c r="G691" s="252"/>
      <c r="H691" s="255">
        <v>0.658</v>
      </c>
      <c r="I691" s="256"/>
      <c r="J691" s="252"/>
      <c r="K691" s="252"/>
      <c r="L691" s="257"/>
      <c r="M691" s="258"/>
      <c r="N691" s="259"/>
      <c r="O691" s="259"/>
      <c r="P691" s="259"/>
      <c r="Q691" s="259"/>
      <c r="R691" s="259"/>
      <c r="S691" s="259"/>
      <c r="T691" s="260"/>
      <c r="AT691" s="261" t="s">
        <v>218</v>
      </c>
      <c r="AU691" s="261" t="s">
        <v>85</v>
      </c>
      <c r="AV691" s="12" t="s">
        <v>85</v>
      </c>
      <c r="AW691" s="12" t="s">
        <v>39</v>
      </c>
      <c r="AX691" s="12" t="s">
        <v>76</v>
      </c>
      <c r="AY691" s="261" t="s">
        <v>208</v>
      </c>
    </row>
    <row r="692" spans="2:51" s="12" customFormat="1" ht="13.5">
      <c r="B692" s="251"/>
      <c r="C692" s="252"/>
      <c r="D692" s="248" t="s">
        <v>218</v>
      </c>
      <c r="E692" s="253" t="s">
        <v>22</v>
      </c>
      <c r="F692" s="254" t="s">
        <v>998</v>
      </c>
      <c r="G692" s="252"/>
      <c r="H692" s="255">
        <v>0.647</v>
      </c>
      <c r="I692" s="256"/>
      <c r="J692" s="252"/>
      <c r="K692" s="252"/>
      <c r="L692" s="257"/>
      <c r="M692" s="258"/>
      <c r="N692" s="259"/>
      <c r="O692" s="259"/>
      <c r="P692" s="259"/>
      <c r="Q692" s="259"/>
      <c r="R692" s="259"/>
      <c r="S692" s="259"/>
      <c r="T692" s="260"/>
      <c r="AT692" s="261" t="s">
        <v>218</v>
      </c>
      <c r="AU692" s="261" t="s">
        <v>85</v>
      </c>
      <c r="AV692" s="12" t="s">
        <v>85</v>
      </c>
      <c r="AW692" s="12" t="s">
        <v>39</v>
      </c>
      <c r="AX692" s="12" t="s">
        <v>76</v>
      </c>
      <c r="AY692" s="261" t="s">
        <v>208</v>
      </c>
    </row>
    <row r="693" spans="2:51" s="12" customFormat="1" ht="13.5">
      <c r="B693" s="251"/>
      <c r="C693" s="252"/>
      <c r="D693" s="248" t="s">
        <v>218</v>
      </c>
      <c r="E693" s="253" t="s">
        <v>22</v>
      </c>
      <c r="F693" s="254" t="s">
        <v>999</v>
      </c>
      <c r="G693" s="252"/>
      <c r="H693" s="255">
        <v>0.641</v>
      </c>
      <c r="I693" s="256"/>
      <c r="J693" s="252"/>
      <c r="K693" s="252"/>
      <c r="L693" s="257"/>
      <c r="M693" s="258"/>
      <c r="N693" s="259"/>
      <c r="O693" s="259"/>
      <c r="P693" s="259"/>
      <c r="Q693" s="259"/>
      <c r="R693" s="259"/>
      <c r="S693" s="259"/>
      <c r="T693" s="260"/>
      <c r="AT693" s="261" t="s">
        <v>218</v>
      </c>
      <c r="AU693" s="261" t="s">
        <v>85</v>
      </c>
      <c r="AV693" s="12" t="s">
        <v>85</v>
      </c>
      <c r="AW693" s="12" t="s">
        <v>39</v>
      </c>
      <c r="AX693" s="12" t="s">
        <v>76</v>
      </c>
      <c r="AY693" s="261" t="s">
        <v>208</v>
      </c>
    </row>
    <row r="694" spans="2:51" s="12" customFormat="1" ht="13.5">
      <c r="B694" s="251"/>
      <c r="C694" s="252"/>
      <c r="D694" s="248" t="s">
        <v>218</v>
      </c>
      <c r="E694" s="253" t="s">
        <v>22</v>
      </c>
      <c r="F694" s="254" t="s">
        <v>1000</v>
      </c>
      <c r="G694" s="252"/>
      <c r="H694" s="255">
        <v>0.456</v>
      </c>
      <c r="I694" s="256"/>
      <c r="J694" s="252"/>
      <c r="K694" s="252"/>
      <c r="L694" s="257"/>
      <c r="M694" s="258"/>
      <c r="N694" s="259"/>
      <c r="O694" s="259"/>
      <c r="P694" s="259"/>
      <c r="Q694" s="259"/>
      <c r="R694" s="259"/>
      <c r="S694" s="259"/>
      <c r="T694" s="260"/>
      <c r="AT694" s="261" t="s">
        <v>218</v>
      </c>
      <c r="AU694" s="261" t="s">
        <v>85</v>
      </c>
      <c r="AV694" s="12" t="s">
        <v>85</v>
      </c>
      <c r="AW694" s="12" t="s">
        <v>39</v>
      </c>
      <c r="AX694" s="12" t="s">
        <v>76</v>
      </c>
      <c r="AY694" s="261" t="s">
        <v>208</v>
      </c>
    </row>
    <row r="695" spans="2:51" s="12" customFormat="1" ht="13.5">
      <c r="B695" s="251"/>
      <c r="C695" s="252"/>
      <c r="D695" s="248" t="s">
        <v>218</v>
      </c>
      <c r="E695" s="253" t="s">
        <v>22</v>
      </c>
      <c r="F695" s="254" t="s">
        <v>1001</v>
      </c>
      <c r="G695" s="252"/>
      <c r="H695" s="255">
        <v>0.456</v>
      </c>
      <c r="I695" s="256"/>
      <c r="J695" s="252"/>
      <c r="K695" s="252"/>
      <c r="L695" s="257"/>
      <c r="M695" s="258"/>
      <c r="N695" s="259"/>
      <c r="O695" s="259"/>
      <c r="P695" s="259"/>
      <c r="Q695" s="259"/>
      <c r="R695" s="259"/>
      <c r="S695" s="259"/>
      <c r="T695" s="260"/>
      <c r="AT695" s="261" t="s">
        <v>218</v>
      </c>
      <c r="AU695" s="261" t="s">
        <v>85</v>
      </c>
      <c r="AV695" s="12" t="s">
        <v>85</v>
      </c>
      <c r="AW695" s="12" t="s">
        <v>39</v>
      </c>
      <c r="AX695" s="12" t="s">
        <v>76</v>
      </c>
      <c r="AY695" s="261" t="s">
        <v>208</v>
      </c>
    </row>
    <row r="696" spans="2:51" s="12" customFormat="1" ht="13.5">
      <c r="B696" s="251"/>
      <c r="C696" s="252"/>
      <c r="D696" s="248" t="s">
        <v>218</v>
      </c>
      <c r="E696" s="253" t="s">
        <v>22</v>
      </c>
      <c r="F696" s="254" t="s">
        <v>1002</v>
      </c>
      <c r="G696" s="252"/>
      <c r="H696" s="255">
        <v>0.523</v>
      </c>
      <c r="I696" s="256"/>
      <c r="J696" s="252"/>
      <c r="K696" s="252"/>
      <c r="L696" s="257"/>
      <c r="M696" s="258"/>
      <c r="N696" s="259"/>
      <c r="O696" s="259"/>
      <c r="P696" s="259"/>
      <c r="Q696" s="259"/>
      <c r="R696" s="259"/>
      <c r="S696" s="259"/>
      <c r="T696" s="260"/>
      <c r="AT696" s="261" t="s">
        <v>218</v>
      </c>
      <c r="AU696" s="261" t="s">
        <v>85</v>
      </c>
      <c r="AV696" s="12" t="s">
        <v>85</v>
      </c>
      <c r="AW696" s="12" t="s">
        <v>39</v>
      </c>
      <c r="AX696" s="12" t="s">
        <v>76</v>
      </c>
      <c r="AY696" s="261" t="s">
        <v>208</v>
      </c>
    </row>
    <row r="697" spans="2:51" s="12" customFormat="1" ht="13.5">
      <c r="B697" s="251"/>
      <c r="C697" s="252"/>
      <c r="D697" s="248" t="s">
        <v>218</v>
      </c>
      <c r="E697" s="253" t="s">
        <v>22</v>
      </c>
      <c r="F697" s="254" t="s">
        <v>1003</v>
      </c>
      <c r="G697" s="252"/>
      <c r="H697" s="255">
        <v>0.535</v>
      </c>
      <c r="I697" s="256"/>
      <c r="J697" s="252"/>
      <c r="K697" s="252"/>
      <c r="L697" s="257"/>
      <c r="M697" s="258"/>
      <c r="N697" s="259"/>
      <c r="O697" s="259"/>
      <c r="P697" s="259"/>
      <c r="Q697" s="259"/>
      <c r="R697" s="259"/>
      <c r="S697" s="259"/>
      <c r="T697" s="260"/>
      <c r="AT697" s="261" t="s">
        <v>218</v>
      </c>
      <c r="AU697" s="261" t="s">
        <v>85</v>
      </c>
      <c r="AV697" s="12" t="s">
        <v>85</v>
      </c>
      <c r="AW697" s="12" t="s">
        <v>39</v>
      </c>
      <c r="AX697" s="12" t="s">
        <v>76</v>
      </c>
      <c r="AY697" s="261" t="s">
        <v>208</v>
      </c>
    </row>
    <row r="698" spans="2:51" s="12" customFormat="1" ht="13.5">
      <c r="B698" s="251"/>
      <c r="C698" s="252"/>
      <c r="D698" s="248" t="s">
        <v>218</v>
      </c>
      <c r="E698" s="253" t="s">
        <v>22</v>
      </c>
      <c r="F698" s="254" t="s">
        <v>1004</v>
      </c>
      <c r="G698" s="252"/>
      <c r="H698" s="255">
        <v>0.466</v>
      </c>
      <c r="I698" s="256"/>
      <c r="J698" s="252"/>
      <c r="K698" s="252"/>
      <c r="L698" s="257"/>
      <c r="M698" s="258"/>
      <c r="N698" s="259"/>
      <c r="O698" s="259"/>
      <c r="P698" s="259"/>
      <c r="Q698" s="259"/>
      <c r="R698" s="259"/>
      <c r="S698" s="259"/>
      <c r="T698" s="260"/>
      <c r="AT698" s="261" t="s">
        <v>218</v>
      </c>
      <c r="AU698" s="261" t="s">
        <v>85</v>
      </c>
      <c r="AV698" s="12" t="s">
        <v>85</v>
      </c>
      <c r="AW698" s="12" t="s">
        <v>39</v>
      </c>
      <c r="AX698" s="12" t="s">
        <v>76</v>
      </c>
      <c r="AY698" s="261" t="s">
        <v>208</v>
      </c>
    </row>
    <row r="699" spans="2:51" s="12" customFormat="1" ht="13.5">
      <c r="B699" s="251"/>
      <c r="C699" s="252"/>
      <c r="D699" s="248" t="s">
        <v>218</v>
      </c>
      <c r="E699" s="253" t="s">
        <v>22</v>
      </c>
      <c r="F699" s="254" t="s">
        <v>1005</v>
      </c>
      <c r="G699" s="252"/>
      <c r="H699" s="255">
        <v>0.466</v>
      </c>
      <c r="I699" s="256"/>
      <c r="J699" s="252"/>
      <c r="K699" s="252"/>
      <c r="L699" s="257"/>
      <c r="M699" s="258"/>
      <c r="N699" s="259"/>
      <c r="O699" s="259"/>
      <c r="P699" s="259"/>
      <c r="Q699" s="259"/>
      <c r="R699" s="259"/>
      <c r="S699" s="259"/>
      <c r="T699" s="260"/>
      <c r="AT699" s="261" t="s">
        <v>218</v>
      </c>
      <c r="AU699" s="261" t="s">
        <v>85</v>
      </c>
      <c r="AV699" s="12" t="s">
        <v>85</v>
      </c>
      <c r="AW699" s="12" t="s">
        <v>39</v>
      </c>
      <c r="AX699" s="12" t="s">
        <v>76</v>
      </c>
      <c r="AY699" s="261" t="s">
        <v>208</v>
      </c>
    </row>
    <row r="700" spans="2:51" s="12" customFormat="1" ht="13.5">
      <c r="B700" s="251"/>
      <c r="C700" s="252"/>
      <c r="D700" s="248" t="s">
        <v>218</v>
      </c>
      <c r="E700" s="253" t="s">
        <v>22</v>
      </c>
      <c r="F700" s="254" t="s">
        <v>1006</v>
      </c>
      <c r="G700" s="252"/>
      <c r="H700" s="255">
        <v>0.656</v>
      </c>
      <c r="I700" s="256"/>
      <c r="J700" s="252"/>
      <c r="K700" s="252"/>
      <c r="L700" s="257"/>
      <c r="M700" s="258"/>
      <c r="N700" s="259"/>
      <c r="O700" s="259"/>
      <c r="P700" s="259"/>
      <c r="Q700" s="259"/>
      <c r="R700" s="259"/>
      <c r="S700" s="259"/>
      <c r="T700" s="260"/>
      <c r="AT700" s="261" t="s">
        <v>218</v>
      </c>
      <c r="AU700" s="261" t="s">
        <v>85</v>
      </c>
      <c r="AV700" s="12" t="s">
        <v>85</v>
      </c>
      <c r="AW700" s="12" t="s">
        <v>39</v>
      </c>
      <c r="AX700" s="12" t="s">
        <v>76</v>
      </c>
      <c r="AY700" s="261" t="s">
        <v>208</v>
      </c>
    </row>
    <row r="701" spans="2:51" s="12" customFormat="1" ht="13.5">
      <c r="B701" s="251"/>
      <c r="C701" s="252"/>
      <c r="D701" s="248" t="s">
        <v>218</v>
      </c>
      <c r="E701" s="253" t="s">
        <v>22</v>
      </c>
      <c r="F701" s="254" t="s">
        <v>1007</v>
      </c>
      <c r="G701" s="252"/>
      <c r="H701" s="255">
        <v>1.366</v>
      </c>
      <c r="I701" s="256"/>
      <c r="J701" s="252"/>
      <c r="K701" s="252"/>
      <c r="L701" s="257"/>
      <c r="M701" s="258"/>
      <c r="N701" s="259"/>
      <c r="O701" s="259"/>
      <c r="P701" s="259"/>
      <c r="Q701" s="259"/>
      <c r="R701" s="259"/>
      <c r="S701" s="259"/>
      <c r="T701" s="260"/>
      <c r="AT701" s="261" t="s">
        <v>218</v>
      </c>
      <c r="AU701" s="261" t="s">
        <v>85</v>
      </c>
      <c r="AV701" s="12" t="s">
        <v>85</v>
      </c>
      <c r="AW701" s="12" t="s">
        <v>39</v>
      </c>
      <c r="AX701" s="12" t="s">
        <v>76</v>
      </c>
      <c r="AY701" s="261" t="s">
        <v>208</v>
      </c>
    </row>
    <row r="702" spans="2:51" s="12" customFormat="1" ht="13.5">
      <c r="B702" s="251"/>
      <c r="C702" s="252"/>
      <c r="D702" s="248" t="s">
        <v>218</v>
      </c>
      <c r="E702" s="253" t="s">
        <v>22</v>
      </c>
      <c r="F702" s="254" t="s">
        <v>1008</v>
      </c>
      <c r="G702" s="252"/>
      <c r="H702" s="255">
        <v>0.673</v>
      </c>
      <c r="I702" s="256"/>
      <c r="J702" s="252"/>
      <c r="K702" s="252"/>
      <c r="L702" s="257"/>
      <c r="M702" s="258"/>
      <c r="N702" s="259"/>
      <c r="O702" s="259"/>
      <c r="P702" s="259"/>
      <c r="Q702" s="259"/>
      <c r="R702" s="259"/>
      <c r="S702" s="259"/>
      <c r="T702" s="260"/>
      <c r="AT702" s="261" t="s">
        <v>218</v>
      </c>
      <c r="AU702" s="261" t="s">
        <v>85</v>
      </c>
      <c r="AV702" s="12" t="s">
        <v>85</v>
      </c>
      <c r="AW702" s="12" t="s">
        <v>39</v>
      </c>
      <c r="AX702" s="12" t="s">
        <v>76</v>
      </c>
      <c r="AY702" s="261" t="s">
        <v>208</v>
      </c>
    </row>
    <row r="703" spans="2:51" s="12" customFormat="1" ht="13.5">
      <c r="B703" s="251"/>
      <c r="C703" s="252"/>
      <c r="D703" s="248" t="s">
        <v>218</v>
      </c>
      <c r="E703" s="253" t="s">
        <v>22</v>
      </c>
      <c r="F703" s="254" t="s">
        <v>1009</v>
      </c>
      <c r="G703" s="252"/>
      <c r="H703" s="255">
        <v>0.701</v>
      </c>
      <c r="I703" s="256"/>
      <c r="J703" s="252"/>
      <c r="K703" s="252"/>
      <c r="L703" s="257"/>
      <c r="M703" s="258"/>
      <c r="N703" s="259"/>
      <c r="O703" s="259"/>
      <c r="P703" s="259"/>
      <c r="Q703" s="259"/>
      <c r="R703" s="259"/>
      <c r="S703" s="259"/>
      <c r="T703" s="260"/>
      <c r="AT703" s="261" t="s">
        <v>218</v>
      </c>
      <c r="AU703" s="261" t="s">
        <v>85</v>
      </c>
      <c r="AV703" s="12" t="s">
        <v>85</v>
      </c>
      <c r="AW703" s="12" t="s">
        <v>39</v>
      </c>
      <c r="AX703" s="12" t="s">
        <v>76</v>
      </c>
      <c r="AY703" s="261" t="s">
        <v>208</v>
      </c>
    </row>
    <row r="704" spans="2:51" s="12" customFormat="1" ht="13.5">
      <c r="B704" s="251"/>
      <c r="C704" s="252"/>
      <c r="D704" s="248" t="s">
        <v>218</v>
      </c>
      <c r="E704" s="253" t="s">
        <v>22</v>
      </c>
      <c r="F704" s="254" t="s">
        <v>1010</v>
      </c>
      <c r="G704" s="252"/>
      <c r="H704" s="255">
        <v>0.276</v>
      </c>
      <c r="I704" s="256"/>
      <c r="J704" s="252"/>
      <c r="K704" s="252"/>
      <c r="L704" s="257"/>
      <c r="M704" s="258"/>
      <c r="N704" s="259"/>
      <c r="O704" s="259"/>
      <c r="P704" s="259"/>
      <c r="Q704" s="259"/>
      <c r="R704" s="259"/>
      <c r="S704" s="259"/>
      <c r="T704" s="260"/>
      <c r="AT704" s="261" t="s">
        <v>218</v>
      </c>
      <c r="AU704" s="261" t="s">
        <v>85</v>
      </c>
      <c r="AV704" s="12" t="s">
        <v>85</v>
      </c>
      <c r="AW704" s="12" t="s">
        <v>39</v>
      </c>
      <c r="AX704" s="12" t="s">
        <v>76</v>
      </c>
      <c r="AY704" s="261" t="s">
        <v>208</v>
      </c>
    </row>
    <row r="705" spans="2:51" s="12" customFormat="1" ht="13.5">
      <c r="B705" s="251"/>
      <c r="C705" s="252"/>
      <c r="D705" s="248" t="s">
        <v>218</v>
      </c>
      <c r="E705" s="253" t="s">
        <v>22</v>
      </c>
      <c r="F705" s="254" t="s">
        <v>1011</v>
      </c>
      <c r="G705" s="252"/>
      <c r="H705" s="255">
        <v>0.962</v>
      </c>
      <c r="I705" s="256"/>
      <c r="J705" s="252"/>
      <c r="K705" s="252"/>
      <c r="L705" s="257"/>
      <c r="M705" s="258"/>
      <c r="N705" s="259"/>
      <c r="O705" s="259"/>
      <c r="P705" s="259"/>
      <c r="Q705" s="259"/>
      <c r="R705" s="259"/>
      <c r="S705" s="259"/>
      <c r="T705" s="260"/>
      <c r="AT705" s="261" t="s">
        <v>218</v>
      </c>
      <c r="AU705" s="261" t="s">
        <v>85</v>
      </c>
      <c r="AV705" s="12" t="s">
        <v>85</v>
      </c>
      <c r="AW705" s="12" t="s">
        <v>39</v>
      </c>
      <c r="AX705" s="12" t="s">
        <v>76</v>
      </c>
      <c r="AY705" s="261" t="s">
        <v>208</v>
      </c>
    </row>
    <row r="706" spans="2:51" s="12" customFormat="1" ht="13.5">
      <c r="B706" s="251"/>
      <c r="C706" s="252"/>
      <c r="D706" s="248" t="s">
        <v>218</v>
      </c>
      <c r="E706" s="253" t="s">
        <v>22</v>
      </c>
      <c r="F706" s="254" t="s">
        <v>1012</v>
      </c>
      <c r="G706" s="252"/>
      <c r="H706" s="255">
        <v>0.701</v>
      </c>
      <c r="I706" s="256"/>
      <c r="J706" s="252"/>
      <c r="K706" s="252"/>
      <c r="L706" s="257"/>
      <c r="M706" s="258"/>
      <c r="N706" s="259"/>
      <c r="O706" s="259"/>
      <c r="P706" s="259"/>
      <c r="Q706" s="259"/>
      <c r="R706" s="259"/>
      <c r="S706" s="259"/>
      <c r="T706" s="260"/>
      <c r="AT706" s="261" t="s">
        <v>218</v>
      </c>
      <c r="AU706" s="261" t="s">
        <v>85</v>
      </c>
      <c r="AV706" s="12" t="s">
        <v>85</v>
      </c>
      <c r="AW706" s="12" t="s">
        <v>39</v>
      </c>
      <c r="AX706" s="12" t="s">
        <v>76</v>
      </c>
      <c r="AY706" s="261" t="s">
        <v>208</v>
      </c>
    </row>
    <row r="707" spans="2:51" s="15" customFormat="1" ht="13.5">
      <c r="B707" s="296"/>
      <c r="C707" s="297"/>
      <c r="D707" s="248" t="s">
        <v>218</v>
      </c>
      <c r="E707" s="298" t="s">
        <v>22</v>
      </c>
      <c r="F707" s="299" t="s">
        <v>1013</v>
      </c>
      <c r="G707" s="297"/>
      <c r="H707" s="300">
        <v>10.183</v>
      </c>
      <c r="I707" s="301"/>
      <c r="J707" s="297"/>
      <c r="K707" s="297"/>
      <c r="L707" s="302"/>
      <c r="M707" s="303"/>
      <c r="N707" s="304"/>
      <c r="O707" s="304"/>
      <c r="P707" s="304"/>
      <c r="Q707" s="304"/>
      <c r="R707" s="304"/>
      <c r="S707" s="304"/>
      <c r="T707" s="305"/>
      <c r="AT707" s="306" t="s">
        <v>218</v>
      </c>
      <c r="AU707" s="306" t="s">
        <v>85</v>
      </c>
      <c r="AV707" s="15" t="s">
        <v>104</v>
      </c>
      <c r="AW707" s="15" t="s">
        <v>39</v>
      </c>
      <c r="AX707" s="15" t="s">
        <v>76</v>
      </c>
      <c r="AY707" s="306" t="s">
        <v>208</v>
      </c>
    </row>
    <row r="708" spans="2:51" s="14" customFormat="1" ht="13.5">
      <c r="B708" s="273"/>
      <c r="C708" s="274"/>
      <c r="D708" s="248" t="s">
        <v>218</v>
      </c>
      <c r="E708" s="275" t="s">
        <v>22</v>
      </c>
      <c r="F708" s="276" t="s">
        <v>870</v>
      </c>
      <c r="G708" s="274"/>
      <c r="H708" s="275" t="s">
        <v>22</v>
      </c>
      <c r="I708" s="277"/>
      <c r="J708" s="274"/>
      <c r="K708" s="274"/>
      <c r="L708" s="278"/>
      <c r="M708" s="279"/>
      <c r="N708" s="280"/>
      <c r="O708" s="280"/>
      <c r="P708" s="280"/>
      <c r="Q708" s="280"/>
      <c r="R708" s="280"/>
      <c r="S708" s="280"/>
      <c r="T708" s="281"/>
      <c r="AT708" s="282" t="s">
        <v>218</v>
      </c>
      <c r="AU708" s="282" t="s">
        <v>85</v>
      </c>
      <c r="AV708" s="14" t="s">
        <v>18</v>
      </c>
      <c r="AW708" s="14" t="s">
        <v>39</v>
      </c>
      <c r="AX708" s="14" t="s">
        <v>76</v>
      </c>
      <c r="AY708" s="282" t="s">
        <v>208</v>
      </c>
    </row>
    <row r="709" spans="2:51" s="12" customFormat="1" ht="13.5">
      <c r="B709" s="251"/>
      <c r="C709" s="252"/>
      <c r="D709" s="248" t="s">
        <v>218</v>
      </c>
      <c r="E709" s="253" t="s">
        <v>22</v>
      </c>
      <c r="F709" s="254" t="s">
        <v>1014</v>
      </c>
      <c r="G709" s="252"/>
      <c r="H709" s="255">
        <v>0.523</v>
      </c>
      <c r="I709" s="256"/>
      <c r="J709" s="252"/>
      <c r="K709" s="252"/>
      <c r="L709" s="257"/>
      <c r="M709" s="258"/>
      <c r="N709" s="259"/>
      <c r="O709" s="259"/>
      <c r="P709" s="259"/>
      <c r="Q709" s="259"/>
      <c r="R709" s="259"/>
      <c r="S709" s="259"/>
      <c r="T709" s="260"/>
      <c r="AT709" s="261" t="s">
        <v>218</v>
      </c>
      <c r="AU709" s="261" t="s">
        <v>85</v>
      </c>
      <c r="AV709" s="12" t="s">
        <v>85</v>
      </c>
      <c r="AW709" s="12" t="s">
        <v>39</v>
      </c>
      <c r="AX709" s="12" t="s">
        <v>76</v>
      </c>
      <c r="AY709" s="261" t="s">
        <v>208</v>
      </c>
    </row>
    <row r="710" spans="2:51" s="12" customFormat="1" ht="13.5">
      <c r="B710" s="251"/>
      <c r="C710" s="252"/>
      <c r="D710" s="248" t="s">
        <v>218</v>
      </c>
      <c r="E710" s="253" t="s">
        <v>22</v>
      </c>
      <c r="F710" s="254" t="s">
        <v>1015</v>
      </c>
      <c r="G710" s="252"/>
      <c r="H710" s="255">
        <v>0.456</v>
      </c>
      <c r="I710" s="256"/>
      <c r="J710" s="252"/>
      <c r="K710" s="252"/>
      <c r="L710" s="257"/>
      <c r="M710" s="258"/>
      <c r="N710" s="259"/>
      <c r="O710" s="259"/>
      <c r="P710" s="259"/>
      <c r="Q710" s="259"/>
      <c r="R710" s="259"/>
      <c r="S710" s="259"/>
      <c r="T710" s="260"/>
      <c r="AT710" s="261" t="s">
        <v>218</v>
      </c>
      <c r="AU710" s="261" t="s">
        <v>85</v>
      </c>
      <c r="AV710" s="12" t="s">
        <v>85</v>
      </c>
      <c r="AW710" s="12" t="s">
        <v>39</v>
      </c>
      <c r="AX710" s="12" t="s">
        <v>76</v>
      </c>
      <c r="AY710" s="261" t="s">
        <v>208</v>
      </c>
    </row>
    <row r="711" spans="2:51" s="12" customFormat="1" ht="13.5">
      <c r="B711" s="251"/>
      <c r="C711" s="252"/>
      <c r="D711" s="248" t="s">
        <v>218</v>
      </c>
      <c r="E711" s="253" t="s">
        <v>22</v>
      </c>
      <c r="F711" s="254" t="s">
        <v>1016</v>
      </c>
      <c r="G711" s="252"/>
      <c r="H711" s="255">
        <v>0.456</v>
      </c>
      <c r="I711" s="256"/>
      <c r="J711" s="252"/>
      <c r="K711" s="252"/>
      <c r="L711" s="257"/>
      <c r="M711" s="258"/>
      <c r="N711" s="259"/>
      <c r="O711" s="259"/>
      <c r="P711" s="259"/>
      <c r="Q711" s="259"/>
      <c r="R711" s="259"/>
      <c r="S711" s="259"/>
      <c r="T711" s="260"/>
      <c r="AT711" s="261" t="s">
        <v>218</v>
      </c>
      <c r="AU711" s="261" t="s">
        <v>85</v>
      </c>
      <c r="AV711" s="12" t="s">
        <v>85</v>
      </c>
      <c r="AW711" s="12" t="s">
        <v>39</v>
      </c>
      <c r="AX711" s="12" t="s">
        <v>76</v>
      </c>
      <c r="AY711" s="261" t="s">
        <v>208</v>
      </c>
    </row>
    <row r="712" spans="2:51" s="12" customFormat="1" ht="13.5">
      <c r="B712" s="251"/>
      <c r="C712" s="252"/>
      <c r="D712" s="248" t="s">
        <v>218</v>
      </c>
      <c r="E712" s="253" t="s">
        <v>22</v>
      </c>
      <c r="F712" s="254" t="s">
        <v>1017</v>
      </c>
      <c r="G712" s="252"/>
      <c r="H712" s="255">
        <v>0.641</v>
      </c>
      <c r="I712" s="256"/>
      <c r="J712" s="252"/>
      <c r="K712" s="252"/>
      <c r="L712" s="257"/>
      <c r="M712" s="258"/>
      <c r="N712" s="259"/>
      <c r="O712" s="259"/>
      <c r="P712" s="259"/>
      <c r="Q712" s="259"/>
      <c r="R712" s="259"/>
      <c r="S712" s="259"/>
      <c r="T712" s="260"/>
      <c r="AT712" s="261" t="s">
        <v>218</v>
      </c>
      <c r="AU712" s="261" t="s">
        <v>85</v>
      </c>
      <c r="AV712" s="12" t="s">
        <v>85</v>
      </c>
      <c r="AW712" s="12" t="s">
        <v>39</v>
      </c>
      <c r="AX712" s="12" t="s">
        <v>76</v>
      </c>
      <c r="AY712" s="261" t="s">
        <v>208</v>
      </c>
    </row>
    <row r="713" spans="2:51" s="12" customFormat="1" ht="13.5">
      <c r="B713" s="251"/>
      <c r="C713" s="252"/>
      <c r="D713" s="248" t="s">
        <v>218</v>
      </c>
      <c r="E713" s="253" t="s">
        <v>22</v>
      </c>
      <c r="F713" s="254" t="s">
        <v>1018</v>
      </c>
      <c r="G713" s="252"/>
      <c r="H713" s="255">
        <v>0.647</v>
      </c>
      <c r="I713" s="256"/>
      <c r="J713" s="252"/>
      <c r="K713" s="252"/>
      <c r="L713" s="257"/>
      <c r="M713" s="258"/>
      <c r="N713" s="259"/>
      <c r="O713" s="259"/>
      <c r="P713" s="259"/>
      <c r="Q713" s="259"/>
      <c r="R713" s="259"/>
      <c r="S713" s="259"/>
      <c r="T713" s="260"/>
      <c r="AT713" s="261" t="s">
        <v>218</v>
      </c>
      <c r="AU713" s="261" t="s">
        <v>85</v>
      </c>
      <c r="AV713" s="12" t="s">
        <v>85</v>
      </c>
      <c r="AW713" s="12" t="s">
        <v>39</v>
      </c>
      <c r="AX713" s="12" t="s">
        <v>76</v>
      </c>
      <c r="AY713" s="261" t="s">
        <v>208</v>
      </c>
    </row>
    <row r="714" spans="2:51" s="12" customFormat="1" ht="13.5">
      <c r="B714" s="251"/>
      <c r="C714" s="252"/>
      <c r="D714" s="248" t="s">
        <v>218</v>
      </c>
      <c r="E714" s="253" t="s">
        <v>22</v>
      </c>
      <c r="F714" s="254" t="s">
        <v>1019</v>
      </c>
      <c r="G714" s="252"/>
      <c r="H714" s="255">
        <v>0.658</v>
      </c>
      <c r="I714" s="256"/>
      <c r="J714" s="252"/>
      <c r="K714" s="252"/>
      <c r="L714" s="257"/>
      <c r="M714" s="258"/>
      <c r="N714" s="259"/>
      <c r="O714" s="259"/>
      <c r="P714" s="259"/>
      <c r="Q714" s="259"/>
      <c r="R714" s="259"/>
      <c r="S714" s="259"/>
      <c r="T714" s="260"/>
      <c r="AT714" s="261" t="s">
        <v>218</v>
      </c>
      <c r="AU714" s="261" t="s">
        <v>85</v>
      </c>
      <c r="AV714" s="12" t="s">
        <v>85</v>
      </c>
      <c r="AW714" s="12" t="s">
        <v>39</v>
      </c>
      <c r="AX714" s="12" t="s">
        <v>76</v>
      </c>
      <c r="AY714" s="261" t="s">
        <v>208</v>
      </c>
    </row>
    <row r="715" spans="2:51" s="12" customFormat="1" ht="13.5">
      <c r="B715" s="251"/>
      <c r="C715" s="252"/>
      <c r="D715" s="248" t="s">
        <v>218</v>
      </c>
      <c r="E715" s="253" t="s">
        <v>22</v>
      </c>
      <c r="F715" s="254" t="s">
        <v>1020</v>
      </c>
      <c r="G715" s="252"/>
      <c r="H715" s="255">
        <v>0.687</v>
      </c>
      <c r="I715" s="256"/>
      <c r="J715" s="252"/>
      <c r="K715" s="252"/>
      <c r="L715" s="257"/>
      <c r="M715" s="258"/>
      <c r="N715" s="259"/>
      <c r="O715" s="259"/>
      <c r="P715" s="259"/>
      <c r="Q715" s="259"/>
      <c r="R715" s="259"/>
      <c r="S715" s="259"/>
      <c r="T715" s="260"/>
      <c r="AT715" s="261" t="s">
        <v>218</v>
      </c>
      <c r="AU715" s="261" t="s">
        <v>85</v>
      </c>
      <c r="AV715" s="12" t="s">
        <v>85</v>
      </c>
      <c r="AW715" s="12" t="s">
        <v>39</v>
      </c>
      <c r="AX715" s="12" t="s">
        <v>76</v>
      </c>
      <c r="AY715" s="261" t="s">
        <v>208</v>
      </c>
    </row>
    <row r="716" spans="2:51" s="12" customFormat="1" ht="13.5">
      <c r="B716" s="251"/>
      <c r="C716" s="252"/>
      <c r="D716" s="248" t="s">
        <v>218</v>
      </c>
      <c r="E716" s="253" t="s">
        <v>22</v>
      </c>
      <c r="F716" s="254" t="s">
        <v>1021</v>
      </c>
      <c r="G716" s="252"/>
      <c r="H716" s="255">
        <v>0.27</v>
      </c>
      <c r="I716" s="256"/>
      <c r="J716" s="252"/>
      <c r="K716" s="252"/>
      <c r="L716" s="257"/>
      <c r="M716" s="258"/>
      <c r="N716" s="259"/>
      <c r="O716" s="259"/>
      <c r="P716" s="259"/>
      <c r="Q716" s="259"/>
      <c r="R716" s="259"/>
      <c r="S716" s="259"/>
      <c r="T716" s="260"/>
      <c r="AT716" s="261" t="s">
        <v>218</v>
      </c>
      <c r="AU716" s="261" t="s">
        <v>85</v>
      </c>
      <c r="AV716" s="12" t="s">
        <v>85</v>
      </c>
      <c r="AW716" s="12" t="s">
        <v>39</v>
      </c>
      <c r="AX716" s="12" t="s">
        <v>76</v>
      </c>
      <c r="AY716" s="261" t="s">
        <v>208</v>
      </c>
    </row>
    <row r="717" spans="2:51" s="12" customFormat="1" ht="13.5">
      <c r="B717" s="251"/>
      <c r="C717" s="252"/>
      <c r="D717" s="248" t="s">
        <v>218</v>
      </c>
      <c r="E717" s="253" t="s">
        <v>22</v>
      </c>
      <c r="F717" s="254" t="s">
        <v>1022</v>
      </c>
      <c r="G717" s="252"/>
      <c r="H717" s="255">
        <v>0.942</v>
      </c>
      <c r="I717" s="256"/>
      <c r="J717" s="252"/>
      <c r="K717" s="252"/>
      <c r="L717" s="257"/>
      <c r="M717" s="258"/>
      <c r="N717" s="259"/>
      <c r="O717" s="259"/>
      <c r="P717" s="259"/>
      <c r="Q717" s="259"/>
      <c r="R717" s="259"/>
      <c r="S717" s="259"/>
      <c r="T717" s="260"/>
      <c r="AT717" s="261" t="s">
        <v>218</v>
      </c>
      <c r="AU717" s="261" t="s">
        <v>85</v>
      </c>
      <c r="AV717" s="12" t="s">
        <v>85</v>
      </c>
      <c r="AW717" s="12" t="s">
        <v>39</v>
      </c>
      <c r="AX717" s="12" t="s">
        <v>76</v>
      </c>
      <c r="AY717" s="261" t="s">
        <v>208</v>
      </c>
    </row>
    <row r="718" spans="2:51" s="12" customFormat="1" ht="13.5">
      <c r="B718" s="251"/>
      <c r="C718" s="252"/>
      <c r="D718" s="248" t="s">
        <v>218</v>
      </c>
      <c r="E718" s="253" t="s">
        <v>22</v>
      </c>
      <c r="F718" s="254" t="s">
        <v>1023</v>
      </c>
      <c r="G718" s="252"/>
      <c r="H718" s="255">
        <v>0.687</v>
      </c>
      <c r="I718" s="256"/>
      <c r="J718" s="252"/>
      <c r="K718" s="252"/>
      <c r="L718" s="257"/>
      <c r="M718" s="258"/>
      <c r="N718" s="259"/>
      <c r="O718" s="259"/>
      <c r="P718" s="259"/>
      <c r="Q718" s="259"/>
      <c r="R718" s="259"/>
      <c r="S718" s="259"/>
      <c r="T718" s="260"/>
      <c r="AT718" s="261" t="s">
        <v>218</v>
      </c>
      <c r="AU718" s="261" t="s">
        <v>85</v>
      </c>
      <c r="AV718" s="12" t="s">
        <v>85</v>
      </c>
      <c r="AW718" s="12" t="s">
        <v>39</v>
      </c>
      <c r="AX718" s="12" t="s">
        <v>76</v>
      </c>
      <c r="AY718" s="261" t="s">
        <v>208</v>
      </c>
    </row>
    <row r="719" spans="2:51" s="15" customFormat="1" ht="13.5">
      <c r="B719" s="296"/>
      <c r="C719" s="297"/>
      <c r="D719" s="248" t="s">
        <v>218</v>
      </c>
      <c r="E719" s="298" t="s">
        <v>22</v>
      </c>
      <c r="F719" s="299" t="s">
        <v>1024</v>
      </c>
      <c r="G719" s="297"/>
      <c r="H719" s="300">
        <v>5.967</v>
      </c>
      <c r="I719" s="301"/>
      <c r="J719" s="297"/>
      <c r="K719" s="297"/>
      <c r="L719" s="302"/>
      <c r="M719" s="303"/>
      <c r="N719" s="304"/>
      <c r="O719" s="304"/>
      <c r="P719" s="304"/>
      <c r="Q719" s="304"/>
      <c r="R719" s="304"/>
      <c r="S719" s="304"/>
      <c r="T719" s="305"/>
      <c r="AT719" s="306" t="s">
        <v>218</v>
      </c>
      <c r="AU719" s="306" t="s">
        <v>85</v>
      </c>
      <c r="AV719" s="15" t="s">
        <v>104</v>
      </c>
      <c r="AW719" s="15" t="s">
        <v>39</v>
      </c>
      <c r="AX719" s="15" t="s">
        <v>76</v>
      </c>
      <c r="AY719" s="306" t="s">
        <v>208</v>
      </c>
    </row>
    <row r="720" spans="2:51" s="13" customFormat="1" ht="13.5">
      <c r="B720" s="262"/>
      <c r="C720" s="263"/>
      <c r="D720" s="248" t="s">
        <v>218</v>
      </c>
      <c r="E720" s="264" t="s">
        <v>22</v>
      </c>
      <c r="F720" s="265" t="s">
        <v>259</v>
      </c>
      <c r="G720" s="263"/>
      <c r="H720" s="266">
        <v>20.698</v>
      </c>
      <c r="I720" s="267"/>
      <c r="J720" s="263"/>
      <c r="K720" s="263"/>
      <c r="L720" s="268"/>
      <c r="M720" s="269"/>
      <c r="N720" s="270"/>
      <c r="O720" s="270"/>
      <c r="P720" s="270"/>
      <c r="Q720" s="270"/>
      <c r="R720" s="270"/>
      <c r="S720" s="270"/>
      <c r="T720" s="271"/>
      <c r="AT720" s="272" t="s">
        <v>218</v>
      </c>
      <c r="AU720" s="272" t="s">
        <v>85</v>
      </c>
      <c r="AV720" s="13" t="s">
        <v>121</v>
      </c>
      <c r="AW720" s="13" t="s">
        <v>39</v>
      </c>
      <c r="AX720" s="13" t="s">
        <v>18</v>
      </c>
      <c r="AY720" s="272" t="s">
        <v>208</v>
      </c>
    </row>
    <row r="721" spans="2:65" s="1" customFormat="1" ht="51" customHeight="1">
      <c r="B721" s="48"/>
      <c r="C721" s="236" t="s">
        <v>1025</v>
      </c>
      <c r="D721" s="236" t="s">
        <v>210</v>
      </c>
      <c r="E721" s="237" t="s">
        <v>1026</v>
      </c>
      <c r="F721" s="238" t="s">
        <v>1027</v>
      </c>
      <c r="G721" s="239" t="s">
        <v>213</v>
      </c>
      <c r="H721" s="240">
        <v>200.465</v>
      </c>
      <c r="I721" s="241"/>
      <c r="J721" s="242">
        <f>ROUND(I721*H721,2)</f>
        <v>0</v>
      </c>
      <c r="K721" s="238" t="s">
        <v>214</v>
      </c>
      <c r="L721" s="74"/>
      <c r="M721" s="243" t="s">
        <v>22</v>
      </c>
      <c r="N721" s="244" t="s">
        <v>47</v>
      </c>
      <c r="O721" s="49"/>
      <c r="P721" s="245">
        <f>O721*H721</f>
        <v>0</v>
      </c>
      <c r="Q721" s="245">
        <v>0.00077</v>
      </c>
      <c r="R721" s="245">
        <f>Q721*H721</f>
        <v>0.15435805</v>
      </c>
      <c r="S721" s="245">
        <v>0</v>
      </c>
      <c r="T721" s="246">
        <f>S721*H721</f>
        <v>0</v>
      </c>
      <c r="AR721" s="26" t="s">
        <v>121</v>
      </c>
      <c r="AT721" s="26" t="s">
        <v>210</v>
      </c>
      <c r="AU721" s="26" t="s">
        <v>85</v>
      </c>
      <c r="AY721" s="26" t="s">
        <v>208</v>
      </c>
      <c r="BE721" s="247">
        <f>IF(N721="základní",J721,0)</f>
        <v>0</v>
      </c>
      <c r="BF721" s="247">
        <f>IF(N721="snížená",J721,0)</f>
        <v>0</v>
      </c>
      <c r="BG721" s="247">
        <f>IF(N721="zákl. přenesená",J721,0)</f>
        <v>0</v>
      </c>
      <c r="BH721" s="247">
        <f>IF(N721="sníž. přenesená",J721,0)</f>
        <v>0</v>
      </c>
      <c r="BI721" s="247">
        <f>IF(N721="nulová",J721,0)</f>
        <v>0</v>
      </c>
      <c r="BJ721" s="26" t="s">
        <v>18</v>
      </c>
      <c r="BK721" s="247">
        <f>ROUND(I721*H721,2)</f>
        <v>0</v>
      </c>
      <c r="BL721" s="26" t="s">
        <v>121</v>
      </c>
      <c r="BM721" s="26" t="s">
        <v>1028</v>
      </c>
    </row>
    <row r="722" spans="2:51" s="14" customFormat="1" ht="13.5">
      <c r="B722" s="273"/>
      <c r="C722" s="274"/>
      <c r="D722" s="248" t="s">
        <v>218</v>
      </c>
      <c r="E722" s="275" t="s">
        <v>22</v>
      </c>
      <c r="F722" s="276" t="s">
        <v>680</v>
      </c>
      <c r="G722" s="274"/>
      <c r="H722" s="275" t="s">
        <v>22</v>
      </c>
      <c r="I722" s="277"/>
      <c r="J722" s="274"/>
      <c r="K722" s="274"/>
      <c r="L722" s="278"/>
      <c r="M722" s="279"/>
      <c r="N722" s="280"/>
      <c r="O722" s="280"/>
      <c r="P722" s="280"/>
      <c r="Q722" s="280"/>
      <c r="R722" s="280"/>
      <c r="S722" s="280"/>
      <c r="T722" s="281"/>
      <c r="AT722" s="282" t="s">
        <v>218</v>
      </c>
      <c r="AU722" s="282" t="s">
        <v>85</v>
      </c>
      <c r="AV722" s="14" t="s">
        <v>18</v>
      </c>
      <c r="AW722" s="14" t="s">
        <v>39</v>
      </c>
      <c r="AX722" s="14" t="s">
        <v>76</v>
      </c>
      <c r="AY722" s="282" t="s">
        <v>208</v>
      </c>
    </row>
    <row r="723" spans="2:51" s="12" customFormat="1" ht="13.5">
      <c r="B723" s="251"/>
      <c r="C723" s="252"/>
      <c r="D723" s="248" t="s">
        <v>218</v>
      </c>
      <c r="E723" s="253" t="s">
        <v>22</v>
      </c>
      <c r="F723" s="254" t="s">
        <v>1029</v>
      </c>
      <c r="G723" s="252"/>
      <c r="H723" s="255">
        <v>9.78</v>
      </c>
      <c r="I723" s="256"/>
      <c r="J723" s="252"/>
      <c r="K723" s="252"/>
      <c r="L723" s="257"/>
      <c r="M723" s="258"/>
      <c r="N723" s="259"/>
      <c r="O723" s="259"/>
      <c r="P723" s="259"/>
      <c r="Q723" s="259"/>
      <c r="R723" s="259"/>
      <c r="S723" s="259"/>
      <c r="T723" s="260"/>
      <c r="AT723" s="261" t="s">
        <v>218</v>
      </c>
      <c r="AU723" s="261" t="s">
        <v>85</v>
      </c>
      <c r="AV723" s="12" t="s">
        <v>85</v>
      </c>
      <c r="AW723" s="12" t="s">
        <v>39</v>
      </c>
      <c r="AX723" s="12" t="s">
        <v>76</v>
      </c>
      <c r="AY723" s="261" t="s">
        <v>208</v>
      </c>
    </row>
    <row r="724" spans="2:51" s="12" customFormat="1" ht="13.5">
      <c r="B724" s="251"/>
      <c r="C724" s="252"/>
      <c r="D724" s="248" t="s">
        <v>218</v>
      </c>
      <c r="E724" s="253" t="s">
        <v>22</v>
      </c>
      <c r="F724" s="254" t="s">
        <v>1030</v>
      </c>
      <c r="G724" s="252"/>
      <c r="H724" s="255">
        <v>35.7</v>
      </c>
      <c r="I724" s="256"/>
      <c r="J724" s="252"/>
      <c r="K724" s="252"/>
      <c r="L724" s="257"/>
      <c r="M724" s="258"/>
      <c r="N724" s="259"/>
      <c r="O724" s="259"/>
      <c r="P724" s="259"/>
      <c r="Q724" s="259"/>
      <c r="R724" s="259"/>
      <c r="S724" s="259"/>
      <c r="T724" s="260"/>
      <c r="AT724" s="261" t="s">
        <v>218</v>
      </c>
      <c r="AU724" s="261" t="s">
        <v>85</v>
      </c>
      <c r="AV724" s="12" t="s">
        <v>85</v>
      </c>
      <c r="AW724" s="12" t="s">
        <v>39</v>
      </c>
      <c r="AX724" s="12" t="s">
        <v>76</v>
      </c>
      <c r="AY724" s="261" t="s">
        <v>208</v>
      </c>
    </row>
    <row r="725" spans="2:51" s="15" customFormat="1" ht="13.5">
      <c r="B725" s="296"/>
      <c r="C725" s="297"/>
      <c r="D725" s="248" t="s">
        <v>218</v>
      </c>
      <c r="E725" s="298" t="s">
        <v>22</v>
      </c>
      <c r="F725" s="299" t="s">
        <v>996</v>
      </c>
      <c r="G725" s="297"/>
      <c r="H725" s="300">
        <v>45.48</v>
      </c>
      <c r="I725" s="301"/>
      <c r="J725" s="297"/>
      <c r="K725" s="297"/>
      <c r="L725" s="302"/>
      <c r="M725" s="303"/>
      <c r="N725" s="304"/>
      <c r="O725" s="304"/>
      <c r="P725" s="304"/>
      <c r="Q725" s="304"/>
      <c r="R725" s="304"/>
      <c r="S725" s="304"/>
      <c r="T725" s="305"/>
      <c r="AT725" s="306" t="s">
        <v>218</v>
      </c>
      <c r="AU725" s="306" t="s">
        <v>85</v>
      </c>
      <c r="AV725" s="15" t="s">
        <v>104</v>
      </c>
      <c r="AW725" s="15" t="s">
        <v>39</v>
      </c>
      <c r="AX725" s="15" t="s">
        <v>76</v>
      </c>
      <c r="AY725" s="306" t="s">
        <v>208</v>
      </c>
    </row>
    <row r="726" spans="2:51" s="14" customFormat="1" ht="13.5">
      <c r="B726" s="273"/>
      <c r="C726" s="274"/>
      <c r="D726" s="248" t="s">
        <v>218</v>
      </c>
      <c r="E726" s="275" t="s">
        <v>22</v>
      </c>
      <c r="F726" s="276" t="s">
        <v>696</v>
      </c>
      <c r="G726" s="274"/>
      <c r="H726" s="275" t="s">
        <v>22</v>
      </c>
      <c r="I726" s="277"/>
      <c r="J726" s="274"/>
      <c r="K726" s="274"/>
      <c r="L726" s="278"/>
      <c r="M726" s="279"/>
      <c r="N726" s="280"/>
      <c r="O726" s="280"/>
      <c r="P726" s="280"/>
      <c r="Q726" s="280"/>
      <c r="R726" s="280"/>
      <c r="S726" s="280"/>
      <c r="T726" s="281"/>
      <c r="AT726" s="282" t="s">
        <v>218</v>
      </c>
      <c r="AU726" s="282" t="s">
        <v>85</v>
      </c>
      <c r="AV726" s="14" t="s">
        <v>18</v>
      </c>
      <c r="AW726" s="14" t="s">
        <v>39</v>
      </c>
      <c r="AX726" s="14" t="s">
        <v>76</v>
      </c>
      <c r="AY726" s="282" t="s">
        <v>208</v>
      </c>
    </row>
    <row r="727" spans="2:51" s="12" customFormat="1" ht="13.5">
      <c r="B727" s="251"/>
      <c r="C727" s="252"/>
      <c r="D727" s="248" t="s">
        <v>218</v>
      </c>
      <c r="E727" s="253" t="s">
        <v>22</v>
      </c>
      <c r="F727" s="254" t="s">
        <v>1031</v>
      </c>
      <c r="G727" s="252"/>
      <c r="H727" s="255">
        <v>5.265</v>
      </c>
      <c r="I727" s="256"/>
      <c r="J727" s="252"/>
      <c r="K727" s="252"/>
      <c r="L727" s="257"/>
      <c r="M727" s="258"/>
      <c r="N727" s="259"/>
      <c r="O727" s="259"/>
      <c r="P727" s="259"/>
      <c r="Q727" s="259"/>
      <c r="R727" s="259"/>
      <c r="S727" s="259"/>
      <c r="T727" s="260"/>
      <c r="AT727" s="261" t="s">
        <v>218</v>
      </c>
      <c r="AU727" s="261" t="s">
        <v>85</v>
      </c>
      <c r="AV727" s="12" t="s">
        <v>85</v>
      </c>
      <c r="AW727" s="12" t="s">
        <v>39</v>
      </c>
      <c r="AX727" s="12" t="s">
        <v>76</v>
      </c>
      <c r="AY727" s="261" t="s">
        <v>208</v>
      </c>
    </row>
    <row r="728" spans="2:51" s="12" customFormat="1" ht="13.5">
      <c r="B728" s="251"/>
      <c r="C728" s="252"/>
      <c r="D728" s="248" t="s">
        <v>218</v>
      </c>
      <c r="E728" s="253" t="s">
        <v>22</v>
      </c>
      <c r="F728" s="254" t="s">
        <v>1032</v>
      </c>
      <c r="G728" s="252"/>
      <c r="H728" s="255">
        <v>5.175</v>
      </c>
      <c r="I728" s="256"/>
      <c r="J728" s="252"/>
      <c r="K728" s="252"/>
      <c r="L728" s="257"/>
      <c r="M728" s="258"/>
      <c r="N728" s="259"/>
      <c r="O728" s="259"/>
      <c r="P728" s="259"/>
      <c r="Q728" s="259"/>
      <c r="R728" s="259"/>
      <c r="S728" s="259"/>
      <c r="T728" s="260"/>
      <c r="AT728" s="261" t="s">
        <v>218</v>
      </c>
      <c r="AU728" s="261" t="s">
        <v>85</v>
      </c>
      <c r="AV728" s="12" t="s">
        <v>85</v>
      </c>
      <c r="AW728" s="12" t="s">
        <v>39</v>
      </c>
      <c r="AX728" s="12" t="s">
        <v>76</v>
      </c>
      <c r="AY728" s="261" t="s">
        <v>208</v>
      </c>
    </row>
    <row r="729" spans="2:51" s="12" customFormat="1" ht="13.5">
      <c r="B729" s="251"/>
      <c r="C729" s="252"/>
      <c r="D729" s="248" t="s">
        <v>218</v>
      </c>
      <c r="E729" s="253" t="s">
        <v>22</v>
      </c>
      <c r="F729" s="254" t="s">
        <v>1033</v>
      </c>
      <c r="G729" s="252"/>
      <c r="H729" s="255">
        <v>5.13</v>
      </c>
      <c r="I729" s="256"/>
      <c r="J729" s="252"/>
      <c r="K729" s="252"/>
      <c r="L729" s="257"/>
      <c r="M729" s="258"/>
      <c r="N729" s="259"/>
      <c r="O729" s="259"/>
      <c r="P729" s="259"/>
      <c r="Q729" s="259"/>
      <c r="R729" s="259"/>
      <c r="S729" s="259"/>
      <c r="T729" s="260"/>
      <c r="AT729" s="261" t="s">
        <v>218</v>
      </c>
      <c r="AU729" s="261" t="s">
        <v>85</v>
      </c>
      <c r="AV729" s="12" t="s">
        <v>85</v>
      </c>
      <c r="AW729" s="12" t="s">
        <v>39</v>
      </c>
      <c r="AX729" s="12" t="s">
        <v>76</v>
      </c>
      <c r="AY729" s="261" t="s">
        <v>208</v>
      </c>
    </row>
    <row r="730" spans="2:51" s="12" customFormat="1" ht="13.5">
      <c r="B730" s="251"/>
      <c r="C730" s="252"/>
      <c r="D730" s="248" t="s">
        <v>218</v>
      </c>
      <c r="E730" s="253" t="s">
        <v>22</v>
      </c>
      <c r="F730" s="254" t="s">
        <v>1034</v>
      </c>
      <c r="G730" s="252"/>
      <c r="H730" s="255">
        <v>3.645</v>
      </c>
      <c r="I730" s="256"/>
      <c r="J730" s="252"/>
      <c r="K730" s="252"/>
      <c r="L730" s="257"/>
      <c r="M730" s="258"/>
      <c r="N730" s="259"/>
      <c r="O730" s="259"/>
      <c r="P730" s="259"/>
      <c r="Q730" s="259"/>
      <c r="R730" s="259"/>
      <c r="S730" s="259"/>
      <c r="T730" s="260"/>
      <c r="AT730" s="261" t="s">
        <v>218</v>
      </c>
      <c r="AU730" s="261" t="s">
        <v>85</v>
      </c>
      <c r="AV730" s="12" t="s">
        <v>85</v>
      </c>
      <c r="AW730" s="12" t="s">
        <v>39</v>
      </c>
      <c r="AX730" s="12" t="s">
        <v>76</v>
      </c>
      <c r="AY730" s="261" t="s">
        <v>208</v>
      </c>
    </row>
    <row r="731" spans="2:51" s="12" customFormat="1" ht="13.5">
      <c r="B731" s="251"/>
      <c r="C731" s="252"/>
      <c r="D731" s="248" t="s">
        <v>218</v>
      </c>
      <c r="E731" s="253" t="s">
        <v>22</v>
      </c>
      <c r="F731" s="254" t="s">
        <v>1035</v>
      </c>
      <c r="G731" s="252"/>
      <c r="H731" s="255">
        <v>3.645</v>
      </c>
      <c r="I731" s="256"/>
      <c r="J731" s="252"/>
      <c r="K731" s="252"/>
      <c r="L731" s="257"/>
      <c r="M731" s="258"/>
      <c r="N731" s="259"/>
      <c r="O731" s="259"/>
      <c r="P731" s="259"/>
      <c r="Q731" s="259"/>
      <c r="R731" s="259"/>
      <c r="S731" s="259"/>
      <c r="T731" s="260"/>
      <c r="AT731" s="261" t="s">
        <v>218</v>
      </c>
      <c r="AU731" s="261" t="s">
        <v>85</v>
      </c>
      <c r="AV731" s="12" t="s">
        <v>85</v>
      </c>
      <c r="AW731" s="12" t="s">
        <v>39</v>
      </c>
      <c r="AX731" s="12" t="s">
        <v>76</v>
      </c>
      <c r="AY731" s="261" t="s">
        <v>208</v>
      </c>
    </row>
    <row r="732" spans="2:51" s="12" customFormat="1" ht="13.5">
      <c r="B732" s="251"/>
      <c r="C732" s="252"/>
      <c r="D732" s="248" t="s">
        <v>218</v>
      </c>
      <c r="E732" s="253" t="s">
        <v>22</v>
      </c>
      <c r="F732" s="254" t="s">
        <v>1036</v>
      </c>
      <c r="G732" s="252"/>
      <c r="H732" s="255">
        <v>4.185</v>
      </c>
      <c r="I732" s="256"/>
      <c r="J732" s="252"/>
      <c r="K732" s="252"/>
      <c r="L732" s="257"/>
      <c r="M732" s="258"/>
      <c r="N732" s="259"/>
      <c r="O732" s="259"/>
      <c r="P732" s="259"/>
      <c r="Q732" s="259"/>
      <c r="R732" s="259"/>
      <c r="S732" s="259"/>
      <c r="T732" s="260"/>
      <c r="AT732" s="261" t="s">
        <v>218</v>
      </c>
      <c r="AU732" s="261" t="s">
        <v>85</v>
      </c>
      <c r="AV732" s="12" t="s">
        <v>85</v>
      </c>
      <c r="AW732" s="12" t="s">
        <v>39</v>
      </c>
      <c r="AX732" s="12" t="s">
        <v>76</v>
      </c>
      <c r="AY732" s="261" t="s">
        <v>208</v>
      </c>
    </row>
    <row r="733" spans="2:51" s="12" customFormat="1" ht="13.5">
      <c r="B733" s="251"/>
      <c r="C733" s="252"/>
      <c r="D733" s="248" t="s">
        <v>218</v>
      </c>
      <c r="E733" s="253" t="s">
        <v>22</v>
      </c>
      <c r="F733" s="254" t="s">
        <v>1037</v>
      </c>
      <c r="G733" s="252"/>
      <c r="H733" s="255">
        <v>5.441</v>
      </c>
      <c r="I733" s="256"/>
      <c r="J733" s="252"/>
      <c r="K733" s="252"/>
      <c r="L733" s="257"/>
      <c r="M733" s="258"/>
      <c r="N733" s="259"/>
      <c r="O733" s="259"/>
      <c r="P733" s="259"/>
      <c r="Q733" s="259"/>
      <c r="R733" s="259"/>
      <c r="S733" s="259"/>
      <c r="T733" s="260"/>
      <c r="AT733" s="261" t="s">
        <v>218</v>
      </c>
      <c r="AU733" s="261" t="s">
        <v>85</v>
      </c>
      <c r="AV733" s="12" t="s">
        <v>85</v>
      </c>
      <c r="AW733" s="12" t="s">
        <v>39</v>
      </c>
      <c r="AX733" s="12" t="s">
        <v>76</v>
      </c>
      <c r="AY733" s="261" t="s">
        <v>208</v>
      </c>
    </row>
    <row r="734" spans="2:51" s="12" customFormat="1" ht="13.5">
      <c r="B734" s="251"/>
      <c r="C734" s="252"/>
      <c r="D734" s="248" t="s">
        <v>218</v>
      </c>
      <c r="E734" s="253" t="s">
        <v>22</v>
      </c>
      <c r="F734" s="254" t="s">
        <v>1038</v>
      </c>
      <c r="G734" s="252"/>
      <c r="H734" s="255">
        <v>4.739</v>
      </c>
      <c r="I734" s="256"/>
      <c r="J734" s="252"/>
      <c r="K734" s="252"/>
      <c r="L734" s="257"/>
      <c r="M734" s="258"/>
      <c r="N734" s="259"/>
      <c r="O734" s="259"/>
      <c r="P734" s="259"/>
      <c r="Q734" s="259"/>
      <c r="R734" s="259"/>
      <c r="S734" s="259"/>
      <c r="T734" s="260"/>
      <c r="AT734" s="261" t="s">
        <v>218</v>
      </c>
      <c r="AU734" s="261" t="s">
        <v>85</v>
      </c>
      <c r="AV734" s="12" t="s">
        <v>85</v>
      </c>
      <c r="AW734" s="12" t="s">
        <v>39</v>
      </c>
      <c r="AX734" s="12" t="s">
        <v>76</v>
      </c>
      <c r="AY734" s="261" t="s">
        <v>208</v>
      </c>
    </row>
    <row r="735" spans="2:51" s="12" customFormat="1" ht="13.5">
      <c r="B735" s="251"/>
      <c r="C735" s="252"/>
      <c r="D735" s="248" t="s">
        <v>218</v>
      </c>
      <c r="E735" s="253" t="s">
        <v>22</v>
      </c>
      <c r="F735" s="254" t="s">
        <v>1039</v>
      </c>
      <c r="G735" s="252"/>
      <c r="H735" s="255">
        <v>4.739</v>
      </c>
      <c r="I735" s="256"/>
      <c r="J735" s="252"/>
      <c r="K735" s="252"/>
      <c r="L735" s="257"/>
      <c r="M735" s="258"/>
      <c r="N735" s="259"/>
      <c r="O735" s="259"/>
      <c r="P735" s="259"/>
      <c r="Q735" s="259"/>
      <c r="R735" s="259"/>
      <c r="S735" s="259"/>
      <c r="T735" s="260"/>
      <c r="AT735" s="261" t="s">
        <v>218</v>
      </c>
      <c r="AU735" s="261" t="s">
        <v>85</v>
      </c>
      <c r="AV735" s="12" t="s">
        <v>85</v>
      </c>
      <c r="AW735" s="12" t="s">
        <v>39</v>
      </c>
      <c r="AX735" s="12" t="s">
        <v>76</v>
      </c>
      <c r="AY735" s="261" t="s">
        <v>208</v>
      </c>
    </row>
    <row r="736" spans="2:51" s="12" customFormat="1" ht="13.5">
      <c r="B736" s="251"/>
      <c r="C736" s="252"/>
      <c r="D736" s="248" t="s">
        <v>218</v>
      </c>
      <c r="E736" s="253" t="s">
        <v>22</v>
      </c>
      <c r="F736" s="254" t="s">
        <v>1040</v>
      </c>
      <c r="G736" s="252"/>
      <c r="H736" s="255">
        <v>6.669</v>
      </c>
      <c r="I736" s="256"/>
      <c r="J736" s="252"/>
      <c r="K736" s="252"/>
      <c r="L736" s="257"/>
      <c r="M736" s="258"/>
      <c r="N736" s="259"/>
      <c r="O736" s="259"/>
      <c r="P736" s="259"/>
      <c r="Q736" s="259"/>
      <c r="R736" s="259"/>
      <c r="S736" s="259"/>
      <c r="T736" s="260"/>
      <c r="AT736" s="261" t="s">
        <v>218</v>
      </c>
      <c r="AU736" s="261" t="s">
        <v>85</v>
      </c>
      <c r="AV736" s="12" t="s">
        <v>85</v>
      </c>
      <c r="AW736" s="12" t="s">
        <v>39</v>
      </c>
      <c r="AX736" s="12" t="s">
        <v>76</v>
      </c>
      <c r="AY736" s="261" t="s">
        <v>208</v>
      </c>
    </row>
    <row r="737" spans="2:51" s="12" customFormat="1" ht="13.5">
      <c r="B737" s="251"/>
      <c r="C737" s="252"/>
      <c r="D737" s="248" t="s">
        <v>218</v>
      </c>
      <c r="E737" s="253" t="s">
        <v>22</v>
      </c>
      <c r="F737" s="254" t="s">
        <v>1041</v>
      </c>
      <c r="G737" s="252"/>
      <c r="H737" s="255">
        <v>12.363</v>
      </c>
      <c r="I737" s="256"/>
      <c r="J737" s="252"/>
      <c r="K737" s="252"/>
      <c r="L737" s="257"/>
      <c r="M737" s="258"/>
      <c r="N737" s="259"/>
      <c r="O737" s="259"/>
      <c r="P737" s="259"/>
      <c r="Q737" s="259"/>
      <c r="R737" s="259"/>
      <c r="S737" s="259"/>
      <c r="T737" s="260"/>
      <c r="AT737" s="261" t="s">
        <v>218</v>
      </c>
      <c r="AU737" s="261" t="s">
        <v>85</v>
      </c>
      <c r="AV737" s="12" t="s">
        <v>85</v>
      </c>
      <c r="AW737" s="12" t="s">
        <v>39</v>
      </c>
      <c r="AX737" s="12" t="s">
        <v>76</v>
      </c>
      <c r="AY737" s="261" t="s">
        <v>208</v>
      </c>
    </row>
    <row r="738" spans="2:51" s="12" customFormat="1" ht="13.5">
      <c r="B738" s="251"/>
      <c r="C738" s="252"/>
      <c r="D738" s="248" t="s">
        <v>218</v>
      </c>
      <c r="E738" s="253" t="s">
        <v>22</v>
      </c>
      <c r="F738" s="254" t="s">
        <v>1042</v>
      </c>
      <c r="G738" s="252"/>
      <c r="H738" s="255">
        <v>6.845</v>
      </c>
      <c r="I738" s="256"/>
      <c r="J738" s="252"/>
      <c r="K738" s="252"/>
      <c r="L738" s="257"/>
      <c r="M738" s="258"/>
      <c r="N738" s="259"/>
      <c r="O738" s="259"/>
      <c r="P738" s="259"/>
      <c r="Q738" s="259"/>
      <c r="R738" s="259"/>
      <c r="S738" s="259"/>
      <c r="T738" s="260"/>
      <c r="AT738" s="261" t="s">
        <v>218</v>
      </c>
      <c r="AU738" s="261" t="s">
        <v>85</v>
      </c>
      <c r="AV738" s="12" t="s">
        <v>85</v>
      </c>
      <c r="AW738" s="12" t="s">
        <v>39</v>
      </c>
      <c r="AX738" s="12" t="s">
        <v>76</v>
      </c>
      <c r="AY738" s="261" t="s">
        <v>208</v>
      </c>
    </row>
    <row r="739" spans="2:51" s="12" customFormat="1" ht="13.5">
      <c r="B739" s="251"/>
      <c r="C739" s="252"/>
      <c r="D739" s="248" t="s">
        <v>218</v>
      </c>
      <c r="E739" s="253" t="s">
        <v>22</v>
      </c>
      <c r="F739" s="254" t="s">
        <v>1043</v>
      </c>
      <c r="G739" s="252"/>
      <c r="H739" s="255">
        <v>7.042</v>
      </c>
      <c r="I739" s="256"/>
      <c r="J739" s="252"/>
      <c r="K739" s="252"/>
      <c r="L739" s="257"/>
      <c r="M739" s="258"/>
      <c r="N739" s="259"/>
      <c r="O739" s="259"/>
      <c r="P739" s="259"/>
      <c r="Q739" s="259"/>
      <c r="R739" s="259"/>
      <c r="S739" s="259"/>
      <c r="T739" s="260"/>
      <c r="AT739" s="261" t="s">
        <v>218</v>
      </c>
      <c r="AU739" s="261" t="s">
        <v>85</v>
      </c>
      <c r="AV739" s="12" t="s">
        <v>85</v>
      </c>
      <c r="AW739" s="12" t="s">
        <v>39</v>
      </c>
      <c r="AX739" s="12" t="s">
        <v>76</v>
      </c>
      <c r="AY739" s="261" t="s">
        <v>208</v>
      </c>
    </row>
    <row r="740" spans="2:51" s="12" customFormat="1" ht="13.5">
      <c r="B740" s="251"/>
      <c r="C740" s="252"/>
      <c r="D740" s="248" t="s">
        <v>218</v>
      </c>
      <c r="E740" s="253" t="s">
        <v>22</v>
      </c>
      <c r="F740" s="254" t="s">
        <v>1044</v>
      </c>
      <c r="G740" s="252"/>
      <c r="H740" s="255">
        <v>2.768</v>
      </c>
      <c r="I740" s="256"/>
      <c r="J740" s="252"/>
      <c r="K740" s="252"/>
      <c r="L740" s="257"/>
      <c r="M740" s="258"/>
      <c r="N740" s="259"/>
      <c r="O740" s="259"/>
      <c r="P740" s="259"/>
      <c r="Q740" s="259"/>
      <c r="R740" s="259"/>
      <c r="S740" s="259"/>
      <c r="T740" s="260"/>
      <c r="AT740" s="261" t="s">
        <v>218</v>
      </c>
      <c r="AU740" s="261" t="s">
        <v>85</v>
      </c>
      <c r="AV740" s="12" t="s">
        <v>85</v>
      </c>
      <c r="AW740" s="12" t="s">
        <v>39</v>
      </c>
      <c r="AX740" s="12" t="s">
        <v>76</v>
      </c>
      <c r="AY740" s="261" t="s">
        <v>208</v>
      </c>
    </row>
    <row r="741" spans="2:51" s="12" customFormat="1" ht="13.5">
      <c r="B741" s="251"/>
      <c r="C741" s="252"/>
      <c r="D741" s="248" t="s">
        <v>218</v>
      </c>
      <c r="E741" s="253" t="s">
        <v>22</v>
      </c>
      <c r="F741" s="254" t="s">
        <v>1045</v>
      </c>
      <c r="G741" s="252"/>
      <c r="H741" s="255">
        <v>9.656</v>
      </c>
      <c r="I741" s="256"/>
      <c r="J741" s="252"/>
      <c r="K741" s="252"/>
      <c r="L741" s="257"/>
      <c r="M741" s="258"/>
      <c r="N741" s="259"/>
      <c r="O741" s="259"/>
      <c r="P741" s="259"/>
      <c r="Q741" s="259"/>
      <c r="R741" s="259"/>
      <c r="S741" s="259"/>
      <c r="T741" s="260"/>
      <c r="AT741" s="261" t="s">
        <v>218</v>
      </c>
      <c r="AU741" s="261" t="s">
        <v>85</v>
      </c>
      <c r="AV741" s="12" t="s">
        <v>85</v>
      </c>
      <c r="AW741" s="12" t="s">
        <v>39</v>
      </c>
      <c r="AX741" s="12" t="s">
        <v>76</v>
      </c>
      <c r="AY741" s="261" t="s">
        <v>208</v>
      </c>
    </row>
    <row r="742" spans="2:51" s="12" customFormat="1" ht="13.5">
      <c r="B742" s="251"/>
      <c r="C742" s="252"/>
      <c r="D742" s="248" t="s">
        <v>218</v>
      </c>
      <c r="E742" s="253" t="s">
        <v>22</v>
      </c>
      <c r="F742" s="254" t="s">
        <v>1046</v>
      </c>
      <c r="G742" s="252"/>
      <c r="H742" s="255">
        <v>7.042</v>
      </c>
      <c r="I742" s="256"/>
      <c r="J742" s="252"/>
      <c r="K742" s="252"/>
      <c r="L742" s="257"/>
      <c r="M742" s="258"/>
      <c r="N742" s="259"/>
      <c r="O742" s="259"/>
      <c r="P742" s="259"/>
      <c r="Q742" s="259"/>
      <c r="R742" s="259"/>
      <c r="S742" s="259"/>
      <c r="T742" s="260"/>
      <c r="AT742" s="261" t="s">
        <v>218</v>
      </c>
      <c r="AU742" s="261" t="s">
        <v>85</v>
      </c>
      <c r="AV742" s="12" t="s">
        <v>85</v>
      </c>
      <c r="AW742" s="12" t="s">
        <v>39</v>
      </c>
      <c r="AX742" s="12" t="s">
        <v>76</v>
      </c>
      <c r="AY742" s="261" t="s">
        <v>208</v>
      </c>
    </row>
    <row r="743" spans="2:51" s="15" customFormat="1" ht="13.5">
      <c r="B743" s="296"/>
      <c r="C743" s="297"/>
      <c r="D743" s="248" t="s">
        <v>218</v>
      </c>
      <c r="E743" s="298" t="s">
        <v>22</v>
      </c>
      <c r="F743" s="299" t="s">
        <v>1013</v>
      </c>
      <c r="G743" s="297"/>
      <c r="H743" s="300">
        <v>94.349</v>
      </c>
      <c r="I743" s="301"/>
      <c r="J743" s="297"/>
      <c r="K743" s="297"/>
      <c r="L743" s="302"/>
      <c r="M743" s="303"/>
      <c r="N743" s="304"/>
      <c r="O743" s="304"/>
      <c r="P743" s="304"/>
      <c r="Q743" s="304"/>
      <c r="R743" s="304"/>
      <c r="S743" s="304"/>
      <c r="T743" s="305"/>
      <c r="AT743" s="306" t="s">
        <v>218</v>
      </c>
      <c r="AU743" s="306" t="s">
        <v>85</v>
      </c>
      <c r="AV743" s="15" t="s">
        <v>104</v>
      </c>
      <c r="AW743" s="15" t="s">
        <v>39</v>
      </c>
      <c r="AX743" s="15" t="s">
        <v>76</v>
      </c>
      <c r="AY743" s="306" t="s">
        <v>208</v>
      </c>
    </row>
    <row r="744" spans="2:51" s="14" customFormat="1" ht="13.5">
      <c r="B744" s="273"/>
      <c r="C744" s="274"/>
      <c r="D744" s="248" t="s">
        <v>218</v>
      </c>
      <c r="E744" s="275" t="s">
        <v>22</v>
      </c>
      <c r="F744" s="276" t="s">
        <v>870</v>
      </c>
      <c r="G744" s="274"/>
      <c r="H744" s="275" t="s">
        <v>22</v>
      </c>
      <c r="I744" s="277"/>
      <c r="J744" s="274"/>
      <c r="K744" s="274"/>
      <c r="L744" s="278"/>
      <c r="M744" s="279"/>
      <c r="N744" s="280"/>
      <c r="O744" s="280"/>
      <c r="P744" s="280"/>
      <c r="Q744" s="280"/>
      <c r="R744" s="280"/>
      <c r="S744" s="280"/>
      <c r="T744" s="281"/>
      <c r="AT744" s="282" t="s">
        <v>218</v>
      </c>
      <c r="AU744" s="282" t="s">
        <v>85</v>
      </c>
      <c r="AV744" s="14" t="s">
        <v>18</v>
      </c>
      <c r="AW744" s="14" t="s">
        <v>39</v>
      </c>
      <c r="AX744" s="14" t="s">
        <v>76</v>
      </c>
      <c r="AY744" s="282" t="s">
        <v>208</v>
      </c>
    </row>
    <row r="745" spans="2:51" s="12" customFormat="1" ht="13.5">
      <c r="B745" s="251"/>
      <c r="C745" s="252"/>
      <c r="D745" s="248" t="s">
        <v>218</v>
      </c>
      <c r="E745" s="253" t="s">
        <v>22</v>
      </c>
      <c r="F745" s="254" t="s">
        <v>1047</v>
      </c>
      <c r="G745" s="252"/>
      <c r="H745" s="255">
        <v>5.348</v>
      </c>
      <c r="I745" s="256"/>
      <c r="J745" s="252"/>
      <c r="K745" s="252"/>
      <c r="L745" s="257"/>
      <c r="M745" s="258"/>
      <c r="N745" s="259"/>
      <c r="O745" s="259"/>
      <c r="P745" s="259"/>
      <c r="Q745" s="259"/>
      <c r="R745" s="259"/>
      <c r="S745" s="259"/>
      <c r="T745" s="260"/>
      <c r="AT745" s="261" t="s">
        <v>218</v>
      </c>
      <c r="AU745" s="261" t="s">
        <v>85</v>
      </c>
      <c r="AV745" s="12" t="s">
        <v>85</v>
      </c>
      <c r="AW745" s="12" t="s">
        <v>39</v>
      </c>
      <c r="AX745" s="12" t="s">
        <v>76</v>
      </c>
      <c r="AY745" s="261" t="s">
        <v>208</v>
      </c>
    </row>
    <row r="746" spans="2:51" s="12" customFormat="1" ht="13.5">
      <c r="B746" s="251"/>
      <c r="C746" s="252"/>
      <c r="D746" s="248" t="s">
        <v>218</v>
      </c>
      <c r="E746" s="253" t="s">
        <v>22</v>
      </c>
      <c r="F746" s="254" t="s">
        <v>1048</v>
      </c>
      <c r="G746" s="252"/>
      <c r="H746" s="255">
        <v>4.658</v>
      </c>
      <c r="I746" s="256"/>
      <c r="J746" s="252"/>
      <c r="K746" s="252"/>
      <c r="L746" s="257"/>
      <c r="M746" s="258"/>
      <c r="N746" s="259"/>
      <c r="O746" s="259"/>
      <c r="P746" s="259"/>
      <c r="Q746" s="259"/>
      <c r="R746" s="259"/>
      <c r="S746" s="259"/>
      <c r="T746" s="260"/>
      <c r="AT746" s="261" t="s">
        <v>218</v>
      </c>
      <c r="AU746" s="261" t="s">
        <v>85</v>
      </c>
      <c r="AV746" s="12" t="s">
        <v>85</v>
      </c>
      <c r="AW746" s="12" t="s">
        <v>39</v>
      </c>
      <c r="AX746" s="12" t="s">
        <v>76</v>
      </c>
      <c r="AY746" s="261" t="s">
        <v>208</v>
      </c>
    </row>
    <row r="747" spans="2:51" s="12" customFormat="1" ht="13.5">
      <c r="B747" s="251"/>
      <c r="C747" s="252"/>
      <c r="D747" s="248" t="s">
        <v>218</v>
      </c>
      <c r="E747" s="253" t="s">
        <v>22</v>
      </c>
      <c r="F747" s="254" t="s">
        <v>1049</v>
      </c>
      <c r="G747" s="252"/>
      <c r="H747" s="255">
        <v>4.658</v>
      </c>
      <c r="I747" s="256"/>
      <c r="J747" s="252"/>
      <c r="K747" s="252"/>
      <c r="L747" s="257"/>
      <c r="M747" s="258"/>
      <c r="N747" s="259"/>
      <c r="O747" s="259"/>
      <c r="P747" s="259"/>
      <c r="Q747" s="259"/>
      <c r="R747" s="259"/>
      <c r="S747" s="259"/>
      <c r="T747" s="260"/>
      <c r="AT747" s="261" t="s">
        <v>218</v>
      </c>
      <c r="AU747" s="261" t="s">
        <v>85</v>
      </c>
      <c r="AV747" s="12" t="s">
        <v>85</v>
      </c>
      <c r="AW747" s="12" t="s">
        <v>39</v>
      </c>
      <c r="AX747" s="12" t="s">
        <v>76</v>
      </c>
      <c r="AY747" s="261" t="s">
        <v>208</v>
      </c>
    </row>
    <row r="748" spans="2:51" s="12" customFormat="1" ht="13.5">
      <c r="B748" s="251"/>
      <c r="C748" s="252"/>
      <c r="D748" s="248" t="s">
        <v>218</v>
      </c>
      <c r="E748" s="253" t="s">
        <v>22</v>
      </c>
      <c r="F748" s="254" t="s">
        <v>1050</v>
      </c>
      <c r="G748" s="252"/>
      <c r="H748" s="255">
        <v>6.555</v>
      </c>
      <c r="I748" s="256"/>
      <c r="J748" s="252"/>
      <c r="K748" s="252"/>
      <c r="L748" s="257"/>
      <c r="M748" s="258"/>
      <c r="N748" s="259"/>
      <c r="O748" s="259"/>
      <c r="P748" s="259"/>
      <c r="Q748" s="259"/>
      <c r="R748" s="259"/>
      <c r="S748" s="259"/>
      <c r="T748" s="260"/>
      <c r="AT748" s="261" t="s">
        <v>218</v>
      </c>
      <c r="AU748" s="261" t="s">
        <v>85</v>
      </c>
      <c r="AV748" s="12" t="s">
        <v>85</v>
      </c>
      <c r="AW748" s="12" t="s">
        <v>39</v>
      </c>
      <c r="AX748" s="12" t="s">
        <v>76</v>
      </c>
      <c r="AY748" s="261" t="s">
        <v>208</v>
      </c>
    </row>
    <row r="749" spans="2:51" s="12" customFormat="1" ht="13.5">
      <c r="B749" s="251"/>
      <c r="C749" s="252"/>
      <c r="D749" s="248" t="s">
        <v>218</v>
      </c>
      <c r="E749" s="253" t="s">
        <v>22</v>
      </c>
      <c r="F749" s="254" t="s">
        <v>1051</v>
      </c>
      <c r="G749" s="252"/>
      <c r="H749" s="255">
        <v>6.613</v>
      </c>
      <c r="I749" s="256"/>
      <c r="J749" s="252"/>
      <c r="K749" s="252"/>
      <c r="L749" s="257"/>
      <c r="M749" s="258"/>
      <c r="N749" s="259"/>
      <c r="O749" s="259"/>
      <c r="P749" s="259"/>
      <c r="Q749" s="259"/>
      <c r="R749" s="259"/>
      <c r="S749" s="259"/>
      <c r="T749" s="260"/>
      <c r="AT749" s="261" t="s">
        <v>218</v>
      </c>
      <c r="AU749" s="261" t="s">
        <v>85</v>
      </c>
      <c r="AV749" s="12" t="s">
        <v>85</v>
      </c>
      <c r="AW749" s="12" t="s">
        <v>39</v>
      </c>
      <c r="AX749" s="12" t="s">
        <v>76</v>
      </c>
      <c r="AY749" s="261" t="s">
        <v>208</v>
      </c>
    </row>
    <row r="750" spans="2:51" s="12" customFormat="1" ht="13.5">
      <c r="B750" s="251"/>
      <c r="C750" s="252"/>
      <c r="D750" s="248" t="s">
        <v>218</v>
      </c>
      <c r="E750" s="253" t="s">
        <v>22</v>
      </c>
      <c r="F750" s="254" t="s">
        <v>1052</v>
      </c>
      <c r="G750" s="252"/>
      <c r="H750" s="255">
        <v>6.728</v>
      </c>
      <c r="I750" s="256"/>
      <c r="J750" s="252"/>
      <c r="K750" s="252"/>
      <c r="L750" s="257"/>
      <c r="M750" s="258"/>
      <c r="N750" s="259"/>
      <c r="O750" s="259"/>
      <c r="P750" s="259"/>
      <c r="Q750" s="259"/>
      <c r="R750" s="259"/>
      <c r="S750" s="259"/>
      <c r="T750" s="260"/>
      <c r="AT750" s="261" t="s">
        <v>218</v>
      </c>
      <c r="AU750" s="261" t="s">
        <v>85</v>
      </c>
      <c r="AV750" s="12" t="s">
        <v>85</v>
      </c>
      <c r="AW750" s="12" t="s">
        <v>39</v>
      </c>
      <c r="AX750" s="12" t="s">
        <v>76</v>
      </c>
      <c r="AY750" s="261" t="s">
        <v>208</v>
      </c>
    </row>
    <row r="751" spans="2:51" s="12" customFormat="1" ht="13.5">
      <c r="B751" s="251"/>
      <c r="C751" s="252"/>
      <c r="D751" s="248" t="s">
        <v>218</v>
      </c>
      <c r="E751" s="253" t="s">
        <v>22</v>
      </c>
      <c r="F751" s="254" t="s">
        <v>1053</v>
      </c>
      <c r="G751" s="252"/>
      <c r="H751" s="255">
        <v>6.927</v>
      </c>
      <c r="I751" s="256"/>
      <c r="J751" s="252"/>
      <c r="K751" s="252"/>
      <c r="L751" s="257"/>
      <c r="M751" s="258"/>
      <c r="N751" s="259"/>
      <c r="O751" s="259"/>
      <c r="P751" s="259"/>
      <c r="Q751" s="259"/>
      <c r="R751" s="259"/>
      <c r="S751" s="259"/>
      <c r="T751" s="260"/>
      <c r="AT751" s="261" t="s">
        <v>218</v>
      </c>
      <c r="AU751" s="261" t="s">
        <v>85</v>
      </c>
      <c r="AV751" s="12" t="s">
        <v>85</v>
      </c>
      <c r="AW751" s="12" t="s">
        <v>39</v>
      </c>
      <c r="AX751" s="12" t="s">
        <v>76</v>
      </c>
      <c r="AY751" s="261" t="s">
        <v>208</v>
      </c>
    </row>
    <row r="752" spans="2:51" s="12" customFormat="1" ht="13.5">
      <c r="B752" s="251"/>
      <c r="C752" s="252"/>
      <c r="D752" s="248" t="s">
        <v>218</v>
      </c>
      <c r="E752" s="253" t="s">
        <v>22</v>
      </c>
      <c r="F752" s="254" t="s">
        <v>1054</v>
      </c>
      <c r="G752" s="252"/>
      <c r="H752" s="255">
        <v>2.723</v>
      </c>
      <c r="I752" s="256"/>
      <c r="J752" s="252"/>
      <c r="K752" s="252"/>
      <c r="L752" s="257"/>
      <c r="M752" s="258"/>
      <c r="N752" s="259"/>
      <c r="O752" s="259"/>
      <c r="P752" s="259"/>
      <c r="Q752" s="259"/>
      <c r="R752" s="259"/>
      <c r="S752" s="259"/>
      <c r="T752" s="260"/>
      <c r="AT752" s="261" t="s">
        <v>218</v>
      </c>
      <c r="AU752" s="261" t="s">
        <v>85</v>
      </c>
      <c r="AV752" s="12" t="s">
        <v>85</v>
      </c>
      <c r="AW752" s="12" t="s">
        <v>39</v>
      </c>
      <c r="AX752" s="12" t="s">
        <v>76</v>
      </c>
      <c r="AY752" s="261" t="s">
        <v>208</v>
      </c>
    </row>
    <row r="753" spans="2:51" s="12" customFormat="1" ht="13.5">
      <c r="B753" s="251"/>
      <c r="C753" s="252"/>
      <c r="D753" s="248" t="s">
        <v>218</v>
      </c>
      <c r="E753" s="253" t="s">
        <v>22</v>
      </c>
      <c r="F753" s="254" t="s">
        <v>1055</v>
      </c>
      <c r="G753" s="252"/>
      <c r="H753" s="255">
        <v>9.499</v>
      </c>
      <c r="I753" s="256"/>
      <c r="J753" s="252"/>
      <c r="K753" s="252"/>
      <c r="L753" s="257"/>
      <c r="M753" s="258"/>
      <c r="N753" s="259"/>
      <c r="O753" s="259"/>
      <c r="P753" s="259"/>
      <c r="Q753" s="259"/>
      <c r="R753" s="259"/>
      <c r="S753" s="259"/>
      <c r="T753" s="260"/>
      <c r="AT753" s="261" t="s">
        <v>218</v>
      </c>
      <c r="AU753" s="261" t="s">
        <v>85</v>
      </c>
      <c r="AV753" s="12" t="s">
        <v>85</v>
      </c>
      <c r="AW753" s="12" t="s">
        <v>39</v>
      </c>
      <c r="AX753" s="12" t="s">
        <v>76</v>
      </c>
      <c r="AY753" s="261" t="s">
        <v>208</v>
      </c>
    </row>
    <row r="754" spans="2:51" s="12" customFormat="1" ht="13.5">
      <c r="B754" s="251"/>
      <c r="C754" s="252"/>
      <c r="D754" s="248" t="s">
        <v>218</v>
      </c>
      <c r="E754" s="253" t="s">
        <v>22</v>
      </c>
      <c r="F754" s="254" t="s">
        <v>1056</v>
      </c>
      <c r="G754" s="252"/>
      <c r="H754" s="255">
        <v>6.927</v>
      </c>
      <c r="I754" s="256"/>
      <c r="J754" s="252"/>
      <c r="K754" s="252"/>
      <c r="L754" s="257"/>
      <c r="M754" s="258"/>
      <c r="N754" s="259"/>
      <c r="O754" s="259"/>
      <c r="P754" s="259"/>
      <c r="Q754" s="259"/>
      <c r="R754" s="259"/>
      <c r="S754" s="259"/>
      <c r="T754" s="260"/>
      <c r="AT754" s="261" t="s">
        <v>218</v>
      </c>
      <c r="AU754" s="261" t="s">
        <v>85</v>
      </c>
      <c r="AV754" s="12" t="s">
        <v>85</v>
      </c>
      <c r="AW754" s="12" t="s">
        <v>39</v>
      </c>
      <c r="AX754" s="12" t="s">
        <v>76</v>
      </c>
      <c r="AY754" s="261" t="s">
        <v>208</v>
      </c>
    </row>
    <row r="755" spans="2:51" s="15" customFormat="1" ht="13.5">
      <c r="B755" s="296"/>
      <c r="C755" s="297"/>
      <c r="D755" s="248" t="s">
        <v>218</v>
      </c>
      <c r="E755" s="298" t="s">
        <v>22</v>
      </c>
      <c r="F755" s="299" t="s">
        <v>1024</v>
      </c>
      <c r="G755" s="297"/>
      <c r="H755" s="300">
        <v>60.636</v>
      </c>
      <c r="I755" s="301"/>
      <c r="J755" s="297"/>
      <c r="K755" s="297"/>
      <c r="L755" s="302"/>
      <c r="M755" s="303"/>
      <c r="N755" s="304"/>
      <c r="O755" s="304"/>
      <c r="P755" s="304"/>
      <c r="Q755" s="304"/>
      <c r="R755" s="304"/>
      <c r="S755" s="304"/>
      <c r="T755" s="305"/>
      <c r="AT755" s="306" t="s">
        <v>218</v>
      </c>
      <c r="AU755" s="306" t="s">
        <v>85</v>
      </c>
      <c r="AV755" s="15" t="s">
        <v>104</v>
      </c>
      <c r="AW755" s="15" t="s">
        <v>39</v>
      </c>
      <c r="AX755" s="15" t="s">
        <v>76</v>
      </c>
      <c r="AY755" s="306" t="s">
        <v>208</v>
      </c>
    </row>
    <row r="756" spans="2:51" s="13" customFormat="1" ht="13.5">
      <c r="B756" s="262"/>
      <c r="C756" s="263"/>
      <c r="D756" s="248" t="s">
        <v>218</v>
      </c>
      <c r="E756" s="264" t="s">
        <v>22</v>
      </c>
      <c r="F756" s="265" t="s">
        <v>259</v>
      </c>
      <c r="G756" s="263"/>
      <c r="H756" s="266">
        <v>200.465</v>
      </c>
      <c r="I756" s="267"/>
      <c r="J756" s="263"/>
      <c r="K756" s="263"/>
      <c r="L756" s="268"/>
      <c r="M756" s="269"/>
      <c r="N756" s="270"/>
      <c r="O756" s="270"/>
      <c r="P756" s="270"/>
      <c r="Q756" s="270"/>
      <c r="R756" s="270"/>
      <c r="S756" s="270"/>
      <c r="T756" s="271"/>
      <c r="AT756" s="272" t="s">
        <v>218</v>
      </c>
      <c r="AU756" s="272" t="s">
        <v>85</v>
      </c>
      <c r="AV756" s="13" t="s">
        <v>121</v>
      </c>
      <c r="AW756" s="13" t="s">
        <v>39</v>
      </c>
      <c r="AX756" s="13" t="s">
        <v>18</v>
      </c>
      <c r="AY756" s="272" t="s">
        <v>208</v>
      </c>
    </row>
    <row r="757" spans="2:65" s="1" customFormat="1" ht="51" customHeight="1">
      <c r="B757" s="48"/>
      <c r="C757" s="236" t="s">
        <v>1057</v>
      </c>
      <c r="D757" s="236" t="s">
        <v>210</v>
      </c>
      <c r="E757" s="237" t="s">
        <v>1058</v>
      </c>
      <c r="F757" s="238" t="s">
        <v>1059</v>
      </c>
      <c r="G757" s="239" t="s">
        <v>213</v>
      </c>
      <c r="H757" s="240">
        <v>200.465</v>
      </c>
      <c r="I757" s="241"/>
      <c r="J757" s="242">
        <f>ROUND(I757*H757,2)</f>
        <v>0</v>
      </c>
      <c r="K757" s="238" t="s">
        <v>214</v>
      </c>
      <c r="L757" s="74"/>
      <c r="M757" s="243" t="s">
        <v>22</v>
      </c>
      <c r="N757" s="244" t="s">
        <v>47</v>
      </c>
      <c r="O757" s="49"/>
      <c r="P757" s="245">
        <f>O757*H757</f>
        <v>0</v>
      </c>
      <c r="Q757" s="245">
        <v>0</v>
      </c>
      <c r="R757" s="245">
        <f>Q757*H757</f>
        <v>0</v>
      </c>
      <c r="S757" s="245">
        <v>0</v>
      </c>
      <c r="T757" s="246">
        <f>S757*H757</f>
        <v>0</v>
      </c>
      <c r="AR757" s="26" t="s">
        <v>121</v>
      </c>
      <c r="AT757" s="26" t="s">
        <v>210</v>
      </c>
      <c r="AU757" s="26" t="s">
        <v>85</v>
      </c>
      <c r="AY757" s="26" t="s">
        <v>208</v>
      </c>
      <c r="BE757" s="247">
        <f>IF(N757="základní",J757,0)</f>
        <v>0</v>
      </c>
      <c r="BF757" s="247">
        <f>IF(N757="snížená",J757,0)</f>
        <v>0</v>
      </c>
      <c r="BG757" s="247">
        <f>IF(N757="zákl. přenesená",J757,0)</f>
        <v>0</v>
      </c>
      <c r="BH757" s="247">
        <f>IF(N757="sníž. přenesená",J757,0)</f>
        <v>0</v>
      </c>
      <c r="BI757" s="247">
        <f>IF(N757="nulová",J757,0)</f>
        <v>0</v>
      </c>
      <c r="BJ757" s="26" t="s">
        <v>18</v>
      </c>
      <c r="BK757" s="247">
        <f>ROUND(I757*H757,2)</f>
        <v>0</v>
      </c>
      <c r="BL757" s="26" t="s">
        <v>121</v>
      </c>
      <c r="BM757" s="26" t="s">
        <v>1060</v>
      </c>
    </row>
    <row r="758" spans="2:65" s="1" customFormat="1" ht="38.25" customHeight="1">
      <c r="B758" s="48"/>
      <c r="C758" s="236" t="s">
        <v>1061</v>
      </c>
      <c r="D758" s="236" t="s">
        <v>210</v>
      </c>
      <c r="E758" s="237" t="s">
        <v>1062</v>
      </c>
      <c r="F758" s="238" t="s">
        <v>1063</v>
      </c>
      <c r="G758" s="239" t="s">
        <v>213</v>
      </c>
      <c r="H758" s="240">
        <v>127.94</v>
      </c>
      <c r="I758" s="241"/>
      <c r="J758" s="242">
        <f>ROUND(I758*H758,2)</f>
        <v>0</v>
      </c>
      <c r="K758" s="238" t="s">
        <v>214</v>
      </c>
      <c r="L758" s="74"/>
      <c r="M758" s="243" t="s">
        <v>22</v>
      </c>
      <c r="N758" s="244" t="s">
        <v>47</v>
      </c>
      <c r="O758" s="49"/>
      <c r="P758" s="245">
        <f>O758*H758</f>
        <v>0</v>
      </c>
      <c r="Q758" s="245">
        <v>0.01115</v>
      </c>
      <c r="R758" s="245">
        <f>Q758*H758</f>
        <v>1.426531</v>
      </c>
      <c r="S758" s="245">
        <v>0</v>
      </c>
      <c r="T758" s="246">
        <f>S758*H758</f>
        <v>0</v>
      </c>
      <c r="AR758" s="26" t="s">
        <v>121</v>
      </c>
      <c r="AT758" s="26" t="s">
        <v>210</v>
      </c>
      <c r="AU758" s="26" t="s">
        <v>85</v>
      </c>
      <c r="AY758" s="26" t="s">
        <v>208</v>
      </c>
      <c r="BE758" s="247">
        <f>IF(N758="základní",J758,0)</f>
        <v>0</v>
      </c>
      <c r="BF758" s="247">
        <f>IF(N758="snížená",J758,0)</f>
        <v>0</v>
      </c>
      <c r="BG758" s="247">
        <f>IF(N758="zákl. přenesená",J758,0)</f>
        <v>0</v>
      </c>
      <c r="BH758" s="247">
        <f>IF(N758="sníž. přenesená",J758,0)</f>
        <v>0</v>
      </c>
      <c r="BI758" s="247">
        <f>IF(N758="nulová",J758,0)</f>
        <v>0</v>
      </c>
      <c r="BJ758" s="26" t="s">
        <v>18</v>
      </c>
      <c r="BK758" s="247">
        <f>ROUND(I758*H758,2)</f>
        <v>0</v>
      </c>
      <c r="BL758" s="26" t="s">
        <v>121</v>
      </c>
      <c r="BM758" s="26" t="s">
        <v>1064</v>
      </c>
    </row>
    <row r="759" spans="2:51" s="14" customFormat="1" ht="13.5">
      <c r="B759" s="273"/>
      <c r="C759" s="274"/>
      <c r="D759" s="248" t="s">
        <v>218</v>
      </c>
      <c r="E759" s="275" t="s">
        <v>22</v>
      </c>
      <c r="F759" s="276" t="s">
        <v>696</v>
      </c>
      <c r="G759" s="274"/>
      <c r="H759" s="275" t="s">
        <v>22</v>
      </c>
      <c r="I759" s="277"/>
      <c r="J759" s="274"/>
      <c r="K759" s="274"/>
      <c r="L759" s="278"/>
      <c r="M759" s="279"/>
      <c r="N759" s="280"/>
      <c r="O759" s="280"/>
      <c r="P759" s="280"/>
      <c r="Q759" s="280"/>
      <c r="R759" s="280"/>
      <c r="S759" s="280"/>
      <c r="T759" s="281"/>
      <c r="AT759" s="282" t="s">
        <v>218</v>
      </c>
      <c r="AU759" s="282" t="s">
        <v>85</v>
      </c>
      <c r="AV759" s="14" t="s">
        <v>18</v>
      </c>
      <c r="AW759" s="14" t="s">
        <v>39</v>
      </c>
      <c r="AX759" s="14" t="s">
        <v>76</v>
      </c>
      <c r="AY759" s="282" t="s">
        <v>208</v>
      </c>
    </row>
    <row r="760" spans="2:51" s="12" customFormat="1" ht="13.5">
      <c r="B760" s="251"/>
      <c r="C760" s="252"/>
      <c r="D760" s="248" t="s">
        <v>218</v>
      </c>
      <c r="E760" s="253" t="s">
        <v>22</v>
      </c>
      <c r="F760" s="254" t="s">
        <v>1037</v>
      </c>
      <c r="G760" s="252"/>
      <c r="H760" s="255">
        <v>5.441</v>
      </c>
      <c r="I760" s="256"/>
      <c r="J760" s="252"/>
      <c r="K760" s="252"/>
      <c r="L760" s="257"/>
      <c r="M760" s="258"/>
      <c r="N760" s="259"/>
      <c r="O760" s="259"/>
      <c r="P760" s="259"/>
      <c r="Q760" s="259"/>
      <c r="R760" s="259"/>
      <c r="S760" s="259"/>
      <c r="T760" s="260"/>
      <c r="AT760" s="261" t="s">
        <v>218</v>
      </c>
      <c r="AU760" s="261" t="s">
        <v>85</v>
      </c>
      <c r="AV760" s="12" t="s">
        <v>85</v>
      </c>
      <c r="AW760" s="12" t="s">
        <v>39</v>
      </c>
      <c r="AX760" s="12" t="s">
        <v>76</v>
      </c>
      <c r="AY760" s="261" t="s">
        <v>208</v>
      </c>
    </row>
    <row r="761" spans="2:51" s="12" customFormat="1" ht="13.5">
      <c r="B761" s="251"/>
      <c r="C761" s="252"/>
      <c r="D761" s="248" t="s">
        <v>218</v>
      </c>
      <c r="E761" s="253" t="s">
        <v>22</v>
      </c>
      <c r="F761" s="254" t="s">
        <v>1038</v>
      </c>
      <c r="G761" s="252"/>
      <c r="H761" s="255">
        <v>4.739</v>
      </c>
      <c r="I761" s="256"/>
      <c r="J761" s="252"/>
      <c r="K761" s="252"/>
      <c r="L761" s="257"/>
      <c r="M761" s="258"/>
      <c r="N761" s="259"/>
      <c r="O761" s="259"/>
      <c r="P761" s="259"/>
      <c r="Q761" s="259"/>
      <c r="R761" s="259"/>
      <c r="S761" s="259"/>
      <c r="T761" s="260"/>
      <c r="AT761" s="261" t="s">
        <v>218</v>
      </c>
      <c r="AU761" s="261" t="s">
        <v>85</v>
      </c>
      <c r="AV761" s="12" t="s">
        <v>85</v>
      </c>
      <c r="AW761" s="12" t="s">
        <v>39</v>
      </c>
      <c r="AX761" s="12" t="s">
        <v>76</v>
      </c>
      <c r="AY761" s="261" t="s">
        <v>208</v>
      </c>
    </row>
    <row r="762" spans="2:51" s="12" customFormat="1" ht="13.5">
      <c r="B762" s="251"/>
      <c r="C762" s="252"/>
      <c r="D762" s="248" t="s">
        <v>218</v>
      </c>
      <c r="E762" s="253" t="s">
        <v>22</v>
      </c>
      <c r="F762" s="254" t="s">
        <v>1039</v>
      </c>
      <c r="G762" s="252"/>
      <c r="H762" s="255">
        <v>4.739</v>
      </c>
      <c r="I762" s="256"/>
      <c r="J762" s="252"/>
      <c r="K762" s="252"/>
      <c r="L762" s="257"/>
      <c r="M762" s="258"/>
      <c r="N762" s="259"/>
      <c r="O762" s="259"/>
      <c r="P762" s="259"/>
      <c r="Q762" s="259"/>
      <c r="R762" s="259"/>
      <c r="S762" s="259"/>
      <c r="T762" s="260"/>
      <c r="AT762" s="261" t="s">
        <v>218</v>
      </c>
      <c r="AU762" s="261" t="s">
        <v>85</v>
      </c>
      <c r="AV762" s="12" t="s">
        <v>85</v>
      </c>
      <c r="AW762" s="12" t="s">
        <v>39</v>
      </c>
      <c r="AX762" s="12" t="s">
        <v>76</v>
      </c>
      <c r="AY762" s="261" t="s">
        <v>208</v>
      </c>
    </row>
    <row r="763" spans="2:51" s="12" customFormat="1" ht="13.5">
      <c r="B763" s="251"/>
      <c r="C763" s="252"/>
      <c r="D763" s="248" t="s">
        <v>218</v>
      </c>
      <c r="E763" s="253" t="s">
        <v>22</v>
      </c>
      <c r="F763" s="254" t="s">
        <v>1040</v>
      </c>
      <c r="G763" s="252"/>
      <c r="H763" s="255">
        <v>6.669</v>
      </c>
      <c r="I763" s="256"/>
      <c r="J763" s="252"/>
      <c r="K763" s="252"/>
      <c r="L763" s="257"/>
      <c r="M763" s="258"/>
      <c r="N763" s="259"/>
      <c r="O763" s="259"/>
      <c r="P763" s="259"/>
      <c r="Q763" s="259"/>
      <c r="R763" s="259"/>
      <c r="S763" s="259"/>
      <c r="T763" s="260"/>
      <c r="AT763" s="261" t="s">
        <v>218</v>
      </c>
      <c r="AU763" s="261" t="s">
        <v>85</v>
      </c>
      <c r="AV763" s="12" t="s">
        <v>85</v>
      </c>
      <c r="AW763" s="12" t="s">
        <v>39</v>
      </c>
      <c r="AX763" s="12" t="s">
        <v>76</v>
      </c>
      <c r="AY763" s="261" t="s">
        <v>208</v>
      </c>
    </row>
    <row r="764" spans="2:51" s="12" customFormat="1" ht="13.5">
      <c r="B764" s="251"/>
      <c r="C764" s="252"/>
      <c r="D764" s="248" t="s">
        <v>218</v>
      </c>
      <c r="E764" s="253" t="s">
        <v>22</v>
      </c>
      <c r="F764" s="254" t="s">
        <v>1041</v>
      </c>
      <c r="G764" s="252"/>
      <c r="H764" s="255">
        <v>12.363</v>
      </c>
      <c r="I764" s="256"/>
      <c r="J764" s="252"/>
      <c r="K764" s="252"/>
      <c r="L764" s="257"/>
      <c r="M764" s="258"/>
      <c r="N764" s="259"/>
      <c r="O764" s="259"/>
      <c r="P764" s="259"/>
      <c r="Q764" s="259"/>
      <c r="R764" s="259"/>
      <c r="S764" s="259"/>
      <c r="T764" s="260"/>
      <c r="AT764" s="261" t="s">
        <v>218</v>
      </c>
      <c r="AU764" s="261" t="s">
        <v>85</v>
      </c>
      <c r="AV764" s="12" t="s">
        <v>85</v>
      </c>
      <c r="AW764" s="12" t="s">
        <v>39</v>
      </c>
      <c r="AX764" s="12" t="s">
        <v>76</v>
      </c>
      <c r="AY764" s="261" t="s">
        <v>208</v>
      </c>
    </row>
    <row r="765" spans="2:51" s="12" customFormat="1" ht="13.5">
      <c r="B765" s="251"/>
      <c r="C765" s="252"/>
      <c r="D765" s="248" t="s">
        <v>218</v>
      </c>
      <c r="E765" s="253" t="s">
        <v>22</v>
      </c>
      <c r="F765" s="254" t="s">
        <v>1042</v>
      </c>
      <c r="G765" s="252"/>
      <c r="H765" s="255">
        <v>6.845</v>
      </c>
      <c r="I765" s="256"/>
      <c r="J765" s="252"/>
      <c r="K765" s="252"/>
      <c r="L765" s="257"/>
      <c r="M765" s="258"/>
      <c r="N765" s="259"/>
      <c r="O765" s="259"/>
      <c r="P765" s="259"/>
      <c r="Q765" s="259"/>
      <c r="R765" s="259"/>
      <c r="S765" s="259"/>
      <c r="T765" s="260"/>
      <c r="AT765" s="261" t="s">
        <v>218</v>
      </c>
      <c r="AU765" s="261" t="s">
        <v>85</v>
      </c>
      <c r="AV765" s="12" t="s">
        <v>85</v>
      </c>
      <c r="AW765" s="12" t="s">
        <v>39</v>
      </c>
      <c r="AX765" s="12" t="s">
        <v>76</v>
      </c>
      <c r="AY765" s="261" t="s">
        <v>208</v>
      </c>
    </row>
    <row r="766" spans="2:51" s="12" customFormat="1" ht="13.5">
      <c r="B766" s="251"/>
      <c r="C766" s="252"/>
      <c r="D766" s="248" t="s">
        <v>218</v>
      </c>
      <c r="E766" s="253" t="s">
        <v>22</v>
      </c>
      <c r="F766" s="254" t="s">
        <v>1043</v>
      </c>
      <c r="G766" s="252"/>
      <c r="H766" s="255">
        <v>7.042</v>
      </c>
      <c r="I766" s="256"/>
      <c r="J766" s="252"/>
      <c r="K766" s="252"/>
      <c r="L766" s="257"/>
      <c r="M766" s="258"/>
      <c r="N766" s="259"/>
      <c r="O766" s="259"/>
      <c r="P766" s="259"/>
      <c r="Q766" s="259"/>
      <c r="R766" s="259"/>
      <c r="S766" s="259"/>
      <c r="T766" s="260"/>
      <c r="AT766" s="261" t="s">
        <v>218</v>
      </c>
      <c r="AU766" s="261" t="s">
        <v>85</v>
      </c>
      <c r="AV766" s="12" t="s">
        <v>85</v>
      </c>
      <c r="AW766" s="12" t="s">
        <v>39</v>
      </c>
      <c r="AX766" s="12" t="s">
        <v>76</v>
      </c>
      <c r="AY766" s="261" t="s">
        <v>208</v>
      </c>
    </row>
    <row r="767" spans="2:51" s="12" customFormat="1" ht="13.5">
      <c r="B767" s="251"/>
      <c r="C767" s="252"/>
      <c r="D767" s="248" t="s">
        <v>218</v>
      </c>
      <c r="E767" s="253" t="s">
        <v>22</v>
      </c>
      <c r="F767" s="254" t="s">
        <v>1044</v>
      </c>
      <c r="G767" s="252"/>
      <c r="H767" s="255">
        <v>2.768</v>
      </c>
      <c r="I767" s="256"/>
      <c r="J767" s="252"/>
      <c r="K767" s="252"/>
      <c r="L767" s="257"/>
      <c r="M767" s="258"/>
      <c r="N767" s="259"/>
      <c r="O767" s="259"/>
      <c r="P767" s="259"/>
      <c r="Q767" s="259"/>
      <c r="R767" s="259"/>
      <c r="S767" s="259"/>
      <c r="T767" s="260"/>
      <c r="AT767" s="261" t="s">
        <v>218</v>
      </c>
      <c r="AU767" s="261" t="s">
        <v>85</v>
      </c>
      <c r="AV767" s="12" t="s">
        <v>85</v>
      </c>
      <c r="AW767" s="12" t="s">
        <v>39</v>
      </c>
      <c r="AX767" s="12" t="s">
        <v>76</v>
      </c>
      <c r="AY767" s="261" t="s">
        <v>208</v>
      </c>
    </row>
    <row r="768" spans="2:51" s="12" customFormat="1" ht="13.5">
      <c r="B768" s="251"/>
      <c r="C768" s="252"/>
      <c r="D768" s="248" t="s">
        <v>218</v>
      </c>
      <c r="E768" s="253" t="s">
        <v>22</v>
      </c>
      <c r="F768" s="254" t="s">
        <v>1045</v>
      </c>
      <c r="G768" s="252"/>
      <c r="H768" s="255">
        <v>9.656</v>
      </c>
      <c r="I768" s="256"/>
      <c r="J768" s="252"/>
      <c r="K768" s="252"/>
      <c r="L768" s="257"/>
      <c r="M768" s="258"/>
      <c r="N768" s="259"/>
      <c r="O768" s="259"/>
      <c r="P768" s="259"/>
      <c r="Q768" s="259"/>
      <c r="R768" s="259"/>
      <c r="S768" s="259"/>
      <c r="T768" s="260"/>
      <c r="AT768" s="261" t="s">
        <v>218</v>
      </c>
      <c r="AU768" s="261" t="s">
        <v>85</v>
      </c>
      <c r="AV768" s="12" t="s">
        <v>85</v>
      </c>
      <c r="AW768" s="12" t="s">
        <v>39</v>
      </c>
      <c r="AX768" s="12" t="s">
        <v>76</v>
      </c>
      <c r="AY768" s="261" t="s">
        <v>208</v>
      </c>
    </row>
    <row r="769" spans="2:51" s="12" customFormat="1" ht="13.5">
      <c r="B769" s="251"/>
      <c r="C769" s="252"/>
      <c r="D769" s="248" t="s">
        <v>218</v>
      </c>
      <c r="E769" s="253" t="s">
        <v>22</v>
      </c>
      <c r="F769" s="254" t="s">
        <v>1046</v>
      </c>
      <c r="G769" s="252"/>
      <c r="H769" s="255">
        <v>7.042</v>
      </c>
      <c r="I769" s="256"/>
      <c r="J769" s="252"/>
      <c r="K769" s="252"/>
      <c r="L769" s="257"/>
      <c r="M769" s="258"/>
      <c r="N769" s="259"/>
      <c r="O769" s="259"/>
      <c r="P769" s="259"/>
      <c r="Q769" s="259"/>
      <c r="R769" s="259"/>
      <c r="S769" s="259"/>
      <c r="T769" s="260"/>
      <c r="AT769" s="261" t="s">
        <v>218</v>
      </c>
      <c r="AU769" s="261" t="s">
        <v>85</v>
      </c>
      <c r="AV769" s="12" t="s">
        <v>85</v>
      </c>
      <c r="AW769" s="12" t="s">
        <v>39</v>
      </c>
      <c r="AX769" s="12" t="s">
        <v>76</v>
      </c>
      <c r="AY769" s="261" t="s">
        <v>208</v>
      </c>
    </row>
    <row r="770" spans="2:51" s="15" customFormat="1" ht="13.5">
      <c r="B770" s="296"/>
      <c r="C770" s="297"/>
      <c r="D770" s="248" t="s">
        <v>218</v>
      </c>
      <c r="E770" s="298" t="s">
        <v>22</v>
      </c>
      <c r="F770" s="299" t="s">
        <v>1013</v>
      </c>
      <c r="G770" s="297"/>
      <c r="H770" s="300">
        <v>67.304</v>
      </c>
      <c r="I770" s="301"/>
      <c r="J770" s="297"/>
      <c r="K770" s="297"/>
      <c r="L770" s="302"/>
      <c r="M770" s="303"/>
      <c r="N770" s="304"/>
      <c r="O770" s="304"/>
      <c r="P770" s="304"/>
      <c r="Q770" s="304"/>
      <c r="R770" s="304"/>
      <c r="S770" s="304"/>
      <c r="T770" s="305"/>
      <c r="AT770" s="306" t="s">
        <v>218</v>
      </c>
      <c r="AU770" s="306" t="s">
        <v>85</v>
      </c>
      <c r="AV770" s="15" t="s">
        <v>104</v>
      </c>
      <c r="AW770" s="15" t="s">
        <v>39</v>
      </c>
      <c r="AX770" s="15" t="s">
        <v>76</v>
      </c>
      <c r="AY770" s="306" t="s">
        <v>208</v>
      </c>
    </row>
    <row r="771" spans="2:51" s="14" customFormat="1" ht="13.5">
      <c r="B771" s="273"/>
      <c r="C771" s="274"/>
      <c r="D771" s="248" t="s">
        <v>218</v>
      </c>
      <c r="E771" s="275" t="s">
        <v>22</v>
      </c>
      <c r="F771" s="276" t="s">
        <v>870</v>
      </c>
      <c r="G771" s="274"/>
      <c r="H771" s="275" t="s">
        <v>22</v>
      </c>
      <c r="I771" s="277"/>
      <c r="J771" s="274"/>
      <c r="K771" s="274"/>
      <c r="L771" s="278"/>
      <c r="M771" s="279"/>
      <c r="N771" s="280"/>
      <c r="O771" s="280"/>
      <c r="P771" s="280"/>
      <c r="Q771" s="280"/>
      <c r="R771" s="280"/>
      <c r="S771" s="280"/>
      <c r="T771" s="281"/>
      <c r="AT771" s="282" t="s">
        <v>218</v>
      </c>
      <c r="AU771" s="282" t="s">
        <v>85</v>
      </c>
      <c r="AV771" s="14" t="s">
        <v>18</v>
      </c>
      <c r="AW771" s="14" t="s">
        <v>39</v>
      </c>
      <c r="AX771" s="14" t="s">
        <v>76</v>
      </c>
      <c r="AY771" s="282" t="s">
        <v>208</v>
      </c>
    </row>
    <row r="772" spans="2:51" s="12" customFormat="1" ht="13.5">
      <c r="B772" s="251"/>
      <c r="C772" s="252"/>
      <c r="D772" s="248" t="s">
        <v>218</v>
      </c>
      <c r="E772" s="253" t="s">
        <v>22</v>
      </c>
      <c r="F772" s="254" t="s">
        <v>1047</v>
      </c>
      <c r="G772" s="252"/>
      <c r="H772" s="255">
        <v>5.348</v>
      </c>
      <c r="I772" s="256"/>
      <c r="J772" s="252"/>
      <c r="K772" s="252"/>
      <c r="L772" s="257"/>
      <c r="M772" s="258"/>
      <c r="N772" s="259"/>
      <c r="O772" s="259"/>
      <c r="P772" s="259"/>
      <c r="Q772" s="259"/>
      <c r="R772" s="259"/>
      <c r="S772" s="259"/>
      <c r="T772" s="260"/>
      <c r="AT772" s="261" t="s">
        <v>218</v>
      </c>
      <c r="AU772" s="261" t="s">
        <v>85</v>
      </c>
      <c r="AV772" s="12" t="s">
        <v>85</v>
      </c>
      <c r="AW772" s="12" t="s">
        <v>39</v>
      </c>
      <c r="AX772" s="12" t="s">
        <v>76</v>
      </c>
      <c r="AY772" s="261" t="s">
        <v>208</v>
      </c>
    </row>
    <row r="773" spans="2:51" s="12" customFormat="1" ht="13.5">
      <c r="B773" s="251"/>
      <c r="C773" s="252"/>
      <c r="D773" s="248" t="s">
        <v>218</v>
      </c>
      <c r="E773" s="253" t="s">
        <v>22</v>
      </c>
      <c r="F773" s="254" t="s">
        <v>1048</v>
      </c>
      <c r="G773" s="252"/>
      <c r="H773" s="255">
        <v>4.658</v>
      </c>
      <c r="I773" s="256"/>
      <c r="J773" s="252"/>
      <c r="K773" s="252"/>
      <c r="L773" s="257"/>
      <c r="M773" s="258"/>
      <c r="N773" s="259"/>
      <c r="O773" s="259"/>
      <c r="P773" s="259"/>
      <c r="Q773" s="259"/>
      <c r="R773" s="259"/>
      <c r="S773" s="259"/>
      <c r="T773" s="260"/>
      <c r="AT773" s="261" t="s">
        <v>218</v>
      </c>
      <c r="AU773" s="261" t="s">
        <v>85</v>
      </c>
      <c r="AV773" s="12" t="s">
        <v>85</v>
      </c>
      <c r="AW773" s="12" t="s">
        <v>39</v>
      </c>
      <c r="AX773" s="12" t="s">
        <v>76</v>
      </c>
      <c r="AY773" s="261" t="s">
        <v>208</v>
      </c>
    </row>
    <row r="774" spans="2:51" s="12" customFormat="1" ht="13.5">
      <c r="B774" s="251"/>
      <c r="C774" s="252"/>
      <c r="D774" s="248" t="s">
        <v>218</v>
      </c>
      <c r="E774" s="253" t="s">
        <v>22</v>
      </c>
      <c r="F774" s="254" t="s">
        <v>1049</v>
      </c>
      <c r="G774" s="252"/>
      <c r="H774" s="255">
        <v>4.658</v>
      </c>
      <c r="I774" s="256"/>
      <c r="J774" s="252"/>
      <c r="K774" s="252"/>
      <c r="L774" s="257"/>
      <c r="M774" s="258"/>
      <c r="N774" s="259"/>
      <c r="O774" s="259"/>
      <c r="P774" s="259"/>
      <c r="Q774" s="259"/>
      <c r="R774" s="259"/>
      <c r="S774" s="259"/>
      <c r="T774" s="260"/>
      <c r="AT774" s="261" t="s">
        <v>218</v>
      </c>
      <c r="AU774" s="261" t="s">
        <v>85</v>
      </c>
      <c r="AV774" s="12" t="s">
        <v>85</v>
      </c>
      <c r="AW774" s="12" t="s">
        <v>39</v>
      </c>
      <c r="AX774" s="12" t="s">
        <v>76</v>
      </c>
      <c r="AY774" s="261" t="s">
        <v>208</v>
      </c>
    </row>
    <row r="775" spans="2:51" s="12" customFormat="1" ht="13.5">
      <c r="B775" s="251"/>
      <c r="C775" s="252"/>
      <c r="D775" s="248" t="s">
        <v>218</v>
      </c>
      <c r="E775" s="253" t="s">
        <v>22</v>
      </c>
      <c r="F775" s="254" t="s">
        <v>1050</v>
      </c>
      <c r="G775" s="252"/>
      <c r="H775" s="255">
        <v>6.555</v>
      </c>
      <c r="I775" s="256"/>
      <c r="J775" s="252"/>
      <c r="K775" s="252"/>
      <c r="L775" s="257"/>
      <c r="M775" s="258"/>
      <c r="N775" s="259"/>
      <c r="O775" s="259"/>
      <c r="P775" s="259"/>
      <c r="Q775" s="259"/>
      <c r="R775" s="259"/>
      <c r="S775" s="259"/>
      <c r="T775" s="260"/>
      <c r="AT775" s="261" t="s">
        <v>218</v>
      </c>
      <c r="AU775" s="261" t="s">
        <v>85</v>
      </c>
      <c r="AV775" s="12" t="s">
        <v>85</v>
      </c>
      <c r="AW775" s="12" t="s">
        <v>39</v>
      </c>
      <c r="AX775" s="12" t="s">
        <v>76</v>
      </c>
      <c r="AY775" s="261" t="s">
        <v>208</v>
      </c>
    </row>
    <row r="776" spans="2:51" s="12" customFormat="1" ht="13.5">
      <c r="B776" s="251"/>
      <c r="C776" s="252"/>
      <c r="D776" s="248" t="s">
        <v>218</v>
      </c>
      <c r="E776" s="253" t="s">
        <v>22</v>
      </c>
      <c r="F776" s="254" t="s">
        <v>1051</v>
      </c>
      <c r="G776" s="252"/>
      <c r="H776" s="255">
        <v>6.613</v>
      </c>
      <c r="I776" s="256"/>
      <c r="J776" s="252"/>
      <c r="K776" s="252"/>
      <c r="L776" s="257"/>
      <c r="M776" s="258"/>
      <c r="N776" s="259"/>
      <c r="O776" s="259"/>
      <c r="P776" s="259"/>
      <c r="Q776" s="259"/>
      <c r="R776" s="259"/>
      <c r="S776" s="259"/>
      <c r="T776" s="260"/>
      <c r="AT776" s="261" t="s">
        <v>218</v>
      </c>
      <c r="AU776" s="261" t="s">
        <v>85</v>
      </c>
      <c r="AV776" s="12" t="s">
        <v>85</v>
      </c>
      <c r="AW776" s="12" t="s">
        <v>39</v>
      </c>
      <c r="AX776" s="12" t="s">
        <v>76</v>
      </c>
      <c r="AY776" s="261" t="s">
        <v>208</v>
      </c>
    </row>
    <row r="777" spans="2:51" s="12" customFormat="1" ht="13.5">
      <c r="B777" s="251"/>
      <c r="C777" s="252"/>
      <c r="D777" s="248" t="s">
        <v>218</v>
      </c>
      <c r="E777" s="253" t="s">
        <v>22</v>
      </c>
      <c r="F777" s="254" t="s">
        <v>1052</v>
      </c>
      <c r="G777" s="252"/>
      <c r="H777" s="255">
        <v>6.728</v>
      </c>
      <c r="I777" s="256"/>
      <c r="J777" s="252"/>
      <c r="K777" s="252"/>
      <c r="L777" s="257"/>
      <c r="M777" s="258"/>
      <c r="N777" s="259"/>
      <c r="O777" s="259"/>
      <c r="P777" s="259"/>
      <c r="Q777" s="259"/>
      <c r="R777" s="259"/>
      <c r="S777" s="259"/>
      <c r="T777" s="260"/>
      <c r="AT777" s="261" t="s">
        <v>218</v>
      </c>
      <c r="AU777" s="261" t="s">
        <v>85</v>
      </c>
      <c r="AV777" s="12" t="s">
        <v>85</v>
      </c>
      <c r="AW777" s="12" t="s">
        <v>39</v>
      </c>
      <c r="AX777" s="12" t="s">
        <v>76</v>
      </c>
      <c r="AY777" s="261" t="s">
        <v>208</v>
      </c>
    </row>
    <row r="778" spans="2:51" s="12" customFormat="1" ht="13.5">
      <c r="B778" s="251"/>
      <c r="C778" s="252"/>
      <c r="D778" s="248" t="s">
        <v>218</v>
      </c>
      <c r="E778" s="253" t="s">
        <v>22</v>
      </c>
      <c r="F778" s="254" t="s">
        <v>1053</v>
      </c>
      <c r="G778" s="252"/>
      <c r="H778" s="255">
        <v>6.927</v>
      </c>
      <c r="I778" s="256"/>
      <c r="J778" s="252"/>
      <c r="K778" s="252"/>
      <c r="L778" s="257"/>
      <c r="M778" s="258"/>
      <c r="N778" s="259"/>
      <c r="O778" s="259"/>
      <c r="P778" s="259"/>
      <c r="Q778" s="259"/>
      <c r="R778" s="259"/>
      <c r="S778" s="259"/>
      <c r="T778" s="260"/>
      <c r="AT778" s="261" t="s">
        <v>218</v>
      </c>
      <c r="AU778" s="261" t="s">
        <v>85</v>
      </c>
      <c r="AV778" s="12" t="s">
        <v>85</v>
      </c>
      <c r="AW778" s="12" t="s">
        <v>39</v>
      </c>
      <c r="AX778" s="12" t="s">
        <v>76</v>
      </c>
      <c r="AY778" s="261" t="s">
        <v>208</v>
      </c>
    </row>
    <row r="779" spans="2:51" s="12" customFormat="1" ht="13.5">
      <c r="B779" s="251"/>
      <c r="C779" s="252"/>
      <c r="D779" s="248" t="s">
        <v>218</v>
      </c>
      <c r="E779" s="253" t="s">
        <v>22</v>
      </c>
      <c r="F779" s="254" t="s">
        <v>1054</v>
      </c>
      <c r="G779" s="252"/>
      <c r="H779" s="255">
        <v>2.723</v>
      </c>
      <c r="I779" s="256"/>
      <c r="J779" s="252"/>
      <c r="K779" s="252"/>
      <c r="L779" s="257"/>
      <c r="M779" s="258"/>
      <c r="N779" s="259"/>
      <c r="O779" s="259"/>
      <c r="P779" s="259"/>
      <c r="Q779" s="259"/>
      <c r="R779" s="259"/>
      <c r="S779" s="259"/>
      <c r="T779" s="260"/>
      <c r="AT779" s="261" t="s">
        <v>218</v>
      </c>
      <c r="AU779" s="261" t="s">
        <v>85</v>
      </c>
      <c r="AV779" s="12" t="s">
        <v>85</v>
      </c>
      <c r="AW779" s="12" t="s">
        <v>39</v>
      </c>
      <c r="AX779" s="12" t="s">
        <v>76</v>
      </c>
      <c r="AY779" s="261" t="s">
        <v>208</v>
      </c>
    </row>
    <row r="780" spans="2:51" s="12" customFormat="1" ht="13.5">
      <c r="B780" s="251"/>
      <c r="C780" s="252"/>
      <c r="D780" s="248" t="s">
        <v>218</v>
      </c>
      <c r="E780" s="253" t="s">
        <v>22</v>
      </c>
      <c r="F780" s="254" t="s">
        <v>1055</v>
      </c>
      <c r="G780" s="252"/>
      <c r="H780" s="255">
        <v>9.499</v>
      </c>
      <c r="I780" s="256"/>
      <c r="J780" s="252"/>
      <c r="K780" s="252"/>
      <c r="L780" s="257"/>
      <c r="M780" s="258"/>
      <c r="N780" s="259"/>
      <c r="O780" s="259"/>
      <c r="P780" s="259"/>
      <c r="Q780" s="259"/>
      <c r="R780" s="259"/>
      <c r="S780" s="259"/>
      <c r="T780" s="260"/>
      <c r="AT780" s="261" t="s">
        <v>218</v>
      </c>
      <c r="AU780" s="261" t="s">
        <v>85</v>
      </c>
      <c r="AV780" s="12" t="s">
        <v>85</v>
      </c>
      <c r="AW780" s="12" t="s">
        <v>39</v>
      </c>
      <c r="AX780" s="12" t="s">
        <v>76</v>
      </c>
      <c r="AY780" s="261" t="s">
        <v>208</v>
      </c>
    </row>
    <row r="781" spans="2:51" s="12" customFormat="1" ht="13.5">
      <c r="B781" s="251"/>
      <c r="C781" s="252"/>
      <c r="D781" s="248" t="s">
        <v>218</v>
      </c>
      <c r="E781" s="253" t="s">
        <v>22</v>
      </c>
      <c r="F781" s="254" t="s">
        <v>1056</v>
      </c>
      <c r="G781" s="252"/>
      <c r="H781" s="255">
        <v>6.927</v>
      </c>
      <c r="I781" s="256"/>
      <c r="J781" s="252"/>
      <c r="K781" s="252"/>
      <c r="L781" s="257"/>
      <c r="M781" s="258"/>
      <c r="N781" s="259"/>
      <c r="O781" s="259"/>
      <c r="P781" s="259"/>
      <c r="Q781" s="259"/>
      <c r="R781" s="259"/>
      <c r="S781" s="259"/>
      <c r="T781" s="260"/>
      <c r="AT781" s="261" t="s">
        <v>218</v>
      </c>
      <c r="AU781" s="261" t="s">
        <v>85</v>
      </c>
      <c r="AV781" s="12" t="s">
        <v>85</v>
      </c>
      <c r="AW781" s="12" t="s">
        <v>39</v>
      </c>
      <c r="AX781" s="12" t="s">
        <v>76</v>
      </c>
      <c r="AY781" s="261" t="s">
        <v>208</v>
      </c>
    </row>
    <row r="782" spans="2:51" s="15" customFormat="1" ht="13.5">
      <c r="B782" s="296"/>
      <c r="C782" s="297"/>
      <c r="D782" s="248" t="s">
        <v>218</v>
      </c>
      <c r="E782" s="298" t="s">
        <v>22</v>
      </c>
      <c r="F782" s="299" t="s">
        <v>1024</v>
      </c>
      <c r="G782" s="297"/>
      <c r="H782" s="300">
        <v>60.636</v>
      </c>
      <c r="I782" s="301"/>
      <c r="J782" s="297"/>
      <c r="K782" s="297"/>
      <c r="L782" s="302"/>
      <c r="M782" s="303"/>
      <c r="N782" s="304"/>
      <c r="O782" s="304"/>
      <c r="P782" s="304"/>
      <c r="Q782" s="304"/>
      <c r="R782" s="304"/>
      <c r="S782" s="304"/>
      <c r="T782" s="305"/>
      <c r="AT782" s="306" t="s">
        <v>218</v>
      </c>
      <c r="AU782" s="306" t="s">
        <v>85</v>
      </c>
      <c r="AV782" s="15" t="s">
        <v>104</v>
      </c>
      <c r="AW782" s="15" t="s">
        <v>39</v>
      </c>
      <c r="AX782" s="15" t="s">
        <v>76</v>
      </c>
      <c r="AY782" s="306" t="s">
        <v>208</v>
      </c>
    </row>
    <row r="783" spans="2:51" s="13" customFormat="1" ht="13.5">
      <c r="B783" s="262"/>
      <c r="C783" s="263"/>
      <c r="D783" s="248" t="s">
        <v>218</v>
      </c>
      <c r="E783" s="264" t="s">
        <v>22</v>
      </c>
      <c r="F783" s="265" t="s">
        <v>259</v>
      </c>
      <c r="G783" s="263"/>
      <c r="H783" s="266">
        <v>127.94</v>
      </c>
      <c r="I783" s="267"/>
      <c r="J783" s="263"/>
      <c r="K783" s="263"/>
      <c r="L783" s="268"/>
      <c r="M783" s="269"/>
      <c r="N783" s="270"/>
      <c r="O783" s="270"/>
      <c r="P783" s="270"/>
      <c r="Q783" s="270"/>
      <c r="R783" s="270"/>
      <c r="S783" s="270"/>
      <c r="T783" s="271"/>
      <c r="AT783" s="272" t="s">
        <v>218</v>
      </c>
      <c r="AU783" s="272" t="s">
        <v>85</v>
      </c>
      <c r="AV783" s="13" t="s">
        <v>121</v>
      </c>
      <c r="AW783" s="13" t="s">
        <v>39</v>
      </c>
      <c r="AX783" s="13" t="s">
        <v>18</v>
      </c>
      <c r="AY783" s="272" t="s">
        <v>208</v>
      </c>
    </row>
    <row r="784" spans="2:65" s="1" customFormat="1" ht="38.25" customHeight="1">
      <c r="B784" s="48"/>
      <c r="C784" s="236" t="s">
        <v>1065</v>
      </c>
      <c r="D784" s="236" t="s">
        <v>210</v>
      </c>
      <c r="E784" s="237" t="s">
        <v>1066</v>
      </c>
      <c r="F784" s="238" t="s">
        <v>1067</v>
      </c>
      <c r="G784" s="239" t="s">
        <v>213</v>
      </c>
      <c r="H784" s="240">
        <v>5.05</v>
      </c>
      <c r="I784" s="241"/>
      <c r="J784" s="242">
        <f>ROUND(I784*H784,2)</f>
        <v>0</v>
      </c>
      <c r="K784" s="238" t="s">
        <v>214</v>
      </c>
      <c r="L784" s="74"/>
      <c r="M784" s="243" t="s">
        <v>22</v>
      </c>
      <c r="N784" s="244" t="s">
        <v>47</v>
      </c>
      <c r="O784" s="49"/>
      <c r="P784" s="245">
        <f>O784*H784</f>
        <v>0</v>
      </c>
      <c r="Q784" s="245">
        <v>0</v>
      </c>
      <c r="R784" s="245">
        <f>Q784*H784</f>
        <v>0</v>
      </c>
      <c r="S784" s="245">
        <v>0</v>
      </c>
      <c r="T784" s="246">
        <f>S784*H784</f>
        <v>0</v>
      </c>
      <c r="AR784" s="26" t="s">
        <v>121</v>
      </c>
      <c r="AT784" s="26" t="s">
        <v>210</v>
      </c>
      <c r="AU784" s="26" t="s">
        <v>85</v>
      </c>
      <c r="AY784" s="26" t="s">
        <v>208</v>
      </c>
      <c r="BE784" s="247">
        <f>IF(N784="základní",J784,0)</f>
        <v>0</v>
      </c>
      <c r="BF784" s="247">
        <f>IF(N784="snížená",J784,0)</f>
        <v>0</v>
      </c>
      <c r="BG784" s="247">
        <f>IF(N784="zákl. přenesená",J784,0)</f>
        <v>0</v>
      </c>
      <c r="BH784" s="247">
        <f>IF(N784="sníž. přenesená",J784,0)</f>
        <v>0</v>
      </c>
      <c r="BI784" s="247">
        <f>IF(N784="nulová",J784,0)</f>
        <v>0</v>
      </c>
      <c r="BJ784" s="26" t="s">
        <v>18</v>
      </c>
      <c r="BK784" s="247">
        <f>ROUND(I784*H784,2)</f>
        <v>0</v>
      </c>
      <c r="BL784" s="26" t="s">
        <v>121</v>
      </c>
      <c r="BM784" s="26" t="s">
        <v>1068</v>
      </c>
    </row>
    <row r="785" spans="2:65" s="1" customFormat="1" ht="51" customHeight="1">
      <c r="B785" s="48"/>
      <c r="C785" s="236" t="s">
        <v>1069</v>
      </c>
      <c r="D785" s="236" t="s">
        <v>210</v>
      </c>
      <c r="E785" s="237" t="s">
        <v>1070</v>
      </c>
      <c r="F785" s="238" t="s">
        <v>1071</v>
      </c>
      <c r="G785" s="239" t="s">
        <v>340</v>
      </c>
      <c r="H785" s="240">
        <v>3.312</v>
      </c>
      <c r="I785" s="241"/>
      <c r="J785" s="242">
        <f>ROUND(I785*H785,2)</f>
        <v>0</v>
      </c>
      <c r="K785" s="238" t="s">
        <v>214</v>
      </c>
      <c r="L785" s="74"/>
      <c r="M785" s="243" t="s">
        <v>22</v>
      </c>
      <c r="N785" s="244" t="s">
        <v>47</v>
      </c>
      <c r="O785" s="49"/>
      <c r="P785" s="245">
        <f>O785*H785</f>
        <v>0</v>
      </c>
      <c r="Q785" s="245">
        <v>1.05464</v>
      </c>
      <c r="R785" s="245">
        <f>Q785*H785</f>
        <v>3.49296768</v>
      </c>
      <c r="S785" s="245">
        <v>0</v>
      </c>
      <c r="T785" s="246">
        <f>S785*H785</f>
        <v>0</v>
      </c>
      <c r="AR785" s="26" t="s">
        <v>121</v>
      </c>
      <c r="AT785" s="26" t="s">
        <v>210</v>
      </c>
      <c r="AU785" s="26" t="s">
        <v>85</v>
      </c>
      <c r="AY785" s="26" t="s">
        <v>208</v>
      </c>
      <c r="BE785" s="247">
        <f>IF(N785="základní",J785,0)</f>
        <v>0</v>
      </c>
      <c r="BF785" s="247">
        <f>IF(N785="snížená",J785,0)</f>
        <v>0</v>
      </c>
      <c r="BG785" s="247">
        <f>IF(N785="zákl. přenesená",J785,0)</f>
        <v>0</v>
      </c>
      <c r="BH785" s="247">
        <f>IF(N785="sníž. přenesená",J785,0)</f>
        <v>0</v>
      </c>
      <c r="BI785" s="247">
        <f>IF(N785="nulová",J785,0)</f>
        <v>0</v>
      </c>
      <c r="BJ785" s="26" t="s">
        <v>18</v>
      </c>
      <c r="BK785" s="247">
        <f>ROUND(I785*H785,2)</f>
        <v>0</v>
      </c>
      <c r="BL785" s="26" t="s">
        <v>121</v>
      </c>
      <c r="BM785" s="26" t="s">
        <v>1072</v>
      </c>
    </row>
    <row r="786" spans="2:51" s="12" customFormat="1" ht="13.5">
      <c r="B786" s="251"/>
      <c r="C786" s="252"/>
      <c r="D786" s="248" t="s">
        <v>218</v>
      </c>
      <c r="E786" s="253" t="s">
        <v>22</v>
      </c>
      <c r="F786" s="254" t="s">
        <v>1073</v>
      </c>
      <c r="G786" s="252"/>
      <c r="H786" s="255">
        <v>3.312</v>
      </c>
      <c r="I786" s="256"/>
      <c r="J786" s="252"/>
      <c r="K786" s="252"/>
      <c r="L786" s="257"/>
      <c r="M786" s="258"/>
      <c r="N786" s="259"/>
      <c r="O786" s="259"/>
      <c r="P786" s="259"/>
      <c r="Q786" s="259"/>
      <c r="R786" s="259"/>
      <c r="S786" s="259"/>
      <c r="T786" s="260"/>
      <c r="AT786" s="261" t="s">
        <v>218</v>
      </c>
      <c r="AU786" s="261" t="s">
        <v>85</v>
      </c>
      <c r="AV786" s="12" t="s">
        <v>85</v>
      </c>
      <c r="AW786" s="12" t="s">
        <v>39</v>
      </c>
      <c r="AX786" s="12" t="s">
        <v>18</v>
      </c>
      <c r="AY786" s="261" t="s">
        <v>208</v>
      </c>
    </row>
    <row r="787" spans="2:65" s="1" customFormat="1" ht="38.25" customHeight="1">
      <c r="B787" s="48"/>
      <c r="C787" s="236" t="s">
        <v>1074</v>
      </c>
      <c r="D787" s="236" t="s">
        <v>210</v>
      </c>
      <c r="E787" s="237" t="s">
        <v>1075</v>
      </c>
      <c r="F787" s="238" t="s">
        <v>1076</v>
      </c>
      <c r="G787" s="239" t="s">
        <v>253</v>
      </c>
      <c r="H787" s="240">
        <v>4.708</v>
      </c>
      <c r="I787" s="241"/>
      <c r="J787" s="242">
        <f>ROUND(I787*H787,2)</f>
        <v>0</v>
      </c>
      <c r="K787" s="238" t="s">
        <v>214</v>
      </c>
      <c r="L787" s="74"/>
      <c r="M787" s="243" t="s">
        <v>22</v>
      </c>
      <c r="N787" s="244" t="s">
        <v>47</v>
      </c>
      <c r="O787" s="49"/>
      <c r="P787" s="245">
        <f>O787*H787</f>
        <v>0</v>
      </c>
      <c r="Q787" s="245">
        <v>2.45337</v>
      </c>
      <c r="R787" s="245">
        <f>Q787*H787</f>
        <v>11.55046596</v>
      </c>
      <c r="S787" s="245">
        <v>0</v>
      </c>
      <c r="T787" s="246">
        <f>S787*H787</f>
        <v>0</v>
      </c>
      <c r="AR787" s="26" t="s">
        <v>121</v>
      </c>
      <c r="AT787" s="26" t="s">
        <v>210</v>
      </c>
      <c r="AU787" s="26" t="s">
        <v>85</v>
      </c>
      <c r="AY787" s="26" t="s">
        <v>208</v>
      </c>
      <c r="BE787" s="247">
        <f>IF(N787="základní",J787,0)</f>
        <v>0</v>
      </c>
      <c r="BF787" s="247">
        <f>IF(N787="snížená",J787,0)</f>
        <v>0</v>
      </c>
      <c r="BG787" s="247">
        <f>IF(N787="zákl. přenesená",J787,0)</f>
        <v>0</v>
      </c>
      <c r="BH787" s="247">
        <f>IF(N787="sníž. přenesená",J787,0)</f>
        <v>0</v>
      </c>
      <c r="BI787" s="247">
        <f>IF(N787="nulová",J787,0)</f>
        <v>0</v>
      </c>
      <c r="BJ787" s="26" t="s">
        <v>18</v>
      </c>
      <c r="BK787" s="247">
        <f>ROUND(I787*H787,2)</f>
        <v>0</v>
      </c>
      <c r="BL787" s="26" t="s">
        <v>121</v>
      </c>
      <c r="BM787" s="26" t="s">
        <v>1077</v>
      </c>
    </row>
    <row r="788" spans="2:51" s="14" customFormat="1" ht="13.5">
      <c r="B788" s="273"/>
      <c r="C788" s="274"/>
      <c r="D788" s="248" t="s">
        <v>218</v>
      </c>
      <c r="E788" s="275" t="s">
        <v>22</v>
      </c>
      <c r="F788" s="276" t="s">
        <v>1078</v>
      </c>
      <c r="G788" s="274"/>
      <c r="H788" s="275" t="s">
        <v>22</v>
      </c>
      <c r="I788" s="277"/>
      <c r="J788" s="274"/>
      <c r="K788" s="274"/>
      <c r="L788" s="278"/>
      <c r="M788" s="279"/>
      <c r="N788" s="280"/>
      <c r="O788" s="280"/>
      <c r="P788" s="280"/>
      <c r="Q788" s="280"/>
      <c r="R788" s="280"/>
      <c r="S788" s="280"/>
      <c r="T788" s="281"/>
      <c r="AT788" s="282" t="s">
        <v>218</v>
      </c>
      <c r="AU788" s="282" t="s">
        <v>85</v>
      </c>
      <c r="AV788" s="14" t="s">
        <v>18</v>
      </c>
      <c r="AW788" s="14" t="s">
        <v>39</v>
      </c>
      <c r="AX788" s="14" t="s">
        <v>76</v>
      </c>
      <c r="AY788" s="282" t="s">
        <v>208</v>
      </c>
    </row>
    <row r="789" spans="2:51" s="12" customFormat="1" ht="13.5">
      <c r="B789" s="251"/>
      <c r="C789" s="252"/>
      <c r="D789" s="248" t="s">
        <v>218</v>
      </c>
      <c r="E789" s="253" t="s">
        <v>22</v>
      </c>
      <c r="F789" s="254" t="s">
        <v>1079</v>
      </c>
      <c r="G789" s="252"/>
      <c r="H789" s="255">
        <v>2.72</v>
      </c>
      <c r="I789" s="256"/>
      <c r="J789" s="252"/>
      <c r="K789" s="252"/>
      <c r="L789" s="257"/>
      <c r="M789" s="258"/>
      <c r="N789" s="259"/>
      <c r="O789" s="259"/>
      <c r="P789" s="259"/>
      <c r="Q789" s="259"/>
      <c r="R789" s="259"/>
      <c r="S789" s="259"/>
      <c r="T789" s="260"/>
      <c r="AT789" s="261" t="s">
        <v>218</v>
      </c>
      <c r="AU789" s="261" t="s">
        <v>85</v>
      </c>
      <c r="AV789" s="12" t="s">
        <v>85</v>
      </c>
      <c r="AW789" s="12" t="s">
        <v>39</v>
      </c>
      <c r="AX789" s="12" t="s">
        <v>76</v>
      </c>
      <c r="AY789" s="261" t="s">
        <v>208</v>
      </c>
    </row>
    <row r="790" spans="2:51" s="12" customFormat="1" ht="13.5">
      <c r="B790" s="251"/>
      <c r="C790" s="252"/>
      <c r="D790" s="248" t="s">
        <v>218</v>
      </c>
      <c r="E790" s="253" t="s">
        <v>22</v>
      </c>
      <c r="F790" s="254" t="s">
        <v>1080</v>
      </c>
      <c r="G790" s="252"/>
      <c r="H790" s="255">
        <v>1.486</v>
      </c>
      <c r="I790" s="256"/>
      <c r="J790" s="252"/>
      <c r="K790" s="252"/>
      <c r="L790" s="257"/>
      <c r="M790" s="258"/>
      <c r="N790" s="259"/>
      <c r="O790" s="259"/>
      <c r="P790" s="259"/>
      <c r="Q790" s="259"/>
      <c r="R790" s="259"/>
      <c r="S790" s="259"/>
      <c r="T790" s="260"/>
      <c r="AT790" s="261" t="s">
        <v>218</v>
      </c>
      <c r="AU790" s="261" t="s">
        <v>85</v>
      </c>
      <c r="AV790" s="12" t="s">
        <v>85</v>
      </c>
      <c r="AW790" s="12" t="s">
        <v>39</v>
      </c>
      <c r="AX790" s="12" t="s">
        <v>76</v>
      </c>
      <c r="AY790" s="261" t="s">
        <v>208</v>
      </c>
    </row>
    <row r="791" spans="2:51" s="12" customFormat="1" ht="13.5">
      <c r="B791" s="251"/>
      <c r="C791" s="252"/>
      <c r="D791" s="248" t="s">
        <v>218</v>
      </c>
      <c r="E791" s="253" t="s">
        <v>22</v>
      </c>
      <c r="F791" s="254" t="s">
        <v>1081</v>
      </c>
      <c r="G791" s="252"/>
      <c r="H791" s="255">
        <v>0.502</v>
      </c>
      <c r="I791" s="256"/>
      <c r="J791" s="252"/>
      <c r="K791" s="252"/>
      <c r="L791" s="257"/>
      <c r="M791" s="258"/>
      <c r="N791" s="259"/>
      <c r="O791" s="259"/>
      <c r="P791" s="259"/>
      <c r="Q791" s="259"/>
      <c r="R791" s="259"/>
      <c r="S791" s="259"/>
      <c r="T791" s="260"/>
      <c r="AT791" s="261" t="s">
        <v>218</v>
      </c>
      <c r="AU791" s="261" t="s">
        <v>85</v>
      </c>
      <c r="AV791" s="12" t="s">
        <v>85</v>
      </c>
      <c r="AW791" s="12" t="s">
        <v>39</v>
      </c>
      <c r="AX791" s="12" t="s">
        <v>76</v>
      </c>
      <c r="AY791" s="261" t="s">
        <v>208</v>
      </c>
    </row>
    <row r="792" spans="2:51" s="13" customFormat="1" ht="13.5">
      <c r="B792" s="262"/>
      <c r="C792" s="263"/>
      <c r="D792" s="248" t="s">
        <v>218</v>
      </c>
      <c r="E792" s="264" t="s">
        <v>22</v>
      </c>
      <c r="F792" s="265" t="s">
        <v>259</v>
      </c>
      <c r="G792" s="263"/>
      <c r="H792" s="266">
        <v>4.708</v>
      </c>
      <c r="I792" s="267"/>
      <c r="J792" s="263"/>
      <c r="K792" s="263"/>
      <c r="L792" s="268"/>
      <c r="M792" s="269"/>
      <c r="N792" s="270"/>
      <c r="O792" s="270"/>
      <c r="P792" s="270"/>
      <c r="Q792" s="270"/>
      <c r="R792" s="270"/>
      <c r="S792" s="270"/>
      <c r="T792" s="271"/>
      <c r="AT792" s="272" t="s">
        <v>218</v>
      </c>
      <c r="AU792" s="272" t="s">
        <v>85</v>
      </c>
      <c r="AV792" s="13" t="s">
        <v>121</v>
      </c>
      <c r="AW792" s="13" t="s">
        <v>39</v>
      </c>
      <c r="AX792" s="13" t="s">
        <v>18</v>
      </c>
      <c r="AY792" s="272" t="s">
        <v>208</v>
      </c>
    </row>
    <row r="793" spans="2:65" s="1" customFormat="1" ht="25.5" customHeight="1">
      <c r="B793" s="48"/>
      <c r="C793" s="236" t="s">
        <v>1082</v>
      </c>
      <c r="D793" s="236" t="s">
        <v>210</v>
      </c>
      <c r="E793" s="237" t="s">
        <v>1083</v>
      </c>
      <c r="F793" s="238" t="s">
        <v>1084</v>
      </c>
      <c r="G793" s="239" t="s">
        <v>340</v>
      </c>
      <c r="H793" s="240">
        <v>0.753</v>
      </c>
      <c r="I793" s="241"/>
      <c r="J793" s="242">
        <f>ROUND(I793*H793,2)</f>
        <v>0</v>
      </c>
      <c r="K793" s="238" t="s">
        <v>214</v>
      </c>
      <c r="L793" s="74"/>
      <c r="M793" s="243" t="s">
        <v>22</v>
      </c>
      <c r="N793" s="244" t="s">
        <v>47</v>
      </c>
      <c r="O793" s="49"/>
      <c r="P793" s="245">
        <f>O793*H793</f>
        <v>0</v>
      </c>
      <c r="Q793" s="245">
        <v>1.04887</v>
      </c>
      <c r="R793" s="245">
        <f>Q793*H793</f>
        <v>0.78979911</v>
      </c>
      <c r="S793" s="245">
        <v>0</v>
      </c>
      <c r="T793" s="246">
        <f>S793*H793</f>
        <v>0</v>
      </c>
      <c r="AR793" s="26" t="s">
        <v>121</v>
      </c>
      <c r="AT793" s="26" t="s">
        <v>210</v>
      </c>
      <c r="AU793" s="26" t="s">
        <v>85</v>
      </c>
      <c r="AY793" s="26" t="s">
        <v>208</v>
      </c>
      <c r="BE793" s="247">
        <f>IF(N793="základní",J793,0)</f>
        <v>0</v>
      </c>
      <c r="BF793" s="247">
        <f>IF(N793="snížená",J793,0)</f>
        <v>0</v>
      </c>
      <c r="BG793" s="247">
        <f>IF(N793="zákl. přenesená",J793,0)</f>
        <v>0</v>
      </c>
      <c r="BH793" s="247">
        <f>IF(N793="sníž. přenesená",J793,0)</f>
        <v>0</v>
      </c>
      <c r="BI793" s="247">
        <f>IF(N793="nulová",J793,0)</f>
        <v>0</v>
      </c>
      <c r="BJ793" s="26" t="s">
        <v>18</v>
      </c>
      <c r="BK793" s="247">
        <f>ROUND(I793*H793,2)</f>
        <v>0</v>
      </c>
      <c r="BL793" s="26" t="s">
        <v>121</v>
      </c>
      <c r="BM793" s="26" t="s">
        <v>1085</v>
      </c>
    </row>
    <row r="794" spans="2:51" s="12" customFormat="1" ht="13.5">
      <c r="B794" s="251"/>
      <c r="C794" s="252"/>
      <c r="D794" s="248" t="s">
        <v>218</v>
      </c>
      <c r="E794" s="253" t="s">
        <v>22</v>
      </c>
      <c r="F794" s="254" t="s">
        <v>1086</v>
      </c>
      <c r="G794" s="252"/>
      <c r="H794" s="255">
        <v>0.753</v>
      </c>
      <c r="I794" s="256"/>
      <c r="J794" s="252"/>
      <c r="K794" s="252"/>
      <c r="L794" s="257"/>
      <c r="M794" s="258"/>
      <c r="N794" s="259"/>
      <c r="O794" s="259"/>
      <c r="P794" s="259"/>
      <c r="Q794" s="259"/>
      <c r="R794" s="259"/>
      <c r="S794" s="259"/>
      <c r="T794" s="260"/>
      <c r="AT794" s="261" t="s">
        <v>218</v>
      </c>
      <c r="AU794" s="261" t="s">
        <v>85</v>
      </c>
      <c r="AV794" s="12" t="s">
        <v>85</v>
      </c>
      <c r="AW794" s="12" t="s">
        <v>39</v>
      </c>
      <c r="AX794" s="12" t="s">
        <v>18</v>
      </c>
      <c r="AY794" s="261" t="s">
        <v>208</v>
      </c>
    </row>
    <row r="795" spans="2:65" s="1" customFormat="1" ht="25.5" customHeight="1">
      <c r="B795" s="48"/>
      <c r="C795" s="236" t="s">
        <v>1087</v>
      </c>
      <c r="D795" s="236" t="s">
        <v>210</v>
      </c>
      <c r="E795" s="237" t="s">
        <v>1088</v>
      </c>
      <c r="F795" s="238" t="s">
        <v>1089</v>
      </c>
      <c r="G795" s="239" t="s">
        <v>213</v>
      </c>
      <c r="H795" s="240">
        <v>18.135</v>
      </c>
      <c r="I795" s="241"/>
      <c r="J795" s="242">
        <f>ROUND(I795*H795,2)</f>
        <v>0</v>
      </c>
      <c r="K795" s="238" t="s">
        <v>214</v>
      </c>
      <c r="L795" s="74"/>
      <c r="M795" s="243" t="s">
        <v>22</v>
      </c>
      <c r="N795" s="244" t="s">
        <v>47</v>
      </c>
      <c r="O795" s="49"/>
      <c r="P795" s="245">
        <f>O795*H795</f>
        <v>0</v>
      </c>
      <c r="Q795" s="245">
        <v>0.01282</v>
      </c>
      <c r="R795" s="245">
        <f>Q795*H795</f>
        <v>0.23249070000000002</v>
      </c>
      <c r="S795" s="245">
        <v>0</v>
      </c>
      <c r="T795" s="246">
        <f>S795*H795</f>
        <v>0</v>
      </c>
      <c r="AR795" s="26" t="s">
        <v>121</v>
      </c>
      <c r="AT795" s="26" t="s">
        <v>210</v>
      </c>
      <c r="AU795" s="26" t="s">
        <v>85</v>
      </c>
      <c r="AY795" s="26" t="s">
        <v>208</v>
      </c>
      <c r="BE795" s="247">
        <f>IF(N795="základní",J795,0)</f>
        <v>0</v>
      </c>
      <c r="BF795" s="247">
        <f>IF(N795="snížená",J795,0)</f>
        <v>0</v>
      </c>
      <c r="BG795" s="247">
        <f>IF(N795="zákl. přenesená",J795,0)</f>
        <v>0</v>
      </c>
      <c r="BH795" s="247">
        <f>IF(N795="sníž. přenesená",J795,0)</f>
        <v>0</v>
      </c>
      <c r="BI795" s="247">
        <f>IF(N795="nulová",J795,0)</f>
        <v>0</v>
      </c>
      <c r="BJ795" s="26" t="s">
        <v>18</v>
      </c>
      <c r="BK795" s="247">
        <f>ROUND(I795*H795,2)</f>
        <v>0</v>
      </c>
      <c r="BL795" s="26" t="s">
        <v>121</v>
      </c>
      <c r="BM795" s="26" t="s">
        <v>1090</v>
      </c>
    </row>
    <row r="796" spans="2:51" s="14" customFormat="1" ht="13.5">
      <c r="B796" s="273"/>
      <c r="C796" s="274"/>
      <c r="D796" s="248" t="s">
        <v>218</v>
      </c>
      <c r="E796" s="275" t="s">
        <v>22</v>
      </c>
      <c r="F796" s="276" t="s">
        <v>1078</v>
      </c>
      <c r="G796" s="274"/>
      <c r="H796" s="275" t="s">
        <v>22</v>
      </c>
      <c r="I796" s="277"/>
      <c r="J796" s="274"/>
      <c r="K796" s="274"/>
      <c r="L796" s="278"/>
      <c r="M796" s="279"/>
      <c r="N796" s="280"/>
      <c r="O796" s="280"/>
      <c r="P796" s="280"/>
      <c r="Q796" s="280"/>
      <c r="R796" s="280"/>
      <c r="S796" s="280"/>
      <c r="T796" s="281"/>
      <c r="AT796" s="282" t="s">
        <v>218</v>
      </c>
      <c r="AU796" s="282" t="s">
        <v>85</v>
      </c>
      <c r="AV796" s="14" t="s">
        <v>18</v>
      </c>
      <c r="AW796" s="14" t="s">
        <v>39</v>
      </c>
      <c r="AX796" s="14" t="s">
        <v>76</v>
      </c>
      <c r="AY796" s="282" t="s">
        <v>208</v>
      </c>
    </row>
    <row r="797" spans="2:51" s="12" customFormat="1" ht="13.5">
      <c r="B797" s="251"/>
      <c r="C797" s="252"/>
      <c r="D797" s="248" t="s">
        <v>218</v>
      </c>
      <c r="E797" s="253" t="s">
        <v>22</v>
      </c>
      <c r="F797" s="254" t="s">
        <v>1091</v>
      </c>
      <c r="G797" s="252"/>
      <c r="H797" s="255">
        <v>18.135</v>
      </c>
      <c r="I797" s="256"/>
      <c r="J797" s="252"/>
      <c r="K797" s="252"/>
      <c r="L797" s="257"/>
      <c r="M797" s="258"/>
      <c r="N797" s="259"/>
      <c r="O797" s="259"/>
      <c r="P797" s="259"/>
      <c r="Q797" s="259"/>
      <c r="R797" s="259"/>
      <c r="S797" s="259"/>
      <c r="T797" s="260"/>
      <c r="AT797" s="261" t="s">
        <v>218</v>
      </c>
      <c r="AU797" s="261" t="s">
        <v>85</v>
      </c>
      <c r="AV797" s="12" t="s">
        <v>85</v>
      </c>
      <c r="AW797" s="12" t="s">
        <v>39</v>
      </c>
      <c r="AX797" s="12" t="s">
        <v>18</v>
      </c>
      <c r="AY797" s="261" t="s">
        <v>208</v>
      </c>
    </row>
    <row r="798" spans="2:65" s="1" customFormat="1" ht="25.5" customHeight="1">
      <c r="B798" s="48"/>
      <c r="C798" s="236" t="s">
        <v>1092</v>
      </c>
      <c r="D798" s="236" t="s">
        <v>210</v>
      </c>
      <c r="E798" s="237" t="s">
        <v>1093</v>
      </c>
      <c r="F798" s="238" t="s">
        <v>1094</v>
      </c>
      <c r="G798" s="239" t="s">
        <v>213</v>
      </c>
      <c r="H798" s="240">
        <v>18.135</v>
      </c>
      <c r="I798" s="241"/>
      <c r="J798" s="242">
        <f>ROUND(I798*H798,2)</f>
        <v>0</v>
      </c>
      <c r="K798" s="238" t="s">
        <v>214</v>
      </c>
      <c r="L798" s="74"/>
      <c r="M798" s="243" t="s">
        <v>22</v>
      </c>
      <c r="N798" s="244" t="s">
        <v>47</v>
      </c>
      <c r="O798" s="49"/>
      <c r="P798" s="245">
        <f>O798*H798</f>
        <v>0</v>
      </c>
      <c r="Q798" s="245">
        <v>0</v>
      </c>
      <c r="R798" s="245">
        <f>Q798*H798</f>
        <v>0</v>
      </c>
      <c r="S798" s="245">
        <v>0</v>
      </c>
      <c r="T798" s="246">
        <f>S798*H798</f>
        <v>0</v>
      </c>
      <c r="AR798" s="26" t="s">
        <v>121</v>
      </c>
      <c r="AT798" s="26" t="s">
        <v>210</v>
      </c>
      <c r="AU798" s="26" t="s">
        <v>85</v>
      </c>
      <c r="AY798" s="26" t="s">
        <v>208</v>
      </c>
      <c r="BE798" s="247">
        <f>IF(N798="základní",J798,0)</f>
        <v>0</v>
      </c>
      <c r="BF798" s="247">
        <f>IF(N798="snížená",J798,0)</f>
        <v>0</v>
      </c>
      <c r="BG798" s="247">
        <f>IF(N798="zákl. přenesená",J798,0)</f>
        <v>0</v>
      </c>
      <c r="BH798" s="247">
        <f>IF(N798="sníž. přenesená",J798,0)</f>
        <v>0</v>
      </c>
      <c r="BI798" s="247">
        <f>IF(N798="nulová",J798,0)</f>
        <v>0</v>
      </c>
      <c r="BJ798" s="26" t="s">
        <v>18</v>
      </c>
      <c r="BK798" s="247">
        <f>ROUND(I798*H798,2)</f>
        <v>0</v>
      </c>
      <c r="BL798" s="26" t="s">
        <v>121</v>
      </c>
      <c r="BM798" s="26" t="s">
        <v>1095</v>
      </c>
    </row>
    <row r="799" spans="2:65" s="1" customFormat="1" ht="25.5" customHeight="1">
      <c r="B799" s="48"/>
      <c r="C799" s="236" t="s">
        <v>1096</v>
      </c>
      <c r="D799" s="236" t="s">
        <v>210</v>
      </c>
      <c r="E799" s="237" t="s">
        <v>1097</v>
      </c>
      <c r="F799" s="238" t="s">
        <v>1098</v>
      </c>
      <c r="G799" s="239" t="s">
        <v>213</v>
      </c>
      <c r="H799" s="240">
        <v>13.256</v>
      </c>
      <c r="I799" s="241"/>
      <c r="J799" s="242">
        <f>ROUND(I799*H799,2)</f>
        <v>0</v>
      </c>
      <c r="K799" s="238" t="s">
        <v>214</v>
      </c>
      <c r="L799" s="74"/>
      <c r="M799" s="243" t="s">
        <v>22</v>
      </c>
      <c r="N799" s="244" t="s">
        <v>47</v>
      </c>
      <c r="O799" s="49"/>
      <c r="P799" s="245">
        <f>O799*H799</f>
        <v>0</v>
      </c>
      <c r="Q799" s="245">
        <v>0.00658</v>
      </c>
      <c r="R799" s="245">
        <f>Q799*H799</f>
        <v>0.08722448000000001</v>
      </c>
      <c r="S799" s="245">
        <v>0</v>
      </c>
      <c r="T799" s="246">
        <f>S799*H799</f>
        <v>0</v>
      </c>
      <c r="AR799" s="26" t="s">
        <v>121</v>
      </c>
      <c r="AT799" s="26" t="s">
        <v>210</v>
      </c>
      <c r="AU799" s="26" t="s">
        <v>85</v>
      </c>
      <c r="AY799" s="26" t="s">
        <v>208</v>
      </c>
      <c r="BE799" s="247">
        <f>IF(N799="základní",J799,0)</f>
        <v>0</v>
      </c>
      <c r="BF799" s="247">
        <f>IF(N799="snížená",J799,0)</f>
        <v>0</v>
      </c>
      <c r="BG799" s="247">
        <f>IF(N799="zákl. přenesená",J799,0)</f>
        <v>0</v>
      </c>
      <c r="BH799" s="247">
        <f>IF(N799="sníž. přenesená",J799,0)</f>
        <v>0</v>
      </c>
      <c r="BI799" s="247">
        <f>IF(N799="nulová",J799,0)</f>
        <v>0</v>
      </c>
      <c r="BJ799" s="26" t="s">
        <v>18</v>
      </c>
      <c r="BK799" s="247">
        <f>ROUND(I799*H799,2)</f>
        <v>0</v>
      </c>
      <c r="BL799" s="26" t="s">
        <v>121</v>
      </c>
      <c r="BM799" s="26" t="s">
        <v>1099</v>
      </c>
    </row>
    <row r="800" spans="2:47" s="1" customFormat="1" ht="13.5">
      <c r="B800" s="48"/>
      <c r="C800" s="76"/>
      <c r="D800" s="248" t="s">
        <v>216</v>
      </c>
      <c r="E800" s="76"/>
      <c r="F800" s="249" t="s">
        <v>1100</v>
      </c>
      <c r="G800" s="76"/>
      <c r="H800" s="76"/>
      <c r="I800" s="206"/>
      <c r="J800" s="76"/>
      <c r="K800" s="76"/>
      <c r="L800" s="74"/>
      <c r="M800" s="250"/>
      <c r="N800" s="49"/>
      <c r="O800" s="49"/>
      <c r="P800" s="49"/>
      <c r="Q800" s="49"/>
      <c r="R800" s="49"/>
      <c r="S800" s="49"/>
      <c r="T800" s="97"/>
      <c r="AT800" s="26" t="s">
        <v>216</v>
      </c>
      <c r="AU800" s="26" t="s">
        <v>85</v>
      </c>
    </row>
    <row r="801" spans="2:51" s="14" customFormat="1" ht="13.5">
      <c r="B801" s="273"/>
      <c r="C801" s="274"/>
      <c r="D801" s="248" t="s">
        <v>218</v>
      </c>
      <c r="E801" s="275" t="s">
        <v>22</v>
      </c>
      <c r="F801" s="276" t="s">
        <v>1078</v>
      </c>
      <c r="G801" s="274"/>
      <c r="H801" s="275" t="s">
        <v>22</v>
      </c>
      <c r="I801" s="277"/>
      <c r="J801" s="274"/>
      <c r="K801" s="274"/>
      <c r="L801" s="278"/>
      <c r="M801" s="279"/>
      <c r="N801" s="280"/>
      <c r="O801" s="280"/>
      <c r="P801" s="280"/>
      <c r="Q801" s="280"/>
      <c r="R801" s="280"/>
      <c r="S801" s="280"/>
      <c r="T801" s="281"/>
      <c r="AT801" s="282" t="s">
        <v>218</v>
      </c>
      <c r="AU801" s="282" t="s">
        <v>85</v>
      </c>
      <c r="AV801" s="14" t="s">
        <v>18</v>
      </c>
      <c r="AW801" s="14" t="s">
        <v>39</v>
      </c>
      <c r="AX801" s="14" t="s">
        <v>76</v>
      </c>
      <c r="AY801" s="282" t="s">
        <v>208</v>
      </c>
    </row>
    <row r="802" spans="2:51" s="12" customFormat="1" ht="13.5">
      <c r="B802" s="251"/>
      <c r="C802" s="252"/>
      <c r="D802" s="248" t="s">
        <v>218</v>
      </c>
      <c r="E802" s="253" t="s">
        <v>22</v>
      </c>
      <c r="F802" s="254" t="s">
        <v>1101</v>
      </c>
      <c r="G802" s="252"/>
      <c r="H802" s="255">
        <v>9.908</v>
      </c>
      <c r="I802" s="256"/>
      <c r="J802" s="252"/>
      <c r="K802" s="252"/>
      <c r="L802" s="257"/>
      <c r="M802" s="258"/>
      <c r="N802" s="259"/>
      <c r="O802" s="259"/>
      <c r="P802" s="259"/>
      <c r="Q802" s="259"/>
      <c r="R802" s="259"/>
      <c r="S802" s="259"/>
      <c r="T802" s="260"/>
      <c r="AT802" s="261" t="s">
        <v>218</v>
      </c>
      <c r="AU802" s="261" t="s">
        <v>85</v>
      </c>
      <c r="AV802" s="12" t="s">
        <v>85</v>
      </c>
      <c r="AW802" s="12" t="s">
        <v>39</v>
      </c>
      <c r="AX802" s="12" t="s">
        <v>76</v>
      </c>
      <c r="AY802" s="261" t="s">
        <v>208</v>
      </c>
    </row>
    <row r="803" spans="2:51" s="12" customFormat="1" ht="13.5">
      <c r="B803" s="251"/>
      <c r="C803" s="252"/>
      <c r="D803" s="248" t="s">
        <v>218</v>
      </c>
      <c r="E803" s="253" t="s">
        <v>22</v>
      </c>
      <c r="F803" s="254" t="s">
        <v>1102</v>
      </c>
      <c r="G803" s="252"/>
      <c r="H803" s="255">
        <v>3.348</v>
      </c>
      <c r="I803" s="256"/>
      <c r="J803" s="252"/>
      <c r="K803" s="252"/>
      <c r="L803" s="257"/>
      <c r="M803" s="258"/>
      <c r="N803" s="259"/>
      <c r="O803" s="259"/>
      <c r="P803" s="259"/>
      <c r="Q803" s="259"/>
      <c r="R803" s="259"/>
      <c r="S803" s="259"/>
      <c r="T803" s="260"/>
      <c r="AT803" s="261" t="s">
        <v>218</v>
      </c>
      <c r="AU803" s="261" t="s">
        <v>85</v>
      </c>
      <c r="AV803" s="12" t="s">
        <v>85</v>
      </c>
      <c r="AW803" s="12" t="s">
        <v>39</v>
      </c>
      <c r="AX803" s="12" t="s">
        <v>76</v>
      </c>
      <c r="AY803" s="261" t="s">
        <v>208</v>
      </c>
    </row>
    <row r="804" spans="2:51" s="13" customFormat="1" ht="13.5">
      <c r="B804" s="262"/>
      <c r="C804" s="263"/>
      <c r="D804" s="248" t="s">
        <v>218</v>
      </c>
      <c r="E804" s="264" t="s">
        <v>22</v>
      </c>
      <c r="F804" s="265" t="s">
        <v>259</v>
      </c>
      <c r="G804" s="263"/>
      <c r="H804" s="266">
        <v>13.256</v>
      </c>
      <c r="I804" s="267"/>
      <c r="J804" s="263"/>
      <c r="K804" s="263"/>
      <c r="L804" s="268"/>
      <c r="M804" s="269"/>
      <c r="N804" s="270"/>
      <c r="O804" s="270"/>
      <c r="P804" s="270"/>
      <c r="Q804" s="270"/>
      <c r="R804" s="270"/>
      <c r="S804" s="270"/>
      <c r="T804" s="271"/>
      <c r="AT804" s="272" t="s">
        <v>218</v>
      </c>
      <c r="AU804" s="272" t="s">
        <v>85</v>
      </c>
      <c r="AV804" s="13" t="s">
        <v>121</v>
      </c>
      <c r="AW804" s="13" t="s">
        <v>39</v>
      </c>
      <c r="AX804" s="13" t="s">
        <v>18</v>
      </c>
      <c r="AY804" s="272" t="s">
        <v>208</v>
      </c>
    </row>
    <row r="805" spans="2:65" s="1" customFormat="1" ht="25.5" customHeight="1">
      <c r="B805" s="48"/>
      <c r="C805" s="236" t="s">
        <v>1103</v>
      </c>
      <c r="D805" s="236" t="s">
        <v>210</v>
      </c>
      <c r="E805" s="237" t="s">
        <v>1104</v>
      </c>
      <c r="F805" s="238" t="s">
        <v>1105</v>
      </c>
      <c r="G805" s="239" t="s">
        <v>213</v>
      </c>
      <c r="H805" s="240">
        <v>13.256</v>
      </c>
      <c r="I805" s="241"/>
      <c r="J805" s="242">
        <f>ROUND(I805*H805,2)</f>
        <v>0</v>
      </c>
      <c r="K805" s="238" t="s">
        <v>214</v>
      </c>
      <c r="L805" s="74"/>
      <c r="M805" s="243" t="s">
        <v>22</v>
      </c>
      <c r="N805" s="244" t="s">
        <v>47</v>
      </c>
      <c r="O805" s="49"/>
      <c r="P805" s="245">
        <f>O805*H805</f>
        <v>0</v>
      </c>
      <c r="Q805" s="245">
        <v>0</v>
      </c>
      <c r="R805" s="245">
        <f>Q805*H805</f>
        <v>0</v>
      </c>
      <c r="S805" s="245">
        <v>0</v>
      </c>
      <c r="T805" s="246">
        <f>S805*H805</f>
        <v>0</v>
      </c>
      <c r="AR805" s="26" t="s">
        <v>121</v>
      </c>
      <c r="AT805" s="26" t="s">
        <v>210</v>
      </c>
      <c r="AU805" s="26" t="s">
        <v>85</v>
      </c>
      <c r="AY805" s="26" t="s">
        <v>208</v>
      </c>
      <c r="BE805" s="247">
        <f>IF(N805="základní",J805,0)</f>
        <v>0</v>
      </c>
      <c r="BF805" s="247">
        <f>IF(N805="snížená",J805,0)</f>
        <v>0</v>
      </c>
      <c r="BG805" s="247">
        <f>IF(N805="zákl. přenesená",J805,0)</f>
        <v>0</v>
      </c>
      <c r="BH805" s="247">
        <f>IF(N805="sníž. přenesená",J805,0)</f>
        <v>0</v>
      </c>
      <c r="BI805" s="247">
        <f>IF(N805="nulová",J805,0)</f>
        <v>0</v>
      </c>
      <c r="BJ805" s="26" t="s">
        <v>18</v>
      </c>
      <c r="BK805" s="247">
        <f>ROUND(I805*H805,2)</f>
        <v>0</v>
      </c>
      <c r="BL805" s="26" t="s">
        <v>121</v>
      </c>
      <c r="BM805" s="26" t="s">
        <v>1106</v>
      </c>
    </row>
    <row r="806" spans="2:47" s="1" customFormat="1" ht="13.5">
      <c r="B806" s="48"/>
      <c r="C806" s="76"/>
      <c r="D806" s="248" t="s">
        <v>216</v>
      </c>
      <c r="E806" s="76"/>
      <c r="F806" s="249" t="s">
        <v>1100</v>
      </c>
      <c r="G806" s="76"/>
      <c r="H806" s="76"/>
      <c r="I806" s="206"/>
      <c r="J806" s="76"/>
      <c r="K806" s="76"/>
      <c r="L806" s="74"/>
      <c r="M806" s="250"/>
      <c r="N806" s="49"/>
      <c r="O806" s="49"/>
      <c r="P806" s="49"/>
      <c r="Q806" s="49"/>
      <c r="R806" s="49"/>
      <c r="S806" s="49"/>
      <c r="T806" s="97"/>
      <c r="AT806" s="26" t="s">
        <v>216</v>
      </c>
      <c r="AU806" s="26" t="s">
        <v>85</v>
      </c>
    </row>
    <row r="807" spans="2:65" s="1" customFormat="1" ht="25.5" customHeight="1">
      <c r="B807" s="48"/>
      <c r="C807" s="236" t="s">
        <v>1107</v>
      </c>
      <c r="D807" s="236" t="s">
        <v>210</v>
      </c>
      <c r="E807" s="237" t="s">
        <v>1108</v>
      </c>
      <c r="F807" s="238" t="s">
        <v>1109</v>
      </c>
      <c r="G807" s="239" t="s">
        <v>227</v>
      </c>
      <c r="H807" s="240">
        <v>4</v>
      </c>
      <c r="I807" s="241"/>
      <c r="J807" s="242">
        <f>ROUND(I807*H807,2)</f>
        <v>0</v>
      </c>
      <c r="K807" s="238" t="s">
        <v>214</v>
      </c>
      <c r="L807" s="74"/>
      <c r="M807" s="243" t="s">
        <v>22</v>
      </c>
      <c r="N807" s="244" t="s">
        <v>47</v>
      </c>
      <c r="O807" s="49"/>
      <c r="P807" s="245">
        <f>O807*H807</f>
        <v>0</v>
      </c>
      <c r="Q807" s="245">
        <v>0.08271</v>
      </c>
      <c r="R807" s="245">
        <f>Q807*H807</f>
        <v>0.33084</v>
      </c>
      <c r="S807" s="245">
        <v>0</v>
      </c>
      <c r="T807" s="246">
        <f>S807*H807</f>
        <v>0</v>
      </c>
      <c r="AR807" s="26" t="s">
        <v>121</v>
      </c>
      <c r="AT807" s="26" t="s">
        <v>210</v>
      </c>
      <c r="AU807" s="26" t="s">
        <v>85</v>
      </c>
      <c r="AY807" s="26" t="s">
        <v>208</v>
      </c>
      <c r="BE807" s="247">
        <f>IF(N807="základní",J807,0)</f>
        <v>0</v>
      </c>
      <c r="BF807" s="247">
        <f>IF(N807="snížená",J807,0)</f>
        <v>0</v>
      </c>
      <c r="BG807" s="247">
        <f>IF(N807="zákl. přenesená",J807,0)</f>
        <v>0</v>
      </c>
      <c r="BH807" s="247">
        <f>IF(N807="sníž. přenesená",J807,0)</f>
        <v>0</v>
      </c>
      <c r="BI807" s="247">
        <f>IF(N807="nulová",J807,0)</f>
        <v>0</v>
      </c>
      <c r="BJ807" s="26" t="s">
        <v>18</v>
      </c>
      <c r="BK807" s="247">
        <f>ROUND(I807*H807,2)</f>
        <v>0</v>
      </c>
      <c r="BL807" s="26" t="s">
        <v>121</v>
      </c>
      <c r="BM807" s="26" t="s">
        <v>1110</v>
      </c>
    </row>
    <row r="808" spans="2:51" s="14" customFormat="1" ht="13.5">
      <c r="B808" s="273"/>
      <c r="C808" s="274"/>
      <c r="D808" s="248" t="s">
        <v>218</v>
      </c>
      <c r="E808" s="275" t="s">
        <v>22</v>
      </c>
      <c r="F808" s="276" t="s">
        <v>1111</v>
      </c>
      <c r="G808" s="274"/>
      <c r="H808" s="275" t="s">
        <v>22</v>
      </c>
      <c r="I808" s="277"/>
      <c r="J808" s="274"/>
      <c r="K808" s="274"/>
      <c r="L808" s="278"/>
      <c r="M808" s="279"/>
      <c r="N808" s="280"/>
      <c r="O808" s="280"/>
      <c r="P808" s="280"/>
      <c r="Q808" s="280"/>
      <c r="R808" s="280"/>
      <c r="S808" s="280"/>
      <c r="T808" s="281"/>
      <c r="AT808" s="282" t="s">
        <v>218</v>
      </c>
      <c r="AU808" s="282" t="s">
        <v>85</v>
      </c>
      <c r="AV808" s="14" t="s">
        <v>18</v>
      </c>
      <c r="AW808" s="14" t="s">
        <v>39</v>
      </c>
      <c r="AX808" s="14" t="s">
        <v>76</v>
      </c>
      <c r="AY808" s="282" t="s">
        <v>208</v>
      </c>
    </row>
    <row r="809" spans="2:51" s="12" customFormat="1" ht="13.5">
      <c r="B809" s="251"/>
      <c r="C809" s="252"/>
      <c r="D809" s="248" t="s">
        <v>218</v>
      </c>
      <c r="E809" s="253" t="s">
        <v>22</v>
      </c>
      <c r="F809" s="254" t="s">
        <v>121</v>
      </c>
      <c r="G809" s="252"/>
      <c r="H809" s="255">
        <v>4</v>
      </c>
      <c r="I809" s="256"/>
      <c r="J809" s="252"/>
      <c r="K809" s="252"/>
      <c r="L809" s="257"/>
      <c r="M809" s="258"/>
      <c r="N809" s="259"/>
      <c r="O809" s="259"/>
      <c r="P809" s="259"/>
      <c r="Q809" s="259"/>
      <c r="R809" s="259"/>
      <c r="S809" s="259"/>
      <c r="T809" s="260"/>
      <c r="AT809" s="261" t="s">
        <v>218</v>
      </c>
      <c r="AU809" s="261" t="s">
        <v>85</v>
      </c>
      <c r="AV809" s="12" t="s">
        <v>85</v>
      </c>
      <c r="AW809" s="12" t="s">
        <v>39</v>
      </c>
      <c r="AX809" s="12" t="s">
        <v>18</v>
      </c>
      <c r="AY809" s="261" t="s">
        <v>208</v>
      </c>
    </row>
    <row r="810" spans="2:65" s="1" customFormat="1" ht="16.5" customHeight="1">
      <c r="B810" s="48"/>
      <c r="C810" s="286" t="s">
        <v>1112</v>
      </c>
      <c r="D810" s="286" t="s">
        <v>468</v>
      </c>
      <c r="E810" s="287" t="s">
        <v>1113</v>
      </c>
      <c r="F810" s="288" t="s">
        <v>1114</v>
      </c>
      <c r="G810" s="289" t="s">
        <v>227</v>
      </c>
      <c r="H810" s="290">
        <v>4</v>
      </c>
      <c r="I810" s="291"/>
      <c r="J810" s="292">
        <f>ROUND(I810*H810,2)</f>
        <v>0</v>
      </c>
      <c r="K810" s="288" t="s">
        <v>22</v>
      </c>
      <c r="L810" s="293"/>
      <c r="M810" s="294" t="s">
        <v>22</v>
      </c>
      <c r="N810" s="295" t="s">
        <v>47</v>
      </c>
      <c r="O810" s="49"/>
      <c r="P810" s="245">
        <f>O810*H810</f>
        <v>0</v>
      </c>
      <c r="Q810" s="245">
        <v>1.163</v>
      </c>
      <c r="R810" s="245">
        <f>Q810*H810</f>
        <v>4.652</v>
      </c>
      <c r="S810" s="245">
        <v>0</v>
      </c>
      <c r="T810" s="246">
        <f>S810*H810</f>
        <v>0</v>
      </c>
      <c r="AR810" s="26" t="s">
        <v>250</v>
      </c>
      <c r="AT810" s="26" t="s">
        <v>468</v>
      </c>
      <c r="AU810" s="26" t="s">
        <v>85</v>
      </c>
      <c r="AY810" s="26" t="s">
        <v>208</v>
      </c>
      <c r="BE810" s="247">
        <f>IF(N810="základní",J810,0)</f>
        <v>0</v>
      </c>
      <c r="BF810" s="247">
        <f>IF(N810="snížená",J810,0)</f>
        <v>0</v>
      </c>
      <c r="BG810" s="247">
        <f>IF(N810="zákl. přenesená",J810,0)</f>
        <v>0</v>
      </c>
      <c r="BH810" s="247">
        <f>IF(N810="sníž. přenesená",J810,0)</f>
        <v>0</v>
      </c>
      <c r="BI810" s="247">
        <f>IF(N810="nulová",J810,0)</f>
        <v>0</v>
      </c>
      <c r="BJ810" s="26" t="s">
        <v>18</v>
      </c>
      <c r="BK810" s="247">
        <f>ROUND(I810*H810,2)</f>
        <v>0</v>
      </c>
      <c r="BL810" s="26" t="s">
        <v>121</v>
      </c>
      <c r="BM810" s="26" t="s">
        <v>1115</v>
      </c>
    </row>
    <row r="811" spans="2:63" s="11" customFormat="1" ht="29.85" customHeight="1">
      <c r="B811" s="220"/>
      <c r="C811" s="221"/>
      <c r="D811" s="222" t="s">
        <v>75</v>
      </c>
      <c r="E811" s="234" t="s">
        <v>238</v>
      </c>
      <c r="F811" s="234" t="s">
        <v>1116</v>
      </c>
      <c r="G811" s="221"/>
      <c r="H811" s="221"/>
      <c r="I811" s="224"/>
      <c r="J811" s="235">
        <f>BK811</f>
        <v>0</v>
      </c>
      <c r="K811" s="221"/>
      <c r="L811" s="226"/>
      <c r="M811" s="227"/>
      <c r="N811" s="228"/>
      <c r="O811" s="228"/>
      <c r="P811" s="229">
        <f>SUM(P812:P1637)</f>
        <v>0</v>
      </c>
      <c r="Q811" s="228"/>
      <c r="R811" s="229">
        <f>SUM(R812:R1637)</f>
        <v>290.4334567099999</v>
      </c>
      <c r="S811" s="228"/>
      <c r="T811" s="230">
        <f>SUM(T812:T1637)</f>
        <v>0</v>
      </c>
      <c r="AR811" s="231" t="s">
        <v>18</v>
      </c>
      <c r="AT811" s="232" t="s">
        <v>75</v>
      </c>
      <c r="AU811" s="232" t="s">
        <v>18</v>
      </c>
      <c r="AY811" s="231" t="s">
        <v>208</v>
      </c>
      <c r="BK811" s="233">
        <f>SUM(BK812:BK1637)</f>
        <v>0</v>
      </c>
    </row>
    <row r="812" spans="2:65" s="1" customFormat="1" ht="25.5" customHeight="1">
      <c r="B812" s="48"/>
      <c r="C812" s="236" t="s">
        <v>1117</v>
      </c>
      <c r="D812" s="236" t="s">
        <v>210</v>
      </c>
      <c r="E812" s="237" t="s">
        <v>1118</v>
      </c>
      <c r="F812" s="238" t="s">
        <v>1119</v>
      </c>
      <c r="G812" s="239" t="s">
        <v>213</v>
      </c>
      <c r="H812" s="240">
        <v>380.369</v>
      </c>
      <c r="I812" s="241"/>
      <c r="J812" s="242">
        <f>ROUND(I812*H812,2)</f>
        <v>0</v>
      </c>
      <c r="K812" s="238" t="s">
        <v>214</v>
      </c>
      <c r="L812" s="74"/>
      <c r="M812" s="243" t="s">
        <v>22</v>
      </c>
      <c r="N812" s="244" t="s">
        <v>47</v>
      </c>
      <c r="O812" s="49"/>
      <c r="P812" s="245">
        <f>O812*H812</f>
        <v>0</v>
      </c>
      <c r="Q812" s="245">
        <v>0.00026</v>
      </c>
      <c r="R812" s="245">
        <f>Q812*H812</f>
        <v>0.09889594</v>
      </c>
      <c r="S812" s="245">
        <v>0</v>
      </c>
      <c r="T812" s="246">
        <f>S812*H812</f>
        <v>0</v>
      </c>
      <c r="AR812" s="26" t="s">
        <v>121</v>
      </c>
      <c r="AT812" s="26" t="s">
        <v>210</v>
      </c>
      <c r="AU812" s="26" t="s">
        <v>85</v>
      </c>
      <c r="AY812" s="26" t="s">
        <v>208</v>
      </c>
      <c r="BE812" s="247">
        <f>IF(N812="základní",J812,0)</f>
        <v>0</v>
      </c>
      <c r="BF812" s="247">
        <f>IF(N812="snížená",J812,0)</f>
        <v>0</v>
      </c>
      <c r="BG812" s="247">
        <f>IF(N812="zákl. přenesená",J812,0)</f>
        <v>0</v>
      </c>
      <c r="BH812" s="247">
        <f>IF(N812="sníž. přenesená",J812,0)</f>
        <v>0</v>
      </c>
      <c r="BI812" s="247">
        <f>IF(N812="nulová",J812,0)</f>
        <v>0</v>
      </c>
      <c r="BJ812" s="26" t="s">
        <v>18</v>
      </c>
      <c r="BK812" s="247">
        <f>ROUND(I812*H812,2)</f>
        <v>0</v>
      </c>
      <c r="BL812" s="26" t="s">
        <v>121</v>
      </c>
      <c r="BM812" s="26" t="s">
        <v>1120</v>
      </c>
    </row>
    <row r="813" spans="2:51" s="14" customFormat="1" ht="13.5">
      <c r="B813" s="273"/>
      <c r="C813" s="274"/>
      <c r="D813" s="248" t="s">
        <v>218</v>
      </c>
      <c r="E813" s="275" t="s">
        <v>22</v>
      </c>
      <c r="F813" s="276" t="s">
        <v>1121</v>
      </c>
      <c r="G813" s="274"/>
      <c r="H813" s="275" t="s">
        <v>22</v>
      </c>
      <c r="I813" s="277"/>
      <c r="J813" s="274"/>
      <c r="K813" s="274"/>
      <c r="L813" s="278"/>
      <c r="M813" s="279"/>
      <c r="N813" s="280"/>
      <c r="O813" s="280"/>
      <c r="P813" s="280"/>
      <c r="Q813" s="280"/>
      <c r="R813" s="280"/>
      <c r="S813" s="280"/>
      <c r="T813" s="281"/>
      <c r="AT813" s="282" t="s">
        <v>218</v>
      </c>
      <c r="AU813" s="282" t="s">
        <v>85</v>
      </c>
      <c r="AV813" s="14" t="s">
        <v>18</v>
      </c>
      <c r="AW813" s="14" t="s">
        <v>39</v>
      </c>
      <c r="AX813" s="14" t="s">
        <v>76</v>
      </c>
      <c r="AY813" s="282" t="s">
        <v>208</v>
      </c>
    </row>
    <row r="814" spans="2:51" s="14" customFormat="1" ht="13.5">
      <c r="B814" s="273"/>
      <c r="C814" s="274"/>
      <c r="D814" s="248" t="s">
        <v>218</v>
      </c>
      <c r="E814" s="275" t="s">
        <v>22</v>
      </c>
      <c r="F814" s="276" t="s">
        <v>1122</v>
      </c>
      <c r="G814" s="274"/>
      <c r="H814" s="275" t="s">
        <v>22</v>
      </c>
      <c r="I814" s="277"/>
      <c r="J814" s="274"/>
      <c r="K814" s="274"/>
      <c r="L814" s="278"/>
      <c r="M814" s="279"/>
      <c r="N814" s="280"/>
      <c r="O814" s="280"/>
      <c r="P814" s="280"/>
      <c r="Q814" s="280"/>
      <c r="R814" s="280"/>
      <c r="S814" s="280"/>
      <c r="T814" s="281"/>
      <c r="AT814" s="282" t="s">
        <v>218</v>
      </c>
      <c r="AU814" s="282" t="s">
        <v>85</v>
      </c>
      <c r="AV814" s="14" t="s">
        <v>18</v>
      </c>
      <c r="AW814" s="14" t="s">
        <v>39</v>
      </c>
      <c r="AX814" s="14" t="s">
        <v>76</v>
      </c>
      <c r="AY814" s="282" t="s">
        <v>208</v>
      </c>
    </row>
    <row r="815" spans="2:51" s="12" customFormat="1" ht="13.5">
      <c r="B815" s="251"/>
      <c r="C815" s="252"/>
      <c r="D815" s="248" t="s">
        <v>218</v>
      </c>
      <c r="E815" s="253" t="s">
        <v>22</v>
      </c>
      <c r="F815" s="254" t="s">
        <v>1123</v>
      </c>
      <c r="G815" s="252"/>
      <c r="H815" s="255">
        <v>17.423</v>
      </c>
      <c r="I815" s="256"/>
      <c r="J815" s="252"/>
      <c r="K815" s="252"/>
      <c r="L815" s="257"/>
      <c r="M815" s="258"/>
      <c r="N815" s="259"/>
      <c r="O815" s="259"/>
      <c r="P815" s="259"/>
      <c r="Q815" s="259"/>
      <c r="R815" s="259"/>
      <c r="S815" s="259"/>
      <c r="T815" s="260"/>
      <c r="AT815" s="261" t="s">
        <v>218</v>
      </c>
      <c r="AU815" s="261" t="s">
        <v>85</v>
      </c>
      <c r="AV815" s="12" t="s">
        <v>85</v>
      </c>
      <c r="AW815" s="12" t="s">
        <v>39</v>
      </c>
      <c r="AX815" s="12" t="s">
        <v>76</v>
      </c>
      <c r="AY815" s="261" t="s">
        <v>208</v>
      </c>
    </row>
    <row r="816" spans="2:51" s="12" customFormat="1" ht="13.5">
      <c r="B816" s="251"/>
      <c r="C816" s="252"/>
      <c r="D816" s="248" t="s">
        <v>218</v>
      </c>
      <c r="E816" s="253" t="s">
        <v>22</v>
      </c>
      <c r="F816" s="254" t="s">
        <v>1124</v>
      </c>
      <c r="G816" s="252"/>
      <c r="H816" s="255">
        <v>67.444</v>
      </c>
      <c r="I816" s="256"/>
      <c r="J816" s="252"/>
      <c r="K816" s="252"/>
      <c r="L816" s="257"/>
      <c r="M816" s="258"/>
      <c r="N816" s="259"/>
      <c r="O816" s="259"/>
      <c r="P816" s="259"/>
      <c r="Q816" s="259"/>
      <c r="R816" s="259"/>
      <c r="S816" s="259"/>
      <c r="T816" s="260"/>
      <c r="AT816" s="261" t="s">
        <v>218</v>
      </c>
      <c r="AU816" s="261" t="s">
        <v>85</v>
      </c>
      <c r="AV816" s="12" t="s">
        <v>85</v>
      </c>
      <c r="AW816" s="12" t="s">
        <v>39</v>
      </c>
      <c r="AX816" s="12" t="s">
        <v>76</v>
      </c>
      <c r="AY816" s="261" t="s">
        <v>208</v>
      </c>
    </row>
    <row r="817" spans="2:51" s="12" customFormat="1" ht="13.5">
      <c r="B817" s="251"/>
      <c r="C817" s="252"/>
      <c r="D817" s="248" t="s">
        <v>218</v>
      </c>
      <c r="E817" s="253" t="s">
        <v>22</v>
      </c>
      <c r="F817" s="254" t="s">
        <v>1125</v>
      </c>
      <c r="G817" s="252"/>
      <c r="H817" s="255">
        <v>11.747</v>
      </c>
      <c r="I817" s="256"/>
      <c r="J817" s="252"/>
      <c r="K817" s="252"/>
      <c r="L817" s="257"/>
      <c r="M817" s="258"/>
      <c r="N817" s="259"/>
      <c r="O817" s="259"/>
      <c r="P817" s="259"/>
      <c r="Q817" s="259"/>
      <c r="R817" s="259"/>
      <c r="S817" s="259"/>
      <c r="T817" s="260"/>
      <c r="AT817" s="261" t="s">
        <v>218</v>
      </c>
      <c r="AU817" s="261" t="s">
        <v>85</v>
      </c>
      <c r="AV817" s="12" t="s">
        <v>85</v>
      </c>
      <c r="AW817" s="12" t="s">
        <v>39</v>
      </c>
      <c r="AX817" s="12" t="s">
        <v>76</v>
      </c>
      <c r="AY817" s="261" t="s">
        <v>208</v>
      </c>
    </row>
    <row r="818" spans="2:51" s="12" customFormat="1" ht="13.5">
      <c r="B818" s="251"/>
      <c r="C818" s="252"/>
      <c r="D818" s="248" t="s">
        <v>218</v>
      </c>
      <c r="E818" s="253" t="s">
        <v>22</v>
      </c>
      <c r="F818" s="254" t="s">
        <v>1126</v>
      </c>
      <c r="G818" s="252"/>
      <c r="H818" s="255">
        <v>40.859</v>
      </c>
      <c r="I818" s="256"/>
      <c r="J818" s="252"/>
      <c r="K818" s="252"/>
      <c r="L818" s="257"/>
      <c r="M818" s="258"/>
      <c r="N818" s="259"/>
      <c r="O818" s="259"/>
      <c r="P818" s="259"/>
      <c r="Q818" s="259"/>
      <c r="R818" s="259"/>
      <c r="S818" s="259"/>
      <c r="T818" s="260"/>
      <c r="AT818" s="261" t="s">
        <v>218</v>
      </c>
      <c r="AU818" s="261" t="s">
        <v>85</v>
      </c>
      <c r="AV818" s="12" t="s">
        <v>85</v>
      </c>
      <c r="AW818" s="12" t="s">
        <v>39</v>
      </c>
      <c r="AX818" s="12" t="s">
        <v>76</v>
      </c>
      <c r="AY818" s="261" t="s">
        <v>208</v>
      </c>
    </row>
    <row r="819" spans="2:51" s="12" customFormat="1" ht="13.5">
      <c r="B819" s="251"/>
      <c r="C819" s="252"/>
      <c r="D819" s="248" t="s">
        <v>218</v>
      </c>
      <c r="E819" s="253" t="s">
        <v>22</v>
      </c>
      <c r="F819" s="254" t="s">
        <v>1127</v>
      </c>
      <c r="G819" s="252"/>
      <c r="H819" s="255">
        <v>2.8</v>
      </c>
      <c r="I819" s="256"/>
      <c r="J819" s="252"/>
      <c r="K819" s="252"/>
      <c r="L819" s="257"/>
      <c r="M819" s="258"/>
      <c r="N819" s="259"/>
      <c r="O819" s="259"/>
      <c r="P819" s="259"/>
      <c r="Q819" s="259"/>
      <c r="R819" s="259"/>
      <c r="S819" s="259"/>
      <c r="T819" s="260"/>
      <c r="AT819" s="261" t="s">
        <v>218</v>
      </c>
      <c r="AU819" s="261" t="s">
        <v>85</v>
      </c>
      <c r="AV819" s="12" t="s">
        <v>85</v>
      </c>
      <c r="AW819" s="12" t="s">
        <v>39</v>
      </c>
      <c r="AX819" s="12" t="s">
        <v>76</v>
      </c>
      <c r="AY819" s="261" t="s">
        <v>208</v>
      </c>
    </row>
    <row r="820" spans="2:51" s="15" customFormat="1" ht="13.5">
      <c r="B820" s="296"/>
      <c r="C820" s="297"/>
      <c r="D820" s="248" t="s">
        <v>218</v>
      </c>
      <c r="E820" s="298" t="s">
        <v>22</v>
      </c>
      <c r="F820" s="299" t="s">
        <v>695</v>
      </c>
      <c r="G820" s="297"/>
      <c r="H820" s="300">
        <v>140.273</v>
      </c>
      <c r="I820" s="301"/>
      <c r="J820" s="297"/>
      <c r="K820" s="297"/>
      <c r="L820" s="302"/>
      <c r="M820" s="303"/>
      <c r="N820" s="304"/>
      <c r="O820" s="304"/>
      <c r="P820" s="304"/>
      <c r="Q820" s="304"/>
      <c r="R820" s="304"/>
      <c r="S820" s="304"/>
      <c r="T820" s="305"/>
      <c r="AT820" s="306" t="s">
        <v>218</v>
      </c>
      <c r="AU820" s="306" t="s">
        <v>85</v>
      </c>
      <c r="AV820" s="15" t="s">
        <v>104</v>
      </c>
      <c r="AW820" s="15" t="s">
        <v>39</v>
      </c>
      <c r="AX820" s="15" t="s">
        <v>76</v>
      </c>
      <c r="AY820" s="306" t="s">
        <v>208</v>
      </c>
    </row>
    <row r="821" spans="2:51" s="14" customFormat="1" ht="13.5">
      <c r="B821" s="273"/>
      <c r="C821" s="274"/>
      <c r="D821" s="248" t="s">
        <v>218</v>
      </c>
      <c r="E821" s="275" t="s">
        <v>22</v>
      </c>
      <c r="F821" s="276" t="s">
        <v>1128</v>
      </c>
      <c r="G821" s="274"/>
      <c r="H821" s="275" t="s">
        <v>22</v>
      </c>
      <c r="I821" s="277"/>
      <c r="J821" s="274"/>
      <c r="K821" s="274"/>
      <c r="L821" s="278"/>
      <c r="M821" s="279"/>
      <c r="N821" s="280"/>
      <c r="O821" s="280"/>
      <c r="P821" s="280"/>
      <c r="Q821" s="280"/>
      <c r="R821" s="280"/>
      <c r="S821" s="280"/>
      <c r="T821" s="281"/>
      <c r="AT821" s="282" t="s">
        <v>218</v>
      </c>
      <c r="AU821" s="282" t="s">
        <v>85</v>
      </c>
      <c r="AV821" s="14" t="s">
        <v>18</v>
      </c>
      <c r="AW821" s="14" t="s">
        <v>39</v>
      </c>
      <c r="AX821" s="14" t="s">
        <v>76</v>
      </c>
      <c r="AY821" s="282" t="s">
        <v>208</v>
      </c>
    </row>
    <row r="822" spans="2:51" s="12" customFormat="1" ht="13.5">
      <c r="B822" s="251"/>
      <c r="C822" s="252"/>
      <c r="D822" s="248" t="s">
        <v>218</v>
      </c>
      <c r="E822" s="253" t="s">
        <v>22</v>
      </c>
      <c r="F822" s="254" t="s">
        <v>1129</v>
      </c>
      <c r="G822" s="252"/>
      <c r="H822" s="255">
        <v>40.859</v>
      </c>
      <c r="I822" s="256"/>
      <c r="J822" s="252"/>
      <c r="K822" s="252"/>
      <c r="L822" s="257"/>
      <c r="M822" s="258"/>
      <c r="N822" s="259"/>
      <c r="O822" s="259"/>
      <c r="P822" s="259"/>
      <c r="Q822" s="259"/>
      <c r="R822" s="259"/>
      <c r="S822" s="259"/>
      <c r="T822" s="260"/>
      <c r="AT822" s="261" t="s">
        <v>218</v>
      </c>
      <c r="AU822" s="261" t="s">
        <v>85</v>
      </c>
      <c r="AV822" s="12" t="s">
        <v>85</v>
      </c>
      <c r="AW822" s="12" t="s">
        <v>39</v>
      </c>
      <c r="AX822" s="12" t="s">
        <v>76</v>
      </c>
      <c r="AY822" s="261" t="s">
        <v>208</v>
      </c>
    </row>
    <row r="823" spans="2:51" s="12" customFormat="1" ht="13.5">
      <c r="B823" s="251"/>
      <c r="C823" s="252"/>
      <c r="D823" s="248" t="s">
        <v>218</v>
      </c>
      <c r="E823" s="253" t="s">
        <v>22</v>
      </c>
      <c r="F823" s="254" t="s">
        <v>1130</v>
      </c>
      <c r="G823" s="252"/>
      <c r="H823" s="255">
        <v>11.08</v>
      </c>
      <c r="I823" s="256"/>
      <c r="J823" s="252"/>
      <c r="K823" s="252"/>
      <c r="L823" s="257"/>
      <c r="M823" s="258"/>
      <c r="N823" s="259"/>
      <c r="O823" s="259"/>
      <c r="P823" s="259"/>
      <c r="Q823" s="259"/>
      <c r="R823" s="259"/>
      <c r="S823" s="259"/>
      <c r="T823" s="260"/>
      <c r="AT823" s="261" t="s">
        <v>218</v>
      </c>
      <c r="AU823" s="261" t="s">
        <v>85</v>
      </c>
      <c r="AV823" s="12" t="s">
        <v>85</v>
      </c>
      <c r="AW823" s="12" t="s">
        <v>39</v>
      </c>
      <c r="AX823" s="12" t="s">
        <v>76</v>
      </c>
      <c r="AY823" s="261" t="s">
        <v>208</v>
      </c>
    </row>
    <row r="824" spans="2:51" s="12" customFormat="1" ht="13.5">
      <c r="B824" s="251"/>
      <c r="C824" s="252"/>
      <c r="D824" s="248" t="s">
        <v>218</v>
      </c>
      <c r="E824" s="253" t="s">
        <v>22</v>
      </c>
      <c r="F824" s="254" t="s">
        <v>1131</v>
      </c>
      <c r="G824" s="252"/>
      <c r="H824" s="255">
        <v>18.218</v>
      </c>
      <c r="I824" s="256"/>
      <c r="J824" s="252"/>
      <c r="K824" s="252"/>
      <c r="L824" s="257"/>
      <c r="M824" s="258"/>
      <c r="N824" s="259"/>
      <c r="O824" s="259"/>
      <c r="P824" s="259"/>
      <c r="Q824" s="259"/>
      <c r="R824" s="259"/>
      <c r="S824" s="259"/>
      <c r="T824" s="260"/>
      <c r="AT824" s="261" t="s">
        <v>218</v>
      </c>
      <c r="AU824" s="261" t="s">
        <v>85</v>
      </c>
      <c r="AV824" s="12" t="s">
        <v>85</v>
      </c>
      <c r="AW824" s="12" t="s">
        <v>39</v>
      </c>
      <c r="AX824" s="12" t="s">
        <v>76</v>
      </c>
      <c r="AY824" s="261" t="s">
        <v>208</v>
      </c>
    </row>
    <row r="825" spans="2:51" s="12" customFormat="1" ht="13.5">
      <c r="B825" s="251"/>
      <c r="C825" s="252"/>
      <c r="D825" s="248" t="s">
        <v>218</v>
      </c>
      <c r="E825" s="253" t="s">
        <v>22</v>
      </c>
      <c r="F825" s="254" t="s">
        <v>1132</v>
      </c>
      <c r="G825" s="252"/>
      <c r="H825" s="255">
        <v>71.172</v>
      </c>
      <c r="I825" s="256"/>
      <c r="J825" s="252"/>
      <c r="K825" s="252"/>
      <c r="L825" s="257"/>
      <c r="M825" s="258"/>
      <c r="N825" s="259"/>
      <c r="O825" s="259"/>
      <c r="P825" s="259"/>
      <c r="Q825" s="259"/>
      <c r="R825" s="259"/>
      <c r="S825" s="259"/>
      <c r="T825" s="260"/>
      <c r="AT825" s="261" t="s">
        <v>218</v>
      </c>
      <c r="AU825" s="261" t="s">
        <v>85</v>
      </c>
      <c r="AV825" s="12" t="s">
        <v>85</v>
      </c>
      <c r="AW825" s="12" t="s">
        <v>39</v>
      </c>
      <c r="AX825" s="12" t="s">
        <v>76</v>
      </c>
      <c r="AY825" s="261" t="s">
        <v>208</v>
      </c>
    </row>
    <row r="826" spans="2:51" s="15" customFormat="1" ht="13.5">
      <c r="B826" s="296"/>
      <c r="C826" s="297"/>
      <c r="D826" s="248" t="s">
        <v>218</v>
      </c>
      <c r="E826" s="298" t="s">
        <v>22</v>
      </c>
      <c r="F826" s="299" t="s">
        <v>703</v>
      </c>
      <c r="G826" s="297"/>
      <c r="H826" s="300">
        <v>141.329</v>
      </c>
      <c r="I826" s="301"/>
      <c r="J826" s="297"/>
      <c r="K826" s="297"/>
      <c r="L826" s="302"/>
      <c r="M826" s="303"/>
      <c r="N826" s="304"/>
      <c r="O826" s="304"/>
      <c r="P826" s="304"/>
      <c r="Q826" s="304"/>
      <c r="R826" s="304"/>
      <c r="S826" s="304"/>
      <c r="T826" s="305"/>
      <c r="AT826" s="306" t="s">
        <v>218</v>
      </c>
      <c r="AU826" s="306" t="s">
        <v>85</v>
      </c>
      <c r="AV826" s="15" t="s">
        <v>104</v>
      </c>
      <c r="AW826" s="15" t="s">
        <v>39</v>
      </c>
      <c r="AX826" s="15" t="s">
        <v>76</v>
      </c>
      <c r="AY826" s="306" t="s">
        <v>208</v>
      </c>
    </row>
    <row r="827" spans="2:51" s="14" customFormat="1" ht="13.5">
      <c r="B827" s="273"/>
      <c r="C827" s="274"/>
      <c r="D827" s="248" t="s">
        <v>218</v>
      </c>
      <c r="E827" s="275" t="s">
        <v>22</v>
      </c>
      <c r="F827" s="276" t="s">
        <v>753</v>
      </c>
      <c r="G827" s="274"/>
      <c r="H827" s="275" t="s">
        <v>22</v>
      </c>
      <c r="I827" s="277"/>
      <c r="J827" s="274"/>
      <c r="K827" s="274"/>
      <c r="L827" s="278"/>
      <c r="M827" s="279"/>
      <c r="N827" s="280"/>
      <c r="O827" s="280"/>
      <c r="P827" s="280"/>
      <c r="Q827" s="280"/>
      <c r="R827" s="280"/>
      <c r="S827" s="280"/>
      <c r="T827" s="281"/>
      <c r="AT827" s="282" t="s">
        <v>218</v>
      </c>
      <c r="AU827" s="282" t="s">
        <v>85</v>
      </c>
      <c r="AV827" s="14" t="s">
        <v>18</v>
      </c>
      <c r="AW827" s="14" t="s">
        <v>39</v>
      </c>
      <c r="AX827" s="14" t="s">
        <v>76</v>
      </c>
      <c r="AY827" s="282" t="s">
        <v>208</v>
      </c>
    </row>
    <row r="828" spans="2:51" s="12" customFormat="1" ht="13.5">
      <c r="B828" s="251"/>
      <c r="C828" s="252"/>
      <c r="D828" s="248" t="s">
        <v>218</v>
      </c>
      <c r="E828" s="253" t="s">
        <v>22</v>
      </c>
      <c r="F828" s="254" t="s">
        <v>1133</v>
      </c>
      <c r="G828" s="252"/>
      <c r="H828" s="255">
        <v>40.859</v>
      </c>
      <c r="I828" s="256"/>
      <c r="J828" s="252"/>
      <c r="K828" s="252"/>
      <c r="L828" s="257"/>
      <c r="M828" s="258"/>
      <c r="N828" s="259"/>
      <c r="O828" s="259"/>
      <c r="P828" s="259"/>
      <c r="Q828" s="259"/>
      <c r="R828" s="259"/>
      <c r="S828" s="259"/>
      <c r="T828" s="260"/>
      <c r="AT828" s="261" t="s">
        <v>218</v>
      </c>
      <c r="AU828" s="261" t="s">
        <v>85</v>
      </c>
      <c r="AV828" s="12" t="s">
        <v>85</v>
      </c>
      <c r="AW828" s="12" t="s">
        <v>39</v>
      </c>
      <c r="AX828" s="12" t="s">
        <v>76</v>
      </c>
      <c r="AY828" s="261" t="s">
        <v>208</v>
      </c>
    </row>
    <row r="829" spans="2:51" s="12" customFormat="1" ht="13.5">
      <c r="B829" s="251"/>
      <c r="C829" s="252"/>
      <c r="D829" s="248" t="s">
        <v>218</v>
      </c>
      <c r="E829" s="253" t="s">
        <v>22</v>
      </c>
      <c r="F829" s="254" t="s">
        <v>1134</v>
      </c>
      <c r="G829" s="252"/>
      <c r="H829" s="255">
        <v>11.08</v>
      </c>
      <c r="I829" s="256"/>
      <c r="J829" s="252"/>
      <c r="K829" s="252"/>
      <c r="L829" s="257"/>
      <c r="M829" s="258"/>
      <c r="N829" s="259"/>
      <c r="O829" s="259"/>
      <c r="P829" s="259"/>
      <c r="Q829" s="259"/>
      <c r="R829" s="259"/>
      <c r="S829" s="259"/>
      <c r="T829" s="260"/>
      <c r="AT829" s="261" t="s">
        <v>218</v>
      </c>
      <c r="AU829" s="261" t="s">
        <v>85</v>
      </c>
      <c r="AV829" s="12" t="s">
        <v>85</v>
      </c>
      <c r="AW829" s="12" t="s">
        <v>39</v>
      </c>
      <c r="AX829" s="12" t="s">
        <v>76</v>
      </c>
      <c r="AY829" s="261" t="s">
        <v>208</v>
      </c>
    </row>
    <row r="830" spans="2:51" s="12" customFormat="1" ht="13.5">
      <c r="B830" s="251"/>
      <c r="C830" s="252"/>
      <c r="D830" s="248" t="s">
        <v>218</v>
      </c>
      <c r="E830" s="253" t="s">
        <v>22</v>
      </c>
      <c r="F830" s="254" t="s">
        <v>1135</v>
      </c>
      <c r="G830" s="252"/>
      <c r="H830" s="255">
        <v>27.868</v>
      </c>
      <c r="I830" s="256"/>
      <c r="J830" s="252"/>
      <c r="K830" s="252"/>
      <c r="L830" s="257"/>
      <c r="M830" s="258"/>
      <c r="N830" s="259"/>
      <c r="O830" s="259"/>
      <c r="P830" s="259"/>
      <c r="Q830" s="259"/>
      <c r="R830" s="259"/>
      <c r="S830" s="259"/>
      <c r="T830" s="260"/>
      <c r="AT830" s="261" t="s">
        <v>218</v>
      </c>
      <c r="AU830" s="261" t="s">
        <v>85</v>
      </c>
      <c r="AV830" s="12" t="s">
        <v>85</v>
      </c>
      <c r="AW830" s="12" t="s">
        <v>39</v>
      </c>
      <c r="AX830" s="12" t="s">
        <v>76</v>
      </c>
      <c r="AY830" s="261" t="s">
        <v>208</v>
      </c>
    </row>
    <row r="831" spans="2:51" s="12" customFormat="1" ht="13.5">
      <c r="B831" s="251"/>
      <c r="C831" s="252"/>
      <c r="D831" s="248" t="s">
        <v>218</v>
      </c>
      <c r="E831" s="253" t="s">
        <v>22</v>
      </c>
      <c r="F831" s="254" t="s">
        <v>1136</v>
      </c>
      <c r="G831" s="252"/>
      <c r="H831" s="255">
        <v>18.96</v>
      </c>
      <c r="I831" s="256"/>
      <c r="J831" s="252"/>
      <c r="K831" s="252"/>
      <c r="L831" s="257"/>
      <c r="M831" s="258"/>
      <c r="N831" s="259"/>
      <c r="O831" s="259"/>
      <c r="P831" s="259"/>
      <c r="Q831" s="259"/>
      <c r="R831" s="259"/>
      <c r="S831" s="259"/>
      <c r="T831" s="260"/>
      <c r="AT831" s="261" t="s">
        <v>218</v>
      </c>
      <c r="AU831" s="261" t="s">
        <v>85</v>
      </c>
      <c r="AV831" s="12" t="s">
        <v>85</v>
      </c>
      <c r="AW831" s="12" t="s">
        <v>39</v>
      </c>
      <c r="AX831" s="12" t="s">
        <v>76</v>
      </c>
      <c r="AY831" s="261" t="s">
        <v>208</v>
      </c>
    </row>
    <row r="832" spans="2:51" s="15" customFormat="1" ht="13.5">
      <c r="B832" s="296"/>
      <c r="C832" s="297"/>
      <c r="D832" s="248" t="s">
        <v>218</v>
      </c>
      <c r="E832" s="298" t="s">
        <v>22</v>
      </c>
      <c r="F832" s="299" t="s">
        <v>710</v>
      </c>
      <c r="G832" s="297"/>
      <c r="H832" s="300">
        <v>98.767</v>
      </c>
      <c r="I832" s="301"/>
      <c r="J832" s="297"/>
      <c r="K832" s="297"/>
      <c r="L832" s="302"/>
      <c r="M832" s="303"/>
      <c r="N832" s="304"/>
      <c r="O832" s="304"/>
      <c r="P832" s="304"/>
      <c r="Q832" s="304"/>
      <c r="R832" s="304"/>
      <c r="S832" s="304"/>
      <c r="T832" s="305"/>
      <c r="AT832" s="306" t="s">
        <v>218</v>
      </c>
      <c r="AU832" s="306" t="s">
        <v>85</v>
      </c>
      <c r="AV832" s="15" t="s">
        <v>104</v>
      </c>
      <c r="AW832" s="15" t="s">
        <v>39</v>
      </c>
      <c r="AX832" s="15" t="s">
        <v>76</v>
      </c>
      <c r="AY832" s="306" t="s">
        <v>208</v>
      </c>
    </row>
    <row r="833" spans="2:51" s="13" customFormat="1" ht="13.5">
      <c r="B833" s="262"/>
      <c r="C833" s="263"/>
      <c r="D833" s="248" t="s">
        <v>218</v>
      </c>
      <c r="E833" s="264" t="s">
        <v>22</v>
      </c>
      <c r="F833" s="265" t="s">
        <v>259</v>
      </c>
      <c r="G833" s="263"/>
      <c r="H833" s="266">
        <v>380.369</v>
      </c>
      <c r="I833" s="267"/>
      <c r="J833" s="263"/>
      <c r="K833" s="263"/>
      <c r="L833" s="268"/>
      <c r="M833" s="269"/>
      <c r="N833" s="270"/>
      <c r="O833" s="270"/>
      <c r="P833" s="270"/>
      <c r="Q833" s="270"/>
      <c r="R833" s="270"/>
      <c r="S833" s="270"/>
      <c r="T833" s="271"/>
      <c r="AT833" s="272" t="s">
        <v>218</v>
      </c>
      <c r="AU833" s="272" t="s">
        <v>85</v>
      </c>
      <c r="AV833" s="13" t="s">
        <v>121</v>
      </c>
      <c r="AW833" s="13" t="s">
        <v>39</v>
      </c>
      <c r="AX833" s="13" t="s">
        <v>18</v>
      </c>
      <c r="AY833" s="272" t="s">
        <v>208</v>
      </c>
    </row>
    <row r="834" spans="2:65" s="1" customFormat="1" ht="38.25" customHeight="1">
      <c r="B834" s="48"/>
      <c r="C834" s="236" t="s">
        <v>1137</v>
      </c>
      <c r="D834" s="236" t="s">
        <v>210</v>
      </c>
      <c r="E834" s="237" t="s">
        <v>1138</v>
      </c>
      <c r="F834" s="238" t="s">
        <v>1139</v>
      </c>
      <c r="G834" s="239" t="s">
        <v>213</v>
      </c>
      <c r="H834" s="240">
        <v>380.369</v>
      </c>
      <c r="I834" s="241"/>
      <c r="J834" s="242">
        <f>ROUND(I834*H834,2)</f>
        <v>0</v>
      </c>
      <c r="K834" s="238" t="s">
        <v>214</v>
      </c>
      <c r="L834" s="74"/>
      <c r="M834" s="243" t="s">
        <v>22</v>
      </c>
      <c r="N834" s="244" t="s">
        <v>47</v>
      </c>
      <c r="O834" s="49"/>
      <c r="P834" s="245">
        <f>O834*H834</f>
        <v>0</v>
      </c>
      <c r="Q834" s="245">
        <v>0.01103</v>
      </c>
      <c r="R834" s="245">
        <f>Q834*H834</f>
        <v>4.19547007</v>
      </c>
      <c r="S834" s="245">
        <v>0</v>
      </c>
      <c r="T834" s="246">
        <f>S834*H834</f>
        <v>0</v>
      </c>
      <c r="AR834" s="26" t="s">
        <v>121</v>
      </c>
      <c r="AT834" s="26" t="s">
        <v>210</v>
      </c>
      <c r="AU834" s="26" t="s">
        <v>85</v>
      </c>
      <c r="AY834" s="26" t="s">
        <v>208</v>
      </c>
      <c r="BE834" s="247">
        <f>IF(N834="základní",J834,0)</f>
        <v>0</v>
      </c>
      <c r="BF834" s="247">
        <f>IF(N834="snížená",J834,0)</f>
        <v>0</v>
      </c>
      <c r="BG834" s="247">
        <f>IF(N834="zákl. přenesená",J834,0)</f>
        <v>0</v>
      </c>
      <c r="BH834" s="247">
        <f>IF(N834="sníž. přenesená",J834,0)</f>
        <v>0</v>
      </c>
      <c r="BI834" s="247">
        <f>IF(N834="nulová",J834,0)</f>
        <v>0</v>
      </c>
      <c r="BJ834" s="26" t="s">
        <v>18</v>
      </c>
      <c r="BK834" s="247">
        <f>ROUND(I834*H834,2)</f>
        <v>0</v>
      </c>
      <c r="BL834" s="26" t="s">
        <v>121</v>
      </c>
      <c r="BM834" s="26" t="s">
        <v>1140</v>
      </c>
    </row>
    <row r="835" spans="2:47" s="1" customFormat="1" ht="13.5">
      <c r="B835" s="48"/>
      <c r="C835" s="76"/>
      <c r="D835" s="248" t="s">
        <v>216</v>
      </c>
      <c r="E835" s="76"/>
      <c r="F835" s="249" t="s">
        <v>1141</v>
      </c>
      <c r="G835" s="76"/>
      <c r="H835" s="76"/>
      <c r="I835" s="206"/>
      <c r="J835" s="76"/>
      <c r="K835" s="76"/>
      <c r="L835" s="74"/>
      <c r="M835" s="250"/>
      <c r="N835" s="49"/>
      <c r="O835" s="49"/>
      <c r="P835" s="49"/>
      <c r="Q835" s="49"/>
      <c r="R835" s="49"/>
      <c r="S835" s="49"/>
      <c r="T835" s="97"/>
      <c r="AT835" s="26" t="s">
        <v>216</v>
      </c>
      <c r="AU835" s="26" t="s">
        <v>85</v>
      </c>
    </row>
    <row r="836" spans="2:51" s="14" customFormat="1" ht="13.5">
      <c r="B836" s="273"/>
      <c r="C836" s="274"/>
      <c r="D836" s="248" t="s">
        <v>218</v>
      </c>
      <c r="E836" s="275" t="s">
        <v>22</v>
      </c>
      <c r="F836" s="276" t="s">
        <v>1121</v>
      </c>
      <c r="G836" s="274"/>
      <c r="H836" s="275" t="s">
        <v>22</v>
      </c>
      <c r="I836" s="277"/>
      <c r="J836" s="274"/>
      <c r="K836" s="274"/>
      <c r="L836" s="278"/>
      <c r="M836" s="279"/>
      <c r="N836" s="280"/>
      <c r="O836" s="280"/>
      <c r="P836" s="280"/>
      <c r="Q836" s="280"/>
      <c r="R836" s="280"/>
      <c r="S836" s="280"/>
      <c r="T836" s="281"/>
      <c r="AT836" s="282" t="s">
        <v>218</v>
      </c>
      <c r="AU836" s="282" t="s">
        <v>85</v>
      </c>
      <c r="AV836" s="14" t="s">
        <v>18</v>
      </c>
      <c r="AW836" s="14" t="s">
        <v>39</v>
      </c>
      <c r="AX836" s="14" t="s">
        <v>76</v>
      </c>
      <c r="AY836" s="282" t="s">
        <v>208</v>
      </c>
    </row>
    <row r="837" spans="2:51" s="14" customFormat="1" ht="13.5">
      <c r="B837" s="273"/>
      <c r="C837" s="274"/>
      <c r="D837" s="248" t="s">
        <v>218</v>
      </c>
      <c r="E837" s="275" t="s">
        <v>22</v>
      </c>
      <c r="F837" s="276" t="s">
        <v>1122</v>
      </c>
      <c r="G837" s="274"/>
      <c r="H837" s="275" t="s">
        <v>22</v>
      </c>
      <c r="I837" s="277"/>
      <c r="J837" s="274"/>
      <c r="K837" s="274"/>
      <c r="L837" s="278"/>
      <c r="M837" s="279"/>
      <c r="N837" s="280"/>
      <c r="O837" s="280"/>
      <c r="P837" s="280"/>
      <c r="Q837" s="280"/>
      <c r="R837" s="280"/>
      <c r="S837" s="280"/>
      <c r="T837" s="281"/>
      <c r="AT837" s="282" t="s">
        <v>218</v>
      </c>
      <c r="AU837" s="282" t="s">
        <v>85</v>
      </c>
      <c r="AV837" s="14" t="s">
        <v>18</v>
      </c>
      <c r="AW837" s="14" t="s">
        <v>39</v>
      </c>
      <c r="AX837" s="14" t="s">
        <v>76</v>
      </c>
      <c r="AY837" s="282" t="s">
        <v>208</v>
      </c>
    </row>
    <row r="838" spans="2:51" s="12" customFormat="1" ht="13.5">
      <c r="B838" s="251"/>
      <c r="C838" s="252"/>
      <c r="D838" s="248" t="s">
        <v>218</v>
      </c>
      <c r="E838" s="253" t="s">
        <v>22</v>
      </c>
      <c r="F838" s="254" t="s">
        <v>1123</v>
      </c>
      <c r="G838" s="252"/>
      <c r="H838" s="255">
        <v>17.423</v>
      </c>
      <c r="I838" s="256"/>
      <c r="J838" s="252"/>
      <c r="K838" s="252"/>
      <c r="L838" s="257"/>
      <c r="M838" s="258"/>
      <c r="N838" s="259"/>
      <c r="O838" s="259"/>
      <c r="P838" s="259"/>
      <c r="Q838" s="259"/>
      <c r="R838" s="259"/>
      <c r="S838" s="259"/>
      <c r="T838" s="260"/>
      <c r="AT838" s="261" t="s">
        <v>218</v>
      </c>
      <c r="AU838" s="261" t="s">
        <v>85</v>
      </c>
      <c r="AV838" s="12" t="s">
        <v>85</v>
      </c>
      <c r="AW838" s="12" t="s">
        <v>39</v>
      </c>
      <c r="AX838" s="12" t="s">
        <v>76</v>
      </c>
      <c r="AY838" s="261" t="s">
        <v>208</v>
      </c>
    </row>
    <row r="839" spans="2:51" s="12" customFormat="1" ht="13.5">
      <c r="B839" s="251"/>
      <c r="C839" s="252"/>
      <c r="D839" s="248" t="s">
        <v>218</v>
      </c>
      <c r="E839" s="253" t="s">
        <v>22</v>
      </c>
      <c r="F839" s="254" t="s">
        <v>1124</v>
      </c>
      <c r="G839" s="252"/>
      <c r="H839" s="255">
        <v>67.444</v>
      </c>
      <c r="I839" s="256"/>
      <c r="J839" s="252"/>
      <c r="K839" s="252"/>
      <c r="L839" s="257"/>
      <c r="M839" s="258"/>
      <c r="N839" s="259"/>
      <c r="O839" s="259"/>
      <c r="P839" s="259"/>
      <c r="Q839" s="259"/>
      <c r="R839" s="259"/>
      <c r="S839" s="259"/>
      <c r="T839" s="260"/>
      <c r="AT839" s="261" t="s">
        <v>218</v>
      </c>
      <c r="AU839" s="261" t="s">
        <v>85</v>
      </c>
      <c r="AV839" s="12" t="s">
        <v>85</v>
      </c>
      <c r="AW839" s="12" t="s">
        <v>39</v>
      </c>
      <c r="AX839" s="12" t="s">
        <v>76</v>
      </c>
      <c r="AY839" s="261" t="s">
        <v>208</v>
      </c>
    </row>
    <row r="840" spans="2:51" s="12" customFormat="1" ht="13.5">
      <c r="B840" s="251"/>
      <c r="C840" s="252"/>
      <c r="D840" s="248" t="s">
        <v>218</v>
      </c>
      <c r="E840" s="253" t="s">
        <v>22</v>
      </c>
      <c r="F840" s="254" t="s">
        <v>1125</v>
      </c>
      <c r="G840" s="252"/>
      <c r="H840" s="255">
        <v>11.747</v>
      </c>
      <c r="I840" s="256"/>
      <c r="J840" s="252"/>
      <c r="K840" s="252"/>
      <c r="L840" s="257"/>
      <c r="M840" s="258"/>
      <c r="N840" s="259"/>
      <c r="O840" s="259"/>
      <c r="P840" s="259"/>
      <c r="Q840" s="259"/>
      <c r="R840" s="259"/>
      <c r="S840" s="259"/>
      <c r="T840" s="260"/>
      <c r="AT840" s="261" t="s">
        <v>218</v>
      </c>
      <c r="AU840" s="261" t="s">
        <v>85</v>
      </c>
      <c r="AV840" s="12" t="s">
        <v>85</v>
      </c>
      <c r="AW840" s="12" t="s">
        <v>39</v>
      </c>
      <c r="AX840" s="12" t="s">
        <v>76</v>
      </c>
      <c r="AY840" s="261" t="s">
        <v>208</v>
      </c>
    </row>
    <row r="841" spans="2:51" s="12" customFormat="1" ht="13.5">
      <c r="B841" s="251"/>
      <c r="C841" s="252"/>
      <c r="D841" s="248" t="s">
        <v>218</v>
      </c>
      <c r="E841" s="253" t="s">
        <v>22</v>
      </c>
      <c r="F841" s="254" t="s">
        <v>1126</v>
      </c>
      <c r="G841" s="252"/>
      <c r="H841" s="255">
        <v>40.859</v>
      </c>
      <c r="I841" s="256"/>
      <c r="J841" s="252"/>
      <c r="K841" s="252"/>
      <c r="L841" s="257"/>
      <c r="M841" s="258"/>
      <c r="N841" s="259"/>
      <c r="O841" s="259"/>
      <c r="P841" s="259"/>
      <c r="Q841" s="259"/>
      <c r="R841" s="259"/>
      <c r="S841" s="259"/>
      <c r="T841" s="260"/>
      <c r="AT841" s="261" t="s">
        <v>218</v>
      </c>
      <c r="AU841" s="261" t="s">
        <v>85</v>
      </c>
      <c r="AV841" s="12" t="s">
        <v>85</v>
      </c>
      <c r="AW841" s="12" t="s">
        <v>39</v>
      </c>
      <c r="AX841" s="12" t="s">
        <v>76</v>
      </c>
      <c r="AY841" s="261" t="s">
        <v>208</v>
      </c>
    </row>
    <row r="842" spans="2:51" s="12" customFormat="1" ht="13.5">
      <c r="B842" s="251"/>
      <c r="C842" s="252"/>
      <c r="D842" s="248" t="s">
        <v>218</v>
      </c>
      <c r="E842" s="253" t="s">
        <v>22</v>
      </c>
      <c r="F842" s="254" t="s">
        <v>1127</v>
      </c>
      <c r="G842" s="252"/>
      <c r="H842" s="255">
        <v>2.8</v>
      </c>
      <c r="I842" s="256"/>
      <c r="J842" s="252"/>
      <c r="K842" s="252"/>
      <c r="L842" s="257"/>
      <c r="M842" s="258"/>
      <c r="N842" s="259"/>
      <c r="O842" s="259"/>
      <c r="P842" s="259"/>
      <c r="Q842" s="259"/>
      <c r="R842" s="259"/>
      <c r="S842" s="259"/>
      <c r="T842" s="260"/>
      <c r="AT842" s="261" t="s">
        <v>218</v>
      </c>
      <c r="AU842" s="261" t="s">
        <v>85</v>
      </c>
      <c r="AV842" s="12" t="s">
        <v>85</v>
      </c>
      <c r="AW842" s="12" t="s">
        <v>39</v>
      </c>
      <c r="AX842" s="12" t="s">
        <v>76</v>
      </c>
      <c r="AY842" s="261" t="s">
        <v>208</v>
      </c>
    </row>
    <row r="843" spans="2:51" s="15" customFormat="1" ht="13.5">
      <c r="B843" s="296"/>
      <c r="C843" s="297"/>
      <c r="D843" s="248" t="s">
        <v>218</v>
      </c>
      <c r="E843" s="298" t="s">
        <v>22</v>
      </c>
      <c r="F843" s="299" t="s">
        <v>695</v>
      </c>
      <c r="G843" s="297"/>
      <c r="H843" s="300">
        <v>140.273</v>
      </c>
      <c r="I843" s="301"/>
      <c r="J843" s="297"/>
      <c r="K843" s="297"/>
      <c r="L843" s="302"/>
      <c r="M843" s="303"/>
      <c r="N843" s="304"/>
      <c r="O843" s="304"/>
      <c r="P843" s="304"/>
      <c r="Q843" s="304"/>
      <c r="R843" s="304"/>
      <c r="S843" s="304"/>
      <c r="T843" s="305"/>
      <c r="AT843" s="306" t="s">
        <v>218</v>
      </c>
      <c r="AU843" s="306" t="s">
        <v>85</v>
      </c>
      <c r="AV843" s="15" t="s">
        <v>104</v>
      </c>
      <c r="AW843" s="15" t="s">
        <v>39</v>
      </c>
      <c r="AX843" s="15" t="s">
        <v>76</v>
      </c>
      <c r="AY843" s="306" t="s">
        <v>208</v>
      </c>
    </row>
    <row r="844" spans="2:51" s="14" customFormat="1" ht="13.5">
      <c r="B844" s="273"/>
      <c r="C844" s="274"/>
      <c r="D844" s="248" t="s">
        <v>218</v>
      </c>
      <c r="E844" s="275" t="s">
        <v>22</v>
      </c>
      <c r="F844" s="276" t="s">
        <v>1128</v>
      </c>
      <c r="G844" s="274"/>
      <c r="H844" s="275" t="s">
        <v>22</v>
      </c>
      <c r="I844" s="277"/>
      <c r="J844" s="274"/>
      <c r="K844" s="274"/>
      <c r="L844" s="278"/>
      <c r="M844" s="279"/>
      <c r="N844" s="280"/>
      <c r="O844" s="280"/>
      <c r="P844" s="280"/>
      <c r="Q844" s="280"/>
      <c r="R844" s="280"/>
      <c r="S844" s="280"/>
      <c r="T844" s="281"/>
      <c r="AT844" s="282" t="s">
        <v>218</v>
      </c>
      <c r="AU844" s="282" t="s">
        <v>85</v>
      </c>
      <c r="AV844" s="14" t="s">
        <v>18</v>
      </c>
      <c r="AW844" s="14" t="s">
        <v>39</v>
      </c>
      <c r="AX844" s="14" t="s">
        <v>76</v>
      </c>
      <c r="AY844" s="282" t="s">
        <v>208</v>
      </c>
    </row>
    <row r="845" spans="2:51" s="12" customFormat="1" ht="13.5">
      <c r="B845" s="251"/>
      <c r="C845" s="252"/>
      <c r="D845" s="248" t="s">
        <v>218</v>
      </c>
      <c r="E845" s="253" t="s">
        <v>22</v>
      </c>
      <c r="F845" s="254" t="s">
        <v>1129</v>
      </c>
      <c r="G845" s="252"/>
      <c r="H845" s="255">
        <v>40.859</v>
      </c>
      <c r="I845" s="256"/>
      <c r="J845" s="252"/>
      <c r="K845" s="252"/>
      <c r="L845" s="257"/>
      <c r="M845" s="258"/>
      <c r="N845" s="259"/>
      <c r="O845" s="259"/>
      <c r="P845" s="259"/>
      <c r="Q845" s="259"/>
      <c r="R845" s="259"/>
      <c r="S845" s="259"/>
      <c r="T845" s="260"/>
      <c r="AT845" s="261" t="s">
        <v>218</v>
      </c>
      <c r="AU845" s="261" t="s">
        <v>85</v>
      </c>
      <c r="AV845" s="12" t="s">
        <v>85</v>
      </c>
      <c r="AW845" s="12" t="s">
        <v>39</v>
      </c>
      <c r="AX845" s="12" t="s">
        <v>76</v>
      </c>
      <c r="AY845" s="261" t="s">
        <v>208</v>
      </c>
    </row>
    <row r="846" spans="2:51" s="12" customFormat="1" ht="13.5">
      <c r="B846" s="251"/>
      <c r="C846" s="252"/>
      <c r="D846" s="248" t="s">
        <v>218</v>
      </c>
      <c r="E846" s="253" t="s">
        <v>22</v>
      </c>
      <c r="F846" s="254" t="s">
        <v>1130</v>
      </c>
      <c r="G846" s="252"/>
      <c r="H846" s="255">
        <v>11.08</v>
      </c>
      <c r="I846" s="256"/>
      <c r="J846" s="252"/>
      <c r="K846" s="252"/>
      <c r="L846" s="257"/>
      <c r="M846" s="258"/>
      <c r="N846" s="259"/>
      <c r="O846" s="259"/>
      <c r="P846" s="259"/>
      <c r="Q846" s="259"/>
      <c r="R846" s="259"/>
      <c r="S846" s="259"/>
      <c r="T846" s="260"/>
      <c r="AT846" s="261" t="s">
        <v>218</v>
      </c>
      <c r="AU846" s="261" t="s">
        <v>85</v>
      </c>
      <c r="AV846" s="12" t="s">
        <v>85</v>
      </c>
      <c r="AW846" s="12" t="s">
        <v>39</v>
      </c>
      <c r="AX846" s="12" t="s">
        <v>76</v>
      </c>
      <c r="AY846" s="261" t="s">
        <v>208</v>
      </c>
    </row>
    <row r="847" spans="2:51" s="12" customFormat="1" ht="13.5">
      <c r="B847" s="251"/>
      <c r="C847" s="252"/>
      <c r="D847" s="248" t="s">
        <v>218</v>
      </c>
      <c r="E847" s="253" t="s">
        <v>22</v>
      </c>
      <c r="F847" s="254" t="s">
        <v>1131</v>
      </c>
      <c r="G847" s="252"/>
      <c r="H847" s="255">
        <v>18.218</v>
      </c>
      <c r="I847" s="256"/>
      <c r="J847" s="252"/>
      <c r="K847" s="252"/>
      <c r="L847" s="257"/>
      <c r="M847" s="258"/>
      <c r="N847" s="259"/>
      <c r="O847" s="259"/>
      <c r="P847" s="259"/>
      <c r="Q847" s="259"/>
      <c r="R847" s="259"/>
      <c r="S847" s="259"/>
      <c r="T847" s="260"/>
      <c r="AT847" s="261" t="s">
        <v>218</v>
      </c>
      <c r="AU847" s="261" t="s">
        <v>85</v>
      </c>
      <c r="AV847" s="12" t="s">
        <v>85</v>
      </c>
      <c r="AW847" s="12" t="s">
        <v>39</v>
      </c>
      <c r="AX847" s="12" t="s">
        <v>76</v>
      </c>
      <c r="AY847" s="261" t="s">
        <v>208</v>
      </c>
    </row>
    <row r="848" spans="2:51" s="12" customFormat="1" ht="13.5">
      <c r="B848" s="251"/>
      <c r="C848" s="252"/>
      <c r="D848" s="248" t="s">
        <v>218</v>
      </c>
      <c r="E848" s="253" t="s">
        <v>22</v>
      </c>
      <c r="F848" s="254" t="s">
        <v>1132</v>
      </c>
      <c r="G848" s="252"/>
      <c r="H848" s="255">
        <v>71.172</v>
      </c>
      <c r="I848" s="256"/>
      <c r="J848" s="252"/>
      <c r="K848" s="252"/>
      <c r="L848" s="257"/>
      <c r="M848" s="258"/>
      <c r="N848" s="259"/>
      <c r="O848" s="259"/>
      <c r="P848" s="259"/>
      <c r="Q848" s="259"/>
      <c r="R848" s="259"/>
      <c r="S848" s="259"/>
      <c r="T848" s="260"/>
      <c r="AT848" s="261" t="s">
        <v>218</v>
      </c>
      <c r="AU848" s="261" t="s">
        <v>85</v>
      </c>
      <c r="AV848" s="12" t="s">
        <v>85</v>
      </c>
      <c r="AW848" s="12" t="s">
        <v>39</v>
      </c>
      <c r="AX848" s="12" t="s">
        <v>76</v>
      </c>
      <c r="AY848" s="261" t="s">
        <v>208</v>
      </c>
    </row>
    <row r="849" spans="2:51" s="15" customFormat="1" ht="13.5">
      <c r="B849" s="296"/>
      <c r="C849" s="297"/>
      <c r="D849" s="248" t="s">
        <v>218</v>
      </c>
      <c r="E849" s="298" t="s">
        <v>22</v>
      </c>
      <c r="F849" s="299" t="s">
        <v>703</v>
      </c>
      <c r="G849" s="297"/>
      <c r="H849" s="300">
        <v>141.329</v>
      </c>
      <c r="I849" s="301"/>
      <c r="J849" s="297"/>
      <c r="K849" s="297"/>
      <c r="L849" s="302"/>
      <c r="M849" s="303"/>
      <c r="N849" s="304"/>
      <c r="O849" s="304"/>
      <c r="P849" s="304"/>
      <c r="Q849" s="304"/>
      <c r="R849" s="304"/>
      <c r="S849" s="304"/>
      <c r="T849" s="305"/>
      <c r="AT849" s="306" t="s">
        <v>218</v>
      </c>
      <c r="AU849" s="306" t="s">
        <v>85</v>
      </c>
      <c r="AV849" s="15" t="s">
        <v>104</v>
      </c>
      <c r="AW849" s="15" t="s">
        <v>39</v>
      </c>
      <c r="AX849" s="15" t="s">
        <v>76</v>
      </c>
      <c r="AY849" s="306" t="s">
        <v>208</v>
      </c>
    </row>
    <row r="850" spans="2:51" s="14" customFormat="1" ht="13.5">
      <c r="B850" s="273"/>
      <c r="C850" s="274"/>
      <c r="D850" s="248" t="s">
        <v>218</v>
      </c>
      <c r="E850" s="275" t="s">
        <v>22</v>
      </c>
      <c r="F850" s="276" t="s">
        <v>753</v>
      </c>
      <c r="G850" s="274"/>
      <c r="H850" s="275" t="s">
        <v>22</v>
      </c>
      <c r="I850" s="277"/>
      <c r="J850" s="274"/>
      <c r="K850" s="274"/>
      <c r="L850" s="278"/>
      <c r="M850" s="279"/>
      <c r="N850" s="280"/>
      <c r="O850" s="280"/>
      <c r="P850" s="280"/>
      <c r="Q850" s="280"/>
      <c r="R850" s="280"/>
      <c r="S850" s="280"/>
      <c r="T850" s="281"/>
      <c r="AT850" s="282" t="s">
        <v>218</v>
      </c>
      <c r="AU850" s="282" t="s">
        <v>85</v>
      </c>
      <c r="AV850" s="14" t="s">
        <v>18</v>
      </c>
      <c r="AW850" s="14" t="s">
        <v>39</v>
      </c>
      <c r="AX850" s="14" t="s">
        <v>76</v>
      </c>
      <c r="AY850" s="282" t="s">
        <v>208</v>
      </c>
    </row>
    <row r="851" spans="2:51" s="12" customFormat="1" ht="13.5">
      <c r="B851" s="251"/>
      <c r="C851" s="252"/>
      <c r="D851" s="248" t="s">
        <v>218</v>
      </c>
      <c r="E851" s="253" t="s">
        <v>22</v>
      </c>
      <c r="F851" s="254" t="s">
        <v>1133</v>
      </c>
      <c r="G851" s="252"/>
      <c r="H851" s="255">
        <v>40.859</v>
      </c>
      <c r="I851" s="256"/>
      <c r="J851" s="252"/>
      <c r="K851" s="252"/>
      <c r="L851" s="257"/>
      <c r="M851" s="258"/>
      <c r="N851" s="259"/>
      <c r="O851" s="259"/>
      <c r="P851" s="259"/>
      <c r="Q851" s="259"/>
      <c r="R851" s="259"/>
      <c r="S851" s="259"/>
      <c r="T851" s="260"/>
      <c r="AT851" s="261" t="s">
        <v>218</v>
      </c>
      <c r="AU851" s="261" t="s">
        <v>85</v>
      </c>
      <c r="AV851" s="12" t="s">
        <v>85</v>
      </c>
      <c r="AW851" s="12" t="s">
        <v>39</v>
      </c>
      <c r="AX851" s="12" t="s">
        <v>76</v>
      </c>
      <c r="AY851" s="261" t="s">
        <v>208</v>
      </c>
    </row>
    <row r="852" spans="2:51" s="12" customFormat="1" ht="13.5">
      <c r="B852" s="251"/>
      <c r="C852" s="252"/>
      <c r="D852" s="248" t="s">
        <v>218</v>
      </c>
      <c r="E852" s="253" t="s">
        <v>22</v>
      </c>
      <c r="F852" s="254" t="s">
        <v>1134</v>
      </c>
      <c r="G852" s="252"/>
      <c r="H852" s="255">
        <v>11.08</v>
      </c>
      <c r="I852" s="256"/>
      <c r="J852" s="252"/>
      <c r="K852" s="252"/>
      <c r="L852" s="257"/>
      <c r="M852" s="258"/>
      <c r="N852" s="259"/>
      <c r="O852" s="259"/>
      <c r="P852" s="259"/>
      <c r="Q852" s="259"/>
      <c r="R852" s="259"/>
      <c r="S852" s="259"/>
      <c r="T852" s="260"/>
      <c r="AT852" s="261" t="s">
        <v>218</v>
      </c>
      <c r="AU852" s="261" t="s">
        <v>85</v>
      </c>
      <c r="AV852" s="12" t="s">
        <v>85</v>
      </c>
      <c r="AW852" s="12" t="s">
        <v>39</v>
      </c>
      <c r="AX852" s="12" t="s">
        <v>76</v>
      </c>
      <c r="AY852" s="261" t="s">
        <v>208</v>
      </c>
    </row>
    <row r="853" spans="2:51" s="12" customFormat="1" ht="13.5">
      <c r="B853" s="251"/>
      <c r="C853" s="252"/>
      <c r="D853" s="248" t="s">
        <v>218</v>
      </c>
      <c r="E853" s="253" t="s">
        <v>22</v>
      </c>
      <c r="F853" s="254" t="s">
        <v>1135</v>
      </c>
      <c r="G853" s="252"/>
      <c r="H853" s="255">
        <v>27.868</v>
      </c>
      <c r="I853" s="256"/>
      <c r="J853" s="252"/>
      <c r="K853" s="252"/>
      <c r="L853" s="257"/>
      <c r="M853" s="258"/>
      <c r="N853" s="259"/>
      <c r="O853" s="259"/>
      <c r="P853" s="259"/>
      <c r="Q853" s="259"/>
      <c r="R853" s="259"/>
      <c r="S853" s="259"/>
      <c r="T853" s="260"/>
      <c r="AT853" s="261" t="s">
        <v>218</v>
      </c>
      <c r="AU853" s="261" t="s">
        <v>85</v>
      </c>
      <c r="AV853" s="12" t="s">
        <v>85</v>
      </c>
      <c r="AW853" s="12" t="s">
        <v>39</v>
      </c>
      <c r="AX853" s="12" t="s">
        <v>76</v>
      </c>
      <c r="AY853" s="261" t="s">
        <v>208</v>
      </c>
    </row>
    <row r="854" spans="2:51" s="12" customFormat="1" ht="13.5">
      <c r="B854" s="251"/>
      <c r="C854" s="252"/>
      <c r="D854" s="248" t="s">
        <v>218</v>
      </c>
      <c r="E854" s="253" t="s">
        <v>22</v>
      </c>
      <c r="F854" s="254" t="s">
        <v>1136</v>
      </c>
      <c r="G854" s="252"/>
      <c r="H854" s="255">
        <v>18.96</v>
      </c>
      <c r="I854" s="256"/>
      <c r="J854" s="252"/>
      <c r="K854" s="252"/>
      <c r="L854" s="257"/>
      <c r="M854" s="258"/>
      <c r="N854" s="259"/>
      <c r="O854" s="259"/>
      <c r="P854" s="259"/>
      <c r="Q854" s="259"/>
      <c r="R854" s="259"/>
      <c r="S854" s="259"/>
      <c r="T854" s="260"/>
      <c r="AT854" s="261" t="s">
        <v>218</v>
      </c>
      <c r="AU854" s="261" t="s">
        <v>85</v>
      </c>
      <c r="AV854" s="12" t="s">
        <v>85</v>
      </c>
      <c r="AW854" s="12" t="s">
        <v>39</v>
      </c>
      <c r="AX854" s="12" t="s">
        <v>76</v>
      </c>
      <c r="AY854" s="261" t="s">
        <v>208</v>
      </c>
    </row>
    <row r="855" spans="2:51" s="15" customFormat="1" ht="13.5">
      <c r="B855" s="296"/>
      <c r="C855" s="297"/>
      <c r="D855" s="248" t="s">
        <v>218</v>
      </c>
      <c r="E855" s="298" t="s">
        <v>22</v>
      </c>
      <c r="F855" s="299" t="s">
        <v>710</v>
      </c>
      <c r="G855" s="297"/>
      <c r="H855" s="300">
        <v>98.767</v>
      </c>
      <c r="I855" s="301"/>
      <c r="J855" s="297"/>
      <c r="K855" s="297"/>
      <c r="L855" s="302"/>
      <c r="M855" s="303"/>
      <c r="N855" s="304"/>
      <c r="O855" s="304"/>
      <c r="P855" s="304"/>
      <c r="Q855" s="304"/>
      <c r="R855" s="304"/>
      <c r="S855" s="304"/>
      <c r="T855" s="305"/>
      <c r="AT855" s="306" t="s">
        <v>218</v>
      </c>
      <c r="AU855" s="306" t="s">
        <v>85</v>
      </c>
      <c r="AV855" s="15" t="s">
        <v>104</v>
      </c>
      <c r="AW855" s="15" t="s">
        <v>39</v>
      </c>
      <c r="AX855" s="15" t="s">
        <v>76</v>
      </c>
      <c r="AY855" s="306" t="s">
        <v>208</v>
      </c>
    </row>
    <row r="856" spans="2:51" s="13" customFormat="1" ht="13.5">
      <c r="B856" s="262"/>
      <c r="C856" s="263"/>
      <c r="D856" s="248" t="s">
        <v>218</v>
      </c>
      <c r="E856" s="264" t="s">
        <v>22</v>
      </c>
      <c r="F856" s="265" t="s">
        <v>259</v>
      </c>
      <c r="G856" s="263"/>
      <c r="H856" s="266">
        <v>380.369</v>
      </c>
      <c r="I856" s="267"/>
      <c r="J856" s="263"/>
      <c r="K856" s="263"/>
      <c r="L856" s="268"/>
      <c r="M856" s="269"/>
      <c r="N856" s="270"/>
      <c r="O856" s="270"/>
      <c r="P856" s="270"/>
      <c r="Q856" s="270"/>
      <c r="R856" s="270"/>
      <c r="S856" s="270"/>
      <c r="T856" s="271"/>
      <c r="AT856" s="272" t="s">
        <v>218</v>
      </c>
      <c r="AU856" s="272" t="s">
        <v>85</v>
      </c>
      <c r="AV856" s="13" t="s">
        <v>121</v>
      </c>
      <c r="AW856" s="13" t="s">
        <v>39</v>
      </c>
      <c r="AX856" s="13" t="s">
        <v>18</v>
      </c>
      <c r="AY856" s="272" t="s">
        <v>208</v>
      </c>
    </row>
    <row r="857" spans="2:65" s="1" customFormat="1" ht="25.5" customHeight="1">
      <c r="B857" s="48"/>
      <c r="C857" s="236" t="s">
        <v>1142</v>
      </c>
      <c r="D857" s="236" t="s">
        <v>210</v>
      </c>
      <c r="E857" s="237" t="s">
        <v>1143</v>
      </c>
      <c r="F857" s="238" t="s">
        <v>1144</v>
      </c>
      <c r="G857" s="239" t="s">
        <v>213</v>
      </c>
      <c r="H857" s="240">
        <v>2966.733</v>
      </c>
      <c r="I857" s="241"/>
      <c r="J857" s="242">
        <f>ROUND(I857*H857,2)</f>
        <v>0</v>
      </c>
      <c r="K857" s="238" t="s">
        <v>214</v>
      </c>
      <c r="L857" s="74"/>
      <c r="M857" s="243" t="s">
        <v>22</v>
      </c>
      <c r="N857" s="244" t="s">
        <v>47</v>
      </c>
      <c r="O857" s="49"/>
      <c r="P857" s="245">
        <f>O857*H857</f>
        <v>0</v>
      </c>
      <c r="Q857" s="245">
        <v>0.00026</v>
      </c>
      <c r="R857" s="245">
        <f>Q857*H857</f>
        <v>0.77135058</v>
      </c>
      <c r="S857" s="245">
        <v>0</v>
      </c>
      <c r="T857" s="246">
        <f>S857*H857</f>
        <v>0</v>
      </c>
      <c r="AR857" s="26" t="s">
        <v>121</v>
      </c>
      <c r="AT857" s="26" t="s">
        <v>210</v>
      </c>
      <c r="AU857" s="26" t="s">
        <v>85</v>
      </c>
      <c r="AY857" s="26" t="s">
        <v>208</v>
      </c>
      <c r="BE857" s="247">
        <f>IF(N857="základní",J857,0)</f>
        <v>0</v>
      </c>
      <c r="BF857" s="247">
        <f>IF(N857="snížená",J857,0)</f>
        <v>0</v>
      </c>
      <c r="BG857" s="247">
        <f>IF(N857="zákl. přenesená",J857,0)</f>
        <v>0</v>
      </c>
      <c r="BH857" s="247">
        <f>IF(N857="sníž. přenesená",J857,0)</f>
        <v>0</v>
      </c>
      <c r="BI857" s="247">
        <f>IF(N857="nulová",J857,0)</f>
        <v>0</v>
      </c>
      <c r="BJ857" s="26" t="s">
        <v>18</v>
      </c>
      <c r="BK857" s="247">
        <f>ROUND(I857*H857,2)</f>
        <v>0</v>
      </c>
      <c r="BL857" s="26" t="s">
        <v>121</v>
      </c>
      <c r="BM857" s="26" t="s">
        <v>1145</v>
      </c>
    </row>
    <row r="858" spans="2:51" s="14" customFormat="1" ht="13.5">
      <c r="B858" s="273"/>
      <c r="C858" s="274"/>
      <c r="D858" s="248" t="s">
        <v>218</v>
      </c>
      <c r="E858" s="275" t="s">
        <v>22</v>
      </c>
      <c r="F858" s="276" t="s">
        <v>1146</v>
      </c>
      <c r="G858" s="274"/>
      <c r="H858" s="275" t="s">
        <v>22</v>
      </c>
      <c r="I858" s="277"/>
      <c r="J858" s="274"/>
      <c r="K858" s="274"/>
      <c r="L858" s="278"/>
      <c r="M858" s="279"/>
      <c r="N858" s="280"/>
      <c r="O858" s="280"/>
      <c r="P858" s="280"/>
      <c r="Q858" s="280"/>
      <c r="R858" s="280"/>
      <c r="S858" s="280"/>
      <c r="T858" s="281"/>
      <c r="AT858" s="282" t="s">
        <v>218</v>
      </c>
      <c r="AU858" s="282" t="s">
        <v>85</v>
      </c>
      <c r="AV858" s="14" t="s">
        <v>18</v>
      </c>
      <c r="AW858" s="14" t="s">
        <v>39</v>
      </c>
      <c r="AX858" s="14" t="s">
        <v>76</v>
      </c>
      <c r="AY858" s="282" t="s">
        <v>208</v>
      </c>
    </row>
    <row r="859" spans="2:51" s="12" customFormat="1" ht="13.5">
      <c r="B859" s="251"/>
      <c r="C859" s="252"/>
      <c r="D859" s="248" t="s">
        <v>218</v>
      </c>
      <c r="E859" s="253" t="s">
        <v>22</v>
      </c>
      <c r="F859" s="254" t="s">
        <v>1147</v>
      </c>
      <c r="G859" s="252"/>
      <c r="H859" s="255">
        <v>7.347</v>
      </c>
      <c r="I859" s="256"/>
      <c r="J859" s="252"/>
      <c r="K859" s="252"/>
      <c r="L859" s="257"/>
      <c r="M859" s="258"/>
      <c r="N859" s="259"/>
      <c r="O859" s="259"/>
      <c r="P859" s="259"/>
      <c r="Q859" s="259"/>
      <c r="R859" s="259"/>
      <c r="S859" s="259"/>
      <c r="T859" s="260"/>
      <c r="AT859" s="261" t="s">
        <v>218</v>
      </c>
      <c r="AU859" s="261" t="s">
        <v>85</v>
      </c>
      <c r="AV859" s="12" t="s">
        <v>85</v>
      </c>
      <c r="AW859" s="12" t="s">
        <v>39</v>
      </c>
      <c r="AX859" s="12" t="s">
        <v>76</v>
      </c>
      <c r="AY859" s="261" t="s">
        <v>208</v>
      </c>
    </row>
    <row r="860" spans="2:51" s="12" customFormat="1" ht="13.5">
      <c r="B860" s="251"/>
      <c r="C860" s="252"/>
      <c r="D860" s="248" t="s">
        <v>218</v>
      </c>
      <c r="E860" s="253" t="s">
        <v>22</v>
      </c>
      <c r="F860" s="254" t="s">
        <v>1148</v>
      </c>
      <c r="G860" s="252"/>
      <c r="H860" s="255">
        <v>104.243</v>
      </c>
      <c r="I860" s="256"/>
      <c r="J860" s="252"/>
      <c r="K860" s="252"/>
      <c r="L860" s="257"/>
      <c r="M860" s="258"/>
      <c r="N860" s="259"/>
      <c r="O860" s="259"/>
      <c r="P860" s="259"/>
      <c r="Q860" s="259"/>
      <c r="R860" s="259"/>
      <c r="S860" s="259"/>
      <c r="T860" s="260"/>
      <c r="AT860" s="261" t="s">
        <v>218</v>
      </c>
      <c r="AU860" s="261" t="s">
        <v>85</v>
      </c>
      <c r="AV860" s="12" t="s">
        <v>85</v>
      </c>
      <c r="AW860" s="12" t="s">
        <v>39</v>
      </c>
      <c r="AX860" s="12" t="s">
        <v>76</v>
      </c>
      <c r="AY860" s="261" t="s">
        <v>208</v>
      </c>
    </row>
    <row r="861" spans="2:51" s="12" customFormat="1" ht="13.5">
      <c r="B861" s="251"/>
      <c r="C861" s="252"/>
      <c r="D861" s="248" t="s">
        <v>218</v>
      </c>
      <c r="E861" s="253" t="s">
        <v>22</v>
      </c>
      <c r="F861" s="254" t="s">
        <v>1149</v>
      </c>
      <c r="G861" s="252"/>
      <c r="H861" s="255">
        <v>23.471</v>
      </c>
      <c r="I861" s="256"/>
      <c r="J861" s="252"/>
      <c r="K861" s="252"/>
      <c r="L861" s="257"/>
      <c r="M861" s="258"/>
      <c r="N861" s="259"/>
      <c r="O861" s="259"/>
      <c r="P861" s="259"/>
      <c r="Q861" s="259"/>
      <c r="R861" s="259"/>
      <c r="S861" s="259"/>
      <c r="T861" s="260"/>
      <c r="AT861" s="261" t="s">
        <v>218</v>
      </c>
      <c r="AU861" s="261" t="s">
        <v>85</v>
      </c>
      <c r="AV861" s="12" t="s">
        <v>85</v>
      </c>
      <c r="AW861" s="12" t="s">
        <v>39</v>
      </c>
      <c r="AX861" s="12" t="s">
        <v>76</v>
      </c>
      <c r="AY861" s="261" t="s">
        <v>208</v>
      </c>
    </row>
    <row r="862" spans="2:51" s="12" customFormat="1" ht="13.5">
      <c r="B862" s="251"/>
      <c r="C862" s="252"/>
      <c r="D862" s="248" t="s">
        <v>218</v>
      </c>
      <c r="E862" s="253" t="s">
        <v>22</v>
      </c>
      <c r="F862" s="254" t="s">
        <v>1150</v>
      </c>
      <c r="G862" s="252"/>
      <c r="H862" s="255">
        <v>183.076</v>
      </c>
      <c r="I862" s="256"/>
      <c r="J862" s="252"/>
      <c r="K862" s="252"/>
      <c r="L862" s="257"/>
      <c r="M862" s="258"/>
      <c r="N862" s="259"/>
      <c r="O862" s="259"/>
      <c r="P862" s="259"/>
      <c r="Q862" s="259"/>
      <c r="R862" s="259"/>
      <c r="S862" s="259"/>
      <c r="T862" s="260"/>
      <c r="AT862" s="261" t="s">
        <v>218</v>
      </c>
      <c r="AU862" s="261" t="s">
        <v>85</v>
      </c>
      <c r="AV862" s="12" t="s">
        <v>85</v>
      </c>
      <c r="AW862" s="12" t="s">
        <v>39</v>
      </c>
      <c r="AX862" s="12" t="s">
        <v>76</v>
      </c>
      <c r="AY862" s="261" t="s">
        <v>208</v>
      </c>
    </row>
    <row r="863" spans="2:51" s="12" customFormat="1" ht="13.5">
      <c r="B863" s="251"/>
      <c r="C863" s="252"/>
      <c r="D863" s="248" t="s">
        <v>218</v>
      </c>
      <c r="E863" s="253" t="s">
        <v>22</v>
      </c>
      <c r="F863" s="254" t="s">
        <v>1151</v>
      </c>
      <c r="G863" s="252"/>
      <c r="H863" s="255">
        <v>18.01</v>
      </c>
      <c r="I863" s="256"/>
      <c r="J863" s="252"/>
      <c r="K863" s="252"/>
      <c r="L863" s="257"/>
      <c r="M863" s="258"/>
      <c r="N863" s="259"/>
      <c r="O863" s="259"/>
      <c r="P863" s="259"/>
      <c r="Q863" s="259"/>
      <c r="R863" s="259"/>
      <c r="S863" s="259"/>
      <c r="T863" s="260"/>
      <c r="AT863" s="261" t="s">
        <v>218</v>
      </c>
      <c r="AU863" s="261" t="s">
        <v>85</v>
      </c>
      <c r="AV863" s="12" t="s">
        <v>85</v>
      </c>
      <c r="AW863" s="12" t="s">
        <v>39</v>
      </c>
      <c r="AX863" s="12" t="s">
        <v>76</v>
      </c>
      <c r="AY863" s="261" t="s">
        <v>208</v>
      </c>
    </row>
    <row r="864" spans="2:51" s="12" customFormat="1" ht="13.5">
      <c r="B864" s="251"/>
      <c r="C864" s="252"/>
      <c r="D864" s="248" t="s">
        <v>218</v>
      </c>
      <c r="E864" s="253" t="s">
        <v>22</v>
      </c>
      <c r="F864" s="254" t="s">
        <v>1152</v>
      </c>
      <c r="G864" s="252"/>
      <c r="H864" s="255">
        <v>23.93</v>
      </c>
      <c r="I864" s="256"/>
      <c r="J864" s="252"/>
      <c r="K864" s="252"/>
      <c r="L864" s="257"/>
      <c r="M864" s="258"/>
      <c r="N864" s="259"/>
      <c r="O864" s="259"/>
      <c r="P864" s="259"/>
      <c r="Q864" s="259"/>
      <c r="R864" s="259"/>
      <c r="S864" s="259"/>
      <c r="T864" s="260"/>
      <c r="AT864" s="261" t="s">
        <v>218</v>
      </c>
      <c r="AU864" s="261" t="s">
        <v>85</v>
      </c>
      <c r="AV864" s="12" t="s">
        <v>85</v>
      </c>
      <c r="AW864" s="12" t="s">
        <v>39</v>
      </c>
      <c r="AX864" s="12" t="s">
        <v>76</v>
      </c>
      <c r="AY864" s="261" t="s">
        <v>208</v>
      </c>
    </row>
    <row r="865" spans="2:51" s="12" customFormat="1" ht="13.5">
      <c r="B865" s="251"/>
      <c r="C865" s="252"/>
      <c r="D865" s="248" t="s">
        <v>218</v>
      </c>
      <c r="E865" s="253" t="s">
        <v>22</v>
      </c>
      <c r="F865" s="254" t="s">
        <v>1153</v>
      </c>
      <c r="G865" s="252"/>
      <c r="H865" s="255">
        <v>15.61</v>
      </c>
      <c r="I865" s="256"/>
      <c r="J865" s="252"/>
      <c r="K865" s="252"/>
      <c r="L865" s="257"/>
      <c r="M865" s="258"/>
      <c r="N865" s="259"/>
      <c r="O865" s="259"/>
      <c r="P865" s="259"/>
      <c r="Q865" s="259"/>
      <c r="R865" s="259"/>
      <c r="S865" s="259"/>
      <c r="T865" s="260"/>
      <c r="AT865" s="261" t="s">
        <v>218</v>
      </c>
      <c r="AU865" s="261" t="s">
        <v>85</v>
      </c>
      <c r="AV865" s="12" t="s">
        <v>85</v>
      </c>
      <c r="AW865" s="12" t="s">
        <v>39</v>
      </c>
      <c r="AX865" s="12" t="s">
        <v>76</v>
      </c>
      <c r="AY865" s="261" t="s">
        <v>208</v>
      </c>
    </row>
    <row r="866" spans="2:51" s="12" customFormat="1" ht="13.5">
      <c r="B866" s="251"/>
      <c r="C866" s="252"/>
      <c r="D866" s="248" t="s">
        <v>218</v>
      </c>
      <c r="E866" s="253" t="s">
        <v>22</v>
      </c>
      <c r="F866" s="254" t="s">
        <v>1154</v>
      </c>
      <c r="G866" s="252"/>
      <c r="H866" s="255">
        <v>25.1</v>
      </c>
      <c r="I866" s="256"/>
      <c r="J866" s="252"/>
      <c r="K866" s="252"/>
      <c r="L866" s="257"/>
      <c r="M866" s="258"/>
      <c r="N866" s="259"/>
      <c r="O866" s="259"/>
      <c r="P866" s="259"/>
      <c r="Q866" s="259"/>
      <c r="R866" s="259"/>
      <c r="S866" s="259"/>
      <c r="T866" s="260"/>
      <c r="AT866" s="261" t="s">
        <v>218</v>
      </c>
      <c r="AU866" s="261" t="s">
        <v>85</v>
      </c>
      <c r="AV866" s="12" t="s">
        <v>85</v>
      </c>
      <c r="AW866" s="12" t="s">
        <v>39</v>
      </c>
      <c r="AX866" s="12" t="s">
        <v>76</v>
      </c>
      <c r="AY866" s="261" t="s">
        <v>208</v>
      </c>
    </row>
    <row r="867" spans="2:51" s="12" customFormat="1" ht="13.5">
      <c r="B867" s="251"/>
      <c r="C867" s="252"/>
      <c r="D867" s="248" t="s">
        <v>218</v>
      </c>
      <c r="E867" s="253" t="s">
        <v>22</v>
      </c>
      <c r="F867" s="254" t="s">
        <v>1155</v>
      </c>
      <c r="G867" s="252"/>
      <c r="H867" s="255">
        <v>25.25</v>
      </c>
      <c r="I867" s="256"/>
      <c r="J867" s="252"/>
      <c r="K867" s="252"/>
      <c r="L867" s="257"/>
      <c r="M867" s="258"/>
      <c r="N867" s="259"/>
      <c r="O867" s="259"/>
      <c r="P867" s="259"/>
      <c r="Q867" s="259"/>
      <c r="R867" s="259"/>
      <c r="S867" s="259"/>
      <c r="T867" s="260"/>
      <c r="AT867" s="261" t="s">
        <v>218</v>
      </c>
      <c r="AU867" s="261" t="s">
        <v>85</v>
      </c>
      <c r="AV867" s="12" t="s">
        <v>85</v>
      </c>
      <c r="AW867" s="12" t="s">
        <v>39</v>
      </c>
      <c r="AX867" s="12" t="s">
        <v>76</v>
      </c>
      <c r="AY867" s="261" t="s">
        <v>208</v>
      </c>
    </row>
    <row r="868" spans="2:51" s="12" customFormat="1" ht="13.5">
      <c r="B868" s="251"/>
      <c r="C868" s="252"/>
      <c r="D868" s="248" t="s">
        <v>218</v>
      </c>
      <c r="E868" s="253" t="s">
        <v>22</v>
      </c>
      <c r="F868" s="254" t="s">
        <v>1156</v>
      </c>
      <c r="G868" s="252"/>
      <c r="H868" s="255">
        <v>98.697</v>
      </c>
      <c r="I868" s="256"/>
      <c r="J868" s="252"/>
      <c r="K868" s="252"/>
      <c r="L868" s="257"/>
      <c r="M868" s="258"/>
      <c r="N868" s="259"/>
      <c r="O868" s="259"/>
      <c r="P868" s="259"/>
      <c r="Q868" s="259"/>
      <c r="R868" s="259"/>
      <c r="S868" s="259"/>
      <c r="T868" s="260"/>
      <c r="AT868" s="261" t="s">
        <v>218</v>
      </c>
      <c r="AU868" s="261" t="s">
        <v>85</v>
      </c>
      <c r="AV868" s="12" t="s">
        <v>85</v>
      </c>
      <c r="AW868" s="12" t="s">
        <v>39</v>
      </c>
      <c r="AX868" s="12" t="s">
        <v>76</v>
      </c>
      <c r="AY868" s="261" t="s">
        <v>208</v>
      </c>
    </row>
    <row r="869" spans="2:51" s="12" customFormat="1" ht="13.5">
      <c r="B869" s="251"/>
      <c r="C869" s="252"/>
      <c r="D869" s="248" t="s">
        <v>218</v>
      </c>
      <c r="E869" s="253" t="s">
        <v>22</v>
      </c>
      <c r="F869" s="254" t="s">
        <v>1157</v>
      </c>
      <c r="G869" s="252"/>
      <c r="H869" s="255">
        <v>71.123</v>
      </c>
      <c r="I869" s="256"/>
      <c r="J869" s="252"/>
      <c r="K869" s="252"/>
      <c r="L869" s="257"/>
      <c r="M869" s="258"/>
      <c r="N869" s="259"/>
      <c r="O869" s="259"/>
      <c r="P869" s="259"/>
      <c r="Q869" s="259"/>
      <c r="R869" s="259"/>
      <c r="S869" s="259"/>
      <c r="T869" s="260"/>
      <c r="AT869" s="261" t="s">
        <v>218</v>
      </c>
      <c r="AU869" s="261" t="s">
        <v>85</v>
      </c>
      <c r="AV869" s="12" t="s">
        <v>85</v>
      </c>
      <c r="AW869" s="12" t="s">
        <v>39</v>
      </c>
      <c r="AX869" s="12" t="s">
        <v>76</v>
      </c>
      <c r="AY869" s="261" t="s">
        <v>208</v>
      </c>
    </row>
    <row r="870" spans="2:51" s="12" customFormat="1" ht="13.5">
      <c r="B870" s="251"/>
      <c r="C870" s="252"/>
      <c r="D870" s="248" t="s">
        <v>218</v>
      </c>
      <c r="E870" s="253" t="s">
        <v>22</v>
      </c>
      <c r="F870" s="254" t="s">
        <v>1158</v>
      </c>
      <c r="G870" s="252"/>
      <c r="H870" s="255">
        <v>114.015</v>
      </c>
      <c r="I870" s="256"/>
      <c r="J870" s="252"/>
      <c r="K870" s="252"/>
      <c r="L870" s="257"/>
      <c r="M870" s="258"/>
      <c r="N870" s="259"/>
      <c r="O870" s="259"/>
      <c r="P870" s="259"/>
      <c r="Q870" s="259"/>
      <c r="R870" s="259"/>
      <c r="S870" s="259"/>
      <c r="T870" s="260"/>
      <c r="AT870" s="261" t="s">
        <v>218</v>
      </c>
      <c r="AU870" s="261" t="s">
        <v>85</v>
      </c>
      <c r="AV870" s="12" t="s">
        <v>85</v>
      </c>
      <c r="AW870" s="12" t="s">
        <v>39</v>
      </c>
      <c r="AX870" s="12" t="s">
        <v>76</v>
      </c>
      <c r="AY870" s="261" t="s">
        <v>208</v>
      </c>
    </row>
    <row r="871" spans="2:51" s="12" customFormat="1" ht="13.5">
      <c r="B871" s="251"/>
      <c r="C871" s="252"/>
      <c r="D871" s="248" t="s">
        <v>218</v>
      </c>
      <c r="E871" s="253" t="s">
        <v>22</v>
      </c>
      <c r="F871" s="254" t="s">
        <v>1159</v>
      </c>
      <c r="G871" s="252"/>
      <c r="H871" s="255">
        <v>113.064</v>
      </c>
      <c r="I871" s="256"/>
      <c r="J871" s="252"/>
      <c r="K871" s="252"/>
      <c r="L871" s="257"/>
      <c r="M871" s="258"/>
      <c r="N871" s="259"/>
      <c r="O871" s="259"/>
      <c r="P871" s="259"/>
      <c r="Q871" s="259"/>
      <c r="R871" s="259"/>
      <c r="S871" s="259"/>
      <c r="T871" s="260"/>
      <c r="AT871" s="261" t="s">
        <v>218</v>
      </c>
      <c r="AU871" s="261" t="s">
        <v>85</v>
      </c>
      <c r="AV871" s="12" t="s">
        <v>85</v>
      </c>
      <c r="AW871" s="12" t="s">
        <v>39</v>
      </c>
      <c r="AX871" s="12" t="s">
        <v>76</v>
      </c>
      <c r="AY871" s="261" t="s">
        <v>208</v>
      </c>
    </row>
    <row r="872" spans="2:51" s="12" customFormat="1" ht="13.5">
      <c r="B872" s="251"/>
      <c r="C872" s="252"/>
      <c r="D872" s="248" t="s">
        <v>218</v>
      </c>
      <c r="E872" s="253" t="s">
        <v>22</v>
      </c>
      <c r="F872" s="254" t="s">
        <v>1160</v>
      </c>
      <c r="G872" s="252"/>
      <c r="H872" s="255">
        <v>224.24</v>
      </c>
      <c r="I872" s="256"/>
      <c r="J872" s="252"/>
      <c r="K872" s="252"/>
      <c r="L872" s="257"/>
      <c r="M872" s="258"/>
      <c r="N872" s="259"/>
      <c r="O872" s="259"/>
      <c r="P872" s="259"/>
      <c r="Q872" s="259"/>
      <c r="R872" s="259"/>
      <c r="S872" s="259"/>
      <c r="T872" s="260"/>
      <c r="AT872" s="261" t="s">
        <v>218</v>
      </c>
      <c r="AU872" s="261" t="s">
        <v>85</v>
      </c>
      <c r="AV872" s="12" t="s">
        <v>85</v>
      </c>
      <c r="AW872" s="12" t="s">
        <v>39</v>
      </c>
      <c r="AX872" s="12" t="s">
        <v>76</v>
      </c>
      <c r="AY872" s="261" t="s">
        <v>208</v>
      </c>
    </row>
    <row r="873" spans="2:51" s="12" customFormat="1" ht="13.5">
      <c r="B873" s="251"/>
      <c r="C873" s="252"/>
      <c r="D873" s="248" t="s">
        <v>218</v>
      </c>
      <c r="E873" s="253" t="s">
        <v>22</v>
      </c>
      <c r="F873" s="254" t="s">
        <v>1161</v>
      </c>
      <c r="G873" s="252"/>
      <c r="H873" s="255">
        <v>37.539</v>
      </c>
      <c r="I873" s="256"/>
      <c r="J873" s="252"/>
      <c r="K873" s="252"/>
      <c r="L873" s="257"/>
      <c r="M873" s="258"/>
      <c r="N873" s="259"/>
      <c r="O873" s="259"/>
      <c r="P873" s="259"/>
      <c r="Q873" s="259"/>
      <c r="R873" s="259"/>
      <c r="S873" s="259"/>
      <c r="T873" s="260"/>
      <c r="AT873" s="261" t="s">
        <v>218</v>
      </c>
      <c r="AU873" s="261" t="s">
        <v>85</v>
      </c>
      <c r="AV873" s="12" t="s">
        <v>85</v>
      </c>
      <c r="AW873" s="12" t="s">
        <v>39</v>
      </c>
      <c r="AX873" s="12" t="s">
        <v>76</v>
      </c>
      <c r="AY873" s="261" t="s">
        <v>208</v>
      </c>
    </row>
    <row r="874" spans="2:51" s="15" customFormat="1" ht="13.5">
      <c r="B874" s="296"/>
      <c r="C874" s="297"/>
      <c r="D874" s="248" t="s">
        <v>218</v>
      </c>
      <c r="E874" s="298" t="s">
        <v>22</v>
      </c>
      <c r="F874" s="299" t="s">
        <v>695</v>
      </c>
      <c r="G874" s="297"/>
      <c r="H874" s="300">
        <v>1084.715</v>
      </c>
      <c r="I874" s="301"/>
      <c r="J874" s="297"/>
      <c r="K874" s="297"/>
      <c r="L874" s="302"/>
      <c r="M874" s="303"/>
      <c r="N874" s="304"/>
      <c r="O874" s="304"/>
      <c r="P874" s="304"/>
      <c r="Q874" s="304"/>
      <c r="R874" s="304"/>
      <c r="S874" s="304"/>
      <c r="T874" s="305"/>
      <c r="AT874" s="306" t="s">
        <v>218</v>
      </c>
      <c r="AU874" s="306" t="s">
        <v>85</v>
      </c>
      <c r="AV874" s="15" t="s">
        <v>104</v>
      </c>
      <c r="AW874" s="15" t="s">
        <v>39</v>
      </c>
      <c r="AX874" s="15" t="s">
        <v>76</v>
      </c>
      <c r="AY874" s="306" t="s">
        <v>208</v>
      </c>
    </row>
    <row r="875" spans="2:51" s="14" customFormat="1" ht="13.5">
      <c r="B875" s="273"/>
      <c r="C875" s="274"/>
      <c r="D875" s="248" t="s">
        <v>218</v>
      </c>
      <c r="E875" s="275" t="s">
        <v>22</v>
      </c>
      <c r="F875" s="276" t="s">
        <v>1162</v>
      </c>
      <c r="G875" s="274"/>
      <c r="H875" s="275" t="s">
        <v>22</v>
      </c>
      <c r="I875" s="277"/>
      <c r="J875" s="274"/>
      <c r="K875" s="274"/>
      <c r="L875" s="278"/>
      <c r="M875" s="279"/>
      <c r="N875" s="280"/>
      <c r="O875" s="280"/>
      <c r="P875" s="280"/>
      <c r="Q875" s="280"/>
      <c r="R875" s="280"/>
      <c r="S875" s="280"/>
      <c r="T875" s="281"/>
      <c r="AT875" s="282" t="s">
        <v>218</v>
      </c>
      <c r="AU875" s="282" t="s">
        <v>85</v>
      </c>
      <c r="AV875" s="14" t="s">
        <v>18</v>
      </c>
      <c r="AW875" s="14" t="s">
        <v>39</v>
      </c>
      <c r="AX875" s="14" t="s">
        <v>76</v>
      </c>
      <c r="AY875" s="282" t="s">
        <v>208</v>
      </c>
    </row>
    <row r="876" spans="2:51" s="12" customFormat="1" ht="13.5">
      <c r="B876" s="251"/>
      <c r="C876" s="252"/>
      <c r="D876" s="248" t="s">
        <v>218</v>
      </c>
      <c r="E876" s="253" t="s">
        <v>22</v>
      </c>
      <c r="F876" s="254" t="s">
        <v>1163</v>
      </c>
      <c r="G876" s="252"/>
      <c r="H876" s="255">
        <v>70.4</v>
      </c>
      <c r="I876" s="256"/>
      <c r="J876" s="252"/>
      <c r="K876" s="252"/>
      <c r="L876" s="257"/>
      <c r="M876" s="258"/>
      <c r="N876" s="259"/>
      <c r="O876" s="259"/>
      <c r="P876" s="259"/>
      <c r="Q876" s="259"/>
      <c r="R876" s="259"/>
      <c r="S876" s="259"/>
      <c r="T876" s="260"/>
      <c r="AT876" s="261" t="s">
        <v>218</v>
      </c>
      <c r="AU876" s="261" t="s">
        <v>85</v>
      </c>
      <c r="AV876" s="12" t="s">
        <v>85</v>
      </c>
      <c r="AW876" s="12" t="s">
        <v>39</v>
      </c>
      <c r="AX876" s="12" t="s">
        <v>76</v>
      </c>
      <c r="AY876" s="261" t="s">
        <v>208</v>
      </c>
    </row>
    <row r="877" spans="2:51" s="12" customFormat="1" ht="13.5">
      <c r="B877" s="251"/>
      <c r="C877" s="252"/>
      <c r="D877" s="248" t="s">
        <v>218</v>
      </c>
      <c r="E877" s="253" t="s">
        <v>22</v>
      </c>
      <c r="F877" s="254" t="s">
        <v>1164</v>
      </c>
      <c r="G877" s="252"/>
      <c r="H877" s="255">
        <v>0</v>
      </c>
      <c r="I877" s="256"/>
      <c r="J877" s="252"/>
      <c r="K877" s="252"/>
      <c r="L877" s="257"/>
      <c r="M877" s="258"/>
      <c r="N877" s="259"/>
      <c r="O877" s="259"/>
      <c r="P877" s="259"/>
      <c r="Q877" s="259"/>
      <c r="R877" s="259"/>
      <c r="S877" s="259"/>
      <c r="T877" s="260"/>
      <c r="AT877" s="261" t="s">
        <v>218</v>
      </c>
      <c r="AU877" s="261" t="s">
        <v>85</v>
      </c>
      <c r="AV877" s="12" t="s">
        <v>85</v>
      </c>
      <c r="AW877" s="12" t="s">
        <v>39</v>
      </c>
      <c r="AX877" s="12" t="s">
        <v>76</v>
      </c>
      <c r="AY877" s="261" t="s">
        <v>208</v>
      </c>
    </row>
    <row r="878" spans="2:51" s="12" customFormat="1" ht="13.5">
      <c r="B878" s="251"/>
      <c r="C878" s="252"/>
      <c r="D878" s="248" t="s">
        <v>218</v>
      </c>
      <c r="E878" s="253" t="s">
        <v>22</v>
      </c>
      <c r="F878" s="254" t="s">
        <v>1165</v>
      </c>
      <c r="G878" s="252"/>
      <c r="H878" s="255">
        <v>187.86</v>
      </c>
      <c r="I878" s="256"/>
      <c r="J878" s="252"/>
      <c r="K878" s="252"/>
      <c r="L878" s="257"/>
      <c r="M878" s="258"/>
      <c r="N878" s="259"/>
      <c r="O878" s="259"/>
      <c r="P878" s="259"/>
      <c r="Q878" s="259"/>
      <c r="R878" s="259"/>
      <c r="S878" s="259"/>
      <c r="T878" s="260"/>
      <c r="AT878" s="261" t="s">
        <v>218</v>
      </c>
      <c r="AU878" s="261" t="s">
        <v>85</v>
      </c>
      <c r="AV878" s="12" t="s">
        <v>85</v>
      </c>
      <c r="AW878" s="12" t="s">
        <v>39</v>
      </c>
      <c r="AX878" s="12" t="s">
        <v>76</v>
      </c>
      <c r="AY878" s="261" t="s">
        <v>208</v>
      </c>
    </row>
    <row r="879" spans="2:51" s="12" customFormat="1" ht="13.5">
      <c r="B879" s="251"/>
      <c r="C879" s="252"/>
      <c r="D879" s="248" t="s">
        <v>218</v>
      </c>
      <c r="E879" s="253" t="s">
        <v>22</v>
      </c>
      <c r="F879" s="254" t="s">
        <v>1166</v>
      </c>
      <c r="G879" s="252"/>
      <c r="H879" s="255">
        <v>95.92</v>
      </c>
      <c r="I879" s="256"/>
      <c r="J879" s="252"/>
      <c r="K879" s="252"/>
      <c r="L879" s="257"/>
      <c r="M879" s="258"/>
      <c r="N879" s="259"/>
      <c r="O879" s="259"/>
      <c r="P879" s="259"/>
      <c r="Q879" s="259"/>
      <c r="R879" s="259"/>
      <c r="S879" s="259"/>
      <c r="T879" s="260"/>
      <c r="AT879" s="261" t="s">
        <v>218</v>
      </c>
      <c r="AU879" s="261" t="s">
        <v>85</v>
      </c>
      <c r="AV879" s="12" t="s">
        <v>85</v>
      </c>
      <c r="AW879" s="12" t="s">
        <v>39</v>
      </c>
      <c r="AX879" s="12" t="s">
        <v>76</v>
      </c>
      <c r="AY879" s="261" t="s">
        <v>208</v>
      </c>
    </row>
    <row r="880" spans="2:51" s="12" customFormat="1" ht="13.5">
      <c r="B880" s="251"/>
      <c r="C880" s="252"/>
      <c r="D880" s="248" t="s">
        <v>218</v>
      </c>
      <c r="E880" s="253" t="s">
        <v>22</v>
      </c>
      <c r="F880" s="254" t="s">
        <v>1167</v>
      </c>
      <c r="G880" s="252"/>
      <c r="H880" s="255">
        <v>74.76</v>
      </c>
      <c r="I880" s="256"/>
      <c r="J880" s="252"/>
      <c r="K880" s="252"/>
      <c r="L880" s="257"/>
      <c r="M880" s="258"/>
      <c r="N880" s="259"/>
      <c r="O880" s="259"/>
      <c r="P880" s="259"/>
      <c r="Q880" s="259"/>
      <c r="R880" s="259"/>
      <c r="S880" s="259"/>
      <c r="T880" s="260"/>
      <c r="AT880" s="261" t="s">
        <v>218</v>
      </c>
      <c r="AU880" s="261" t="s">
        <v>85</v>
      </c>
      <c r="AV880" s="12" t="s">
        <v>85</v>
      </c>
      <c r="AW880" s="12" t="s">
        <v>39</v>
      </c>
      <c r="AX880" s="12" t="s">
        <v>76</v>
      </c>
      <c r="AY880" s="261" t="s">
        <v>208</v>
      </c>
    </row>
    <row r="881" spans="2:51" s="12" customFormat="1" ht="13.5">
      <c r="B881" s="251"/>
      <c r="C881" s="252"/>
      <c r="D881" s="248" t="s">
        <v>218</v>
      </c>
      <c r="E881" s="253" t="s">
        <v>22</v>
      </c>
      <c r="F881" s="254" t="s">
        <v>1168</v>
      </c>
      <c r="G881" s="252"/>
      <c r="H881" s="255">
        <v>95.92</v>
      </c>
      <c r="I881" s="256"/>
      <c r="J881" s="252"/>
      <c r="K881" s="252"/>
      <c r="L881" s="257"/>
      <c r="M881" s="258"/>
      <c r="N881" s="259"/>
      <c r="O881" s="259"/>
      <c r="P881" s="259"/>
      <c r="Q881" s="259"/>
      <c r="R881" s="259"/>
      <c r="S881" s="259"/>
      <c r="T881" s="260"/>
      <c r="AT881" s="261" t="s">
        <v>218</v>
      </c>
      <c r="AU881" s="261" t="s">
        <v>85</v>
      </c>
      <c r="AV881" s="12" t="s">
        <v>85</v>
      </c>
      <c r="AW881" s="12" t="s">
        <v>39</v>
      </c>
      <c r="AX881" s="12" t="s">
        <v>76</v>
      </c>
      <c r="AY881" s="261" t="s">
        <v>208</v>
      </c>
    </row>
    <row r="882" spans="2:51" s="12" customFormat="1" ht="13.5">
      <c r="B882" s="251"/>
      <c r="C882" s="252"/>
      <c r="D882" s="248" t="s">
        <v>218</v>
      </c>
      <c r="E882" s="253" t="s">
        <v>22</v>
      </c>
      <c r="F882" s="254" t="s">
        <v>1169</v>
      </c>
      <c r="G882" s="252"/>
      <c r="H882" s="255">
        <v>97.52</v>
      </c>
      <c r="I882" s="256"/>
      <c r="J882" s="252"/>
      <c r="K882" s="252"/>
      <c r="L882" s="257"/>
      <c r="M882" s="258"/>
      <c r="N882" s="259"/>
      <c r="O882" s="259"/>
      <c r="P882" s="259"/>
      <c r="Q882" s="259"/>
      <c r="R882" s="259"/>
      <c r="S882" s="259"/>
      <c r="T882" s="260"/>
      <c r="AT882" s="261" t="s">
        <v>218</v>
      </c>
      <c r="AU882" s="261" t="s">
        <v>85</v>
      </c>
      <c r="AV882" s="12" t="s">
        <v>85</v>
      </c>
      <c r="AW882" s="12" t="s">
        <v>39</v>
      </c>
      <c r="AX882" s="12" t="s">
        <v>76</v>
      </c>
      <c r="AY882" s="261" t="s">
        <v>208</v>
      </c>
    </row>
    <row r="883" spans="2:51" s="12" customFormat="1" ht="13.5">
      <c r="B883" s="251"/>
      <c r="C883" s="252"/>
      <c r="D883" s="248" t="s">
        <v>218</v>
      </c>
      <c r="E883" s="253" t="s">
        <v>22</v>
      </c>
      <c r="F883" s="254" t="s">
        <v>1170</v>
      </c>
      <c r="G883" s="252"/>
      <c r="H883" s="255">
        <v>62.958</v>
      </c>
      <c r="I883" s="256"/>
      <c r="J883" s="252"/>
      <c r="K883" s="252"/>
      <c r="L883" s="257"/>
      <c r="M883" s="258"/>
      <c r="N883" s="259"/>
      <c r="O883" s="259"/>
      <c r="P883" s="259"/>
      <c r="Q883" s="259"/>
      <c r="R883" s="259"/>
      <c r="S883" s="259"/>
      <c r="T883" s="260"/>
      <c r="AT883" s="261" t="s">
        <v>218</v>
      </c>
      <c r="AU883" s="261" t="s">
        <v>85</v>
      </c>
      <c r="AV883" s="12" t="s">
        <v>85</v>
      </c>
      <c r="AW883" s="12" t="s">
        <v>39</v>
      </c>
      <c r="AX883" s="12" t="s">
        <v>76</v>
      </c>
      <c r="AY883" s="261" t="s">
        <v>208</v>
      </c>
    </row>
    <row r="884" spans="2:51" s="12" customFormat="1" ht="13.5">
      <c r="B884" s="251"/>
      <c r="C884" s="252"/>
      <c r="D884" s="248" t="s">
        <v>218</v>
      </c>
      <c r="E884" s="253" t="s">
        <v>22</v>
      </c>
      <c r="F884" s="254" t="s">
        <v>1171</v>
      </c>
      <c r="G884" s="252"/>
      <c r="H884" s="255">
        <v>23.512</v>
      </c>
      <c r="I884" s="256"/>
      <c r="J884" s="252"/>
      <c r="K884" s="252"/>
      <c r="L884" s="257"/>
      <c r="M884" s="258"/>
      <c r="N884" s="259"/>
      <c r="O884" s="259"/>
      <c r="P884" s="259"/>
      <c r="Q884" s="259"/>
      <c r="R884" s="259"/>
      <c r="S884" s="259"/>
      <c r="T884" s="260"/>
      <c r="AT884" s="261" t="s">
        <v>218</v>
      </c>
      <c r="AU884" s="261" t="s">
        <v>85</v>
      </c>
      <c r="AV884" s="12" t="s">
        <v>85</v>
      </c>
      <c r="AW884" s="12" t="s">
        <v>39</v>
      </c>
      <c r="AX884" s="12" t="s">
        <v>76</v>
      </c>
      <c r="AY884" s="261" t="s">
        <v>208</v>
      </c>
    </row>
    <row r="885" spans="2:51" s="12" customFormat="1" ht="13.5">
      <c r="B885" s="251"/>
      <c r="C885" s="252"/>
      <c r="D885" s="248" t="s">
        <v>218</v>
      </c>
      <c r="E885" s="253" t="s">
        <v>22</v>
      </c>
      <c r="F885" s="254" t="s">
        <v>1172</v>
      </c>
      <c r="G885" s="252"/>
      <c r="H885" s="255">
        <v>39.658</v>
      </c>
      <c r="I885" s="256"/>
      <c r="J885" s="252"/>
      <c r="K885" s="252"/>
      <c r="L885" s="257"/>
      <c r="M885" s="258"/>
      <c r="N885" s="259"/>
      <c r="O885" s="259"/>
      <c r="P885" s="259"/>
      <c r="Q885" s="259"/>
      <c r="R885" s="259"/>
      <c r="S885" s="259"/>
      <c r="T885" s="260"/>
      <c r="AT885" s="261" t="s">
        <v>218</v>
      </c>
      <c r="AU885" s="261" t="s">
        <v>85</v>
      </c>
      <c r="AV885" s="12" t="s">
        <v>85</v>
      </c>
      <c r="AW885" s="12" t="s">
        <v>39</v>
      </c>
      <c r="AX885" s="12" t="s">
        <v>76</v>
      </c>
      <c r="AY885" s="261" t="s">
        <v>208</v>
      </c>
    </row>
    <row r="886" spans="2:51" s="12" customFormat="1" ht="13.5">
      <c r="B886" s="251"/>
      <c r="C886" s="252"/>
      <c r="D886" s="248" t="s">
        <v>218</v>
      </c>
      <c r="E886" s="253" t="s">
        <v>22</v>
      </c>
      <c r="F886" s="254" t="s">
        <v>1173</v>
      </c>
      <c r="G886" s="252"/>
      <c r="H886" s="255">
        <v>25.752</v>
      </c>
      <c r="I886" s="256"/>
      <c r="J886" s="252"/>
      <c r="K886" s="252"/>
      <c r="L886" s="257"/>
      <c r="M886" s="258"/>
      <c r="N886" s="259"/>
      <c r="O886" s="259"/>
      <c r="P886" s="259"/>
      <c r="Q886" s="259"/>
      <c r="R886" s="259"/>
      <c r="S886" s="259"/>
      <c r="T886" s="260"/>
      <c r="AT886" s="261" t="s">
        <v>218</v>
      </c>
      <c r="AU886" s="261" t="s">
        <v>85</v>
      </c>
      <c r="AV886" s="12" t="s">
        <v>85</v>
      </c>
      <c r="AW886" s="12" t="s">
        <v>39</v>
      </c>
      <c r="AX886" s="12" t="s">
        <v>76</v>
      </c>
      <c r="AY886" s="261" t="s">
        <v>208</v>
      </c>
    </row>
    <row r="887" spans="2:51" s="12" customFormat="1" ht="13.5">
      <c r="B887" s="251"/>
      <c r="C887" s="252"/>
      <c r="D887" s="248" t="s">
        <v>218</v>
      </c>
      <c r="E887" s="253" t="s">
        <v>22</v>
      </c>
      <c r="F887" s="254" t="s">
        <v>1174</v>
      </c>
      <c r="G887" s="252"/>
      <c r="H887" s="255">
        <v>28.692</v>
      </c>
      <c r="I887" s="256"/>
      <c r="J887" s="252"/>
      <c r="K887" s="252"/>
      <c r="L887" s="257"/>
      <c r="M887" s="258"/>
      <c r="N887" s="259"/>
      <c r="O887" s="259"/>
      <c r="P887" s="259"/>
      <c r="Q887" s="259"/>
      <c r="R887" s="259"/>
      <c r="S887" s="259"/>
      <c r="T887" s="260"/>
      <c r="AT887" s="261" t="s">
        <v>218</v>
      </c>
      <c r="AU887" s="261" t="s">
        <v>85</v>
      </c>
      <c r="AV887" s="12" t="s">
        <v>85</v>
      </c>
      <c r="AW887" s="12" t="s">
        <v>39</v>
      </c>
      <c r="AX887" s="12" t="s">
        <v>76</v>
      </c>
      <c r="AY887" s="261" t="s">
        <v>208</v>
      </c>
    </row>
    <row r="888" spans="2:51" s="12" customFormat="1" ht="13.5">
      <c r="B888" s="251"/>
      <c r="C888" s="252"/>
      <c r="D888" s="248" t="s">
        <v>218</v>
      </c>
      <c r="E888" s="253" t="s">
        <v>22</v>
      </c>
      <c r="F888" s="254" t="s">
        <v>1175</v>
      </c>
      <c r="G888" s="252"/>
      <c r="H888" s="255">
        <v>35.538</v>
      </c>
      <c r="I888" s="256"/>
      <c r="J888" s="252"/>
      <c r="K888" s="252"/>
      <c r="L888" s="257"/>
      <c r="M888" s="258"/>
      <c r="N888" s="259"/>
      <c r="O888" s="259"/>
      <c r="P888" s="259"/>
      <c r="Q888" s="259"/>
      <c r="R888" s="259"/>
      <c r="S888" s="259"/>
      <c r="T888" s="260"/>
      <c r="AT888" s="261" t="s">
        <v>218</v>
      </c>
      <c r="AU888" s="261" t="s">
        <v>85</v>
      </c>
      <c r="AV888" s="12" t="s">
        <v>85</v>
      </c>
      <c r="AW888" s="12" t="s">
        <v>39</v>
      </c>
      <c r="AX888" s="12" t="s">
        <v>76</v>
      </c>
      <c r="AY888" s="261" t="s">
        <v>208</v>
      </c>
    </row>
    <row r="889" spans="2:51" s="12" customFormat="1" ht="13.5">
      <c r="B889" s="251"/>
      <c r="C889" s="252"/>
      <c r="D889" s="248" t="s">
        <v>218</v>
      </c>
      <c r="E889" s="253" t="s">
        <v>22</v>
      </c>
      <c r="F889" s="254" t="s">
        <v>1176</v>
      </c>
      <c r="G889" s="252"/>
      <c r="H889" s="255">
        <v>25.602</v>
      </c>
      <c r="I889" s="256"/>
      <c r="J889" s="252"/>
      <c r="K889" s="252"/>
      <c r="L889" s="257"/>
      <c r="M889" s="258"/>
      <c r="N889" s="259"/>
      <c r="O889" s="259"/>
      <c r="P889" s="259"/>
      <c r="Q889" s="259"/>
      <c r="R889" s="259"/>
      <c r="S889" s="259"/>
      <c r="T889" s="260"/>
      <c r="AT889" s="261" t="s">
        <v>218</v>
      </c>
      <c r="AU889" s="261" t="s">
        <v>85</v>
      </c>
      <c r="AV889" s="12" t="s">
        <v>85</v>
      </c>
      <c r="AW889" s="12" t="s">
        <v>39</v>
      </c>
      <c r="AX889" s="12" t="s">
        <v>76</v>
      </c>
      <c r="AY889" s="261" t="s">
        <v>208</v>
      </c>
    </row>
    <row r="890" spans="2:51" s="12" customFormat="1" ht="13.5">
      <c r="B890" s="251"/>
      <c r="C890" s="252"/>
      <c r="D890" s="248" t="s">
        <v>218</v>
      </c>
      <c r="E890" s="253" t="s">
        <v>22</v>
      </c>
      <c r="F890" s="254" t="s">
        <v>1177</v>
      </c>
      <c r="G890" s="252"/>
      <c r="H890" s="255">
        <v>38.566</v>
      </c>
      <c r="I890" s="256"/>
      <c r="J890" s="252"/>
      <c r="K890" s="252"/>
      <c r="L890" s="257"/>
      <c r="M890" s="258"/>
      <c r="N890" s="259"/>
      <c r="O890" s="259"/>
      <c r="P890" s="259"/>
      <c r="Q890" s="259"/>
      <c r="R890" s="259"/>
      <c r="S890" s="259"/>
      <c r="T890" s="260"/>
      <c r="AT890" s="261" t="s">
        <v>218</v>
      </c>
      <c r="AU890" s="261" t="s">
        <v>85</v>
      </c>
      <c r="AV890" s="12" t="s">
        <v>85</v>
      </c>
      <c r="AW890" s="12" t="s">
        <v>39</v>
      </c>
      <c r="AX890" s="12" t="s">
        <v>76</v>
      </c>
      <c r="AY890" s="261" t="s">
        <v>208</v>
      </c>
    </row>
    <row r="891" spans="2:51" s="12" customFormat="1" ht="13.5">
      <c r="B891" s="251"/>
      <c r="C891" s="252"/>
      <c r="D891" s="248" t="s">
        <v>218</v>
      </c>
      <c r="E891" s="253" t="s">
        <v>22</v>
      </c>
      <c r="F891" s="254" t="s">
        <v>1178</v>
      </c>
      <c r="G891" s="252"/>
      <c r="H891" s="255">
        <v>22.036</v>
      </c>
      <c r="I891" s="256"/>
      <c r="J891" s="252"/>
      <c r="K891" s="252"/>
      <c r="L891" s="257"/>
      <c r="M891" s="258"/>
      <c r="N891" s="259"/>
      <c r="O891" s="259"/>
      <c r="P891" s="259"/>
      <c r="Q891" s="259"/>
      <c r="R891" s="259"/>
      <c r="S891" s="259"/>
      <c r="T891" s="260"/>
      <c r="AT891" s="261" t="s">
        <v>218</v>
      </c>
      <c r="AU891" s="261" t="s">
        <v>85</v>
      </c>
      <c r="AV891" s="12" t="s">
        <v>85</v>
      </c>
      <c r="AW891" s="12" t="s">
        <v>39</v>
      </c>
      <c r="AX891" s="12" t="s">
        <v>76</v>
      </c>
      <c r="AY891" s="261" t="s">
        <v>208</v>
      </c>
    </row>
    <row r="892" spans="2:51" s="15" customFormat="1" ht="13.5">
      <c r="B892" s="296"/>
      <c r="C892" s="297"/>
      <c r="D892" s="248" t="s">
        <v>218</v>
      </c>
      <c r="E892" s="298" t="s">
        <v>22</v>
      </c>
      <c r="F892" s="299" t="s">
        <v>703</v>
      </c>
      <c r="G892" s="297"/>
      <c r="H892" s="300">
        <v>924.694</v>
      </c>
      <c r="I892" s="301"/>
      <c r="J892" s="297"/>
      <c r="K892" s="297"/>
      <c r="L892" s="302"/>
      <c r="M892" s="303"/>
      <c r="N892" s="304"/>
      <c r="O892" s="304"/>
      <c r="P892" s="304"/>
      <c r="Q892" s="304"/>
      <c r="R892" s="304"/>
      <c r="S892" s="304"/>
      <c r="T892" s="305"/>
      <c r="AT892" s="306" t="s">
        <v>218</v>
      </c>
      <c r="AU892" s="306" t="s">
        <v>85</v>
      </c>
      <c r="AV892" s="15" t="s">
        <v>104</v>
      </c>
      <c r="AW892" s="15" t="s">
        <v>39</v>
      </c>
      <c r="AX892" s="15" t="s">
        <v>76</v>
      </c>
      <c r="AY892" s="306" t="s">
        <v>208</v>
      </c>
    </row>
    <row r="893" spans="2:51" s="14" customFormat="1" ht="13.5">
      <c r="B893" s="273"/>
      <c r="C893" s="274"/>
      <c r="D893" s="248" t="s">
        <v>218</v>
      </c>
      <c r="E893" s="275" t="s">
        <v>22</v>
      </c>
      <c r="F893" s="276" t="s">
        <v>1179</v>
      </c>
      <c r="G893" s="274"/>
      <c r="H893" s="275" t="s">
        <v>22</v>
      </c>
      <c r="I893" s="277"/>
      <c r="J893" s="274"/>
      <c r="K893" s="274"/>
      <c r="L893" s="278"/>
      <c r="M893" s="279"/>
      <c r="N893" s="280"/>
      <c r="O893" s="280"/>
      <c r="P893" s="280"/>
      <c r="Q893" s="280"/>
      <c r="R893" s="280"/>
      <c r="S893" s="280"/>
      <c r="T893" s="281"/>
      <c r="AT893" s="282" t="s">
        <v>218</v>
      </c>
      <c r="AU893" s="282" t="s">
        <v>85</v>
      </c>
      <c r="AV893" s="14" t="s">
        <v>18</v>
      </c>
      <c r="AW893" s="14" t="s">
        <v>39</v>
      </c>
      <c r="AX893" s="14" t="s">
        <v>76</v>
      </c>
      <c r="AY893" s="282" t="s">
        <v>208</v>
      </c>
    </row>
    <row r="894" spans="2:51" s="12" customFormat="1" ht="13.5">
      <c r="B894" s="251"/>
      <c r="C894" s="252"/>
      <c r="D894" s="248" t="s">
        <v>218</v>
      </c>
      <c r="E894" s="253" t="s">
        <v>22</v>
      </c>
      <c r="F894" s="254" t="s">
        <v>1180</v>
      </c>
      <c r="G894" s="252"/>
      <c r="H894" s="255">
        <v>105.6</v>
      </c>
      <c r="I894" s="256"/>
      <c r="J894" s="252"/>
      <c r="K894" s="252"/>
      <c r="L894" s="257"/>
      <c r="M894" s="258"/>
      <c r="N894" s="259"/>
      <c r="O894" s="259"/>
      <c r="P894" s="259"/>
      <c r="Q894" s="259"/>
      <c r="R894" s="259"/>
      <c r="S894" s="259"/>
      <c r="T894" s="260"/>
      <c r="AT894" s="261" t="s">
        <v>218</v>
      </c>
      <c r="AU894" s="261" t="s">
        <v>85</v>
      </c>
      <c r="AV894" s="12" t="s">
        <v>85</v>
      </c>
      <c r="AW894" s="12" t="s">
        <v>39</v>
      </c>
      <c r="AX894" s="12" t="s">
        <v>76</v>
      </c>
      <c r="AY894" s="261" t="s">
        <v>208</v>
      </c>
    </row>
    <row r="895" spans="2:51" s="12" customFormat="1" ht="13.5">
      <c r="B895" s="251"/>
      <c r="C895" s="252"/>
      <c r="D895" s="248" t="s">
        <v>218</v>
      </c>
      <c r="E895" s="253" t="s">
        <v>22</v>
      </c>
      <c r="F895" s="254" t="s">
        <v>1181</v>
      </c>
      <c r="G895" s="252"/>
      <c r="H895" s="255">
        <v>0</v>
      </c>
      <c r="I895" s="256"/>
      <c r="J895" s="252"/>
      <c r="K895" s="252"/>
      <c r="L895" s="257"/>
      <c r="M895" s="258"/>
      <c r="N895" s="259"/>
      <c r="O895" s="259"/>
      <c r="P895" s="259"/>
      <c r="Q895" s="259"/>
      <c r="R895" s="259"/>
      <c r="S895" s="259"/>
      <c r="T895" s="260"/>
      <c r="AT895" s="261" t="s">
        <v>218</v>
      </c>
      <c r="AU895" s="261" t="s">
        <v>85</v>
      </c>
      <c r="AV895" s="12" t="s">
        <v>85</v>
      </c>
      <c r="AW895" s="12" t="s">
        <v>39</v>
      </c>
      <c r="AX895" s="12" t="s">
        <v>76</v>
      </c>
      <c r="AY895" s="261" t="s">
        <v>208</v>
      </c>
    </row>
    <row r="896" spans="2:51" s="12" customFormat="1" ht="13.5">
      <c r="B896" s="251"/>
      <c r="C896" s="252"/>
      <c r="D896" s="248" t="s">
        <v>218</v>
      </c>
      <c r="E896" s="253" t="s">
        <v>22</v>
      </c>
      <c r="F896" s="254" t="s">
        <v>1182</v>
      </c>
      <c r="G896" s="252"/>
      <c r="H896" s="255">
        <v>192.53</v>
      </c>
      <c r="I896" s="256"/>
      <c r="J896" s="252"/>
      <c r="K896" s="252"/>
      <c r="L896" s="257"/>
      <c r="M896" s="258"/>
      <c r="N896" s="259"/>
      <c r="O896" s="259"/>
      <c r="P896" s="259"/>
      <c r="Q896" s="259"/>
      <c r="R896" s="259"/>
      <c r="S896" s="259"/>
      <c r="T896" s="260"/>
      <c r="AT896" s="261" t="s">
        <v>218</v>
      </c>
      <c r="AU896" s="261" t="s">
        <v>85</v>
      </c>
      <c r="AV896" s="12" t="s">
        <v>85</v>
      </c>
      <c r="AW896" s="12" t="s">
        <v>39</v>
      </c>
      <c r="AX896" s="12" t="s">
        <v>76</v>
      </c>
      <c r="AY896" s="261" t="s">
        <v>208</v>
      </c>
    </row>
    <row r="897" spans="2:51" s="12" customFormat="1" ht="13.5">
      <c r="B897" s="251"/>
      <c r="C897" s="252"/>
      <c r="D897" s="248" t="s">
        <v>218</v>
      </c>
      <c r="E897" s="253" t="s">
        <v>22</v>
      </c>
      <c r="F897" s="254" t="s">
        <v>1183</v>
      </c>
      <c r="G897" s="252"/>
      <c r="H897" s="255">
        <v>95.92</v>
      </c>
      <c r="I897" s="256"/>
      <c r="J897" s="252"/>
      <c r="K897" s="252"/>
      <c r="L897" s="257"/>
      <c r="M897" s="258"/>
      <c r="N897" s="259"/>
      <c r="O897" s="259"/>
      <c r="P897" s="259"/>
      <c r="Q897" s="259"/>
      <c r="R897" s="259"/>
      <c r="S897" s="259"/>
      <c r="T897" s="260"/>
      <c r="AT897" s="261" t="s">
        <v>218</v>
      </c>
      <c r="AU897" s="261" t="s">
        <v>85</v>
      </c>
      <c r="AV897" s="12" t="s">
        <v>85</v>
      </c>
      <c r="AW897" s="12" t="s">
        <v>39</v>
      </c>
      <c r="AX897" s="12" t="s">
        <v>76</v>
      </c>
      <c r="AY897" s="261" t="s">
        <v>208</v>
      </c>
    </row>
    <row r="898" spans="2:51" s="12" customFormat="1" ht="13.5">
      <c r="B898" s="251"/>
      <c r="C898" s="252"/>
      <c r="D898" s="248" t="s">
        <v>218</v>
      </c>
      <c r="E898" s="253" t="s">
        <v>22</v>
      </c>
      <c r="F898" s="254" t="s">
        <v>1184</v>
      </c>
      <c r="G898" s="252"/>
      <c r="H898" s="255">
        <v>71.179</v>
      </c>
      <c r="I898" s="256"/>
      <c r="J898" s="252"/>
      <c r="K898" s="252"/>
      <c r="L898" s="257"/>
      <c r="M898" s="258"/>
      <c r="N898" s="259"/>
      <c r="O898" s="259"/>
      <c r="P898" s="259"/>
      <c r="Q898" s="259"/>
      <c r="R898" s="259"/>
      <c r="S898" s="259"/>
      <c r="T898" s="260"/>
      <c r="AT898" s="261" t="s">
        <v>218</v>
      </c>
      <c r="AU898" s="261" t="s">
        <v>85</v>
      </c>
      <c r="AV898" s="12" t="s">
        <v>85</v>
      </c>
      <c r="AW898" s="12" t="s">
        <v>39</v>
      </c>
      <c r="AX898" s="12" t="s">
        <v>76</v>
      </c>
      <c r="AY898" s="261" t="s">
        <v>208</v>
      </c>
    </row>
    <row r="899" spans="2:51" s="12" customFormat="1" ht="13.5">
      <c r="B899" s="251"/>
      <c r="C899" s="252"/>
      <c r="D899" s="248" t="s">
        <v>218</v>
      </c>
      <c r="E899" s="253" t="s">
        <v>22</v>
      </c>
      <c r="F899" s="254" t="s">
        <v>1185</v>
      </c>
      <c r="G899" s="252"/>
      <c r="H899" s="255">
        <v>95.92</v>
      </c>
      <c r="I899" s="256"/>
      <c r="J899" s="252"/>
      <c r="K899" s="252"/>
      <c r="L899" s="257"/>
      <c r="M899" s="258"/>
      <c r="N899" s="259"/>
      <c r="O899" s="259"/>
      <c r="P899" s="259"/>
      <c r="Q899" s="259"/>
      <c r="R899" s="259"/>
      <c r="S899" s="259"/>
      <c r="T899" s="260"/>
      <c r="AT899" s="261" t="s">
        <v>218</v>
      </c>
      <c r="AU899" s="261" t="s">
        <v>85</v>
      </c>
      <c r="AV899" s="12" t="s">
        <v>85</v>
      </c>
      <c r="AW899" s="12" t="s">
        <v>39</v>
      </c>
      <c r="AX899" s="12" t="s">
        <v>76</v>
      </c>
      <c r="AY899" s="261" t="s">
        <v>208</v>
      </c>
    </row>
    <row r="900" spans="2:51" s="12" customFormat="1" ht="13.5">
      <c r="B900" s="251"/>
      <c r="C900" s="252"/>
      <c r="D900" s="248" t="s">
        <v>218</v>
      </c>
      <c r="E900" s="253" t="s">
        <v>22</v>
      </c>
      <c r="F900" s="254" t="s">
        <v>1186</v>
      </c>
      <c r="G900" s="252"/>
      <c r="H900" s="255">
        <v>97.52</v>
      </c>
      <c r="I900" s="256"/>
      <c r="J900" s="252"/>
      <c r="K900" s="252"/>
      <c r="L900" s="257"/>
      <c r="M900" s="258"/>
      <c r="N900" s="259"/>
      <c r="O900" s="259"/>
      <c r="P900" s="259"/>
      <c r="Q900" s="259"/>
      <c r="R900" s="259"/>
      <c r="S900" s="259"/>
      <c r="T900" s="260"/>
      <c r="AT900" s="261" t="s">
        <v>218</v>
      </c>
      <c r="AU900" s="261" t="s">
        <v>85</v>
      </c>
      <c r="AV900" s="12" t="s">
        <v>85</v>
      </c>
      <c r="AW900" s="12" t="s">
        <v>39</v>
      </c>
      <c r="AX900" s="12" t="s">
        <v>76</v>
      </c>
      <c r="AY900" s="261" t="s">
        <v>208</v>
      </c>
    </row>
    <row r="901" spans="2:51" s="12" customFormat="1" ht="13.5">
      <c r="B901" s="251"/>
      <c r="C901" s="252"/>
      <c r="D901" s="248" t="s">
        <v>218</v>
      </c>
      <c r="E901" s="253" t="s">
        <v>22</v>
      </c>
      <c r="F901" s="254" t="s">
        <v>1187</v>
      </c>
      <c r="G901" s="252"/>
      <c r="H901" s="255">
        <v>57.078</v>
      </c>
      <c r="I901" s="256"/>
      <c r="J901" s="252"/>
      <c r="K901" s="252"/>
      <c r="L901" s="257"/>
      <c r="M901" s="258"/>
      <c r="N901" s="259"/>
      <c r="O901" s="259"/>
      <c r="P901" s="259"/>
      <c r="Q901" s="259"/>
      <c r="R901" s="259"/>
      <c r="S901" s="259"/>
      <c r="T901" s="260"/>
      <c r="AT901" s="261" t="s">
        <v>218</v>
      </c>
      <c r="AU901" s="261" t="s">
        <v>85</v>
      </c>
      <c r="AV901" s="12" t="s">
        <v>85</v>
      </c>
      <c r="AW901" s="12" t="s">
        <v>39</v>
      </c>
      <c r="AX901" s="12" t="s">
        <v>76</v>
      </c>
      <c r="AY901" s="261" t="s">
        <v>208</v>
      </c>
    </row>
    <row r="902" spans="2:51" s="12" customFormat="1" ht="13.5">
      <c r="B902" s="251"/>
      <c r="C902" s="252"/>
      <c r="D902" s="248" t="s">
        <v>218</v>
      </c>
      <c r="E902" s="253" t="s">
        <v>22</v>
      </c>
      <c r="F902" s="254" t="s">
        <v>1188</v>
      </c>
      <c r="G902" s="252"/>
      <c r="H902" s="255">
        <v>23.512</v>
      </c>
      <c r="I902" s="256"/>
      <c r="J902" s="252"/>
      <c r="K902" s="252"/>
      <c r="L902" s="257"/>
      <c r="M902" s="258"/>
      <c r="N902" s="259"/>
      <c r="O902" s="259"/>
      <c r="P902" s="259"/>
      <c r="Q902" s="259"/>
      <c r="R902" s="259"/>
      <c r="S902" s="259"/>
      <c r="T902" s="260"/>
      <c r="AT902" s="261" t="s">
        <v>218</v>
      </c>
      <c r="AU902" s="261" t="s">
        <v>85</v>
      </c>
      <c r="AV902" s="12" t="s">
        <v>85</v>
      </c>
      <c r="AW902" s="12" t="s">
        <v>39</v>
      </c>
      <c r="AX902" s="12" t="s">
        <v>76</v>
      </c>
      <c r="AY902" s="261" t="s">
        <v>208</v>
      </c>
    </row>
    <row r="903" spans="2:51" s="12" customFormat="1" ht="13.5">
      <c r="B903" s="251"/>
      <c r="C903" s="252"/>
      <c r="D903" s="248" t="s">
        <v>218</v>
      </c>
      <c r="E903" s="253" t="s">
        <v>22</v>
      </c>
      <c r="F903" s="254" t="s">
        <v>1189</v>
      </c>
      <c r="G903" s="252"/>
      <c r="H903" s="255">
        <v>42.308</v>
      </c>
      <c r="I903" s="256"/>
      <c r="J903" s="252"/>
      <c r="K903" s="252"/>
      <c r="L903" s="257"/>
      <c r="M903" s="258"/>
      <c r="N903" s="259"/>
      <c r="O903" s="259"/>
      <c r="P903" s="259"/>
      <c r="Q903" s="259"/>
      <c r="R903" s="259"/>
      <c r="S903" s="259"/>
      <c r="T903" s="260"/>
      <c r="AT903" s="261" t="s">
        <v>218</v>
      </c>
      <c r="AU903" s="261" t="s">
        <v>85</v>
      </c>
      <c r="AV903" s="12" t="s">
        <v>85</v>
      </c>
      <c r="AW903" s="12" t="s">
        <v>39</v>
      </c>
      <c r="AX903" s="12" t="s">
        <v>76</v>
      </c>
      <c r="AY903" s="261" t="s">
        <v>208</v>
      </c>
    </row>
    <row r="904" spans="2:51" s="12" customFormat="1" ht="13.5">
      <c r="B904" s="251"/>
      <c r="C904" s="252"/>
      <c r="D904" s="248" t="s">
        <v>218</v>
      </c>
      <c r="E904" s="253" t="s">
        <v>22</v>
      </c>
      <c r="F904" s="254" t="s">
        <v>1190</v>
      </c>
      <c r="G904" s="252"/>
      <c r="H904" s="255">
        <v>25.192</v>
      </c>
      <c r="I904" s="256"/>
      <c r="J904" s="252"/>
      <c r="K904" s="252"/>
      <c r="L904" s="257"/>
      <c r="M904" s="258"/>
      <c r="N904" s="259"/>
      <c r="O904" s="259"/>
      <c r="P904" s="259"/>
      <c r="Q904" s="259"/>
      <c r="R904" s="259"/>
      <c r="S904" s="259"/>
      <c r="T904" s="260"/>
      <c r="AT904" s="261" t="s">
        <v>218</v>
      </c>
      <c r="AU904" s="261" t="s">
        <v>85</v>
      </c>
      <c r="AV904" s="12" t="s">
        <v>85</v>
      </c>
      <c r="AW904" s="12" t="s">
        <v>39</v>
      </c>
      <c r="AX904" s="12" t="s">
        <v>76</v>
      </c>
      <c r="AY904" s="261" t="s">
        <v>208</v>
      </c>
    </row>
    <row r="905" spans="2:51" s="12" customFormat="1" ht="13.5">
      <c r="B905" s="251"/>
      <c r="C905" s="252"/>
      <c r="D905" s="248" t="s">
        <v>218</v>
      </c>
      <c r="E905" s="253" t="s">
        <v>22</v>
      </c>
      <c r="F905" s="254" t="s">
        <v>1191</v>
      </c>
      <c r="G905" s="252"/>
      <c r="H905" s="255">
        <v>30.292</v>
      </c>
      <c r="I905" s="256"/>
      <c r="J905" s="252"/>
      <c r="K905" s="252"/>
      <c r="L905" s="257"/>
      <c r="M905" s="258"/>
      <c r="N905" s="259"/>
      <c r="O905" s="259"/>
      <c r="P905" s="259"/>
      <c r="Q905" s="259"/>
      <c r="R905" s="259"/>
      <c r="S905" s="259"/>
      <c r="T905" s="260"/>
      <c r="AT905" s="261" t="s">
        <v>218</v>
      </c>
      <c r="AU905" s="261" t="s">
        <v>85</v>
      </c>
      <c r="AV905" s="12" t="s">
        <v>85</v>
      </c>
      <c r="AW905" s="12" t="s">
        <v>39</v>
      </c>
      <c r="AX905" s="12" t="s">
        <v>76</v>
      </c>
      <c r="AY905" s="261" t="s">
        <v>208</v>
      </c>
    </row>
    <row r="906" spans="2:51" s="12" customFormat="1" ht="13.5">
      <c r="B906" s="251"/>
      <c r="C906" s="252"/>
      <c r="D906" s="248" t="s">
        <v>218</v>
      </c>
      <c r="E906" s="253" t="s">
        <v>22</v>
      </c>
      <c r="F906" s="254" t="s">
        <v>1192</v>
      </c>
      <c r="G906" s="252"/>
      <c r="H906" s="255">
        <v>37.149</v>
      </c>
      <c r="I906" s="256"/>
      <c r="J906" s="252"/>
      <c r="K906" s="252"/>
      <c r="L906" s="257"/>
      <c r="M906" s="258"/>
      <c r="N906" s="259"/>
      <c r="O906" s="259"/>
      <c r="P906" s="259"/>
      <c r="Q906" s="259"/>
      <c r="R906" s="259"/>
      <c r="S906" s="259"/>
      <c r="T906" s="260"/>
      <c r="AT906" s="261" t="s">
        <v>218</v>
      </c>
      <c r="AU906" s="261" t="s">
        <v>85</v>
      </c>
      <c r="AV906" s="12" t="s">
        <v>85</v>
      </c>
      <c r="AW906" s="12" t="s">
        <v>39</v>
      </c>
      <c r="AX906" s="12" t="s">
        <v>76</v>
      </c>
      <c r="AY906" s="261" t="s">
        <v>208</v>
      </c>
    </row>
    <row r="907" spans="2:51" s="12" customFormat="1" ht="13.5">
      <c r="B907" s="251"/>
      <c r="C907" s="252"/>
      <c r="D907" s="248" t="s">
        <v>218</v>
      </c>
      <c r="E907" s="253" t="s">
        <v>22</v>
      </c>
      <c r="F907" s="254" t="s">
        <v>1193</v>
      </c>
      <c r="G907" s="252"/>
      <c r="H907" s="255">
        <v>25.154</v>
      </c>
      <c r="I907" s="256"/>
      <c r="J907" s="252"/>
      <c r="K907" s="252"/>
      <c r="L907" s="257"/>
      <c r="M907" s="258"/>
      <c r="N907" s="259"/>
      <c r="O907" s="259"/>
      <c r="P907" s="259"/>
      <c r="Q907" s="259"/>
      <c r="R907" s="259"/>
      <c r="S907" s="259"/>
      <c r="T907" s="260"/>
      <c r="AT907" s="261" t="s">
        <v>218</v>
      </c>
      <c r="AU907" s="261" t="s">
        <v>85</v>
      </c>
      <c r="AV907" s="12" t="s">
        <v>85</v>
      </c>
      <c r="AW907" s="12" t="s">
        <v>39</v>
      </c>
      <c r="AX907" s="12" t="s">
        <v>76</v>
      </c>
      <c r="AY907" s="261" t="s">
        <v>208</v>
      </c>
    </row>
    <row r="908" spans="2:51" s="12" customFormat="1" ht="13.5">
      <c r="B908" s="251"/>
      <c r="C908" s="252"/>
      <c r="D908" s="248" t="s">
        <v>218</v>
      </c>
      <c r="E908" s="253" t="s">
        <v>22</v>
      </c>
      <c r="F908" s="254" t="s">
        <v>1194</v>
      </c>
      <c r="G908" s="252"/>
      <c r="H908" s="255">
        <v>37.054</v>
      </c>
      <c r="I908" s="256"/>
      <c r="J908" s="252"/>
      <c r="K908" s="252"/>
      <c r="L908" s="257"/>
      <c r="M908" s="258"/>
      <c r="N908" s="259"/>
      <c r="O908" s="259"/>
      <c r="P908" s="259"/>
      <c r="Q908" s="259"/>
      <c r="R908" s="259"/>
      <c r="S908" s="259"/>
      <c r="T908" s="260"/>
      <c r="AT908" s="261" t="s">
        <v>218</v>
      </c>
      <c r="AU908" s="261" t="s">
        <v>85</v>
      </c>
      <c r="AV908" s="12" t="s">
        <v>85</v>
      </c>
      <c r="AW908" s="12" t="s">
        <v>39</v>
      </c>
      <c r="AX908" s="12" t="s">
        <v>76</v>
      </c>
      <c r="AY908" s="261" t="s">
        <v>208</v>
      </c>
    </row>
    <row r="909" spans="2:51" s="12" customFormat="1" ht="13.5">
      <c r="B909" s="251"/>
      <c r="C909" s="252"/>
      <c r="D909" s="248" t="s">
        <v>218</v>
      </c>
      <c r="E909" s="253" t="s">
        <v>22</v>
      </c>
      <c r="F909" s="254" t="s">
        <v>1195</v>
      </c>
      <c r="G909" s="252"/>
      <c r="H909" s="255">
        <v>20.916</v>
      </c>
      <c r="I909" s="256"/>
      <c r="J909" s="252"/>
      <c r="K909" s="252"/>
      <c r="L909" s="257"/>
      <c r="M909" s="258"/>
      <c r="N909" s="259"/>
      <c r="O909" s="259"/>
      <c r="P909" s="259"/>
      <c r="Q909" s="259"/>
      <c r="R909" s="259"/>
      <c r="S909" s="259"/>
      <c r="T909" s="260"/>
      <c r="AT909" s="261" t="s">
        <v>218</v>
      </c>
      <c r="AU909" s="261" t="s">
        <v>85</v>
      </c>
      <c r="AV909" s="12" t="s">
        <v>85</v>
      </c>
      <c r="AW909" s="12" t="s">
        <v>39</v>
      </c>
      <c r="AX909" s="12" t="s">
        <v>76</v>
      </c>
      <c r="AY909" s="261" t="s">
        <v>208</v>
      </c>
    </row>
    <row r="910" spans="2:51" s="15" customFormat="1" ht="13.5">
      <c r="B910" s="296"/>
      <c r="C910" s="297"/>
      <c r="D910" s="248" t="s">
        <v>218</v>
      </c>
      <c r="E910" s="298" t="s">
        <v>22</v>
      </c>
      <c r="F910" s="299" t="s">
        <v>710</v>
      </c>
      <c r="G910" s="297"/>
      <c r="H910" s="300">
        <v>957.324</v>
      </c>
      <c r="I910" s="301"/>
      <c r="J910" s="297"/>
      <c r="K910" s="297"/>
      <c r="L910" s="302"/>
      <c r="M910" s="303"/>
      <c r="N910" s="304"/>
      <c r="O910" s="304"/>
      <c r="P910" s="304"/>
      <c r="Q910" s="304"/>
      <c r="R910" s="304"/>
      <c r="S910" s="304"/>
      <c r="T910" s="305"/>
      <c r="AT910" s="306" t="s">
        <v>218</v>
      </c>
      <c r="AU910" s="306" t="s">
        <v>85</v>
      </c>
      <c r="AV910" s="15" t="s">
        <v>104</v>
      </c>
      <c r="AW910" s="15" t="s">
        <v>39</v>
      </c>
      <c r="AX910" s="15" t="s">
        <v>76</v>
      </c>
      <c r="AY910" s="306" t="s">
        <v>208</v>
      </c>
    </row>
    <row r="911" spans="2:51" s="13" customFormat="1" ht="13.5">
      <c r="B911" s="262"/>
      <c r="C911" s="263"/>
      <c r="D911" s="248" t="s">
        <v>218</v>
      </c>
      <c r="E911" s="264" t="s">
        <v>22</v>
      </c>
      <c r="F911" s="265" t="s">
        <v>259</v>
      </c>
      <c r="G911" s="263"/>
      <c r="H911" s="266">
        <v>2966.733</v>
      </c>
      <c r="I911" s="267"/>
      <c r="J911" s="263"/>
      <c r="K911" s="263"/>
      <c r="L911" s="268"/>
      <c r="M911" s="269"/>
      <c r="N911" s="270"/>
      <c r="O911" s="270"/>
      <c r="P911" s="270"/>
      <c r="Q911" s="270"/>
      <c r="R911" s="270"/>
      <c r="S911" s="270"/>
      <c r="T911" s="271"/>
      <c r="AT911" s="272" t="s">
        <v>218</v>
      </c>
      <c r="AU911" s="272" t="s">
        <v>85</v>
      </c>
      <c r="AV911" s="13" t="s">
        <v>121</v>
      </c>
      <c r="AW911" s="13" t="s">
        <v>39</v>
      </c>
      <c r="AX911" s="13" t="s">
        <v>18</v>
      </c>
      <c r="AY911" s="272" t="s">
        <v>208</v>
      </c>
    </row>
    <row r="912" spans="2:65" s="1" customFormat="1" ht="25.5" customHeight="1">
      <c r="B912" s="48"/>
      <c r="C912" s="236" t="s">
        <v>1196</v>
      </c>
      <c r="D912" s="236" t="s">
        <v>210</v>
      </c>
      <c r="E912" s="237" t="s">
        <v>1197</v>
      </c>
      <c r="F912" s="238" t="s">
        <v>1198</v>
      </c>
      <c r="G912" s="239" t="s">
        <v>213</v>
      </c>
      <c r="H912" s="240">
        <v>2966.733</v>
      </c>
      <c r="I912" s="241"/>
      <c r="J912" s="242">
        <f>ROUND(I912*H912,2)</f>
        <v>0</v>
      </c>
      <c r="K912" s="238" t="s">
        <v>214</v>
      </c>
      <c r="L912" s="74"/>
      <c r="M912" s="243" t="s">
        <v>22</v>
      </c>
      <c r="N912" s="244" t="s">
        <v>47</v>
      </c>
      <c r="O912" s="49"/>
      <c r="P912" s="245">
        <f>O912*H912</f>
        <v>0</v>
      </c>
      <c r="Q912" s="245">
        <v>0.01103</v>
      </c>
      <c r="R912" s="245">
        <f>Q912*H912</f>
        <v>32.723064990000005</v>
      </c>
      <c r="S912" s="245">
        <v>0</v>
      </c>
      <c r="T912" s="246">
        <f>S912*H912</f>
        <v>0</v>
      </c>
      <c r="AR912" s="26" t="s">
        <v>121</v>
      </c>
      <c r="AT912" s="26" t="s">
        <v>210</v>
      </c>
      <c r="AU912" s="26" t="s">
        <v>85</v>
      </c>
      <c r="AY912" s="26" t="s">
        <v>208</v>
      </c>
      <c r="BE912" s="247">
        <f>IF(N912="základní",J912,0)</f>
        <v>0</v>
      </c>
      <c r="BF912" s="247">
        <f>IF(N912="snížená",J912,0)</f>
        <v>0</v>
      </c>
      <c r="BG912" s="247">
        <f>IF(N912="zákl. přenesená",J912,0)</f>
        <v>0</v>
      </c>
      <c r="BH912" s="247">
        <f>IF(N912="sníž. přenesená",J912,0)</f>
        <v>0</v>
      </c>
      <c r="BI912" s="247">
        <f>IF(N912="nulová",J912,0)</f>
        <v>0</v>
      </c>
      <c r="BJ912" s="26" t="s">
        <v>18</v>
      </c>
      <c r="BK912" s="247">
        <f>ROUND(I912*H912,2)</f>
        <v>0</v>
      </c>
      <c r="BL912" s="26" t="s">
        <v>121</v>
      </c>
      <c r="BM912" s="26" t="s">
        <v>1199</v>
      </c>
    </row>
    <row r="913" spans="2:47" s="1" customFormat="1" ht="13.5">
      <c r="B913" s="48"/>
      <c r="C913" s="76"/>
      <c r="D913" s="248" t="s">
        <v>216</v>
      </c>
      <c r="E913" s="76"/>
      <c r="F913" s="249" t="s">
        <v>1141</v>
      </c>
      <c r="G913" s="76"/>
      <c r="H913" s="76"/>
      <c r="I913" s="206"/>
      <c r="J913" s="76"/>
      <c r="K913" s="76"/>
      <c r="L913" s="74"/>
      <c r="M913" s="250"/>
      <c r="N913" s="49"/>
      <c r="O913" s="49"/>
      <c r="P913" s="49"/>
      <c r="Q913" s="49"/>
      <c r="R913" s="49"/>
      <c r="S913" s="49"/>
      <c r="T913" s="97"/>
      <c r="AT913" s="26" t="s">
        <v>216</v>
      </c>
      <c r="AU913" s="26" t="s">
        <v>85</v>
      </c>
    </row>
    <row r="914" spans="2:51" s="14" customFormat="1" ht="13.5">
      <c r="B914" s="273"/>
      <c r="C914" s="274"/>
      <c r="D914" s="248" t="s">
        <v>218</v>
      </c>
      <c r="E914" s="275" t="s">
        <v>22</v>
      </c>
      <c r="F914" s="276" t="s">
        <v>1146</v>
      </c>
      <c r="G914" s="274"/>
      <c r="H914" s="275" t="s">
        <v>22</v>
      </c>
      <c r="I914" s="277"/>
      <c r="J914" s="274"/>
      <c r="K914" s="274"/>
      <c r="L914" s="278"/>
      <c r="M914" s="279"/>
      <c r="N914" s="280"/>
      <c r="O914" s="280"/>
      <c r="P914" s="280"/>
      <c r="Q914" s="280"/>
      <c r="R914" s="280"/>
      <c r="S914" s="280"/>
      <c r="T914" s="281"/>
      <c r="AT914" s="282" t="s">
        <v>218</v>
      </c>
      <c r="AU914" s="282" t="s">
        <v>85</v>
      </c>
      <c r="AV914" s="14" t="s">
        <v>18</v>
      </c>
      <c r="AW914" s="14" t="s">
        <v>39</v>
      </c>
      <c r="AX914" s="14" t="s">
        <v>76</v>
      </c>
      <c r="AY914" s="282" t="s">
        <v>208</v>
      </c>
    </row>
    <row r="915" spans="2:51" s="12" customFormat="1" ht="13.5">
      <c r="B915" s="251"/>
      <c r="C915" s="252"/>
      <c r="D915" s="248" t="s">
        <v>218</v>
      </c>
      <c r="E915" s="253" t="s">
        <v>22</v>
      </c>
      <c r="F915" s="254" t="s">
        <v>1147</v>
      </c>
      <c r="G915" s="252"/>
      <c r="H915" s="255">
        <v>7.347</v>
      </c>
      <c r="I915" s="256"/>
      <c r="J915" s="252"/>
      <c r="K915" s="252"/>
      <c r="L915" s="257"/>
      <c r="M915" s="258"/>
      <c r="N915" s="259"/>
      <c r="O915" s="259"/>
      <c r="P915" s="259"/>
      <c r="Q915" s="259"/>
      <c r="R915" s="259"/>
      <c r="S915" s="259"/>
      <c r="T915" s="260"/>
      <c r="AT915" s="261" t="s">
        <v>218</v>
      </c>
      <c r="AU915" s="261" t="s">
        <v>85</v>
      </c>
      <c r="AV915" s="12" t="s">
        <v>85</v>
      </c>
      <c r="AW915" s="12" t="s">
        <v>39</v>
      </c>
      <c r="AX915" s="12" t="s">
        <v>76</v>
      </c>
      <c r="AY915" s="261" t="s">
        <v>208</v>
      </c>
    </row>
    <row r="916" spans="2:51" s="12" customFormat="1" ht="13.5">
      <c r="B916" s="251"/>
      <c r="C916" s="252"/>
      <c r="D916" s="248" t="s">
        <v>218</v>
      </c>
      <c r="E916" s="253" t="s">
        <v>22</v>
      </c>
      <c r="F916" s="254" t="s">
        <v>1148</v>
      </c>
      <c r="G916" s="252"/>
      <c r="H916" s="255">
        <v>104.243</v>
      </c>
      <c r="I916" s="256"/>
      <c r="J916" s="252"/>
      <c r="K916" s="252"/>
      <c r="L916" s="257"/>
      <c r="M916" s="258"/>
      <c r="N916" s="259"/>
      <c r="O916" s="259"/>
      <c r="P916" s="259"/>
      <c r="Q916" s="259"/>
      <c r="R916" s="259"/>
      <c r="S916" s="259"/>
      <c r="T916" s="260"/>
      <c r="AT916" s="261" t="s">
        <v>218</v>
      </c>
      <c r="AU916" s="261" t="s">
        <v>85</v>
      </c>
      <c r="AV916" s="12" t="s">
        <v>85</v>
      </c>
      <c r="AW916" s="12" t="s">
        <v>39</v>
      </c>
      <c r="AX916" s="12" t="s">
        <v>76</v>
      </c>
      <c r="AY916" s="261" t="s">
        <v>208</v>
      </c>
    </row>
    <row r="917" spans="2:51" s="12" customFormat="1" ht="13.5">
      <c r="B917" s="251"/>
      <c r="C917" s="252"/>
      <c r="D917" s="248" t="s">
        <v>218</v>
      </c>
      <c r="E917" s="253" t="s">
        <v>22</v>
      </c>
      <c r="F917" s="254" t="s">
        <v>1149</v>
      </c>
      <c r="G917" s="252"/>
      <c r="H917" s="255">
        <v>23.471</v>
      </c>
      <c r="I917" s="256"/>
      <c r="J917" s="252"/>
      <c r="K917" s="252"/>
      <c r="L917" s="257"/>
      <c r="M917" s="258"/>
      <c r="N917" s="259"/>
      <c r="O917" s="259"/>
      <c r="P917" s="259"/>
      <c r="Q917" s="259"/>
      <c r="R917" s="259"/>
      <c r="S917" s="259"/>
      <c r="T917" s="260"/>
      <c r="AT917" s="261" t="s">
        <v>218</v>
      </c>
      <c r="AU917" s="261" t="s">
        <v>85</v>
      </c>
      <c r="AV917" s="12" t="s">
        <v>85</v>
      </c>
      <c r="AW917" s="12" t="s">
        <v>39</v>
      </c>
      <c r="AX917" s="12" t="s">
        <v>76</v>
      </c>
      <c r="AY917" s="261" t="s">
        <v>208</v>
      </c>
    </row>
    <row r="918" spans="2:51" s="12" customFormat="1" ht="13.5">
      <c r="B918" s="251"/>
      <c r="C918" s="252"/>
      <c r="D918" s="248" t="s">
        <v>218</v>
      </c>
      <c r="E918" s="253" t="s">
        <v>22</v>
      </c>
      <c r="F918" s="254" t="s">
        <v>1150</v>
      </c>
      <c r="G918" s="252"/>
      <c r="H918" s="255">
        <v>183.076</v>
      </c>
      <c r="I918" s="256"/>
      <c r="J918" s="252"/>
      <c r="K918" s="252"/>
      <c r="L918" s="257"/>
      <c r="M918" s="258"/>
      <c r="N918" s="259"/>
      <c r="O918" s="259"/>
      <c r="P918" s="259"/>
      <c r="Q918" s="259"/>
      <c r="R918" s="259"/>
      <c r="S918" s="259"/>
      <c r="T918" s="260"/>
      <c r="AT918" s="261" t="s">
        <v>218</v>
      </c>
      <c r="AU918" s="261" t="s">
        <v>85</v>
      </c>
      <c r="AV918" s="12" t="s">
        <v>85</v>
      </c>
      <c r="AW918" s="12" t="s">
        <v>39</v>
      </c>
      <c r="AX918" s="12" t="s">
        <v>76</v>
      </c>
      <c r="AY918" s="261" t="s">
        <v>208</v>
      </c>
    </row>
    <row r="919" spans="2:51" s="12" customFormat="1" ht="13.5">
      <c r="B919" s="251"/>
      <c r="C919" s="252"/>
      <c r="D919" s="248" t="s">
        <v>218</v>
      </c>
      <c r="E919" s="253" t="s">
        <v>22</v>
      </c>
      <c r="F919" s="254" t="s">
        <v>1151</v>
      </c>
      <c r="G919" s="252"/>
      <c r="H919" s="255">
        <v>18.01</v>
      </c>
      <c r="I919" s="256"/>
      <c r="J919" s="252"/>
      <c r="K919" s="252"/>
      <c r="L919" s="257"/>
      <c r="M919" s="258"/>
      <c r="N919" s="259"/>
      <c r="O919" s="259"/>
      <c r="P919" s="259"/>
      <c r="Q919" s="259"/>
      <c r="R919" s="259"/>
      <c r="S919" s="259"/>
      <c r="T919" s="260"/>
      <c r="AT919" s="261" t="s">
        <v>218</v>
      </c>
      <c r="AU919" s="261" t="s">
        <v>85</v>
      </c>
      <c r="AV919" s="12" t="s">
        <v>85</v>
      </c>
      <c r="AW919" s="12" t="s">
        <v>39</v>
      </c>
      <c r="AX919" s="12" t="s">
        <v>76</v>
      </c>
      <c r="AY919" s="261" t="s">
        <v>208</v>
      </c>
    </row>
    <row r="920" spans="2:51" s="12" customFormat="1" ht="13.5">
      <c r="B920" s="251"/>
      <c r="C920" s="252"/>
      <c r="D920" s="248" t="s">
        <v>218</v>
      </c>
      <c r="E920" s="253" t="s">
        <v>22</v>
      </c>
      <c r="F920" s="254" t="s">
        <v>1152</v>
      </c>
      <c r="G920" s="252"/>
      <c r="H920" s="255">
        <v>23.93</v>
      </c>
      <c r="I920" s="256"/>
      <c r="J920" s="252"/>
      <c r="K920" s="252"/>
      <c r="L920" s="257"/>
      <c r="M920" s="258"/>
      <c r="N920" s="259"/>
      <c r="O920" s="259"/>
      <c r="P920" s="259"/>
      <c r="Q920" s="259"/>
      <c r="R920" s="259"/>
      <c r="S920" s="259"/>
      <c r="T920" s="260"/>
      <c r="AT920" s="261" t="s">
        <v>218</v>
      </c>
      <c r="AU920" s="261" t="s">
        <v>85</v>
      </c>
      <c r="AV920" s="12" t="s">
        <v>85</v>
      </c>
      <c r="AW920" s="12" t="s">
        <v>39</v>
      </c>
      <c r="AX920" s="12" t="s">
        <v>76</v>
      </c>
      <c r="AY920" s="261" t="s">
        <v>208</v>
      </c>
    </row>
    <row r="921" spans="2:51" s="12" customFormat="1" ht="13.5">
      <c r="B921" s="251"/>
      <c r="C921" s="252"/>
      <c r="D921" s="248" t="s">
        <v>218</v>
      </c>
      <c r="E921" s="253" t="s">
        <v>22</v>
      </c>
      <c r="F921" s="254" t="s">
        <v>1153</v>
      </c>
      <c r="G921" s="252"/>
      <c r="H921" s="255">
        <v>15.61</v>
      </c>
      <c r="I921" s="256"/>
      <c r="J921" s="252"/>
      <c r="K921" s="252"/>
      <c r="L921" s="257"/>
      <c r="M921" s="258"/>
      <c r="N921" s="259"/>
      <c r="O921" s="259"/>
      <c r="P921" s="259"/>
      <c r="Q921" s="259"/>
      <c r="R921" s="259"/>
      <c r="S921" s="259"/>
      <c r="T921" s="260"/>
      <c r="AT921" s="261" t="s">
        <v>218</v>
      </c>
      <c r="AU921" s="261" t="s">
        <v>85</v>
      </c>
      <c r="AV921" s="12" t="s">
        <v>85</v>
      </c>
      <c r="AW921" s="12" t="s">
        <v>39</v>
      </c>
      <c r="AX921" s="12" t="s">
        <v>76</v>
      </c>
      <c r="AY921" s="261" t="s">
        <v>208</v>
      </c>
    </row>
    <row r="922" spans="2:51" s="12" customFormat="1" ht="13.5">
      <c r="B922" s="251"/>
      <c r="C922" s="252"/>
      <c r="D922" s="248" t="s">
        <v>218</v>
      </c>
      <c r="E922" s="253" t="s">
        <v>22</v>
      </c>
      <c r="F922" s="254" t="s">
        <v>1154</v>
      </c>
      <c r="G922" s="252"/>
      <c r="H922" s="255">
        <v>25.1</v>
      </c>
      <c r="I922" s="256"/>
      <c r="J922" s="252"/>
      <c r="K922" s="252"/>
      <c r="L922" s="257"/>
      <c r="M922" s="258"/>
      <c r="N922" s="259"/>
      <c r="O922" s="259"/>
      <c r="P922" s="259"/>
      <c r="Q922" s="259"/>
      <c r="R922" s="259"/>
      <c r="S922" s="259"/>
      <c r="T922" s="260"/>
      <c r="AT922" s="261" t="s">
        <v>218</v>
      </c>
      <c r="AU922" s="261" t="s">
        <v>85</v>
      </c>
      <c r="AV922" s="12" t="s">
        <v>85</v>
      </c>
      <c r="AW922" s="12" t="s">
        <v>39</v>
      </c>
      <c r="AX922" s="12" t="s">
        <v>76</v>
      </c>
      <c r="AY922" s="261" t="s">
        <v>208</v>
      </c>
    </row>
    <row r="923" spans="2:51" s="12" customFormat="1" ht="13.5">
      <c r="B923" s="251"/>
      <c r="C923" s="252"/>
      <c r="D923" s="248" t="s">
        <v>218</v>
      </c>
      <c r="E923" s="253" t="s">
        <v>22</v>
      </c>
      <c r="F923" s="254" t="s">
        <v>1155</v>
      </c>
      <c r="G923" s="252"/>
      <c r="H923" s="255">
        <v>25.25</v>
      </c>
      <c r="I923" s="256"/>
      <c r="J923" s="252"/>
      <c r="K923" s="252"/>
      <c r="L923" s="257"/>
      <c r="M923" s="258"/>
      <c r="N923" s="259"/>
      <c r="O923" s="259"/>
      <c r="P923" s="259"/>
      <c r="Q923" s="259"/>
      <c r="R923" s="259"/>
      <c r="S923" s="259"/>
      <c r="T923" s="260"/>
      <c r="AT923" s="261" t="s">
        <v>218</v>
      </c>
      <c r="AU923" s="261" t="s">
        <v>85</v>
      </c>
      <c r="AV923" s="12" t="s">
        <v>85</v>
      </c>
      <c r="AW923" s="12" t="s">
        <v>39</v>
      </c>
      <c r="AX923" s="12" t="s">
        <v>76</v>
      </c>
      <c r="AY923" s="261" t="s">
        <v>208</v>
      </c>
    </row>
    <row r="924" spans="2:51" s="12" customFormat="1" ht="13.5">
      <c r="B924" s="251"/>
      <c r="C924" s="252"/>
      <c r="D924" s="248" t="s">
        <v>218</v>
      </c>
      <c r="E924" s="253" t="s">
        <v>22</v>
      </c>
      <c r="F924" s="254" t="s">
        <v>1156</v>
      </c>
      <c r="G924" s="252"/>
      <c r="H924" s="255">
        <v>98.697</v>
      </c>
      <c r="I924" s="256"/>
      <c r="J924" s="252"/>
      <c r="K924" s="252"/>
      <c r="L924" s="257"/>
      <c r="M924" s="258"/>
      <c r="N924" s="259"/>
      <c r="O924" s="259"/>
      <c r="P924" s="259"/>
      <c r="Q924" s="259"/>
      <c r="R924" s="259"/>
      <c r="S924" s="259"/>
      <c r="T924" s="260"/>
      <c r="AT924" s="261" t="s">
        <v>218</v>
      </c>
      <c r="AU924" s="261" t="s">
        <v>85</v>
      </c>
      <c r="AV924" s="12" t="s">
        <v>85</v>
      </c>
      <c r="AW924" s="12" t="s">
        <v>39</v>
      </c>
      <c r="AX924" s="12" t="s">
        <v>76</v>
      </c>
      <c r="AY924" s="261" t="s">
        <v>208</v>
      </c>
    </row>
    <row r="925" spans="2:51" s="12" customFormat="1" ht="13.5">
      <c r="B925" s="251"/>
      <c r="C925" s="252"/>
      <c r="D925" s="248" t="s">
        <v>218</v>
      </c>
      <c r="E925" s="253" t="s">
        <v>22</v>
      </c>
      <c r="F925" s="254" t="s">
        <v>1157</v>
      </c>
      <c r="G925" s="252"/>
      <c r="H925" s="255">
        <v>71.123</v>
      </c>
      <c r="I925" s="256"/>
      <c r="J925" s="252"/>
      <c r="K925" s="252"/>
      <c r="L925" s="257"/>
      <c r="M925" s="258"/>
      <c r="N925" s="259"/>
      <c r="O925" s="259"/>
      <c r="P925" s="259"/>
      <c r="Q925" s="259"/>
      <c r="R925" s="259"/>
      <c r="S925" s="259"/>
      <c r="T925" s="260"/>
      <c r="AT925" s="261" t="s">
        <v>218</v>
      </c>
      <c r="AU925" s="261" t="s">
        <v>85</v>
      </c>
      <c r="AV925" s="12" t="s">
        <v>85</v>
      </c>
      <c r="AW925" s="12" t="s">
        <v>39</v>
      </c>
      <c r="AX925" s="12" t="s">
        <v>76</v>
      </c>
      <c r="AY925" s="261" t="s">
        <v>208</v>
      </c>
    </row>
    <row r="926" spans="2:51" s="12" customFormat="1" ht="13.5">
      <c r="B926" s="251"/>
      <c r="C926" s="252"/>
      <c r="D926" s="248" t="s">
        <v>218</v>
      </c>
      <c r="E926" s="253" t="s">
        <v>22</v>
      </c>
      <c r="F926" s="254" t="s">
        <v>1158</v>
      </c>
      <c r="G926" s="252"/>
      <c r="H926" s="255">
        <v>114.015</v>
      </c>
      <c r="I926" s="256"/>
      <c r="J926" s="252"/>
      <c r="K926" s="252"/>
      <c r="L926" s="257"/>
      <c r="M926" s="258"/>
      <c r="N926" s="259"/>
      <c r="O926" s="259"/>
      <c r="P926" s="259"/>
      <c r="Q926" s="259"/>
      <c r="R926" s="259"/>
      <c r="S926" s="259"/>
      <c r="T926" s="260"/>
      <c r="AT926" s="261" t="s">
        <v>218</v>
      </c>
      <c r="AU926" s="261" t="s">
        <v>85</v>
      </c>
      <c r="AV926" s="12" t="s">
        <v>85</v>
      </c>
      <c r="AW926" s="12" t="s">
        <v>39</v>
      </c>
      <c r="AX926" s="12" t="s">
        <v>76</v>
      </c>
      <c r="AY926" s="261" t="s">
        <v>208</v>
      </c>
    </row>
    <row r="927" spans="2:51" s="12" customFormat="1" ht="13.5">
      <c r="B927" s="251"/>
      <c r="C927" s="252"/>
      <c r="D927" s="248" t="s">
        <v>218</v>
      </c>
      <c r="E927" s="253" t="s">
        <v>22</v>
      </c>
      <c r="F927" s="254" t="s">
        <v>1159</v>
      </c>
      <c r="G927" s="252"/>
      <c r="H927" s="255">
        <v>113.064</v>
      </c>
      <c r="I927" s="256"/>
      <c r="J927" s="252"/>
      <c r="K927" s="252"/>
      <c r="L927" s="257"/>
      <c r="M927" s="258"/>
      <c r="N927" s="259"/>
      <c r="O927" s="259"/>
      <c r="P927" s="259"/>
      <c r="Q927" s="259"/>
      <c r="R927" s="259"/>
      <c r="S927" s="259"/>
      <c r="T927" s="260"/>
      <c r="AT927" s="261" t="s">
        <v>218</v>
      </c>
      <c r="AU927" s="261" t="s">
        <v>85</v>
      </c>
      <c r="AV927" s="12" t="s">
        <v>85</v>
      </c>
      <c r="AW927" s="12" t="s">
        <v>39</v>
      </c>
      <c r="AX927" s="12" t="s">
        <v>76</v>
      </c>
      <c r="AY927" s="261" t="s">
        <v>208</v>
      </c>
    </row>
    <row r="928" spans="2:51" s="12" customFormat="1" ht="13.5">
      <c r="B928" s="251"/>
      <c r="C928" s="252"/>
      <c r="D928" s="248" t="s">
        <v>218</v>
      </c>
      <c r="E928" s="253" t="s">
        <v>22</v>
      </c>
      <c r="F928" s="254" t="s">
        <v>1160</v>
      </c>
      <c r="G928" s="252"/>
      <c r="H928" s="255">
        <v>224.24</v>
      </c>
      <c r="I928" s="256"/>
      <c r="J928" s="252"/>
      <c r="K928" s="252"/>
      <c r="L928" s="257"/>
      <c r="M928" s="258"/>
      <c r="N928" s="259"/>
      <c r="O928" s="259"/>
      <c r="P928" s="259"/>
      <c r="Q928" s="259"/>
      <c r="R928" s="259"/>
      <c r="S928" s="259"/>
      <c r="T928" s="260"/>
      <c r="AT928" s="261" t="s">
        <v>218</v>
      </c>
      <c r="AU928" s="261" t="s">
        <v>85</v>
      </c>
      <c r="AV928" s="12" t="s">
        <v>85</v>
      </c>
      <c r="AW928" s="12" t="s">
        <v>39</v>
      </c>
      <c r="AX928" s="12" t="s">
        <v>76</v>
      </c>
      <c r="AY928" s="261" t="s">
        <v>208</v>
      </c>
    </row>
    <row r="929" spans="2:51" s="12" customFormat="1" ht="13.5">
      <c r="B929" s="251"/>
      <c r="C929" s="252"/>
      <c r="D929" s="248" t="s">
        <v>218</v>
      </c>
      <c r="E929" s="253" t="s">
        <v>22</v>
      </c>
      <c r="F929" s="254" t="s">
        <v>1161</v>
      </c>
      <c r="G929" s="252"/>
      <c r="H929" s="255">
        <v>37.539</v>
      </c>
      <c r="I929" s="256"/>
      <c r="J929" s="252"/>
      <c r="K929" s="252"/>
      <c r="L929" s="257"/>
      <c r="M929" s="258"/>
      <c r="N929" s="259"/>
      <c r="O929" s="259"/>
      <c r="P929" s="259"/>
      <c r="Q929" s="259"/>
      <c r="R929" s="259"/>
      <c r="S929" s="259"/>
      <c r="T929" s="260"/>
      <c r="AT929" s="261" t="s">
        <v>218</v>
      </c>
      <c r="AU929" s="261" t="s">
        <v>85</v>
      </c>
      <c r="AV929" s="12" t="s">
        <v>85</v>
      </c>
      <c r="AW929" s="12" t="s">
        <v>39</v>
      </c>
      <c r="AX929" s="12" t="s">
        <v>76</v>
      </c>
      <c r="AY929" s="261" t="s">
        <v>208</v>
      </c>
    </row>
    <row r="930" spans="2:51" s="15" customFormat="1" ht="13.5">
      <c r="B930" s="296"/>
      <c r="C930" s="297"/>
      <c r="D930" s="248" t="s">
        <v>218</v>
      </c>
      <c r="E930" s="298" t="s">
        <v>22</v>
      </c>
      <c r="F930" s="299" t="s">
        <v>695</v>
      </c>
      <c r="G930" s="297"/>
      <c r="H930" s="300">
        <v>1084.715</v>
      </c>
      <c r="I930" s="301"/>
      <c r="J930" s="297"/>
      <c r="K930" s="297"/>
      <c r="L930" s="302"/>
      <c r="M930" s="303"/>
      <c r="N930" s="304"/>
      <c r="O930" s="304"/>
      <c r="P930" s="304"/>
      <c r="Q930" s="304"/>
      <c r="R930" s="304"/>
      <c r="S930" s="304"/>
      <c r="T930" s="305"/>
      <c r="AT930" s="306" t="s">
        <v>218</v>
      </c>
      <c r="AU930" s="306" t="s">
        <v>85</v>
      </c>
      <c r="AV930" s="15" t="s">
        <v>104</v>
      </c>
      <c r="AW930" s="15" t="s">
        <v>39</v>
      </c>
      <c r="AX930" s="15" t="s">
        <v>76</v>
      </c>
      <c r="AY930" s="306" t="s">
        <v>208</v>
      </c>
    </row>
    <row r="931" spans="2:51" s="14" customFormat="1" ht="13.5">
      <c r="B931" s="273"/>
      <c r="C931" s="274"/>
      <c r="D931" s="248" t="s">
        <v>218</v>
      </c>
      <c r="E931" s="275" t="s">
        <v>22</v>
      </c>
      <c r="F931" s="276" t="s">
        <v>1162</v>
      </c>
      <c r="G931" s="274"/>
      <c r="H931" s="275" t="s">
        <v>22</v>
      </c>
      <c r="I931" s="277"/>
      <c r="J931" s="274"/>
      <c r="K931" s="274"/>
      <c r="L931" s="278"/>
      <c r="M931" s="279"/>
      <c r="N931" s="280"/>
      <c r="O931" s="280"/>
      <c r="P931" s="280"/>
      <c r="Q931" s="280"/>
      <c r="R931" s="280"/>
      <c r="S931" s="280"/>
      <c r="T931" s="281"/>
      <c r="AT931" s="282" t="s">
        <v>218</v>
      </c>
      <c r="AU931" s="282" t="s">
        <v>85</v>
      </c>
      <c r="AV931" s="14" t="s">
        <v>18</v>
      </c>
      <c r="AW931" s="14" t="s">
        <v>39</v>
      </c>
      <c r="AX931" s="14" t="s">
        <v>76</v>
      </c>
      <c r="AY931" s="282" t="s">
        <v>208</v>
      </c>
    </row>
    <row r="932" spans="2:51" s="12" customFormat="1" ht="13.5">
      <c r="B932" s="251"/>
      <c r="C932" s="252"/>
      <c r="D932" s="248" t="s">
        <v>218</v>
      </c>
      <c r="E932" s="253" t="s">
        <v>22</v>
      </c>
      <c r="F932" s="254" t="s">
        <v>1163</v>
      </c>
      <c r="G932" s="252"/>
      <c r="H932" s="255">
        <v>70.4</v>
      </c>
      <c r="I932" s="256"/>
      <c r="J932" s="252"/>
      <c r="K932" s="252"/>
      <c r="L932" s="257"/>
      <c r="M932" s="258"/>
      <c r="N932" s="259"/>
      <c r="O932" s="259"/>
      <c r="P932" s="259"/>
      <c r="Q932" s="259"/>
      <c r="R932" s="259"/>
      <c r="S932" s="259"/>
      <c r="T932" s="260"/>
      <c r="AT932" s="261" t="s">
        <v>218</v>
      </c>
      <c r="AU932" s="261" t="s">
        <v>85</v>
      </c>
      <c r="AV932" s="12" t="s">
        <v>85</v>
      </c>
      <c r="AW932" s="12" t="s">
        <v>39</v>
      </c>
      <c r="AX932" s="12" t="s">
        <v>76</v>
      </c>
      <c r="AY932" s="261" t="s">
        <v>208</v>
      </c>
    </row>
    <row r="933" spans="2:51" s="12" customFormat="1" ht="13.5">
      <c r="B933" s="251"/>
      <c r="C933" s="252"/>
      <c r="D933" s="248" t="s">
        <v>218</v>
      </c>
      <c r="E933" s="253" t="s">
        <v>22</v>
      </c>
      <c r="F933" s="254" t="s">
        <v>1164</v>
      </c>
      <c r="G933" s="252"/>
      <c r="H933" s="255">
        <v>0</v>
      </c>
      <c r="I933" s="256"/>
      <c r="J933" s="252"/>
      <c r="K933" s="252"/>
      <c r="L933" s="257"/>
      <c r="M933" s="258"/>
      <c r="N933" s="259"/>
      <c r="O933" s="259"/>
      <c r="P933" s="259"/>
      <c r="Q933" s="259"/>
      <c r="R933" s="259"/>
      <c r="S933" s="259"/>
      <c r="T933" s="260"/>
      <c r="AT933" s="261" t="s">
        <v>218</v>
      </c>
      <c r="AU933" s="261" t="s">
        <v>85</v>
      </c>
      <c r="AV933" s="12" t="s">
        <v>85</v>
      </c>
      <c r="AW933" s="12" t="s">
        <v>39</v>
      </c>
      <c r="AX933" s="12" t="s">
        <v>76</v>
      </c>
      <c r="AY933" s="261" t="s">
        <v>208</v>
      </c>
    </row>
    <row r="934" spans="2:51" s="12" customFormat="1" ht="13.5">
      <c r="B934" s="251"/>
      <c r="C934" s="252"/>
      <c r="D934" s="248" t="s">
        <v>218</v>
      </c>
      <c r="E934" s="253" t="s">
        <v>22</v>
      </c>
      <c r="F934" s="254" t="s">
        <v>1165</v>
      </c>
      <c r="G934" s="252"/>
      <c r="H934" s="255">
        <v>187.86</v>
      </c>
      <c r="I934" s="256"/>
      <c r="J934" s="252"/>
      <c r="K934" s="252"/>
      <c r="L934" s="257"/>
      <c r="M934" s="258"/>
      <c r="N934" s="259"/>
      <c r="O934" s="259"/>
      <c r="P934" s="259"/>
      <c r="Q934" s="259"/>
      <c r="R934" s="259"/>
      <c r="S934" s="259"/>
      <c r="T934" s="260"/>
      <c r="AT934" s="261" t="s">
        <v>218</v>
      </c>
      <c r="AU934" s="261" t="s">
        <v>85</v>
      </c>
      <c r="AV934" s="12" t="s">
        <v>85</v>
      </c>
      <c r="AW934" s="12" t="s">
        <v>39</v>
      </c>
      <c r="AX934" s="12" t="s">
        <v>76</v>
      </c>
      <c r="AY934" s="261" t="s">
        <v>208</v>
      </c>
    </row>
    <row r="935" spans="2:51" s="12" customFormat="1" ht="13.5">
      <c r="B935" s="251"/>
      <c r="C935" s="252"/>
      <c r="D935" s="248" t="s">
        <v>218</v>
      </c>
      <c r="E935" s="253" t="s">
        <v>22</v>
      </c>
      <c r="F935" s="254" t="s">
        <v>1166</v>
      </c>
      <c r="G935" s="252"/>
      <c r="H935" s="255">
        <v>95.92</v>
      </c>
      <c r="I935" s="256"/>
      <c r="J935" s="252"/>
      <c r="K935" s="252"/>
      <c r="L935" s="257"/>
      <c r="M935" s="258"/>
      <c r="N935" s="259"/>
      <c r="O935" s="259"/>
      <c r="P935" s="259"/>
      <c r="Q935" s="259"/>
      <c r="R935" s="259"/>
      <c r="S935" s="259"/>
      <c r="T935" s="260"/>
      <c r="AT935" s="261" t="s">
        <v>218</v>
      </c>
      <c r="AU935" s="261" t="s">
        <v>85</v>
      </c>
      <c r="AV935" s="12" t="s">
        <v>85</v>
      </c>
      <c r="AW935" s="12" t="s">
        <v>39</v>
      </c>
      <c r="AX935" s="12" t="s">
        <v>76</v>
      </c>
      <c r="AY935" s="261" t="s">
        <v>208</v>
      </c>
    </row>
    <row r="936" spans="2:51" s="12" customFormat="1" ht="13.5">
      <c r="B936" s="251"/>
      <c r="C936" s="252"/>
      <c r="D936" s="248" t="s">
        <v>218</v>
      </c>
      <c r="E936" s="253" t="s">
        <v>22</v>
      </c>
      <c r="F936" s="254" t="s">
        <v>1167</v>
      </c>
      <c r="G936" s="252"/>
      <c r="H936" s="255">
        <v>74.76</v>
      </c>
      <c r="I936" s="256"/>
      <c r="J936" s="252"/>
      <c r="K936" s="252"/>
      <c r="L936" s="257"/>
      <c r="M936" s="258"/>
      <c r="N936" s="259"/>
      <c r="O936" s="259"/>
      <c r="P936" s="259"/>
      <c r="Q936" s="259"/>
      <c r="R936" s="259"/>
      <c r="S936" s="259"/>
      <c r="T936" s="260"/>
      <c r="AT936" s="261" t="s">
        <v>218</v>
      </c>
      <c r="AU936" s="261" t="s">
        <v>85</v>
      </c>
      <c r="AV936" s="12" t="s">
        <v>85</v>
      </c>
      <c r="AW936" s="12" t="s">
        <v>39</v>
      </c>
      <c r="AX936" s="12" t="s">
        <v>76</v>
      </c>
      <c r="AY936" s="261" t="s">
        <v>208</v>
      </c>
    </row>
    <row r="937" spans="2:51" s="12" customFormat="1" ht="13.5">
      <c r="B937" s="251"/>
      <c r="C937" s="252"/>
      <c r="D937" s="248" t="s">
        <v>218</v>
      </c>
      <c r="E937" s="253" t="s">
        <v>22</v>
      </c>
      <c r="F937" s="254" t="s">
        <v>1168</v>
      </c>
      <c r="G937" s="252"/>
      <c r="H937" s="255">
        <v>95.92</v>
      </c>
      <c r="I937" s="256"/>
      <c r="J937" s="252"/>
      <c r="K937" s="252"/>
      <c r="L937" s="257"/>
      <c r="M937" s="258"/>
      <c r="N937" s="259"/>
      <c r="O937" s="259"/>
      <c r="P937" s="259"/>
      <c r="Q937" s="259"/>
      <c r="R937" s="259"/>
      <c r="S937" s="259"/>
      <c r="T937" s="260"/>
      <c r="AT937" s="261" t="s">
        <v>218</v>
      </c>
      <c r="AU937" s="261" t="s">
        <v>85</v>
      </c>
      <c r="AV937" s="12" t="s">
        <v>85</v>
      </c>
      <c r="AW937" s="12" t="s">
        <v>39</v>
      </c>
      <c r="AX937" s="12" t="s">
        <v>76</v>
      </c>
      <c r="AY937" s="261" t="s">
        <v>208</v>
      </c>
    </row>
    <row r="938" spans="2:51" s="12" customFormat="1" ht="13.5">
      <c r="B938" s="251"/>
      <c r="C938" s="252"/>
      <c r="D938" s="248" t="s">
        <v>218</v>
      </c>
      <c r="E938" s="253" t="s">
        <v>22</v>
      </c>
      <c r="F938" s="254" t="s">
        <v>1169</v>
      </c>
      <c r="G938" s="252"/>
      <c r="H938" s="255">
        <v>97.52</v>
      </c>
      <c r="I938" s="256"/>
      <c r="J938" s="252"/>
      <c r="K938" s="252"/>
      <c r="L938" s="257"/>
      <c r="M938" s="258"/>
      <c r="N938" s="259"/>
      <c r="O938" s="259"/>
      <c r="P938" s="259"/>
      <c r="Q938" s="259"/>
      <c r="R938" s="259"/>
      <c r="S938" s="259"/>
      <c r="T938" s="260"/>
      <c r="AT938" s="261" t="s">
        <v>218</v>
      </c>
      <c r="AU938" s="261" t="s">
        <v>85</v>
      </c>
      <c r="AV938" s="12" t="s">
        <v>85</v>
      </c>
      <c r="AW938" s="12" t="s">
        <v>39</v>
      </c>
      <c r="AX938" s="12" t="s">
        <v>76</v>
      </c>
      <c r="AY938" s="261" t="s">
        <v>208</v>
      </c>
    </row>
    <row r="939" spans="2:51" s="12" customFormat="1" ht="13.5">
      <c r="B939" s="251"/>
      <c r="C939" s="252"/>
      <c r="D939" s="248" t="s">
        <v>218</v>
      </c>
      <c r="E939" s="253" t="s">
        <v>22</v>
      </c>
      <c r="F939" s="254" t="s">
        <v>1170</v>
      </c>
      <c r="G939" s="252"/>
      <c r="H939" s="255">
        <v>62.958</v>
      </c>
      <c r="I939" s="256"/>
      <c r="J939" s="252"/>
      <c r="K939" s="252"/>
      <c r="L939" s="257"/>
      <c r="M939" s="258"/>
      <c r="N939" s="259"/>
      <c r="O939" s="259"/>
      <c r="P939" s="259"/>
      <c r="Q939" s="259"/>
      <c r="R939" s="259"/>
      <c r="S939" s="259"/>
      <c r="T939" s="260"/>
      <c r="AT939" s="261" t="s">
        <v>218</v>
      </c>
      <c r="AU939" s="261" t="s">
        <v>85</v>
      </c>
      <c r="AV939" s="12" t="s">
        <v>85</v>
      </c>
      <c r="AW939" s="12" t="s">
        <v>39</v>
      </c>
      <c r="AX939" s="12" t="s">
        <v>76</v>
      </c>
      <c r="AY939" s="261" t="s">
        <v>208</v>
      </c>
    </row>
    <row r="940" spans="2:51" s="12" customFormat="1" ht="13.5">
      <c r="B940" s="251"/>
      <c r="C940" s="252"/>
      <c r="D940" s="248" t="s">
        <v>218</v>
      </c>
      <c r="E940" s="253" t="s">
        <v>22</v>
      </c>
      <c r="F940" s="254" t="s">
        <v>1171</v>
      </c>
      <c r="G940" s="252"/>
      <c r="H940" s="255">
        <v>23.512</v>
      </c>
      <c r="I940" s="256"/>
      <c r="J940" s="252"/>
      <c r="K940" s="252"/>
      <c r="L940" s="257"/>
      <c r="M940" s="258"/>
      <c r="N940" s="259"/>
      <c r="O940" s="259"/>
      <c r="P940" s="259"/>
      <c r="Q940" s="259"/>
      <c r="R940" s="259"/>
      <c r="S940" s="259"/>
      <c r="T940" s="260"/>
      <c r="AT940" s="261" t="s">
        <v>218</v>
      </c>
      <c r="AU940" s="261" t="s">
        <v>85</v>
      </c>
      <c r="AV940" s="12" t="s">
        <v>85</v>
      </c>
      <c r="AW940" s="12" t="s">
        <v>39</v>
      </c>
      <c r="AX940" s="12" t="s">
        <v>76</v>
      </c>
      <c r="AY940" s="261" t="s">
        <v>208</v>
      </c>
    </row>
    <row r="941" spans="2:51" s="12" customFormat="1" ht="13.5">
      <c r="B941" s="251"/>
      <c r="C941" s="252"/>
      <c r="D941" s="248" t="s">
        <v>218</v>
      </c>
      <c r="E941" s="253" t="s">
        <v>22</v>
      </c>
      <c r="F941" s="254" t="s">
        <v>1172</v>
      </c>
      <c r="G941" s="252"/>
      <c r="H941" s="255">
        <v>39.658</v>
      </c>
      <c r="I941" s="256"/>
      <c r="J941" s="252"/>
      <c r="K941" s="252"/>
      <c r="L941" s="257"/>
      <c r="M941" s="258"/>
      <c r="N941" s="259"/>
      <c r="O941" s="259"/>
      <c r="P941" s="259"/>
      <c r="Q941" s="259"/>
      <c r="R941" s="259"/>
      <c r="S941" s="259"/>
      <c r="T941" s="260"/>
      <c r="AT941" s="261" t="s">
        <v>218</v>
      </c>
      <c r="AU941" s="261" t="s">
        <v>85</v>
      </c>
      <c r="AV941" s="12" t="s">
        <v>85</v>
      </c>
      <c r="AW941" s="12" t="s">
        <v>39</v>
      </c>
      <c r="AX941" s="12" t="s">
        <v>76</v>
      </c>
      <c r="AY941" s="261" t="s">
        <v>208</v>
      </c>
    </row>
    <row r="942" spans="2:51" s="12" customFormat="1" ht="13.5">
      <c r="B942" s="251"/>
      <c r="C942" s="252"/>
      <c r="D942" s="248" t="s">
        <v>218</v>
      </c>
      <c r="E942" s="253" t="s">
        <v>22</v>
      </c>
      <c r="F942" s="254" t="s">
        <v>1173</v>
      </c>
      <c r="G942" s="252"/>
      <c r="H942" s="255">
        <v>25.752</v>
      </c>
      <c r="I942" s="256"/>
      <c r="J942" s="252"/>
      <c r="K942" s="252"/>
      <c r="L942" s="257"/>
      <c r="M942" s="258"/>
      <c r="N942" s="259"/>
      <c r="O942" s="259"/>
      <c r="P942" s="259"/>
      <c r="Q942" s="259"/>
      <c r="R942" s="259"/>
      <c r="S942" s="259"/>
      <c r="T942" s="260"/>
      <c r="AT942" s="261" t="s">
        <v>218</v>
      </c>
      <c r="AU942" s="261" t="s">
        <v>85</v>
      </c>
      <c r="AV942" s="12" t="s">
        <v>85</v>
      </c>
      <c r="AW942" s="12" t="s">
        <v>39</v>
      </c>
      <c r="AX942" s="12" t="s">
        <v>76</v>
      </c>
      <c r="AY942" s="261" t="s">
        <v>208</v>
      </c>
    </row>
    <row r="943" spans="2:51" s="12" customFormat="1" ht="13.5">
      <c r="B943" s="251"/>
      <c r="C943" s="252"/>
      <c r="D943" s="248" t="s">
        <v>218</v>
      </c>
      <c r="E943" s="253" t="s">
        <v>22</v>
      </c>
      <c r="F943" s="254" t="s">
        <v>1174</v>
      </c>
      <c r="G943" s="252"/>
      <c r="H943" s="255">
        <v>28.692</v>
      </c>
      <c r="I943" s="256"/>
      <c r="J943" s="252"/>
      <c r="K943" s="252"/>
      <c r="L943" s="257"/>
      <c r="M943" s="258"/>
      <c r="N943" s="259"/>
      <c r="O943" s="259"/>
      <c r="P943" s="259"/>
      <c r="Q943" s="259"/>
      <c r="R943" s="259"/>
      <c r="S943" s="259"/>
      <c r="T943" s="260"/>
      <c r="AT943" s="261" t="s">
        <v>218</v>
      </c>
      <c r="AU943" s="261" t="s">
        <v>85</v>
      </c>
      <c r="AV943" s="12" t="s">
        <v>85</v>
      </c>
      <c r="AW943" s="12" t="s">
        <v>39</v>
      </c>
      <c r="AX943" s="12" t="s">
        <v>76</v>
      </c>
      <c r="AY943" s="261" t="s">
        <v>208</v>
      </c>
    </row>
    <row r="944" spans="2:51" s="12" customFormat="1" ht="13.5">
      <c r="B944" s="251"/>
      <c r="C944" s="252"/>
      <c r="D944" s="248" t="s">
        <v>218</v>
      </c>
      <c r="E944" s="253" t="s">
        <v>22</v>
      </c>
      <c r="F944" s="254" t="s">
        <v>1175</v>
      </c>
      <c r="G944" s="252"/>
      <c r="H944" s="255">
        <v>35.538</v>
      </c>
      <c r="I944" s="256"/>
      <c r="J944" s="252"/>
      <c r="K944" s="252"/>
      <c r="L944" s="257"/>
      <c r="M944" s="258"/>
      <c r="N944" s="259"/>
      <c r="O944" s="259"/>
      <c r="P944" s="259"/>
      <c r="Q944" s="259"/>
      <c r="R944" s="259"/>
      <c r="S944" s="259"/>
      <c r="T944" s="260"/>
      <c r="AT944" s="261" t="s">
        <v>218</v>
      </c>
      <c r="AU944" s="261" t="s">
        <v>85</v>
      </c>
      <c r="AV944" s="12" t="s">
        <v>85</v>
      </c>
      <c r="AW944" s="12" t="s">
        <v>39</v>
      </c>
      <c r="AX944" s="12" t="s">
        <v>76</v>
      </c>
      <c r="AY944" s="261" t="s">
        <v>208</v>
      </c>
    </row>
    <row r="945" spans="2:51" s="12" customFormat="1" ht="13.5">
      <c r="B945" s="251"/>
      <c r="C945" s="252"/>
      <c r="D945" s="248" t="s">
        <v>218</v>
      </c>
      <c r="E945" s="253" t="s">
        <v>22</v>
      </c>
      <c r="F945" s="254" t="s">
        <v>1176</v>
      </c>
      <c r="G945" s="252"/>
      <c r="H945" s="255">
        <v>25.602</v>
      </c>
      <c r="I945" s="256"/>
      <c r="J945" s="252"/>
      <c r="K945" s="252"/>
      <c r="L945" s="257"/>
      <c r="M945" s="258"/>
      <c r="N945" s="259"/>
      <c r="O945" s="259"/>
      <c r="P945" s="259"/>
      <c r="Q945" s="259"/>
      <c r="R945" s="259"/>
      <c r="S945" s="259"/>
      <c r="T945" s="260"/>
      <c r="AT945" s="261" t="s">
        <v>218</v>
      </c>
      <c r="AU945" s="261" t="s">
        <v>85</v>
      </c>
      <c r="AV945" s="12" t="s">
        <v>85</v>
      </c>
      <c r="AW945" s="12" t="s">
        <v>39</v>
      </c>
      <c r="AX945" s="12" t="s">
        <v>76</v>
      </c>
      <c r="AY945" s="261" t="s">
        <v>208</v>
      </c>
    </row>
    <row r="946" spans="2:51" s="12" customFormat="1" ht="13.5">
      <c r="B946" s="251"/>
      <c r="C946" s="252"/>
      <c r="D946" s="248" t="s">
        <v>218</v>
      </c>
      <c r="E946" s="253" t="s">
        <v>22</v>
      </c>
      <c r="F946" s="254" t="s">
        <v>1177</v>
      </c>
      <c r="G946" s="252"/>
      <c r="H946" s="255">
        <v>38.566</v>
      </c>
      <c r="I946" s="256"/>
      <c r="J946" s="252"/>
      <c r="K946" s="252"/>
      <c r="L946" s="257"/>
      <c r="M946" s="258"/>
      <c r="N946" s="259"/>
      <c r="O946" s="259"/>
      <c r="P946" s="259"/>
      <c r="Q946" s="259"/>
      <c r="R946" s="259"/>
      <c r="S946" s="259"/>
      <c r="T946" s="260"/>
      <c r="AT946" s="261" t="s">
        <v>218</v>
      </c>
      <c r="AU946" s="261" t="s">
        <v>85</v>
      </c>
      <c r="AV946" s="12" t="s">
        <v>85</v>
      </c>
      <c r="AW946" s="12" t="s">
        <v>39</v>
      </c>
      <c r="AX946" s="12" t="s">
        <v>76</v>
      </c>
      <c r="AY946" s="261" t="s">
        <v>208</v>
      </c>
    </row>
    <row r="947" spans="2:51" s="12" customFormat="1" ht="13.5">
      <c r="B947" s="251"/>
      <c r="C947" s="252"/>
      <c r="D947" s="248" t="s">
        <v>218</v>
      </c>
      <c r="E947" s="253" t="s">
        <v>22</v>
      </c>
      <c r="F947" s="254" t="s">
        <v>1178</v>
      </c>
      <c r="G947" s="252"/>
      <c r="H947" s="255">
        <v>22.036</v>
      </c>
      <c r="I947" s="256"/>
      <c r="J947" s="252"/>
      <c r="K947" s="252"/>
      <c r="L947" s="257"/>
      <c r="M947" s="258"/>
      <c r="N947" s="259"/>
      <c r="O947" s="259"/>
      <c r="P947" s="259"/>
      <c r="Q947" s="259"/>
      <c r="R947" s="259"/>
      <c r="S947" s="259"/>
      <c r="T947" s="260"/>
      <c r="AT947" s="261" t="s">
        <v>218</v>
      </c>
      <c r="AU947" s="261" t="s">
        <v>85</v>
      </c>
      <c r="AV947" s="12" t="s">
        <v>85</v>
      </c>
      <c r="AW947" s="12" t="s">
        <v>39</v>
      </c>
      <c r="AX947" s="12" t="s">
        <v>76</v>
      </c>
      <c r="AY947" s="261" t="s">
        <v>208</v>
      </c>
    </row>
    <row r="948" spans="2:51" s="15" customFormat="1" ht="13.5">
      <c r="B948" s="296"/>
      <c r="C948" s="297"/>
      <c r="D948" s="248" t="s">
        <v>218</v>
      </c>
      <c r="E948" s="298" t="s">
        <v>22</v>
      </c>
      <c r="F948" s="299" t="s">
        <v>703</v>
      </c>
      <c r="G948" s="297"/>
      <c r="H948" s="300">
        <v>924.694</v>
      </c>
      <c r="I948" s="301"/>
      <c r="J948" s="297"/>
      <c r="K948" s="297"/>
      <c r="L948" s="302"/>
      <c r="M948" s="303"/>
      <c r="N948" s="304"/>
      <c r="O948" s="304"/>
      <c r="P948" s="304"/>
      <c r="Q948" s="304"/>
      <c r="R948" s="304"/>
      <c r="S948" s="304"/>
      <c r="T948" s="305"/>
      <c r="AT948" s="306" t="s">
        <v>218</v>
      </c>
      <c r="AU948" s="306" t="s">
        <v>85</v>
      </c>
      <c r="AV948" s="15" t="s">
        <v>104</v>
      </c>
      <c r="AW948" s="15" t="s">
        <v>39</v>
      </c>
      <c r="AX948" s="15" t="s">
        <v>76</v>
      </c>
      <c r="AY948" s="306" t="s">
        <v>208</v>
      </c>
    </row>
    <row r="949" spans="2:51" s="14" customFormat="1" ht="13.5">
      <c r="B949" s="273"/>
      <c r="C949" s="274"/>
      <c r="D949" s="248" t="s">
        <v>218</v>
      </c>
      <c r="E949" s="275" t="s">
        <v>22</v>
      </c>
      <c r="F949" s="276" t="s">
        <v>1179</v>
      </c>
      <c r="G949" s="274"/>
      <c r="H949" s="275" t="s">
        <v>22</v>
      </c>
      <c r="I949" s="277"/>
      <c r="J949" s="274"/>
      <c r="K949" s="274"/>
      <c r="L949" s="278"/>
      <c r="M949" s="279"/>
      <c r="N949" s="280"/>
      <c r="O949" s="280"/>
      <c r="P949" s="280"/>
      <c r="Q949" s="280"/>
      <c r="R949" s="280"/>
      <c r="S949" s="280"/>
      <c r="T949" s="281"/>
      <c r="AT949" s="282" t="s">
        <v>218</v>
      </c>
      <c r="AU949" s="282" t="s">
        <v>85</v>
      </c>
      <c r="AV949" s="14" t="s">
        <v>18</v>
      </c>
      <c r="AW949" s="14" t="s">
        <v>39</v>
      </c>
      <c r="AX949" s="14" t="s">
        <v>76</v>
      </c>
      <c r="AY949" s="282" t="s">
        <v>208</v>
      </c>
    </row>
    <row r="950" spans="2:51" s="12" customFormat="1" ht="13.5">
      <c r="B950" s="251"/>
      <c r="C950" s="252"/>
      <c r="D950" s="248" t="s">
        <v>218</v>
      </c>
      <c r="E950" s="253" t="s">
        <v>22</v>
      </c>
      <c r="F950" s="254" t="s">
        <v>1180</v>
      </c>
      <c r="G950" s="252"/>
      <c r="H950" s="255">
        <v>105.6</v>
      </c>
      <c r="I950" s="256"/>
      <c r="J950" s="252"/>
      <c r="K950" s="252"/>
      <c r="L950" s="257"/>
      <c r="M950" s="258"/>
      <c r="N950" s="259"/>
      <c r="O950" s="259"/>
      <c r="P950" s="259"/>
      <c r="Q950" s="259"/>
      <c r="R950" s="259"/>
      <c r="S950" s="259"/>
      <c r="T950" s="260"/>
      <c r="AT950" s="261" t="s">
        <v>218</v>
      </c>
      <c r="AU950" s="261" t="s">
        <v>85</v>
      </c>
      <c r="AV950" s="12" t="s">
        <v>85</v>
      </c>
      <c r="AW950" s="12" t="s">
        <v>39</v>
      </c>
      <c r="AX950" s="12" t="s">
        <v>76</v>
      </c>
      <c r="AY950" s="261" t="s">
        <v>208</v>
      </c>
    </row>
    <row r="951" spans="2:51" s="12" customFormat="1" ht="13.5">
      <c r="B951" s="251"/>
      <c r="C951" s="252"/>
      <c r="D951" s="248" t="s">
        <v>218</v>
      </c>
      <c r="E951" s="253" t="s">
        <v>22</v>
      </c>
      <c r="F951" s="254" t="s">
        <v>1181</v>
      </c>
      <c r="G951" s="252"/>
      <c r="H951" s="255">
        <v>0</v>
      </c>
      <c r="I951" s="256"/>
      <c r="J951" s="252"/>
      <c r="K951" s="252"/>
      <c r="L951" s="257"/>
      <c r="M951" s="258"/>
      <c r="N951" s="259"/>
      <c r="O951" s="259"/>
      <c r="P951" s="259"/>
      <c r="Q951" s="259"/>
      <c r="R951" s="259"/>
      <c r="S951" s="259"/>
      <c r="T951" s="260"/>
      <c r="AT951" s="261" t="s">
        <v>218</v>
      </c>
      <c r="AU951" s="261" t="s">
        <v>85</v>
      </c>
      <c r="AV951" s="12" t="s">
        <v>85</v>
      </c>
      <c r="AW951" s="12" t="s">
        <v>39</v>
      </c>
      <c r="AX951" s="12" t="s">
        <v>76</v>
      </c>
      <c r="AY951" s="261" t="s">
        <v>208</v>
      </c>
    </row>
    <row r="952" spans="2:51" s="12" customFormat="1" ht="13.5">
      <c r="B952" s="251"/>
      <c r="C952" s="252"/>
      <c r="D952" s="248" t="s">
        <v>218</v>
      </c>
      <c r="E952" s="253" t="s">
        <v>22</v>
      </c>
      <c r="F952" s="254" t="s">
        <v>1182</v>
      </c>
      <c r="G952" s="252"/>
      <c r="H952" s="255">
        <v>192.53</v>
      </c>
      <c r="I952" s="256"/>
      <c r="J952" s="252"/>
      <c r="K952" s="252"/>
      <c r="L952" s="257"/>
      <c r="M952" s="258"/>
      <c r="N952" s="259"/>
      <c r="O952" s="259"/>
      <c r="P952" s="259"/>
      <c r="Q952" s="259"/>
      <c r="R952" s="259"/>
      <c r="S952" s="259"/>
      <c r="T952" s="260"/>
      <c r="AT952" s="261" t="s">
        <v>218</v>
      </c>
      <c r="AU952" s="261" t="s">
        <v>85</v>
      </c>
      <c r="AV952" s="12" t="s">
        <v>85</v>
      </c>
      <c r="AW952" s="12" t="s">
        <v>39</v>
      </c>
      <c r="AX952" s="12" t="s">
        <v>76</v>
      </c>
      <c r="AY952" s="261" t="s">
        <v>208</v>
      </c>
    </row>
    <row r="953" spans="2:51" s="12" customFormat="1" ht="13.5">
      <c r="B953" s="251"/>
      <c r="C953" s="252"/>
      <c r="D953" s="248" t="s">
        <v>218</v>
      </c>
      <c r="E953" s="253" t="s">
        <v>22</v>
      </c>
      <c r="F953" s="254" t="s">
        <v>1183</v>
      </c>
      <c r="G953" s="252"/>
      <c r="H953" s="255">
        <v>95.92</v>
      </c>
      <c r="I953" s="256"/>
      <c r="J953" s="252"/>
      <c r="K953" s="252"/>
      <c r="L953" s="257"/>
      <c r="M953" s="258"/>
      <c r="N953" s="259"/>
      <c r="O953" s="259"/>
      <c r="P953" s="259"/>
      <c r="Q953" s="259"/>
      <c r="R953" s="259"/>
      <c r="S953" s="259"/>
      <c r="T953" s="260"/>
      <c r="AT953" s="261" t="s">
        <v>218</v>
      </c>
      <c r="AU953" s="261" t="s">
        <v>85</v>
      </c>
      <c r="AV953" s="12" t="s">
        <v>85</v>
      </c>
      <c r="AW953" s="12" t="s">
        <v>39</v>
      </c>
      <c r="AX953" s="12" t="s">
        <v>76</v>
      </c>
      <c r="AY953" s="261" t="s">
        <v>208</v>
      </c>
    </row>
    <row r="954" spans="2:51" s="12" customFormat="1" ht="13.5">
      <c r="B954" s="251"/>
      <c r="C954" s="252"/>
      <c r="D954" s="248" t="s">
        <v>218</v>
      </c>
      <c r="E954" s="253" t="s">
        <v>22</v>
      </c>
      <c r="F954" s="254" t="s">
        <v>1184</v>
      </c>
      <c r="G954" s="252"/>
      <c r="H954" s="255">
        <v>71.179</v>
      </c>
      <c r="I954" s="256"/>
      <c r="J954" s="252"/>
      <c r="K954" s="252"/>
      <c r="L954" s="257"/>
      <c r="M954" s="258"/>
      <c r="N954" s="259"/>
      <c r="O954" s="259"/>
      <c r="P954" s="259"/>
      <c r="Q954" s="259"/>
      <c r="R954" s="259"/>
      <c r="S954" s="259"/>
      <c r="T954" s="260"/>
      <c r="AT954" s="261" t="s">
        <v>218</v>
      </c>
      <c r="AU954" s="261" t="s">
        <v>85</v>
      </c>
      <c r="AV954" s="12" t="s">
        <v>85</v>
      </c>
      <c r="AW954" s="12" t="s">
        <v>39</v>
      </c>
      <c r="AX954" s="12" t="s">
        <v>76</v>
      </c>
      <c r="AY954" s="261" t="s">
        <v>208</v>
      </c>
    </row>
    <row r="955" spans="2:51" s="12" customFormat="1" ht="13.5">
      <c r="B955" s="251"/>
      <c r="C955" s="252"/>
      <c r="D955" s="248" t="s">
        <v>218</v>
      </c>
      <c r="E955" s="253" t="s">
        <v>22</v>
      </c>
      <c r="F955" s="254" t="s">
        <v>1185</v>
      </c>
      <c r="G955" s="252"/>
      <c r="H955" s="255">
        <v>95.92</v>
      </c>
      <c r="I955" s="256"/>
      <c r="J955" s="252"/>
      <c r="K955" s="252"/>
      <c r="L955" s="257"/>
      <c r="M955" s="258"/>
      <c r="N955" s="259"/>
      <c r="O955" s="259"/>
      <c r="P955" s="259"/>
      <c r="Q955" s="259"/>
      <c r="R955" s="259"/>
      <c r="S955" s="259"/>
      <c r="T955" s="260"/>
      <c r="AT955" s="261" t="s">
        <v>218</v>
      </c>
      <c r="AU955" s="261" t="s">
        <v>85</v>
      </c>
      <c r="AV955" s="12" t="s">
        <v>85</v>
      </c>
      <c r="AW955" s="12" t="s">
        <v>39</v>
      </c>
      <c r="AX955" s="12" t="s">
        <v>76</v>
      </c>
      <c r="AY955" s="261" t="s">
        <v>208</v>
      </c>
    </row>
    <row r="956" spans="2:51" s="12" customFormat="1" ht="13.5">
      <c r="B956" s="251"/>
      <c r="C956" s="252"/>
      <c r="D956" s="248" t="s">
        <v>218</v>
      </c>
      <c r="E956" s="253" t="s">
        <v>22</v>
      </c>
      <c r="F956" s="254" t="s">
        <v>1186</v>
      </c>
      <c r="G956" s="252"/>
      <c r="H956" s="255">
        <v>97.52</v>
      </c>
      <c r="I956" s="256"/>
      <c r="J956" s="252"/>
      <c r="K956" s="252"/>
      <c r="L956" s="257"/>
      <c r="M956" s="258"/>
      <c r="N956" s="259"/>
      <c r="O956" s="259"/>
      <c r="P956" s="259"/>
      <c r="Q956" s="259"/>
      <c r="R956" s="259"/>
      <c r="S956" s="259"/>
      <c r="T956" s="260"/>
      <c r="AT956" s="261" t="s">
        <v>218</v>
      </c>
      <c r="AU956" s="261" t="s">
        <v>85</v>
      </c>
      <c r="AV956" s="12" t="s">
        <v>85</v>
      </c>
      <c r="AW956" s="12" t="s">
        <v>39</v>
      </c>
      <c r="AX956" s="12" t="s">
        <v>76</v>
      </c>
      <c r="AY956" s="261" t="s">
        <v>208</v>
      </c>
    </row>
    <row r="957" spans="2:51" s="12" customFormat="1" ht="13.5">
      <c r="B957" s="251"/>
      <c r="C957" s="252"/>
      <c r="D957" s="248" t="s">
        <v>218</v>
      </c>
      <c r="E957" s="253" t="s">
        <v>22</v>
      </c>
      <c r="F957" s="254" t="s">
        <v>1187</v>
      </c>
      <c r="G957" s="252"/>
      <c r="H957" s="255">
        <v>57.078</v>
      </c>
      <c r="I957" s="256"/>
      <c r="J957" s="252"/>
      <c r="K957" s="252"/>
      <c r="L957" s="257"/>
      <c r="M957" s="258"/>
      <c r="N957" s="259"/>
      <c r="O957" s="259"/>
      <c r="P957" s="259"/>
      <c r="Q957" s="259"/>
      <c r="R957" s="259"/>
      <c r="S957" s="259"/>
      <c r="T957" s="260"/>
      <c r="AT957" s="261" t="s">
        <v>218</v>
      </c>
      <c r="AU957" s="261" t="s">
        <v>85</v>
      </c>
      <c r="AV957" s="12" t="s">
        <v>85</v>
      </c>
      <c r="AW957" s="12" t="s">
        <v>39</v>
      </c>
      <c r="AX957" s="12" t="s">
        <v>76</v>
      </c>
      <c r="AY957" s="261" t="s">
        <v>208</v>
      </c>
    </row>
    <row r="958" spans="2:51" s="12" customFormat="1" ht="13.5">
      <c r="B958" s="251"/>
      <c r="C958" s="252"/>
      <c r="D958" s="248" t="s">
        <v>218</v>
      </c>
      <c r="E958" s="253" t="s">
        <v>22</v>
      </c>
      <c r="F958" s="254" t="s">
        <v>1188</v>
      </c>
      <c r="G958" s="252"/>
      <c r="H958" s="255">
        <v>23.512</v>
      </c>
      <c r="I958" s="256"/>
      <c r="J958" s="252"/>
      <c r="K958" s="252"/>
      <c r="L958" s="257"/>
      <c r="M958" s="258"/>
      <c r="N958" s="259"/>
      <c r="O958" s="259"/>
      <c r="P958" s="259"/>
      <c r="Q958" s="259"/>
      <c r="R958" s="259"/>
      <c r="S958" s="259"/>
      <c r="T958" s="260"/>
      <c r="AT958" s="261" t="s">
        <v>218</v>
      </c>
      <c r="AU958" s="261" t="s">
        <v>85</v>
      </c>
      <c r="AV958" s="12" t="s">
        <v>85</v>
      </c>
      <c r="AW958" s="12" t="s">
        <v>39</v>
      </c>
      <c r="AX958" s="12" t="s">
        <v>76</v>
      </c>
      <c r="AY958" s="261" t="s">
        <v>208</v>
      </c>
    </row>
    <row r="959" spans="2:51" s="12" customFormat="1" ht="13.5">
      <c r="B959" s="251"/>
      <c r="C959" s="252"/>
      <c r="D959" s="248" t="s">
        <v>218</v>
      </c>
      <c r="E959" s="253" t="s">
        <v>22</v>
      </c>
      <c r="F959" s="254" t="s">
        <v>1189</v>
      </c>
      <c r="G959" s="252"/>
      <c r="H959" s="255">
        <v>42.308</v>
      </c>
      <c r="I959" s="256"/>
      <c r="J959" s="252"/>
      <c r="K959" s="252"/>
      <c r="L959" s="257"/>
      <c r="M959" s="258"/>
      <c r="N959" s="259"/>
      <c r="O959" s="259"/>
      <c r="P959" s="259"/>
      <c r="Q959" s="259"/>
      <c r="R959" s="259"/>
      <c r="S959" s="259"/>
      <c r="T959" s="260"/>
      <c r="AT959" s="261" t="s">
        <v>218</v>
      </c>
      <c r="AU959" s="261" t="s">
        <v>85</v>
      </c>
      <c r="AV959" s="12" t="s">
        <v>85</v>
      </c>
      <c r="AW959" s="12" t="s">
        <v>39</v>
      </c>
      <c r="AX959" s="12" t="s">
        <v>76</v>
      </c>
      <c r="AY959" s="261" t="s">
        <v>208</v>
      </c>
    </row>
    <row r="960" spans="2:51" s="12" customFormat="1" ht="13.5">
      <c r="B960" s="251"/>
      <c r="C960" s="252"/>
      <c r="D960" s="248" t="s">
        <v>218</v>
      </c>
      <c r="E960" s="253" t="s">
        <v>22</v>
      </c>
      <c r="F960" s="254" t="s">
        <v>1190</v>
      </c>
      <c r="G960" s="252"/>
      <c r="H960" s="255">
        <v>25.192</v>
      </c>
      <c r="I960" s="256"/>
      <c r="J960" s="252"/>
      <c r="K960" s="252"/>
      <c r="L960" s="257"/>
      <c r="M960" s="258"/>
      <c r="N960" s="259"/>
      <c r="O960" s="259"/>
      <c r="P960" s="259"/>
      <c r="Q960" s="259"/>
      <c r="R960" s="259"/>
      <c r="S960" s="259"/>
      <c r="T960" s="260"/>
      <c r="AT960" s="261" t="s">
        <v>218</v>
      </c>
      <c r="AU960" s="261" t="s">
        <v>85</v>
      </c>
      <c r="AV960" s="12" t="s">
        <v>85</v>
      </c>
      <c r="AW960" s="12" t="s">
        <v>39</v>
      </c>
      <c r="AX960" s="12" t="s">
        <v>76</v>
      </c>
      <c r="AY960" s="261" t="s">
        <v>208</v>
      </c>
    </row>
    <row r="961" spans="2:51" s="12" customFormat="1" ht="13.5">
      <c r="B961" s="251"/>
      <c r="C961" s="252"/>
      <c r="D961" s="248" t="s">
        <v>218</v>
      </c>
      <c r="E961" s="253" t="s">
        <v>22</v>
      </c>
      <c r="F961" s="254" t="s">
        <v>1191</v>
      </c>
      <c r="G961" s="252"/>
      <c r="H961" s="255">
        <v>30.292</v>
      </c>
      <c r="I961" s="256"/>
      <c r="J961" s="252"/>
      <c r="K961" s="252"/>
      <c r="L961" s="257"/>
      <c r="M961" s="258"/>
      <c r="N961" s="259"/>
      <c r="O961" s="259"/>
      <c r="P961" s="259"/>
      <c r="Q961" s="259"/>
      <c r="R961" s="259"/>
      <c r="S961" s="259"/>
      <c r="T961" s="260"/>
      <c r="AT961" s="261" t="s">
        <v>218</v>
      </c>
      <c r="AU961" s="261" t="s">
        <v>85</v>
      </c>
      <c r="AV961" s="12" t="s">
        <v>85</v>
      </c>
      <c r="AW961" s="12" t="s">
        <v>39</v>
      </c>
      <c r="AX961" s="12" t="s">
        <v>76</v>
      </c>
      <c r="AY961" s="261" t="s">
        <v>208</v>
      </c>
    </row>
    <row r="962" spans="2:51" s="12" customFormat="1" ht="13.5">
      <c r="B962" s="251"/>
      <c r="C962" s="252"/>
      <c r="D962" s="248" t="s">
        <v>218</v>
      </c>
      <c r="E962" s="253" t="s">
        <v>22</v>
      </c>
      <c r="F962" s="254" t="s">
        <v>1192</v>
      </c>
      <c r="G962" s="252"/>
      <c r="H962" s="255">
        <v>37.149</v>
      </c>
      <c r="I962" s="256"/>
      <c r="J962" s="252"/>
      <c r="K962" s="252"/>
      <c r="L962" s="257"/>
      <c r="M962" s="258"/>
      <c r="N962" s="259"/>
      <c r="O962" s="259"/>
      <c r="P962" s="259"/>
      <c r="Q962" s="259"/>
      <c r="R962" s="259"/>
      <c r="S962" s="259"/>
      <c r="T962" s="260"/>
      <c r="AT962" s="261" t="s">
        <v>218</v>
      </c>
      <c r="AU962" s="261" t="s">
        <v>85</v>
      </c>
      <c r="AV962" s="12" t="s">
        <v>85</v>
      </c>
      <c r="AW962" s="12" t="s">
        <v>39</v>
      </c>
      <c r="AX962" s="12" t="s">
        <v>76</v>
      </c>
      <c r="AY962" s="261" t="s">
        <v>208</v>
      </c>
    </row>
    <row r="963" spans="2:51" s="12" customFormat="1" ht="13.5">
      <c r="B963" s="251"/>
      <c r="C963" s="252"/>
      <c r="D963" s="248" t="s">
        <v>218</v>
      </c>
      <c r="E963" s="253" t="s">
        <v>22</v>
      </c>
      <c r="F963" s="254" t="s">
        <v>1193</v>
      </c>
      <c r="G963" s="252"/>
      <c r="H963" s="255">
        <v>25.154</v>
      </c>
      <c r="I963" s="256"/>
      <c r="J963" s="252"/>
      <c r="K963" s="252"/>
      <c r="L963" s="257"/>
      <c r="M963" s="258"/>
      <c r="N963" s="259"/>
      <c r="O963" s="259"/>
      <c r="P963" s="259"/>
      <c r="Q963" s="259"/>
      <c r="R963" s="259"/>
      <c r="S963" s="259"/>
      <c r="T963" s="260"/>
      <c r="AT963" s="261" t="s">
        <v>218</v>
      </c>
      <c r="AU963" s="261" t="s">
        <v>85</v>
      </c>
      <c r="AV963" s="12" t="s">
        <v>85</v>
      </c>
      <c r="AW963" s="12" t="s">
        <v>39</v>
      </c>
      <c r="AX963" s="12" t="s">
        <v>76</v>
      </c>
      <c r="AY963" s="261" t="s">
        <v>208</v>
      </c>
    </row>
    <row r="964" spans="2:51" s="12" customFormat="1" ht="13.5">
      <c r="B964" s="251"/>
      <c r="C964" s="252"/>
      <c r="D964" s="248" t="s">
        <v>218</v>
      </c>
      <c r="E964" s="253" t="s">
        <v>22</v>
      </c>
      <c r="F964" s="254" t="s">
        <v>1194</v>
      </c>
      <c r="G964" s="252"/>
      <c r="H964" s="255">
        <v>37.054</v>
      </c>
      <c r="I964" s="256"/>
      <c r="J964" s="252"/>
      <c r="K964" s="252"/>
      <c r="L964" s="257"/>
      <c r="M964" s="258"/>
      <c r="N964" s="259"/>
      <c r="O964" s="259"/>
      <c r="P964" s="259"/>
      <c r="Q964" s="259"/>
      <c r="R964" s="259"/>
      <c r="S964" s="259"/>
      <c r="T964" s="260"/>
      <c r="AT964" s="261" t="s">
        <v>218</v>
      </c>
      <c r="AU964" s="261" t="s">
        <v>85</v>
      </c>
      <c r="AV964" s="12" t="s">
        <v>85</v>
      </c>
      <c r="AW964" s="12" t="s">
        <v>39</v>
      </c>
      <c r="AX964" s="12" t="s">
        <v>76</v>
      </c>
      <c r="AY964" s="261" t="s">
        <v>208</v>
      </c>
    </row>
    <row r="965" spans="2:51" s="12" customFormat="1" ht="13.5">
      <c r="B965" s="251"/>
      <c r="C965" s="252"/>
      <c r="D965" s="248" t="s">
        <v>218</v>
      </c>
      <c r="E965" s="253" t="s">
        <v>22</v>
      </c>
      <c r="F965" s="254" t="s">
        <v>1195</v>
      </c>
      <c r="G965" s="252"/>
      <c r="H965" s="255">
        <v>20.916</v>
      </c>
      <c r="I965" s="256"/>
      <c r="J965" s="252"/>
      <c r="K965" s="252"/>
      <c r="L965" s="257"/>
      <c r="M965" s="258"/>
      <c r="N965" s="259"/>
      <c r="O965" s="259"/>
      <c r="P965" s="259"/>
      <c r="Q965" s="259"/>
      <c r="R965" s="259"/>
      <c r="S965" s="259"/>
      <c r="T965" s="260"/>
      <c r="AT965" s="261" t="s">
        <v>218</v>
      </c>
      <c r="AU965" s="261" t="s">
        <v>85</v>
      </c>
      <c r="AV965" s="12" t="s">
        <v>85</v>
      </c>
      <c r="AW965" s="12" t="s">
        <v>39</v>
      </c>
      <c r="AX965" s="12" t="s">
        <v>76</v>
      </c>
      <c r="AY965" s="261" t="s">
        <v>208</v>
      </c>
    </row>
    <row r="966" spans="2:51" s="15" customFormat="1" ht="13.5">
      <c r="B966" s="296"/>
      <c r="C966" s="297"/>
      <c r="D966" s="248" t="s">
        <v>218</v>
      </c>
      <c r="E966" s="298" t="s">
        <v>22</v>
      </c>
      <c r="F966" s="299" t="s">
        <v>710</v>
      </c>
      <c r="G966" s="297"/>
      <c r="H966" s="300">
        <v>957.324</v>
      </c>
      <c r="I966" s="301"/>
      <c r="J966" s="297"/>
      <c r="K966" s="297"/>
      <c r="L966" s="302"/>
      <c r="M966" s="303"/>
      <c r="N966" s="304"/>
      <c r="O966" s="304"/>
      <c r="P966" s="304"/>
      <c r="Q966" s="304"/>
      <c r="R966" s="304"/>
      <c r="S966" s="304"/>
      <c r="T966" s="305"/>
      <c r="AT966" s="306" t="s">
        <v>218</v>
      </c>
      <c r="AU966" s="306" t="s">
        <v>85</v>
      </c>
      <c r="AV966" s="15" t="s">
        <v>104</v>
      </c>
      <c r="AW966" s="15" t="s">
        <v>39</v>
      </c>
      <c r="AX966" s="15" t="s">
        <v>76</v>
      </c>
      <c r="AY966" s="306" t="s">
        <v>208</v>
      </c>
    </row>
    <row r="967" spans="2:51" s="13" customFormat="1" ht="13.5">
      <c r="B967" s="262"/>
      <c r="C967" s="263"/>
      <c r="D967" s="248" t="s">
        <v>218</v>
      </c>
      <c r="E967" s="264" t="s">
        <v>22</v>
      </c>
      <c r="F967" s="265" t="s">
        <v>259</v>
      </c>
      <c r="G967" s="263"/>
      <c r="H967" s="266">
        <v>2966.733</v>
      </c>
      <c r="I967" s="267"/>
      <c r="J967" s="263"/>
      <c r="K967" s="263"/>
      <c r="L967" s="268"/>
      <c r="M967" s="269"/>
      <c r="N967" s="270"/>
      <c r="O967" s="270"/>
      <c r="P967" s="270"/>
      <c r="Q967" s="270"/>
      <c r="R967" s="270"/>
      <c r="S967" s="270"/>
      <c r="T967" s="271"/>
      <c r="AT967" s="272" t="s">
        <v>218</v>
      </c>
      <c r="AU967" s="272" t="s">
        <v>85</v>
      </c>
      <c r="AV967" s="13" t="s">
        <v>121</v>
      </c>
      <c r="AW967" s="13" t="s">
        <v>39</v>
      </c>
      <c r="AX967" s="13" t="s">
        <v>18</v>
      </c>
      <c r="AY967" s="272" t="s">
        <v>208</v>
      </c>
    </row>
    <row r="968" spans="2:65" s="1" customFormat="1" ht="16.5" customHeight="1">
      <c r="B968" s="48"/>
      <c r="C968" s="236" t="s">
        <v>1200</v>
      </c>
      <c r="D968" s="236" t="s">
        <v>210</v>
      </c>
      <c r="E968" s="237" t="s">
        <v>1201</v>
      </c>
      <c r="F968" s="238" t="s">
        <v>1202</v>
      </c>
      <c r="G968" s="239" t="s">
        <v>213</v>
      </c>
      <c r="H968" s="240">
        <v>141.511</v>
      </c>
      <c r="I968" s="241"/>
      <c r="J968" s="242">
        <f>ROUND(I968*H968,2)</f>
        <v>0</v>
      </c>
      <c r="K968" s="238" t="s">
        <v>214</v>
      </c>
      <c r="L968" s="74"/>
      <c r="M968" s="243" t="s">
        <v>22</v>
      </c>
      <c r="N968" s="244" t="s">
        <v>47</v>
      </c>
      <c r="O968" s="49"/>
      <c r="P968" s="245">
        <f>O968*H968</f>
        <v>0</v>
      </c>
      <c r="Q968" s="245">
        <v>0.01676</v>
      </c>
      <c r="R968" s="245">
        <f>Q968*H968</f>
        <v>2.37172436</v>
      </c>
      <c r="S968" s="245">
        <v>0</v>
      </c>
      <c r="T968" s="246">
        <f>S968*H968</f>
        <v>0</v>
      </c>
      <c r="AR968" s="26" t="s">
        <v>121</v>
      </c>
      <c r="AT968" s="26" t="s">
        <v>210</v>
      </c>
      <c r="AU968" s="26" t="s">
        <v>85</v>
      </c>
      <c r="AY968" s="26" t="s">
        <v>208</v>
      </c>
      <c r="BE968" s="247">
        <f>IF(N968="základní",J968,0)</f>
        <v>0</v>
      </c>
      <c r="BF968" s="247">
        <f>IF(N968="snížená",J968,0)</f>
        <v>0</v>
      </c>
      <c r="BG968" s="247">
        <f>IF(N968="zákl. přenesená",J968,0)</f>
        <v>0</v>
      </c>
      <c r="BH968" s="247">
        <f>IF(N968="sníž. přenesená",J968,0)</f>
        <v>0</v>
      </c>
      <c r="BI968" s="247">
        <f>IF(N968="nulová",J968,0)</f>
        <v>0</v>
      </c>
      <c r="BJ968" s="26" t="s">
        <v>18</v>
      </c>
      <c r="BK968" s="247">
        <f>ROUND(I968*H968,2)</f>
        <v>0</v>
      </c>
      <c r="BL968" s="26" t="s">
        <v>121</v>
      </c>
      <c r="BM968" s="26" t="s">
        <v>1203</v>
      </c>
    </row>
    <row r="969" spans="2:47" s="1" customFormat="1" ht="13.5">
      <c r="B969" s="48"/>
      <c r="C969" s="76"/>
      <c r="D969" s="248" t="s">
        <v>216</v>
      </c>
      <c r="E969" s="76"/>
      <c r="F969" s="249" t="s">
        <v>1204</v>
      </c>
      <c r="G969" s="76"/>
      <c r="H969" s="76"/>
      <c r="I969" s="206"/>
      <c r="J969" s="76"/>
      <c r="K969" s="76"/>
      <c r="L969" s="74"/>
      <c r="M969" s="250"/>
      <c r="N969" s="49"/>
      <c r="O969" s="49"/>
      <c r="P969" s="49"/>
      <c r="Q969" s="49"/>
      <c r="R969" s="49"/>
      <c r="S969" s="49"/>
      <c r="T969" s="97"/>
      <c r="AT969" s="26" t="s">
        <v>216</v>
      </c>
      <c r="AU969" s="26" t="s">
        <v>85</v>
      </c>
    </row>
    <row r="970" spans="2:51" s="14" customFormat="1" ht="13.5">
      <c r="B970" s="273"/>
      <c r="C970" s="274"/>
      <c r="D970" s="248" t="s">
        <v>218</v>
      </c>
      <c r="E970" s="275" t="s">
        <v>22</v>
      </c>
      <c r="F970" s="276" t="s">
        <v>1122</v>
      </c>
      <c r="G970" s="274"/>
      <c r="H970" s="275" t="s">
        <v>22</v>
      </c>
      <c r="I970" s="277"/>
      <c r="J970" s="274"/>
      <c r="K970" s="274"/>
      <c r="L970" s="278"/>
      <c r="M970" s="279"/>
      <c r="N970" s="280"/>
      <c r="O970" s="280"/>
      <c r="P970" s="280"/>
      <c r="Q970" s="280"/>
      <c r="R970" s="280"/>
      <c r="S970" s="280"/>
      <c r="T970" s="281"/>
      <c r="AT970" s="282" t="s">
        <v>218</v>
      </c>
      <c r="AU970" s="282" t="s">
        <v>85</v>
      </c>
      <c r="AV970" s="14" t="s">
        <v>18</v>
      </c>
      <c r="AW970" s="14" t="s">
        <v>39</v>
      </c>
      <c r="AX970" s="14" t="s">
        <v>76</v>
      </c>
      <c r="AY970" s="282" t="s">
        <v>208</v>
      </c>
    </row>
    <row r="971" spans="2:51" s="12" customFormat="1" ht="13.5">
      <c r="B971" s="251"/>
      <c r="C971" s="252"/>
      <c r="D971" s="248" t="s">
        <v>218</v>
      </c>
      <c r="E971" s="253" t="s">
        <v>22</v>
      </c>
      <c r="F971" s="254" t="s">
        <v>1205</v>
      </c>
      <c r="G971" s="252"/>
      <c r="H971" s="255">
        <v>9.025</v>
      </c>
      <c r="I971" s="256"/>
      <c r="J971" s="252"/>
      <c r="K971" s="252"/>
      <c r="L971" s="257"/>
      <c r="M971" s="258"/>
      <c r="N971" s="259"/>
      <c r="O971" s="259"/>
      <c r="P971" s="259"/>
      <c r="Q971" s="259"/>
      <c r="R971" s="259"/>
      <c r="S971" s="259"/>
      <c r="T971" s="260"/>
      <c r="AT971" s="261" t="s">
        <v>218</v>
      </c>
      <c r="AU971" s="261" t="s">
        <v>85</v>
      </c>
      <c r="AV971" s="12" t="s">
        <v>85</v>
      </c>
      <c r="AW971" s="12" t="s">
        <v>39</v>
      </c>
      <c r="AX971" s="12" t="s">
        <v>76</v>
      </c>
      <c r="AY971" s="261" t="s">
        <v>208</v>
      </c>
    </row>
    <row r="972" spans="2:51" s="12" customFormat="1" ht="13.5">
      <c r="B972" s="251"/>
      <c r="C972" s="252"/>
      <c r="D972" s="248" t="s">
        <v>218</v>
      </c>
      <c r="E972" s="253" t="s">
        <v>22</v>
      </c>
      <c r="F972" s="254" t="s">
        <v>1206</v>
      </c>
      <c r="G972" s="252"/>
      <c r="H972" s="255">
        <v>2.725</v>
      </c>
      <c r="I972" s="256"/>
      <c r="J972" s="252"/>
      <c r="K972" s="252"/>
      <c r="L972" s="257"/>
      <c r="M972" s="258"/>
      <c r="N972" s="259"/>
      <c r="O972" s="259"/>
      <c r="P972" s="259"/>
      <c r="Q972" s="259"/>
      <c r="R972" s="259"/>
      <c r="S972" s="259"/>
      <c r="T972" s="260"/>
      <c r="AT972" s="261" t="s">
        <v>218</v>
      </c>
      <c r="AU972" s="261" t="s">
        <v>85</v>
      </c>
      <c r="AV972" s="12" t="s">
        <v>85</v>
      </c>
      <c r="AW972" s="12" t="s">
        <v>39</v>
      </c>
      <c r="AX972" s="12" t="s">
        <v>76</v>
      </c>
      <c r="AY972" s="261" t="s">
        <v>208</v>
      </c>
    </row>
    <row r="973" spans="2:51" s="12" customFormat="1" ht="13.5">
      <c r="B973" s="251"/>
      <c r="C973" s="252"/>
      <c r="D973" s="248" t="s">
        <v>218</v>
      </c>
      <c r="E973" s="253" t="s">
        <v>22</v>
      </c>
      <c r="F973" s="254" t="s">
        <v>1207</v>
      </c>
      <c r="G973" s="252"/>
      <c r="H973" s="255">
        <v>2.213</v>
      </c>
      <c r="I973" s="256"/>
      <c r="J973" s="252"/>
      <c r="K973" s="252"/>
      <c r="L973" s="257"/>
      <c r="M973" s="258"/>
      <c r="N973" s="259"/>
      <c r="O973" s="259"/>
      <c r="P973" s="259"/>
      <c r="Q973" s="259"/>
      <c r="R973" s="259"/>
      <c r="S973" s="259"/>
      <c r="T973" s="260"/>
      <c r="AT973" s="261" t="s">
        <v>218</v>
      </c>
      <c r="AU973" s="261" t="s">
        <v>85</v>
      </c>
      <c r="AV973" s="12" t="s">
        <v>85</v>
      </c>
      <c r="AW973" s="12" t="s">
        <v>39</v>
      </c>
      <c r="AX973" s="12" t="s">
        <v>76</v>
      </c>
      <c r="AY973" s="261" t="s">
        <v>208</v>
      </c>
    </row>
    <row r="974" spans="2:51" s="12" customFormat="1" ht="13.5">
      <c r="B974" s="251"/>
      <c r="C974" s="252"/>
      <c r="D974" s="248" t="s">
        <v>218</v>
      </c>
      <c r="E974" s="253" t="s">
        <v>22</v>
      </c>
      <c r="F974" s="254" t="s">
        <v>1208</v>
      </c>
      <c r="G974" s="252"/>
      <c r="H974" s="255">
        <v>3.575</v>
      </c>
      <c r="I974" s="256"/>
      <c r="J974" s="252"/>
      <c r="K974" s="252"/>
      <c r="L974" s="257"/>
      <c r="M974" s="258"/>
      <c r="N974" s="259"/>
      <c r="O974" s="259"/>
      <c r="P974" s="259"/>
      <c r="Q974" s="259"/>
      <c r="R974" s="259"/>
      <c r="S974" s="259"/>
      <c r="T974" s="260"/>
      <c r="AT974" s="261" t="s">
        <v>218</v>
      </c>
      <c r="AU974" s="261" t="s">
        <v>85</v>
      </c>
      <c r="AV974" s="12" t="s">
        <v>85</v>
      </c>
      <c r="AW974" s="12" t="s">
        <v>39</v>
      </c>
      <c r="AX974" s="12" t="s">
        <v>76</v>
      </c>
      <c r="AY974" s="261" t="s">
        <v>208</v>
      </c>
    </row>
    <row r="975" spans="2:51" s="12" customFormat="1" ht="13.5">
      <c r="B975" s="251"/>
      <c r="C975" s="252"/>
      <c r="D975" s="248" t="s">
        <v>218</v>
      </c>
      <c r="E975" s="253" t="s">
        <v>22</v>
      </c>
      <c r="F975" s="254" t="s">
        <v>1209</v>
      </c>
      <c r="G975" s="252"/>
      <c r="H975" s="255">
        <v>13.75</v>
      </c>
      <c r="I975" s="256"/>
      <c r="J975" s="252"/>
      <c r="K975" s="252"/>
      <c r="L975" s="257"/>
      <c r="M975" s="258"/>
      <c r="N975" s="259"/>
      <c r="O975" s="259"/>
      <c r="P975" s="259"/>
      <c r="Q975" s="259"/>
      <c r="R975" s="259"/>
      <c r="S975" s="259"/>
      <c r="T975" s="260"/>
      <c r="AT975" s="261" t="s">
        <v>218</v>
      </c>
      <c r="AU975" s="261" t="s">
        <v>85</v>
      </c>
      <c r="AV975" s="12" t="s">
        <v>85</v>
      </c>
      <c r="AW975" s="12" t="s">
        <v>39</v>
      </c>
      <c r="AX975" s="12" t="s">
        <v>76</v>
      </c>
      <c r="AY975" s="261" t="s">
        <v>208</v>
      </c>
    </row>
    <row r="976" spans="2:51" s="12" customFormat="1" ht="13.5">
      <c r="B976" s="251"/>
      <c r="C976" s="252"/>
      <c r="D976" s="248" t="s">
        <v>218</v>
      </c>
      <c r="E976" s="253" t="s">
        <v>22</v>
      </c>
      <c r="F976" s="254" t="s">
        <v>1210</v>
      </c>
      <c r="G976" s="252"/>
      <c r="H976" s="255">
        <v>8.363</v>
      </c>
      <c r="I976" s="256"/>
      <c r="J976" s="252"/>
      <c r="K976" s="252"/>
      <c r="L976" s="257"/>
      <c r="M976" s="258"/>
      <c r="N976" s="259"/>
      <c r="O976" s="259"/>
      <c r="P976" s="259"/>
      <c r="Q976" s="259"/>
      <c r="R976" s="259"/>
      <c r="S976" s="259"/>
      <c r="T976" s="260"/>
      <c r="AT976" s="261" t="s">
        <v>218</v>
      </c>
      <c r="AU976" s="261" t="s">
        <v>85</v>
      </c>
      <c r="AV976" s="12" t="s">
        <v>85</v>
      </c>
      <c r="AW976" s="12" t="s">
        <v>39</v>
      </c>
      <c r="AX976" s="12" t="s">
        <v>76</v>
      </c>
      <c r="AY976" s="261" t="s">
        <v>208</v>
      </c>
    </row>
    <row r="977" spans="2:51" s="15" customFormat="1" ht="13.5">
      <c r="B977" s="296"/>
      <c r="C977" s="297"/>
      <c r="D977" s="248" t="s">
        <v>218</v>
      </c>
      <c r="E977" s="298" t="s">
        <v>22</v>
      </c>
      <c r="F977" s="299" t="s">
        <v>695</v>
      </c>
      <c r="G977" s="297"/>
      <c r="H977" s="300">
        <v>39.651</v>
      </c>
      <c r="I977" s="301"/>
      <c r="J977" s="297"/>
      <c r="K977" s="297"/>
      <c r="L977" s="302"/>
      <c r="M977" s="303"/>
      <c r="N977" s="304"/>
      <c r="O977" s="304"/>
      <c r="P977" s="304"/>
      <c r="Q977" s="304"/>
      <c r="R977" s="304"/>
      <c r="S977" s="304"/>
      <c r="T977" s="305"/>
      <c r="AT977" s="306" t="s">
        <v>218</v>
      </c>
      <c r="AU977" s="306" t="s">
        <v>85</v>
      </c>
      <c r="AV977" s="15" t="s">
        <v>104</v>
      </c>
      <c r="AW977" s="15" t="s">
        <v>39</v>
      </c>
      <c r="AX977" s="15" t="s">
        <v>76</v>
      </c>
      <c r="AY977" s="306" t="s">
        <v>208</v>
      </c>
    </row>
    <row r="978" spans="2:51" s="14" customFormat="1" ht="13.5">
      <c r="B978" s="273"/>
      <c r="C978" s="274"/>
      <c r="D978" s="248" t="s">
        <v>218</v>
      </c>
      <c r="E978" s="275" t="s">
        <v>22</v>
      </c>
      <c r="F978" s="276" t="s">
        <v>1128</v>
      </c>
      <c r="G978" s="274"/>
      <c r="H978" s="275" t="s">
        <v>22</v>
      </c>
      <c r="I978" s="277"/>
      <c r="J978" s="274"/>
      <c r="K978" s="274"/>
      <c r="L978" s="278"/>
      <c r="M978" s="279"/>
      <c r="N978" s="280"/>
      <c r="O978" s="280"/>
      <c r="P978" s="280"/>
      <c r="Q978" s="280"/>
      <c r="R978" s="280"/>
      <c r="S978" s="280"/>
      <c r="T978" s="281"/>
      <c r="AT978" s="282" t="s">
        <v>218</v>
      </c>
      <c r="AU978" s="282" t="s">
        <v>85</v>
      </c>
      <c r="AV978" s="14" t="s">
        <v>18</v>
      </c>
      <c r="AW978" s="14" t="s">
        <v>39</v>
      </c>
      <c r="AX978" s="14" t="s">
        <v>76</v>
      </c>
      <c r="AY978" s="282" t="s">
        <v>208</v>
      </c>
    </row>
    <row r="979" spans="2:51" s="12" customFormat="1" ht="13.5">
      <c r="B979" s="251"/>
      <c r="C979" s="252"/>
      <c r="D979" s="248" t="s">
        <v>218</v>
      </c>
      <c r="E979" s="253" t="s">
        <v>22</v>
      </c>
      <c r="F979" s="254" t="s">
        <v>1211</v>
      </c>
      <c r="G979" s="252"/>
      <c r="H979" s="255">
        <v>7.525</v>
      </c>
      <c r="I979" s="256"/>
      <c r="J979" s="252"/>
      <c r="K979" s="252"/>
      <c r="L979" s="257"/>
      <c r="M979" s="258"/>
      <c r="N979" s="259"/>
      <c r="O979" s="259"/>
      <c r="P979" s="259"/>
      <c r="Q979" s="259"/>
      <c r="R979" s="259"/>
      <c r="S979" s="259"/>
      <c r="T979" s="260"/>
      <c r="AT979" s="261" t="s">
        <v>218</v>
      </c>
      <c r="AU979" s="261" t="s">
        <v>85</v>
      </c>
      <c r="AV979" s="12" t="s">
        <v>85</v>
      </c>
      <c r="AW979" s="12" t="s">
        <v>39</v>
      </c>
      <c r="AX979" s="12" t="s">
        <v>76</v>
      </c>
      <c r="AY979" s="261" t="s">
        <v>208</v>
      </c>
    </row>
    <row r="980" spans="2:51" s="12" customFormat="1" ht="13.5">
      <c r="B980" s="251"/>
      <c r="C980" s="252"/>
      <c r="D980" s="248" t="s">
        <v>218</v>
      </c>
      <c r="E980" s="253" t="s">
        <v>22</v>
      </c>
      <c r="F980" s="254" t="s">
        <v>1212</v>
      </c>
      <c r="G980" s="252"/>
      <c r="H980" s="255">
        <v>5.775</v>
      </c>
      <c r="I980" s="256"/>
      <c r="J980" s="252"/>
      <c r="K980" s="252"/>
      <c r="L980" s="257"/>
      <c r="M980" s="258"/>
      <c r="N980" s="259"/>
      <c r="O980" s="259"/>
      <c r="P980" s="259"/>
      <c r="Q980" s="259"/>
      <c r="R980" s="259"/>
      <c r="S980" s="259"/>
      <c r="T980" s="260"/>
      <c r="AT980" s="261" t="s">
        <v>218</v>
      </c>
      <c r="AU980" s="261" t="s">
        <v>85</v>
      </c>
      <c r="AV980" s="12" t="s">
        <v>85</v>
      </c>
      <c r="AW980" s="12" t="s">
        <v>39</v>
      </c>
      <c r="AX980" s="12" t="s">
        <v>76</v>
      </c>
      <c r="AY980" s="261" t="s">
        <v>208</v>
      </c>
    </row>
    <row r="981" spans="2:51" s="12" customFormat="1" ht="13.5">
      <c r="B981" s="251"/>
      <c r="C981" s="252"/>
      <c r="D981" s="248" t="s">
        <v>218</v>
      </c>
      <c r="E981" s="253" t="s">
        <v>22</v>
      </c>
      <c r="F981" s="254" t="s">
        <v>1213</v>
      </c>
      <c r="G981" s="252"/>
      <c r="H981" s="255">
        <v>9.225</v>
      </c>
      <c r="I981" s="256"/>
      <c r="J981" s="252"/>
      <c r="K981" s="252"/>
      <c r="L981" s="257"/>
      <c r="M981" s="258"/>
      <c r="N981" s="259"/>
      <c r="O981" s="259"/>
      <c r="P981" s="259"/>
      <c r="Q981" s="259"/>
      <c r="R981" s="259"/>
      <c r="S981" s="259"/>
      <c r="T981" s="260"/>
      <c r="AT981" s="261" t="s">
        <v>218</v>
      </c>
      <c r="AU981" s="261" t="s">
        <v>85</v>
      </c>
      <c r="AV981" s="12" t="s">
        <v>85</v>
      </c>
      <c r="AW981" s="12" t="s">
        <v>39</v>
      </c>
      <c r="AX981" s="12" t="s">
        <v>76</v>
      </c>
      <c r="AY981" s="261" t="s">
        <v>208</v>
      </c>
    </row>
    <row r="982" spans="2:51" s="12" customFormat="1" ht="13.5">
      <c r="B982" s="251"/>
      <c r="C982" s="252"/>
      <c r="D982" s="248" t="s">
        <v>218</v>
      </c>
      <c r="E982" s="253" t="s">
        <v>22</v>
      </c>
      <c r="F982" s="254" t="s">
        <v>1214</v>
      </c>
      <c r="G982" s="252"/>
      <c r="H982" s="255">
        <v>10</v>
      </c>
      <c r="I982" s="256"/>
      <c r="J982" s="252"/>
      <c r="K982" s="252"/>
      <c r="L982" s="257"/>
      <c r="M982" s="258"/>
      <c r="N982" s="259"/>
      <c r="O982" s="259"/>
      <c r="P982" s="259"/>
      <c r="Q982" s="259"/>
      <c r="R982" s="259"/>
      <c r="S982" s="259"/>
      <c r="T982" s="260"/>
      <c r="AT982" s="261" t="s">
        <v>218</v>
      </c>
      <c r="AU982" s="261" t="s">
        <v>85</v>
      </c>
      <c r="AV982" s="12" t="s">
        <v>85</v>
      </c>
      <c r="AW982" s="12" t="s">
        <v>39</v>
      </c>
      <c r="AX982" s="12" t="s">
        <v>76</v>
      </c>
      <c r="AY982" s="261" t="s">
        <v>208</v>
      </c>
    </row>
    <row r="983" spans="2:51" s="12" customFormat="1" ht="13.5">
      <c r="B983" s="251"/>
      <c r="C983" s="252"/>
      <c r="D983" s="248" t="s">
        <v>218</v>
      </c>
      <c r="E983" s="253" t="s">
        <v>22</v>
      </c>
      <c r="F983" s="254" t="s">
        <v>1215</v>
      </c>
      <c r="G983" s="252"/>
      <c r="H983" s="255">
        <v>8.26</v>
      </c>
      <c r="I983" s="256"/>
      <c r="J983" s="252"/>
      <c r="K983" s="252"/>
      <c r="L983" s="257"/>
      <c r="M983" s="258"/>
      <c r="N983" s="259"/>
      <c r="O983" s="259"/>
      <c r="P983" s="259"/>
      <c r="Q983" s="259"/>
      <c r="R983" s="259"/>
      <c r="S983" s="259"/>
      <c r="T983" s="260"/>
      <c r="AT983" s="261" t="s">
        <v>218</v>
      </c>
      <c r="AU983" s="261" t="s">
        <v>85</v>
      </c>
      <c r="AV983" s="12" t="s">
        <v>85</v>
      </c>
      <c r="AW983" s="12" t="s">
        <v>39</v>
      </c>
      <c r="AX983" s="12" t="s">
        <v>76</v>
      </c>
      <c r="AY983" s="261" t="s">
        <v>208</v>
      </c>
    </row>
    <row r="984" spans="2:51" s="12" customFormat="1" ht="13.5">
      <c r="B984" s="251"/>
      <c r="C984" s="252"/>
      <c r="D984" s="248" t="s">
        <v>218</v>
      </c>
      <c r="E984" s="253" t="s">
        <v>22</v>
      </c>
      <c r="F984" s="254" t="s">
        <v>1216</v>
      </c>
      <c r="G984" s="252"/>
      <c r="H984" s="255">
        <v>6.13</v>
      </c>
      <c r="I984" s="256"/>
      <c r="J984" s="252"/>
      <c r="K984" s="252"/>
      <c r="L984" s="257"/>
      <c r="M984" s="258"/>
      <c r="N984" s="259"/>
      <c r="O984" s="259"/>
      <c r="P984" s="259"/>
      <c r="Q984" s="259"/>
      <c r="R984" s="259"/>
      <c r="S984" s="259"/>
      <c r="T984" s="260"/>
      <c r="AT984" s="261" t="s">
        <v>218</v>
      </c>
      <c r="AU984" s="261" t="s">
        <v>85</v>
      </c>
      <c r="AV984" s="12" t="s">
        <v>85</v>
      </c>
      <c r="AW984" s="12" t="s">
        <v>39</v>
      </c>
      <c r="AX984" s="12" t="s">
        <v>76</v>
      </c>
      <c r="AY984" s="261" t="s">
        <v>208</v>
      </c>
    </row>
    <row r="985" spans="2:51" s="12" customFormat="1" ht="13.5">
      <c r="B985" s="251"/>
      <c r="C985" s="252"/>
      <c r="D985" s="248" t="s">
        <v>218</v>
      </c>
      <c r="E985" s="253" t="s">
        <v>22</v>
      </c>
      <c r="F985" s="254" t="s">
        <v>1217</v>
      </c>
      <c r="G985" s="252"/>
      <c r="H985" s="255">
        <v>2.25</v>
      </c>
      <c r="I985" s="256"/>
      <c r="J985" s="252"/>
      <c r="K985" s="252"/>
      <c r="L985" s="257"/>
      <c r="M985" s="258"/>
      <c r="N985" s="259"/>
      <c r="O985" s="259"/>
      <c r="P985" s="259"/>
      <c r="Q985" s="259"/>
      <c r="R985" s="259"/>
      <c r="S985" s="259"/>
      <c r="T985" s="260"/>
      <c r="AT985" s="261" t="s">
        <v>218</v>
      </c>
      <c r="AU985" s="261" t="s">
        <v>85</v>
      </c>
      <c r="AV985" s="12" t="s">
        <v>85</v>
      </c>
      <c r="AW985" s="12" t="s">
        <v>39</v>
      </c>
      <c r="AX985" s="12" t="s">
        <v>76</v>
      </c>
      <c r="AY985" s="261" t="s">
        <v>208</v>
      </c>
    </row>
    <row r="986" spans="2:51" s="12" customFormat="1" ht="13.5">
      <c r="B986" s="251"/>
      <c r="C986" s="252"/>
      <c r="D986" s="248" t="s">
        <v>218</v>
      </c>
      <c r="E986" s="253" t="s">
        <v>22</v>
      </c>
      <c r="F986" s="254" t="s">
        <v>1218</v>
      </c>
      <c r="G986" s="252"/>
      <c r="H986" s="255">
        <v>1.65</v>
      </c>
      <c r="I986" s="256"/>
      <c r="J986" s="252"/>
      <c r="K986" s="252"/>
      <c r="L986" s="257"/>
      <c r="M986" s="258"/>
      <c r="N986" s="259"/>
      <c r="O986" s="259"/>
      <c r="P986" s="259"/>
      <c r="Q986" s="259"/>
      <c r="R986" s="259"/>
      <c r="S986" s="259"/>
      <c r="T986" s="260"/>
      <c r="AT986" s="261" t="s">
        <v>218</v>
      </c>
      <c r="AU986" s="261" t="s">
        <v>85</v>
      </c>
      <c r="AV986" s="12" t="s">
        <v>85</v>
      </c>
      <c r="AW986" s="12" t="s">
        <v>39</v>
      </c>
      <c r="AX986" s="12" t="s">
        <v>76</v>
      </c>
      <c r="AY986" s="261" t="s">
        <v>208</v>
      </c>
    </row>
    <row r="987" spans="2:51" s="15" customFormat="1" ht="13.5">
      <c r="B987" s="296"/>
      <c r="C987" s="297"/>
      <c r="D987" s="248" t="s">
        <v>218</v>
      </c>
      <c r="E987" s="298" t="s">
        <v>22</v>
      </c>
      <c r="F987" s="299" t="s">
        <v>703</v>
      </c>
      <c r="G987" s="297"/>
      <c r="H987" s="300">
        <v>50.815</v>
      </c>
      <c r="I987" s="301"/>
      <c r="J987" s="297"/>
      <c r="K987" s="297"/>
      <c r="L987" s="302"/>
      <c r="M987" s="303"/>
      <c r="N987" s="304"/>
      <c r="O987" s="304"/>
      <c r="P987" s="304"/>
      <c r="Q987" s="304"/>
      <c r="R987" s="304"/>
      <c r="S987" s="304"/>
      <c r="T987" s="305"/>
      <c r="AT987" s="306" t="s">
        <v>218</v>
      </c>
      <c r="AU987" s="306" t="s">
        <v>85</v>
      </c>
      <c r="AV987" s="15" t="s">
        <v>104</v>
      </c>
      <c r="AW987" s="15" t="s">
        <v>39</v>
      </c>
      <c r="AX987" s="15" t="s">
        <v>76</v>
      </c>
      <c r="AY987" s="306" t="s">
        <v>208</v>
      </c>
    </row>
    <row r="988" spans="2:51" s="14" customFormat="1" ht="13.5">
      <c r="B988" s="273"/>
      <c r="C988" s="274"/>
      <c r="D988" s="248" t="s">
        <v>218</v>
      </c>
      <c r="E988" s="275" t="s">
        <v>22</v>
      </c>
      <c r="F988" s="276" t="s">
        <v>753</v>
      </c>
      <c r="G988" s="274"/>
      <c r="H988" s="275" t="s">
        <v>22</v>
      </c>
      <c r="I988" s="277"/>
      <c r="J988" s="274"/>
      <c r="K988" s="274"/>
      <c r="L988" s="278"/>
      <c r="M988" s="279"/>
      <c r="N988" s="280"/>
      <c r="O988" s="280"/>
      <c r="P988" s="280"/>
      <c r="Q988" s="280"/>
      <c r="R988" s="280"/>
      <c r="S988" s="280"/>
      <c r="T988" s="281"/>
      <c r="AT988" s="282" t="s">
        <v>218</v>
      </c>
      <c r="AU988" s="282" t="s">
        <v>85</v>
      </c>
      <c r="AV988" s="14" t="s">
        <v>18</v>
      </c>
      <c r="AW988" s="14" t="s">
        <v>39</v>
      </c>
      <c r="AX988" s="14" t="s">
        <v>76</v>
      </c>
      <c r="AY988" s="282" t="s">
        <v>208</v>
      </c>
    </row>
    <row r="989" spans="2:51" s="12" customFormat="1" ht="13.5">
      <c r="B989" s="251"/>
      <c r="C989" s="252"/>
      <c r="D989" s="248" t="s">
        <v>218</v>
      </c>
      <c r="E989" s="253" t="s">
        <v>22</v>
      </c>
      <c r="F989" s="254" t="s">
        <v>1211</v>
      </c>
      <c r="G989" s="252"/>
      <c r="H989" s="255">
        <v>7.525</v>
      </c>
      <c r="I989" s="256"/>
      <c r="J989" s="252"/>
      <c r="K989" s="252"/>
      <c r="L989" s="257"/>
      <c r="M989" s="258"/>
      <c r="N989" s="259"/>
      <c r="O989" s="259"/>
      <c r="P989" s="259"/>
      <c r="Q989" s="259"/>
      <c r="R989" s="259"/>
      <c r="S989" s="259"/>
      <c r="T989" s="260"/>
      <c r="AT989" s="261" t="s">
        <v>218</v>
      </c>
      <c r="AU989" s="261" t="s">
        <v>85</v>
      </c>
      <c r="AV989" s="12" t="s">
        <v>85</v>
      </c>
      <c r="AW989" s="12" t="s">
        <v>39</v>
      </c>
      <c r="AX989" s="12" t="s">
        <v>76</v>
      </c>
      <c r="AY989" s="261" t="s">
        <v>208</v>
      </c>
    </row>
    <row r="990" spans="2:51" s="12" customFormat="1" ht="13.5">
      <c r="B990" s="251"/>
      <c r="C990" s="252"/>
      <c r="D990" s="248" t="s">
        <v>218</v>
      </c>
      <c r="E990" s="253" t="s">
        <v>22</v>
      </c>
      <c r="F990" s="254" t="s">
        <v>1212</v>
      </c>
      <c r="G990" s="252"/>
      <c r="H990" s="255">
        <v>5.775</v>
      </c>
      <c r="I990" s="256"/>
      <c r="J990" s="252"/>
      <c r="K990" s="252"/>
      <c r="L990" s="257"/>
      <c r="M990" s="258"/>
      <c r="N990" s="259"/>
      <c r="O990" s="259"/>
      <c r="P990" s="259"/>
      <c r="Q990" s="259"/>
      <c r="R990" s="259"/>
      <c r="S990" s="259"/>
      <c r="T990" s="260"/>
      <c r="AT990" s="261" t="s">
        <v>218</v>
      </c>
      <c r="AU990" s="261" t="s">
        <v>85</v>
      </c>
      <c r="AV990" s="12" t="s">
        <v>85</v>
      </c>
      <c r="AW990" s="12" t="s">
        <v>39</v>
      </c>
      <c r="AX990" s="12" t="s">
        <v>76</v>
      </c>
      <c r="AY990" s="261" t="s">
        <v>208</v>
      </c>
    </row>
    <row r="991" spans="2:51" s="12" customFormat="1" ht="13.5">
      <c r="B991" s="251"/>
      <c r="C991" s="252"/>
      <c r="D991" s="248" t="s">
        <v>218</v>
      </c>
      <c r="E991" s="253" t="s">
        <v>22</v>
      </c>
      <c r="F991" s="254" t="s">
        <v>1213</v>
      </c>
      <c r="G991" s="252"/>
      <c r="H991" s="255">
        <v>9.225</v>
      </c>
      <c r="I991" s="256"/>
      <c r="J991" s="252"/>
      <c r="K991" s="252"/>
      <c r="L991" s="257"/>
      <c r="M991" s="258"/>
      <c r="N991" s="259"/>
      <c r="O991" s="259"/>
      <c r="P991" s="259"/>
      <c r="Q991" s="259"/>
      <c r="R991" s="259"/>
      <c r="S991" s="259"/>
      <c r="T991" s="260"/>
      <c r="AT991" s="261" t="s">
        <v>218</v>
      </c>
      <c r="AU991" s="261" t="s">
        <v>85</v>
      </c>
      <c r="AV991" s="12" t="s">
        <v>85</v>
      </c>
      <c r="AW991" s="12" t="s">
        <v>39</v>
      </c>
      <c r="AX991" s="12" t="s">
        <v>76</v>
      </c>
      <c r="AY991" s="261" t="s">
        <v>208</v>
      </c>
    </row>
    <row r="992" spans="2:51" s="12" customFormat="1" ht="13.5">
      <c r="B992" s="251"/>
      <c r="C992" s="252"/>
      <c r="D992" s="248" t="s">
        <v>218</v>
      </c>
      <c r="E992" s="253" t="s">
        <v>22</v>
      </c>
      <c r="F992" s="254" t="s">
        <v>1214</v>
      </c>
      <c r="G992" s="252"/>
      <c r="H992" s="255">
        <v>10</v>
      </c>
      <c r="I992" s="256"/>
      <c r="J992" s="252"/>
      <c r="K992" s="252"/>
      <c r="L992" s="257"/>
      <c r="M992" s="258"/>
      <c r="N992" s="259"/>
      <c r="O992" s="259"/>
      <c r="P992" s="259"/>
      <c r="Q992" s="259"/>
      <c r="R992" s="259"/>
      <c r="S992" s="259"/>
      <c r="T992" s="260"/>
      <c r="AT992" s="261" t="s">
        <v>218</v>
      </c>
      <c r="AU992" s="261" t="s">
        <v>85</v>
      </c>
      <c r="AV992" s="12" t="s">
        <v>85</v>
      </c>
      <c r="AW992" s="12" t="s">
        <v>39</v>
      </c>
      <c r="AX992" s="12" t="s">
        <v>76</v>
      </c>
      <c r="AY992" s="261" t="s">
        <v>208</v>
      </c>
    </row>
    <row r="993" spans="2:51" s="12" customFormat="1" ht="13.5">
      <c r="B993" s="251"/>
      <c r="C993" s="252"/>
      <c r="D993" s="248" t="s">
        <v>218</v>
      </c>
      <c r="E993" s="253" t="s">
        <v>22</v>
      </c>
      <c r="F993" s="254" t="s">
        <v>1219</v>
      </c>
      <c r="G993" s="252"/>
      <c r="H993" s="255">
        <v>12.39</v>
      </c>
      <c r="I993" s="256"/>
      <c r="J993" s="252"/>
      <c r="K993" s="252"/>
      <c r="L993" s="257"/>
      <c r="M993" s="258"/>
      <c r="N993" s="259"/>
      <c r="O993" s="259"/>
      <c r="P993" s="259"/>
      <c r="Q993" s="259"/>
      <c r="R993" s="259"/>
      <c r="S993" s="259"/>
      <c r="T993" s="260"/>
      <c r="AT993" s="261" t="s">
        <v>218</v>
      </c>
      <c r="AU993" s="261" t="s">
        <v>85</v>
      </c>
      <c r="AV993" s="12" t="s">
        <v>85</v>
      </c>
      <c r="AW993" s="12" t="s">
        <v>39</v>
      </c>
      <c r="AX993" s="12" t="s">
        <v>76</v>
      </c>
      <c r="AY993" s="261" t="s">
        <v>208</v>
      </c>
    </row>
    <row r="994" spans="2:51" s="12" customFormat="1" ht="13.5">
      <c r="B994" s="251"/>
      <c r="C994" s="252"/>
      <c r="D994" s="248" t="s">
        <v>218</v>
      </c>
      <c r="E994" s="253" t="s">
        <v>22</v>
      </c>
      <c r="F994" s="254" t="s">
        <v>1216</v>
      </c>
      <c r="G994" s="252"/>
      <c r="H994" s="255">
        <v>6.13</v>
      </c>
      <c r="I994" s="256"/>
      <c r="J994" s="252"/>
      <c r="K994" s="252"/>
      <c r="L994" s="257"/>
      <c r="M994" s="258"/>
      <c r="N994" s="259"/>
      <c r="O994" s="259"/>
      <c r="P994" s="259"/>
      <c r="Q994" s="259"/>
      <c r="R994" s="259"/>
      <c r="S994" s="259"/>
      <c r="T994" s="260"/>
      <c r="AT994" s="261" t="s">
        <v>218</v>
      </c>
      <c r="AU994" s="261" t="s">
        <v>85</v>
      </c>
      <c r="AV994" s="12" t="s">
        <v>85</v>
      </c>
      <c r="AW994" s="12" t="s">
        <v>39</v>
      </c>
      <c r="AX994" s="12" t="s">
        <v>76</v>
      </c>
      <c r="AY994" s="261" t="s">
        <v>208</v>
      </c>
    </row>
    <row r="995" spans="2:51" s="15" customFormat="1" ht="13.5">
      <c r="B995" s="296"/>
      <c r="C995" s="297"/>
      <c r="D995" s="248" t="s">
        <v>218</v>
      </c>
      <c r="E995" s="298" t="s">
        <v>22</v>
      </c>
      <c r="F995" s="299" t="s">
        <v>710</v>
      </c>
      <c r="G995" s="297"/>
      <c r="H995" s="300">
        <v>51.045</v>
      </c>
      <c r="I995" s="301"/>
      <c r="J995" s="297"/>
      <c r="K995" s="297"/>
      <c r="L995" s="302"/>
      <c r="M995" s="303"/>
      <c r="N995" s="304"/>
      <c r="O995" s="304"/>
      <c r="P995" s="304"/>
      <c r="Q995" s="304"/>
      <c r="R995" s="304"/>
      <c r="S995" s="304"/>
      <c r="T995" s="305"/>
      <c r="AT995" s="306" t="s">
        <v>218</v>
      </c>
      <c r="AU995" s="306" t="s">
        <v>85</v>
      </c>
      <c r="AV995" s="15" t="s">
        <v>104</v>
      </c>
      <c r="AW995" s="15" t="s">
        <v>39</v>
      </c>
      <c r="AX995" s="15" t="s">
        <v>76</v>
      </c>
      <c r="AY995" s="306" t="s">
        <v>208</v>
      </c>
    </row>
    <row r="996" spans="2:51" s="13" customFormat="1" ht="13.5">
      <c r="B996" s="262"/>
      <c r="C996" s="263"/>
      <c r="D996" s="248" t="s">
        <v>218</v>
      </c>
      <c r="E996" s="264" t="s">
        <v>22</v>
      </c>
      <c r="F996" s="265" t="s">
        <v>259</v>
      </c>
      <c r="G996" s="263"/>
      <c r="H996" s="266">
        <v>141.511</v>
      </c>
      <c r="I996" s="267"/>
      <c r="J996" s="263"/>
      <c r="K996" s="263"/>
      <c r="L996" s="268"/>
      <c r="M996" s="269"/>
      <c r="N996" s="270"/>
      <c r="O996" s="270"/>
      <c r="P996" s="270"/>
      <c r="Q996" s="270"/>
      <c r="R996" s="270"/>
      <c r="S996" s="270"/>
      <c r="T996" s="271"/>
      <c r="AT996" s="272" t="s">
        <v>218</v>
      </c>
      <c r="AU996" s="272" t="s">
        <v>85</v>
      </c>
      <c r="AV996" s="13" t="s">
        <v>121</v>
      </c>
      <c r="AW996" s="13" t="s">
        <v>39</v>
      </c>
      <c r="AX996" s="13" t="s">
        <v>18</v>
      </c>
      <c r="AY996" s="272" t="s">
        <v>208</v>
      </c>
    </row>
    <row r="997" spans="2:65" s="1" customFormat="1" ht="25.5" customHeight="1">
      <c r="B997" s="48"/>
      <c r="C997" s="236" t="s">
        <v>1220</v>
      </c>
      <c r="D997" s="236" t="s">
        <v>210</v>
      </c>
      <c r="E997" s="237" t="s">
        <v>1221</v>
      </c>
      <c r="F997" s="238" t="s">
        <v>1222</v>
      </c>
      <c r="G997" s="239" t="s">
        <v>213</v>
      </c>
      <c r="H997" s="240">
        <v>49.988</v>
      </c>
      <c r="I997" s="241"/>
      <c r="J997" s="242">
        <f>ROUND(I997*H997,2)</f>
        <v>0</v>
      </c>
      <c r="K997" s="238" t="s">
        <v>214</v>
      </c>
      <c r="L997" s="74"/>
      <c r="M997" s="243" t="s">
        <v>22</v>
      </c>
      <c r="N997" s="244" t="s">
        <v>47</v>
      </c>
      <c r="O997" s="49"/>
      <c r="P997" s="245">
        <f>O997*H997</f>
        <v>0</v>
      </c>
      <c r="Q997" s="245">
        <v>0.00947</v>
      </c>
      <c r="R997" s="245">
        <f>Q997*H997</f>
        <v>0.47338635999999995</v>
      </c>
      <c r="S997" s="245">
        <v>0</v>
      </c>
      <c r="T997" s="246">
        <f>S997*H997</f>
        <v>0</v>
      </c>
      <c r="AR997" s="26" t="s">
        <v>121</v>
      </c>
      <c r="AT997" s="26" t="s">
        <v>210</v>
      </c>
      <c r="AU997" s="26" t="s">
        <v>85</v>
      </c>
      <c r="AY997" s="26" t="s">
        <v>208</v>
      </c>
      <c r="BE997" s="247">
        <f>IF(N997="základní",J997,0)</f>
        <v>0</v>
      </c>
      <c r="BF997" s="247">
        <f>IF(N997="snížená",J997,0)</f>
        <v>0</v>
      </c>
      <c r="BG997" s="247">
        <f>IF(N997="zákl. přenesená",J997,0)</f>
        <v>0</v>
      </c>
      <c r="BH997" s="247">
        <f>IF(N997="sníž. přenesená",J997,0)</f>
        <v>0</v>
      </c>
      <c r="BI997" s="247">
        <f>IF(N997="nulová",J997,0)</f>
        <v>0</v>
      </c>
      <c r="BJ997" s="26" t="s">
        <v>18</v>
      </c>
      <c r="BK997" s="247">
        <f>ROUND(I997*H997,2)</f>
        <v>0</v>
      </c>
      <c r="BL997" s="26" t="s">
        <v>121</v>
      </c>
      <c r="BM997" s="26" t="s">
        <v>1223</v>
      </c>
    </row>
    <row r="998" spans="2:51" s="14" customFormat="1" ht="13.5">
      <c r="B998" s="273"/>
      <c r="C998" s="274"/>
      <c r="D998" s="248" t="s">
        <v>218</v>
      </c>
      <c r="E998" s="275" t="s">
        <v>22</v>
      </c>
      <c r="F998" s="276" t="s">
        <v>1224</v>
      </c>
      <c r="G998" s="274"/>
      <c r="H998" s="275" t="s">
        <v>22</v>
      </c>
      <c r="I998" s="277"/>
      <c r="J998" s="274"/>
      <c r="K998" s="274"/>
      <c r="L998" s="278"/>
      <c r="M998" s="279"/>
      <c r="N998" s="280"/>
      <c r="O998" s="280"/>
      <c r="P998" s="280"/>
      <c r="Q998" s="280"/>
      <c r="R998" s="280"/>
      <c r="S998" s="280"/>
      <c r="T998" s="281"/>
      <c r="AT998" s="282" t="s">
        <v>218</v>
      </c>
      <c r="AU998" s="282" t="s">
        <v>85</v>
      </c>
      <c r="AV998" s="14" t="s">
        <v>18</v>
      </c>
      <c r="AW998" s="14" t="s">
        <v>39</v>
      </c>
      <c r="AX998" s="14" t="s">
        <v>76</v>
      </c>
      <c r="AY998" s="282" t="s">
        <v>208</v>
      </c>
    </row>
    <row r="999" spans="2:51" s="14" customFormat="1" ht="13.5">
      <c r="B999" s="273"/>
      <c r="C999" s="274"/>
      <c r="D999" s="248" t="s">
        <v>218</v>
      </c>
      <c r="E999" s="275" t="s">
        <v>22</v>
      </c>
      <c r="F999" s="276" t="s">
        <v>1225</v>
      </c>
      <c r="G999" s="274"/>
      <c r="H999" s="275" t="s">
        <v>22</v>
      </c>
      <c r="I999" s="277"/>
      <c r="J999" s="274"/>
      <c r="K999" s="274"/>
      <c r="L999" s="278"/>
      <c r="M999" s="279"/>
      <c r="N999" s="280"/>
      <c r="O999" s="280"/>
      <c r="P999" s="280"/>
      <c r="Q999" s="280"/>
      <c r="R999" s="280"/>
      <c r="S999" s="280"/>
      <c r="T999" s="281"/>
      <c r="AT999" s="282" t="s">
        <v>218</v>
      </c>
      <c r="AU999" s="282" t="s">
        <v>85</v>
      </c>
      <c r="AV999" s="14" t="s">
        <v>18</v>
      </c>
      <c r="AW999" s="14" t="s">
        <v>39</v>
      </c>
      <c r="AX999" s="14" t="s">
        <v>76</v>
      </c>
      <c r="AY999" s="282" t="s">
        <v>208</v>
      </c>
    </row>
    <row r="1000" spans="2:51" s="12" customFormat="1" ht="13.5">
      <c r="B1000" s="251"/>
      <c r="C1000" s="252"/>
      <c r="D1000" s="248" t="s">
        <v>218</v>
      </c>
      <c r="E1000" s="253" t="s">
        <v>22</v>
      </c>
      <c r="F1000" s="254" t="s">
        <v>1226</v>
      </c>
      <c r="G1000" s="252"/>
      <c r="H1000" s="255">
        <v>49.988</v>
      </c>
      <c r="I1000" s="256"/>
      <c r="J1000" s="252"/>
      <c r="K1000" s="252"/>
      <c r="L1000" s="257"/>
      <c r="M1000" s="258"/>
      <c r="N1000" s="259"/>
      <c r="O1000" s="259"/>
      <c r="P1000" s="259"/>
      <c r="Q1000" s="259"/>
      <c r="R1000" s="259"/>
      <c r="S1000" s="259"/>
      <c r="T1000" s="260"/>
      <c r="AT1000" s="261" t="s">
        <v>218</v>
      </c>
      <c r="AU1000" s="261" t="s">
        <v>85</v>
      </c>
      <c r="AV1000" s="12" t="s">
        <v>85</v>
      </c>
      <c r="AW1000" s="12" t="s">
        <v>39</v>
      </c>
      <c r="AX1000" s="12" t="s">
        <v>18</v>
      </c>
      <c r="AY1000" s="261" t="s">
        <v>208</v>
      </c>
    </row>
    <row r="1001" spans="2:65" s="1" customFormat="1" ht="16.5" customHeight="1">
      <c r="B1001" s="48"/>
      <c r="C1001" s="286" t="s">
        <v>1227</v>
      </c>
      <c r="D1001" s="286" t="s">
        <v>468</v>
      </c>
      <c r="E1001" s="287" t="s">
        <v>1228</v>
      </c>
      <c r="F1001" s="288" t="s">
        <v>1229</v>
      </c>
      <c r="G1001" s="289" t="s">
        <v>213</v>
      </c>
      <c r="H1001" s="290">
        <v>54.987</v>
      </c>
      <c r="I1001" s="291"/>
      <c r="J1001" s="292">
        <f>ROUND(I1001*H1001,2)</f>
        <v>0</v>
      </c>
      <c r="K1001" s="288" t="s">
        <v>214</v>
      </c>
      <c r="L1001" s="293"/>
      <c r="M1001" s="294" t="s">
        <v>22</v>
      </c>
      <c r="N1001" s="295" t="s">
        <v>47</v>
      </c>
      <c r="O1001" s="49"/>
      <c r="P1001" s="245">
        <f>O1001*H1001</f>
        <v>0</v>
      </c>
      <c r="Q1001" s="245">
        <v>0.0135</v>
      </c>
      <c r="R1001" s="245">
        <f>Q1001*H1001</f>
        <v>0.7423245</v>
      </c>
      <c r="S1001" s="245">
        <v>0</v>
      </c>
      <c r="T1001" s="246">
        <f>S1001*H1001</f>
        <v>0</v>
      </c>
      <c r="AR1001" s="26" t="s">
        <v>250</v>
      </c>
      <c r="AT1001" s="26" t="s">
        <v>468</v>
      </c>
      <c r="AU1001" s="26" t="s">
        <v>85</v>
      </c>
      <c r="AY1001" s="26" t="s">
        <v>208</v>
      </c>
      <c r="BE1001" s="247">
        <f>IF(N1001="základní",J1001,0)</f>
        <v>0</v>
      </c>
      <c r="BF1001" s="247">
        <f>IF(N1001="snížená",J1001,0)</f>
        <v>0</v>
      </c>
      <c r="BG1001" s="247">
        <f>IF(N1001="zákl. přenesená",J1001,0)</f>
        <v>0</v>
      </c>
      <c r="BH1001" s="247">
        <f>IF(N1001="sníž. přenesená",J1001,0)</f>
        <v>0</v>
      </c>
      <c r="BI1001" s="247">
        <f>IF(N1001="nulová",J1001,0)</f>
        <v>0</v>
      </c>
      <c r="BJ1001" s="26" t="s">
        <v>18</v>
      </c>
      <c r="BK1001" s="247">
        <f>ROUND(I1001*H1001,2)</f>
        <v>0</v>
      </c>
      <c r="BL1001" s="26" t="s">
        <v>121</v>
      </c>
      <c r="BM1001" s="26" t="s">
        <v>1230</v>
      </c>
    </row>
    <row r="1002" spans="2:51" s="12" customFormat="1" ht="13.5">
      <c r="B1002" s="251"/>
      <c r="C1002" s="252"/>
      <c r="D1002" s="248" t="s">
        <v>218</v>
      </c>
      <c r="E1002" s="252"/>
      <c r="F1002" s="254" t="s">
        <v>1231</v>
      </c>
      <c r="G1002" s="252"/>
      <c r="H1002" s="255">
        <v>54.987</v>
      </c>
      <c r="I1002" s="256"/>
      <c r="J1002" s="252"/>
      <c r="K1002" s="252"/>
      <c r="L1002" s="257"/>
      <c r="M1002" s="258"/>
      <c r="N1002" s="259"/>
      <c r="O1002" s="259"/>
      <c r="P1002" s="259"/>
      <c r="Q1002" s="259"/>
      <c r="R1002" s="259"/>
      <c r="S1002" s="259"/>
      <c r="T1002" s="260"/>
      <c r="AT1002" s="261" t="s">
        <v>218</v>
      </c>
      <c r="AU1002" s="261" t="s">
        <v>85</v>
      </c>
      <c r="AV1002" s="12" t="s">
        <v>85</v>
      </c>
      <c r="AW1002" s="12" t="s">
        <v>6</v>
      </c>
      <c r="AX1002" s="12" t="s">
        <v>18</v>
      </c>
      <c r="AY1002" s="261" t="s">
        <v>208</v>
      </c>
    </row>
    <row r="1003" spans="2:65" s="1" customFormat="1" ht="25.5" customHeight="1">
      <c r="B1003" s="48"/>
      <c r="C1003" s="236" t="s">
        <v>1232</v>
      </c>
      <c r="D1003" s="236" t="s">
        <v>210</v>
      </c>
      <c r="E1003" s="237" t="s">
        <v>1233</v>
      </c>
      <c r="F1003" s="238" t="s">
        <v>1234</v>
      </c>
      <c r="G1003" s="239" t="s">
        <v>213</v>
      </c>
      <c r="H1003" s="240">
        <v>80.19</v>
      </c>
      <c r="I1003" s="241"/>
      <c r="J1003" s="242">
        <f>ROUND(I1003*H1003,2)</f>
        <v>0</v>
      </c>
      <c r="K1003" s="238" t="s">
        <v>214</v>
      </c>
      <c r="L1003" s="74"/>
      <c r="M1003" s="243" t="s">
        <v>22</v>
      </c>
      <c r="N1003" s="244" t="s">
        <v>47</v>
      </c>
      <c r="O1003" s="49"/>
      <c r="P1003" s="245">
        <f>O1003*H1003</f>
        <v>0</v>
      </c>
      <c r="Q1003" s="245">
        <v>0.00938</v>
      </c>
      <c r="R1003" s="245">
        <f>Q1003*H1003</f>
        <v>0.7521821999999999</v>
      </c>
      <c r="S1003" s="245">
        <v>0</v>
      </c>
      <c r="T1003" s="246">
        <f>S1003*H1003</f>
        <v>0</v>
      </c>
      <c r="AR1003" s="26" t="s">
        <v>121</v>
      </c>
      <c r="AT1003" s="26" t="s">
        <v>210</v>
      </c>
      <c r="AU1003" s="26" t="s">
        <v>85</v>
      </c>
      <c r="AY1003" s="26" t="s">
        <v>208</v>
      </c>
      <c r="BE1003" s="247">
        <f>IF(N1003="základní",J1003,0)</f>
        <v>0</v>
      </c>
      <c r="BF1003" s="247">
        <f>IF(N1003="snížená",J1003,0)</f>
        <v>0</v>
      </c>
      <c r="BG1003" s="247">
        <f>IF(N1003="zákl. přenesená",J1003,0)</f>
        <v>0</v>
      </c>
      <c r="BH1003" s="247">
        <f>IF(N1003="sníž. přenesená",J1003,0)</f>
        <v>0</v>
      </c>
      <c r="BI1003" s="247">
        <f>IF(N1003="nulová",J1003,0)</f>
        <v>0</v>
      </c>
      <c r="BJ1003" s="26" t="s">
        <v>18</v>
      </c>
      <c r="BK1003" s="247">
        <f>ROUND(I1003*H1003,2)</f>
        <v>0</v>
      </c>
      <c r="BL1003" s="26" t="s">
        <v>121</v>
      </c>
      <c r="BM1003" s="26" t="s">
        <v>1235</v>
      </c>
    </row>
    <row r="1004" spans="2:51" s="14" customFormat="1" ht="13.5">
      <c r="B1004" s="273"/>
      <c r="C1004" s="274"/>
      <c r="D1004" s="248" t="s">
        <v>218</v>
      </c>
      <c r="E1004" s="275" t="s">
        <v>22</v>
      </c>
      <c r="F1004" s="276" t="s">
        <v>1236</v>
      </c>
      <c r="G1004" s="274"/>
      <c r="H1004" s="275" t="s">
        <v>22</v>
      </c>
      <c r="I1004" s="277"/>
      <c r="J1004" s="274"/>
      <c r="K1004" s="274"/>
      <c r="L1004" s="278"/>
      <c r="M1004" s="279"/>
      <c r="N1004" s="280"/>
      <c r="O1004" s="280"/>
      <c r="P1004" s="280"/>
      <c r="Q1004" s="280"/>
      <c r="R1004" s="280"/>
      <c r="S1004" s="280"/>
      <c r="T1004" s="281"/>
      <c r="AT1004" s="282" t="s">
        <v>218</v>
      </c>
      <c r="AU1004" s="282" t="s">
        <v>85</v>
      </c>
      <c r="AV1004" s="14" t="s">
        <v>18</v>
      </c>
      <c r="AW1004" s="14" t="s">
        <v>39</v>
      </c>
      <c r="AX1004" s="14" t="s">
        <v>76</v>
      </c>
      <c r="AY1004" s="282" t="s">
        <v>208</v>
      </c>
    </row>
    <row r="1005" spans="2:51" s="12" customFormat="1" ht="13.5">
      <c r="B1005" s="251"/>
      <c r="C1005" s="252"/>
      <c r="D1005" s="248" t="s">
        <v>218</v>
      </c>
      <c r="E1005" s="253" t="s">
        <v>22</v>
      </c>
      <c r="F1005" s="254" t="s">
        <v>1237</v>
      </c>
      <c r="G1005" s="252"/>
      <c r="H1005" s="255">
        <v>80.19</v>
      </c>
      <c r="I1005" s="256"/>
      <c r="J1005" s="252"/>
      <c r="K1005" s="252"/>
      <c r="L1005" s="257"/>
      <c r="M1005" s="258"/>
      <c r="N1005" s="259"/>
      <c r="O1005" s="259"/>
      <c r="P1005" s="259"/>
      <c r="Q1005" s="259"/>
      <c r="R1005" s="259"/>
      <c r="S1005" s="259"/>
      <c r="T1005" s="260"/>
      <c r="AT1005" s="261" t="s">
        <v>218</v>
      </c>
      <c r="AU1005" s="261" t="s">
        <v>85</v>
      </c>
      <c r="AV1005" s="12" t="s">
        <v>85</v>
      </c>
      <c r="AW1005" s="12" t="s">
        <v>39</v>
      </c>
      <c r="AX1005" s="12" t="s">
        <v>18</v>
      </c>
      <c r="AY1005" s="261" t="s">
        <v>208</v>
      </c>
    </row>
    <row r="1006" spans="2:65" s="1" customFormat="1" ht="16.5" customHeight="1">
      <c r="B1006" s="48"/>
      <c r="C1006" s="286" t="s">
        <v>1238</v>
      </c>
      <c r="D1006" s="286" t="s">
        <v>468</v>
      </c>
      <c r="E1006" s="287" t="s">
        <v>1228</v>
      </c>
      <c r="F1006" s="288" t="s">
        <v>1229</v>
      </c>
      <c r="G1006" s="289" t="s">
        <v>213</v>
      </c>
      <c r="H1006" s="290">
        <v>86.605</v>
      </c>
      <c r="I1006" s="291"/>
      <c r="J1006" s="292">
        <f>ROUND(I1006*H1006,2)</f>
        <v>0</v>
      </c>
      <c r="K1006" s="288" t="s">
        <v>214</v>
      </c>
      <c r="L1006" s="293"/>
      <c r="M1006" s="294" t="s">
        <v>22</v>
      </c>
      <c r="N1006" s="295" t="s">
        <v>47</v>
      </c>
      <c r="O1006" s="49"/>
      <c r="P1006" s="245">
        <f>O1006*H1006</f>
        <v>0</v>
      </c>
      <c r="Q1006" s="245">
        <v>0.0135</v>
      </c>
      <c r="R1006" s="245">
        <f>Q1006*H1006</f>
        <v>1.1691675000000001</v>
      </c>
      <c r="S1006" s="245">
        <v>0</v>
      </c>
      <c r="T1006" s="246">
        <f>S1006*H1006</f>
        <v>0</v>
      </c>
      <c r="AR1006" s="26" t="s">
        <v>250</v>
      </c>
      <c r="AT1006" s="26" t="s">
        <v>468</v>
      </c>
      <c r="AU1006" s="26" t="s">
        <v>85</v>
      </c>
      <c r="AY1006" s="26" t="s">
        <v>208</v>
      </c>
      <c r="BE1006" s="247">
        <f>IF(N1006="základní",J1006,0)</f>
        <v>0</v>
      </c>
      <c r="BF1006" s="247">
        <f>IF(N1006="snížená",J1006,0)</f>
        <v>0</v>
      </c>
      <c r="BG1006" s="247">
        <f>IF(N1006="zákl. přenesená",J1006,0)</f>
        <v>0</v>
      </c>
      <c r="BH1006" s="247">
        <f>IF(N1006="sníž. přenesená",J1006,0)</f>
        <v>0</v>
      </c>
      <c r="BI1006" s="247">
        <f>IF(N1006="nulová",J1006,0)</f>
        <v>0</v>
      </c>
      <c r="BJ1006" s="26" t="s">
        <v>18</v>
      </c>
      <c r="BK1006" s="247">
        <f>ROUND(I1006*H1006,2)</f>
        <v>0</v>
      </c>
      <c r="BL1006" s="26" t="s">
        <v>121</v>
      </c>
      <c r="BM1006" s="26" t="s">
        <v>1239</v>
      </c>
    </row>
    <row r="1007" spans="2:51" s="12" customFormat="1" ht="13.5">
      <c r="B1007" s="251"/>
      <c r="C1007" s="252"/>
      <c r="D1007" s="248" t="s">
        <v>218</v>
      </c>
      <c r="E1007" s="252"/>
      <c r="F1007" s="254" t="s">
        <v>1240</v>
      </c>
      <c r="G1007" s="252"/>
      <c r="H1007" s="255">
        <v>86.605</v>
      </c>
      <c r="I1007" s="256"/>
      <c r="J1007" s="252"/>
      <c r="K1007" s="252"/>
      <c r="L1007" s="257"/>
      <c r="M1007" s="258"/>
      <c r="N1007" s="259"/>
      <c r="O1007" s="259"/>
      <c r="P1007" s="259"/>
      <c r="Q1007" s="259"/>
      <c r="R1007" s="259"/>
      <c r="S1007" s="259"/>
      <c r="T1007" s="260"/>
      <c r="AT1007" s="261" t="s">
        <v>218</v>
      </c>
      <c r="AU1007" s="261" t="s">
        <v>85</v>
      </c>
      <c r="AV1007" s="12" t="s">
        <v>85</v>
      </c>
      <c r="AW1007" s="12" t="s">
        <v>6</v>
      </c>
      <c r="AX1007" s="12" t="s">
        <v>18</v>
      </c>
      <c r="AY1007" s="261" t="s">
        <v>208</v>
      </c>
    </row>
    <row r="1008" spans="2:65" s="1" customFormat="1" ht="25.5" customHeight="1">
      <c r="B1008" s="48"/>
      <c r="C1008" s="236" t="s">
        <v>1241</v>
      </c>
      <c r="D1008" s="236" t="s">
        <v>210</v>
      </c>
      <c r="E1008" s="237" t="s">
        <v>1242</v>
      </c>
      <c r="F1008" s="238" t="s">
        <v>1243</v>
      </c>
      <c r="G1008" s="239" t="s">
        <v>213</v>
      </c>
      <c r="H1008" s="240">
        <v>1147.945</v>
      </c>
      <c r="I1008" s="241"/>
      <c r="J1008" s="242">
        <f>ROUND(I1008*H1008,2)</f>
        <v>0</v>
      </c>
      <c r="K1008" s="238" t="s">
        <v>214</v>
      </c>
      <c r="L1008" s="74"/>
      <c r="M1008" s="243" t="s">
        <v>22</v>
      </c>
      <c r="N1008" s="244" t="s">
        <v>47</v>
      </c>
      <c r="O1008" s="49"/>
      <c r="P1008" s="245">
        <f>O1008*H1008</f>
        <v>0</v>
      </c>
      <c r="Q1008" s="245">
        <v>0.00944</v>
      </c>
      <c r="R1008" s="245">
        <f>Q1008*H1008</f>
        <v>10.8366008</v>
      </c>
      <c r="S1008" s="245">
        <v>0</v>
      </c>
      <c r="T1008" s="246">
        <f>S1008*H1008</f>
        <v>0</v>
      </c>
      <c r="AR1008" s="26" t="s">
        <v>121</v>
      </c>
      <c r="AT1008" s="26" t="s">
        <v>210</v>
      </c>
      <c r="AU1008" s="26" t="s">
        <v>85</v>
      </c>
      <c r="AY1008" s="26" t="s">
        <v>208</v>
      </c>
      <c r="BE1008" s="247">
        <f>IF(N1008="základní",J1008,0)</f>
        <v>0</v>
      </c>
      <c r="BF1008" s="247">
        <f>IF(N1008="snížená",J1008,0)</f>
        <v>0</v>
      </c>
      <c r="BG1008" s="247">
        <f>IF(N1008="zákl. přenesená",J1008,0)</f>
        <v>0</v>
      </c>
      <c r="BH1008" s="247">
        <f>IF(N1008="sníž. přenesená",J1008,0)</f>
        <v>0</v>
      </c>
      <c r="BI1008" s="247">
        <f>IF(N1008="nulová",J1008,0)</f>
        <v>0</v>
      </c>
      <c r="BJ1008" s="26" t="s">
        <v>18</v>
      </c>
      <c r="BK1008" s="247">
        <f>ROUND(I1008*H1008,2)</f>
        <v>0</v>
      </c>
      <c r="BL1008" s="26" t="s">
        <v>121</v>
      </c>
      <c r="BM1008" s="26" t="s">
        <v>1244</v>
      </c>
    </row>
    <row r="1009" spans="2:47" s="1" customFormat="1" ht="13.5">
      <c r="B1009" s="48"/>
      <c r="C1009" s="76"/>
      <c r="D1009" s="248" t="s">
        <v>216</v>
      </c>
      <c r="E1009" s="76"/>
      <c r="F1009" s="249" t="s">
        <v>1245</v>
      </c>
      <c r="G1009" s="76"/>
      <c r="H1009" s="76"/>
      <c r="I1009" s="206"/>
      <c r="J1009" s="76"/>
      <c r="K1009" s="76"/>
      <c r="L1009" s="74"/>
      <c r="M1009" s="250"/>
      <c r="N1009" s="49"/>
      <c r="O1009" s="49"/>
      <c r="P1009" s="49"/>
      <c r="Q1009" s="49"/>
      <c r="R1009" s="49"/>
      <c r="S1009" s="49"/>
      <c r="T1009" s="97"/>
      <c r="AT1009" s="26" t="s">
        <v>216</v>
      </c>
      <c r="AU1009" s="26" t="s">
        <v>85</v>
      </c>
    </row>
    <row r="1010" spans="2:51" s="14" customFormat="1" ht="13.5">
      <c r="B1010" s="273"/>
      <c r="C1010" s="274"/>
      <c r="D1010" s="248" t="s">
        <v>218</v>
      </c>
      <c r="E1010" s="275" t="s">
        <v>22</v>
      </c>
      <c r="F1010" s="276" t="s">
        <v>1246</v>
      </c>
      <c r="G1010" s="274"/>
      <c r="H1010" s="275" t="s">
        <v>22</v>
      </c>
      <c r="I1010" s="277"/>
      <c r="J1010" s="274"/>
      <c r="K1010" s="274"/>
      <c r="L1010" s="278"/>
      <c r="M1010" s="279"/>
      <c r="N1010" s="280"/>
      <c r="O1010" s="280"/>
      <c r="P1010" s="280"/>
      <c r="Q1010" s="280"/>
      <c r="R1010" s="280"/>
      <c r="S1010" s="280"/>
      <c r="T1010" s="281"/>
      <c r="AT1010" s="282" t="s">
        <v>218</v>
      </c>
      <c r="AU1010" s="282" t="s">
        <v>85</v>
      </c>
      <c r="AV1010" s="14" t="s">
        <v>18</v>
      </c>
      <c r="AW1010" s="14" t="s">
        <v>39</v>
      </c>
      <c r="AX1010" s="14" t="s">
        <v>76</v>
      </c>
      <c r="AY1010" s="282" t="s">
        <v>208</v>
      </c>
    </row>
    <row r="1011" spans="2:51" s="12" customFormat="1" ht="13.5">
      <c r="B1011" s="251"/>
      <c r="C1011" s="252"/>
      <c r="D1011" s="248" t="s">
        <v>218</v>
      </c>
      <c r="E1011" s="253" t="s">
        <v>22</v>
      </c>
      <c r="F1011" s="254" t="s">
        <v>1247</v>
      </c>
      <c r="G1011" s="252"/>
      <c r="H1011" s="255">
        <v>499.308</v>
      </c>
      <c r="I1011" s="256"/>
      <c r="J1011" s="252"/>
      <c r="K1011" s="252"/>
      <c r="L1011" s="257"/>
      <c r="M1011" s="258"/>
      <c r="N1011" s="259"/>
      <c r="O1011" s="259"/>
      <c r="P1011" s="259"/>
      <c r="Q1011" s="259"/>
      <c r="R1011" s="259"/>
      <c r="S1011" s="259"/>
      <c r="T1011" s="260"/>
      <c r="AT1011" s="261" t="s">
        <v>218</v>
      </c>
      <c r="AU1011" s="261" t="s">
        <v>85</v>
      </c>
      <c r="AV1011" s="12" t="s">
        <v>85</v>
      </c>
      <c r="AW1011" s="12" t="s">
        <v>39</v>
      </c>
      <c r="AX1011" s="12" t="s">
        <v>76</v>
      </c>
      <c r="AY1011" s="261" t="s">
        <v>208</v>
      </c>
    </row>
    <row r="1012" spans="2:51" s="12" customFormat="1" ht="13.5">
      <c r="B1012" s="251"/>
      <c r="C1012" s="252"/>
      <c r="D1012" s="248" t="s">
        <v>218</v>
      </c>
      <c r="E1012" s="253" t="s">
        <v>22</v>
      </c>
      <c r="F1012" s="254" t="s">
        <v>1248</v>
      </c>
      <c r="G1012" s="252"/>
      <c r="H1012" s="255">
        <v>-26.415</v>
      </c>
      <c r="I1012" s="256"/>
      <c r="J1012" s="252"/>
      <c r="K1012" s="252"/>
      <c r="L1012" s="257"/>
      <c r="M1012" s="258"/>
      <c r="N1012" s="259"/>
      <c r="O1012" s="259"/>
      <c r="P1012" s="259"/>
      <c r="Q1012" s="259"/>
      <c r="R1012" s="259"/>
      <c r="S1012" s="259"/>
      <c r="T1012" s="260"/>
      <c r="AT1012" s="261" t="s">
        <v>218</v>
      </c>
      <c r="AU1012" s="261" t="s">
        <v>85</v>
      </c>
      <c r="AV1012" s="12" t="s">
        <v>85</v>
      </c>
      <c r="AW1012" s="12" t="s">
        <v>39</v>
      </c>
      <c r="AX1012" s="12" t="s">
        <v>76</v>
      </c>
      <c r="AY1012" s="261" t="s">
        <v>208</v>
      </c>
    </row>
    <row r="1013" spans="2:51" s="12" customFormat="1" ht="13.5">
      <c r="B1013" s="251"/>
      <c r="C1013" s="252"/>
      <c r="D1013" s="248" t="s">
        <v>218</v>
      </c>
      <c r="E1013" s="253" t="s">
        <v>22</v>
      </c>
      <c r="F1013" s="254" t="s">
        <v>1249</v>
      </c>
      <c r="G1013" s="252"/>
      <c r="H1013" s="255">
        <v>-65.25</v>
      </c>
      <c r="I1013" s="256"/>
      <c r="J1013" s="252"/>
      <c r="K1013" s="252"/>
      <c r="L1013" s="257"/>
      <c r="M1013" s="258"/>
      <c r="N1013" s="259"/>
      <c r="O1013" s="259"/>
      <c r="P1013" s="259"/>
      <c r="Q1013" s="259"/>
      <c r="R1013" s="259"/>
      <c r="S1013" s="259"/>
      <c r="T1013" s="260"/>
      <c r="AT1013" s="261" t="s">
        <v>218</v>
      </c>
      <c r="AU1013" s="261" t="s">
        <v>85</v>
      </c>
      <c r="AV1013" s="12" t="s">
        <v>85</v>
      </c>
      <c r="AW1013" s="12" t="s">
        <v>39</v>
      </c>
      <c r="AX1013" s="12" t="s">
        <v>76</v>
      </c>
      <c r="AY1013" s="261" t="s">
        <v>208</v>
      </c>
    </row>
    <row r="1014" spans="2:51" s="12" customFormat="1" ht="13.5">
      <c r="B1014" s="251"/>
      <c r="C1014" s="252"/>
      <c r="D1014" s="248" t="s">
        <v>218</v>
      </c>
      <c r="E1014" s="253" t="s">
        <v>22</v>
      </c>
      <c r="F1014" s="254" t="s">
        <v>1250</v>
      </c>
      <c r="G1014" s="252"/>
      <c r="H1014" s="255">
        <v>-65.25</v>
      </c>
      <c r="I1014" s="256"/>
      <c r="J1014" s="252"/>
      <c r="K1014" s="252"/>
      <c r="L1014" s="257"/>
      <c r="M1014" s="258"/>
      <c r="N1014" s="259"/>
      <c r="O1014" s="259"/>
      <c r="P1014" s="259"/>
      <c r="Q1014" s="259"/>
      <c r="R1014" s="259"/>
      <c r="S1014" s="259"/>
      <c r="T1014" s="260"/>
      <c r="AT1014" s="261" t="s">
        <v>218</v>
      </c>
      <c r="AU1014" s="261" t="s">
        <v>85</v>
      </c>
      <c r="AV1014" s="12" t="s">
        <v>85</v>
      </c>
      <c r="AW1014" s="12" t="s">
        <v>39</v>
      </c>
      <c r="AX1014" s="12" t="s">
        <v>76</v>
      </c>
      <c r="AY1014" s="261" t="s">
        <v>208</v>
      </c>
    </row>
    <row r="1015" spans="2:51" s="14" customFormat="1" ht="13.5">
      <c r="B1015" s="273"/>
      <c r="C1015" s="274"/>
      <c r="D1015" s="248" t="s">
        <v>218</v>
      </c>
      <c r="E1015" s="275" t="s">
        <v>22</v>
      </c>
      <c r="F1015" s="276" t="s">
        <v>1251</v>
      </c>
      <c r="G1015" s="274"/>
      <c r="H1015" s="275" t="s">
        <v>22</v>
      </c>
      <c r="I1015" s="277"/>
      <c r="J1015" s="274"/>
      <c r="K1015" s="274"/>
      <c r="L1015" s="278"/>
      <c r="M1015" s="279"/>
      <c r="N1015" s="280"/>
      <c r="O1015" s="280"/>
      <c r="P1015" s="280"/>
      <c r="Q1015" s="280"/>
      <c r="R1015" s="280"/>
      <c r="S1015" s="280"/>
      <c r="T1015" s="281"/>
      <c r="AT1015" s="282" t="s">
        <v>218</v>
      </c>
      <c r="AU1015" s="282" t="s">
        <v>85</v>
      </c>
      <c r="AV1015" s="14" t="s">
        <v>18</v>
      </c>
      <c r="AW1015" s="14" t="s">
        <v>39</v>
      </c>
      <c r="AX1015" s="14" t="s">
        <v>76</v>
      </c>
      <c r="AY1015" s="282" t="s">
        <v>208</v>
      </c>
    </row>
    <row r="1016" spans="2:51" s="12" customFormat="1" ht="13.5">
      <c r="B1016" s="251"/>
      <c r="C1016" s="252"/>
      <c r="D1016" s="248" t="s">
        <v>218</v>
      </c>
      <c r="E1016" s="253" t="s">
        <v>22</v>
      </c>
      <c r="F1016" s="254" t="s">
        <v>1252</v>
      </c>
      <c r="G1016" s="252"/>
      <c r="H1016" s="255">
        <v>10.575</v>
      </c>
      <c r="I1016" s="256"/>
      <c r="J1016" s="252"/>
      <c r="K1016" s="252"/>
      <c r="L1016" s="257"/>
      <c r="M1016" s="258"/>
      <c r="N1016" s="259"/>
      <c r="O1016" s="259"/>
      <c r="P1016" s="259"/>
      <c r="Q1016" s="259"/>
      <c r="R1016" s="259"/>
      <c r="S1016" s="259"/>
      <c r="T1016" s="260"/>
      <c r="AT1016" s="261" t="s">
        <v>218</v>
      </c>
      <c r="AU1016" s="261" t="s">
        <v>85</v>
      </c>
      <c r="AV1016" s="12" t="s">
        <v>85</v>
      </c>
      <c r="AW1016" s="12" t="s">
        <v>39</v>
      </c>
      <c r="AX1016" s="12" t="s">
        <v>76</v>
      </c>
      <c r="AY1016" s="261" t="s">
        <v>208</v>
      </c>
    </row>
    <row r="1017" spans="2:51" s="15" customFormat="1" ht="13.5">
      <c r="B1017" s="296"/>
      <c r="C1017" s="297"/>
      <c r="D1017" s="248" t="s">
        <v>218</v>
      </c>
      <c r="E1017" s="298" t="s">
        <v>22</v>
      </c>
      <c r="F1017" s="299" t="s">
        <v>1253</v>
      </c>
      <c r="G1017" s="297"/>
      <c r="H1017" s="300">
        <v>352.968</v>
      </c>
      <c r="I1017" s="301"/>
      <c r="J1017" s="297"/>
      <c r="K1017" s="297"/>
      <c r="L1017" s="302"/>
      <c r="M1017" s="303"/>
      <c r="N1017" s="304"/>
      <c r="O1017" s="304"/>
      <c r="P1017" s="304"/>
      <c r="Q1017" s="304"/>
      <c r="R1017" s="304"/>
      <c r="S1017" s="304"/>
      <c r="T1017" s="305"/>
      <c r="AT1017" s="306" t="s">
        <v>218</v>
      </c>
      <c r="AU1017" s="306" t="s">
        <v>85</v>
      </c>
      <c r="AV1017" s="15" t="s">
        <v>104</v>
      </c>
      <c r="AW1017" s="15" t="s">
        <v>39</v>
      </c>
      <c r="AX1017" s="15" t="s">
        <v>76</v>
      </c>
      <c r="AY1017" s="306" t="s">
        <v>208</v>
      </c>
    </row>
    <row r="1018" spans="2:51" s="14" customFormat="1" ht="13.5">
      <c r="B1018" s="273"/>
      <c r="C1018" s="274"/>
      <c r="D1018" s="248" t="s">
        <v>218</v>
      </c>
      <c r="E1018" s="275" t="s">
        <v>22</v>
      </c>
      <c r="F1018" s="276" t="s">
        <v>1254</v>
      </c>
      <c r="G1018" s="274"/>
      <c r="H1018" s="275" t="s">
        <v>22</v>
      </c>
      <c r="I1018" s="277"/>
      <c r="J1018" s="274"/>
      <c r="K1018" s="274"/>
      <c r="L1018" s="278"/>
      <c r="M1018" s="279"/>
      <c r="N1018" s="280"/>
      <c r="O1018" s="280"/>
      <c r="P1018" s="280"/>
      <c r="Q1018" s="280"/>
      <c r="R1018" s="280"/>
      <c r="S1018" s="280"/>
      <c r="T1018" s="281"/>
      <c r="AT1018" s="282" t="s">
        <v>218</v>
      </c>
      <c r="AU1018" s="282" t="s">
        <v>85</v>
      </c>
      <c r="AV1018" s="14" t="s">
        <v>18</v>
      </c>
      <c r="AW1018" s="14" t="s">
        <v>39</v>
      </c>
      <c r="AX1018" s="14" t="s">
        <v>76</v>
      </c>
      <c r="AY1018" s="282" t="s">
        <v>208</v>
      </c>
    </row>
    <row r="1019" spans="2:51" s="12" customFormat="1" ht="13.5">
      <c r="B1019" s="251"/>
      <c r="C1019" s="252"/>
      <c r="D1019" s="248" t="s">
        <v>218</v>
      </c>
      <c r="E1019" s="253" t="s">
        <v>22</v>
      </c>
      <c r="F1019" s="254" t="s">
        <v>1255</v>
      </c>
      <c r="G1019" s="252"/>
      <c r="H1019" s="255">
        <v>163.132</v>
      </c>
      <c r="I1019" s="256"/>
      <c r="J1019" s="252"/>
      <c r="K1019" s="252"/>
      <c r="L1019" s="257"/>
      <c r="M1019" s="258"/>
      <c r="N1019" s="259"/>
      <c r="O1019" s="259"/>
      <c r="P1019" s="259"/>
      <c r="Q1019" s="259"/>
      <c r="R1019" s="259"/>
      <c r="S1019" s="259"/>
      <c r="T1019" s="260"/>
      <c r="AT1019" s="261" t="s">
        <v>218</v>
      </c>
      <c r="AU1019" s="261" t="s">
        <v>85</v>
      </c>
      <c r="AV1019" s="12" t="s">
        <v>85</v>
      </c>
      <c r="AW1019" s="12" t="s">
        <v>39</v>
      </c>
      <c r="AX1019" s="12" t="s">
        <v>76</v>
      </c>
      <c r="AY1019" s="261" t="s">
        <v>208</v>
      </c>
    </row>
    <row r="1020" spans="2:51" s="12" customFormat="1" ht="13.5">
      <c r="B1020" s="251"/>
      <c r="C1020" s="252"/>
      <c r="D1020" s="248" t="s">
        <v>218</v>
      </c>
      <c r="E1020" s="253" t="s">
        <v>22</v>
      </c>
      <c r="F1020" s="254" t="s">
        <v>1256</v>
      </c>
      <c r="G1020" s="252"/>
      <c r="H1020" s="255">
        <v>-6.225</v>
      </c>
      <c r="I1020" s="256"/>
      <c r="J1020" s="252"/>
      <c r="K1020" s="252"/>
      <c r="L1020" s="257"/>
      <c r="M1020" s="258"/>
      <c r="N1020" s="259"/>
      <c r="O1020" s="259"/>
      <c r="P1020" s="259"/>
      <c r="Q1020" s="259"/>
      <c r="R1020" s="259"/>
      <c r="S1020" s="259"/>
      <c r="T1020" s="260"/>
      <c r="AT1020" s="261" t="s">
        <v>218</v>
      </c>
      <c r="AU1020" s="261" t="s">
        <v>85</v>
      </c>
      <c r="AV1020" s="12" t="s">
        <v>85</v>
      </c>
      <c r="AW1020" s="12" t="s">
        <v>39</v>
      </c>
      <c r="AX1020" s="12" t="s">
        <v>76</v>
      </c>
      <c r="AY1020" s="261" t="s">
        <v>208</v>
      </c>
    </row>
    <row r="1021" spans="2:51" s="12" customFormat="1" ht="13.5">
      <c r="B1021" s="251"/>
      <c r="C1021" s="252"/>
      <c r="D1021" s="248" t="s">
        <v>218</v>
      </c>
      <c r="E1021" s="253" t="s">
        <v>22</v>
      </c>
      <c r="F1021" s="254" t="s">
        <v>1257</v>
      </c>
      <c r="G1021" s="252"/>
      <c r="H1021" s="255">
        <v>0</v>
      </c>
      <c r="I1021" s="256"/>
      <c r="J1021" s="252"/>
      <c r="K1021" s="252"/>
      <c r="L1021" s="257"/>
      <c r="M1021" s="258"/>
      <c r="N1021" s="259"/>
      <c r="O1021" s="259"/>
      <c r="P1021" s="259"/>
      <c r="Q1021" s="259"/>
      <c r="R1021" s="259"/>
      <c r="S1021" s="259"/>
      <c r="T1021" s="260"/>
      <c r="AT1021" s="261" t="s">
        <v>218</v>
      </c>
      <c r="AU1021" s="261" t="s">
        <v>85</v>
      </c>
      <c r="AV1021" s="12" t="s">
        <v>85</v>
      </c>
      <c r="AW1021" s="12" t="s">
        <v>39</v>
      </c>
      <c r="AX1021" s="12" t="s">
        <v>76</v>
      </c>
      <c r="AY1021" s="261" t="s">
        <v>208</v>
      </c>
    </row>
    <row r="1022" spans="2:51" s="12" customFormat="1" ht="13.5">
      <c r="B1022" s="251"/>
      <c r="C1022" s="252"/>
      <c r="D1022" s="248" t="s">
        <v>218</v>
      </c>
      <c r="E1022" s="253" t="s">
        <v>22</v>
      </c>
      <c r="F1022" s="254" t="s">
        <v>1258</v>
      </c>
      <c r="G1022" s="252"/>
      <c r="H1022" s="255">
        <v>0</v>
      </c>
      <c r="I1022" s="256"/>
      <c r="J1022" s="252"/>
      <c r="K1022" s="252"/>
      <c r="L1022" s="257"/>
      <c r="M1022" s="258"/>
      <c r="N1022" s="259"/>
      <c r="O1022" s="259"/>
      <c r="P1022" s="259"/>
      <c r="Q1022" s="259"/>
      <c r="R1022" s="259"/>
      <c r="S1022" s="259"/>
      <c r="T1022" s="260"/>
      <c r="AT1022" s="261" t="s">
        <v>218</v>
      </c>
      <c r="AU1022" s="261" t="s">
        <v>85</v>
      </c>
      <c r="AV1022" s="12" t="s">
        <v>85</v>
      </c>
      <c r="AW1022" s="12" t="s">
        <v>39</v>
      </c>
      <c r="AX1022" s="12" t="s">
        <v>76</v>
      </c>
      <c r="AY1022" s="261" t="s">
        <v>208</v>
      </c>
    </row>
    <row r="1023" spans="2:51" s="15" customFormat="1" ht="13.5">
      <c r="B1023" s="296"/>
      <c r="C1023" s="297"/>
      <c r="D1023" s="248" t="s">
        <v>218</v>
      </c>
      <c r="E1023" s="298" t="s">
        <v>22</v>
      </c>
      <c r="F1023" s="299" t="s">
        <v>1259</v>
      </c>
      <c r="G1023" s="297"/>
      <c r="H1023" s="300">
        <v>156.907</v>
      </c>
      <c r="I1023" s="301"/>
      <c r="J1023" s="297"/>
      <c r="K1023" s="297"/>
      <c r="L1023" s="302"/>
      <c r="M1023" s="303"/>
      <c r="N1023" s="304"/>
      <c r="O1023" s="304"/>
      <c r="P1023" s="304"/>
      <c r="Q1023" s="304"/>
      <c r="R1023" s="304"/>
      <c r="S1023" s="304"/>
      <c r="T1023" s="305"/>
      <c r="AT1023" s="306" t="s">
        <v>218</v>
      </c>
      <c r="AU1023" s="306" t="s">
        <v>85</v>
      </c>
      <c r="AV1023" s="15" t="s">
        <v>104</v>
      </c>
      <c r="AW1023" s="15" t="s">
        <v>39</v>
      </c>
      <c r="AX1023" s="15" t="s">
        <v>76</v>
      </c>
      <c r="AY1023" s="306" t="s">
        <v>208</v>
      </c>
    </row>
    <row r="1024" spans="2:51" s="14" customFormat="1" ht="13.5">
      <c r="B1024" s="273"/>
      <c r="C1024" s="274"/>
      <c r="D1024" s="248" t="s">
        <v>218</v>
      </c>
      <c r="E1024" s="275" t="s">
        <v>22</v>
      </c>
      <c r="F1024" s="276" t="s">
        <v>1260</v>
      </c>
      <c r="G1024" s="274"/>
      <c r="H1024" s="275" t="s">
        <v>22</v>
      </c>
      <c r="I1024" s="277"/>
      <c r="J1024" s="274"/>
      <c r="K1024" s="274"/>
      <c r="L1024" s="278"/>
      <c r="M1024" s="279"/>
      <c r="N1024" s="280"/>
      <c r="O1024" s="280"/>
      <c r="P1024" s="280"/>
      <c r="Q1024" s="280"/>
      <c r="R1024" s="280"/>
      <c r="S1024" s="280"/>
      <c r="T1024" s="281"/>
      <c r="AT1024" s="282" t="s">
        <v>218</v>
      </c>
      <c r="AU1024" s="282" t="s">
        <v>85</v>
      </c>
      <c r="AV1024" s="14" t="s">
        <v>18</v>
      </c>
      <c r="AW1024" s="14" t="s">
        <v>39</v>
      </c>
      <c r="AX1024" s="14" t="s">
        <v>76</v>
      </c>
      <c r="AY1024" s="282" t="s">
        <v>208</v>
      </c>
    </row>
    <row r="1025" spans="2:51" s="12" customFormat="1" ht="13.5">
      <c r="B1025" s="251"/>
      <c r="C1025" s="252"/>
      <c r="D1025" s="248" t="s">
        <v>218</v>
      </c>
      <c r="E1025" s="253" t="s">
        <v>22</v>
      </c>
      <c r="F1025" s="254" t="s">
        <v>1261</v>
      </c>
      <c r="G1025" s="252"/>
      <c r="H1025" s="255">
        <v>583.252</v>
      </c>
      <c r="I1025" s="256"/>
      <c r="J1025" s="252"/>
      <c r="K1025" s="252"/>
      <c r="L1025" s="257"/>
      <c r="M1025" s="258"/>
      <c r="N1025" s="259"/>
      <c r="O1025" s="259"/>
      <c r="P1025" s="259"/>
      <c r="Q1025" s="259"/>
      <c r="R1025" s="259"/>
      <c r="S1025" s="259"/>
      <c r="T1025" s="260"/>
      <c r="AT1025" s="261" t="s">
        <v>218</v>
      </c>
      <c r="AU1025" s="261" t="s">
        <v>85</v>
      </c>
      <c r="AV1025" s="12" t="s">
        <v>85</v>
      </c>
      <c r="AW1025" s="12" t="s">
        <v>39</v>
      </c>
      <c r="AX1025" s="12" t="s">
        <v>76</v>
      </c>
      <c r="AY1025" s="261" t="s">
        <v>208</v>
      </c>
    </row>
    <row r="1026" spans="2:51" s="12" customFormat="1" ht="13.5">
      <c r="B1026" s="251"/>
      <c r="C1026" s="252"/>
      <c r="D1026" s="248" t="s">
        <v>218</v>
      </c>
      <c r="E1026" s="253" t="s">
        <v>22</v>
      </c>
      <c r="F1026" s="254" t="s">
        <v>1262</v>
      </c>
      <c r="G1026" s="252"/>
      <c r="H1026" s="255">
        <v>-33.263</v>
      </c>
      <c r="I1026" s="256"/>
      <c r="J1026" s="252"/>
      <c r="K1026" s="252"/>
      <c r="L1026" s="257"/>
      <c r="M1026" s="258"/>
      <c r="N1026" s="259"/>
      <c r="O1026" s="259"/>
      <c r="P1026" s="259"/>
      <c r="Q1026" s="259"/>
      <c r="R1026" s="259"/>
      <c r="S1026" s="259"/>
      <c r="T1026" s="260"/>
      <c r="AT1026" s="261" t="s">
        <v>218</v>
      </c>
      <c r="AU1026" s="261" t="s">
        <v>85</v>
      </c>
      <c r="AV1026" s="12" t="s">
        <v>85</v>
      </c>
      <c r="AW1026" s="12" t="s">
        <v>39</v>
      </c>
      <c r="AX1026" s="12" t="s">
        <v>76</v>
      </c>
      <c r="AY1026" s="261" t="s">
        <v>208</v>
      </c>
    </row>
    <row r="1027" spans="2:51" s="12" customFormat="1" ht="13.5">
      <c r="B1027" s="251"/>
      <c r="C1027" s="252"/>
      <c r="D1027" s="248" t="s">
        <v>218</v>
      </c>
      <c r="E1027" s="253" t="s">
        <v>22</v>
      </c>
      <c r="F1027" s="254" t="s">
        <v>1263</v>
      </c>
      <c r="G1027" s="252"/>
      <c r="H1027" s="255">
        <v>-41.163</v>
      </c>
      <c r="I1027" s="256"/>
      <c r="J1027" s="252"/>
      <c r="K1027" s="252"/>
      <c r="L1027" s="257"/>
      <c r="M1027" s="258"/>
      <c r="N1027" s="259"/>
      <c r="O1027" s="259"/>
      <c r="P1027" s="259"/>
      <c r="Q1027" s="259"/>
      <c r="R1027" s="259"/>
      <c r="S1027" s="259"/>
      <c r="T1027" s="260"/>
      <c r="AT1027" s="261" t="s">
        <v>218</v>
      </c>
      <c r="AU1027" s="261" t="s">
        <v>85</v>
      </c>
      <c r="AV1027" s="12" t="s">
        <v>85</v>
      </c>
      <c r="AW1027" s="12" t="s">
        <v>39</v>
      </c>
      <c r="AX1027" s="12" t="s">
        <v>76</v>
      </c>
      <c r="AY1027" s="261" t="s">
        <v>208</v>
      </c>
    </row>
    <row r="1028" spans="2:51" s="12" customFormat="1" ht="13.5">
      <c r="B1028" s="251"/>
      <c r="C1028" s="252"/>
      <c r="D1028" s="248" t="s">
        <v>218</v>
      </c>
      <c r="E1028" s="253" t="s">
        <v>22</v>
      </c>
      <c r="F1028" s="254" t="s">
        <v>1264</v>
      </c>
      <c r="G1028" s="252"/>
      <c r="H1028" s="255">
        <v>-47.423</v>
      </c>
      <c r="I1028" s="256"/>
      <c r="J1028" s="252"/>
      <c r="K1028" s="252"/>
      <c r="L1028" s="257"/>
      <c r="M1028" s="258"/>
      <c r="N1028" s="259"/>
      <c r="O1028" s="259"/>
      <c r="P1028" s="259"/>
      <c r="Q1028" s="259"/>
      <c r="R1028" s="259"/>
      <c r="S1028" s="259"/>
      <c r="T1028" s="260"/>
      <c r="AT1028" s="261" t="s">
        <v>218</v>
      </c>
      <c r="AU1028" s="261" t="s">
        <v>85</v>
      </c>
      <c r="AV1028" s="12" t="s">
        <v>85</v>
      </c>
      <c r="AW1028" s="12" t="s">
        <v>39</v>
      </c>
      <c r="AX1028" s="12" t="s">
        <v>76</v>
      </c>
      <c r="AY1028" s="261" t="s">
        <v>208</v>
      </c>
    </row>
    <row r="1029" spans="2:51" s="14" customFormat="1" ht="13.5">
      <c r="B1029" s="273"/>
      <c r="C1029" s="274"/>
      <c r="D1029" s="248" t="s">
        <v>218</v>
      </c>
      <c r="E1029" s="275" t="s">
        <v>22</v>
      </c>
      <c r="F1029" s="276" t="s">
        <v>1265</v>
      </c>
      <c r="G1029" s="274"/>
      <c r="H1029" s="275" t="s">
        <v>22</v>
      </c>
      <c r="I1029" s="277"/>
      <c r="J1029" s="274"/>
      <c r="K1029" s="274"/>
      <c r="L1029" s="278"/>
      <c r="M1029" s="279"/>
      <c r="N1029" s="280"/>
      <c r="O1029" s="280"/>
      <c r="P1029" s="280"/>
      <c r="Q1029" s="280"/>
      <c r="R1029" s="280"/>
      <c r="S1029" s="280"/>
      <c r="T1029" s="281"/>
      <c r="AT1029" s="282" t="s">
        <v>218</v>
      </c>
      <c r="AU1029" s="282" t="s">
        <v>85</v>
      </c>
      <c r="AV1029" s="14" t="s">
        <v>18</v>
      </c>
      <c r="AW1029" s="14" t="s">
        <v>39</v>
      </c>
      <c r="AX1029" s="14" t="s">
        <v>76</v>
      </c>
      <c r="AY1029" s="282" t="s">
        <v>208</v>
      </c>
    </row>
    <row r="1030" spans="2:51" s="12" customFormat="1" ht="13.5">
      <c r="B1030" s="251"/>
      <c r="C1030" s="252"/>
      <c r="D1030" s="248" t="s">
        <v>218</v>
      </c>
      <c r="E1030" s="253" t="s">
        <v>22</v>
      </c>
      <c r="F1030" s="254" t="s">
        <v>1266</v>
      </c>
      <c r="G1030" s="252"/>
      <c r="H1030" s="255">
        <v>22.536</v>
      </c>
      <c r="I1030" s="256"/>
      <c r="J1030" s="252"/>
      <c r="K1030" s="252"/>
      <c r="L1030" s="257"/>
      <c r="M1030" s="258"/>
      <c r="N1030" s="259"/>
      <c r="O1030" s="259"/>
      <c r="P1030" s="259"/>
      <c r="Q1030" s="259"/>
      <c r="R1030" s="259"/>
      <c r="S1030" s="259"/>
      <c r="T1030" s="260"/>
      <c r="AT1030" s="261" t="s">
        <v>218</v>
      </c>
      <c r="AU1030" s="261" t="s">
        <v>85</v>
      </c>
      <c r="AV1030" s="12" t="s">
        <v>85</v>
      </c>
      <c r="AW1030" s="12" t="s">
        <v>39</v>
      </c>
      <c r="AX1030" s="12" t="s">
        <v>76</v>
      </c>
      <c r="AY1030" s="261" t="s">
        <v>208</v>
      </c>
    </row>
    <row r="1031" spans="2:51" s="15" customFormat="1" ht="13.5">
      <c r="B1031" s="296"/>
      <c r="C1031" s="297"/>
      <c r="D1031" s="248" t="s">
        <v>218</v>
      </c>
      <c r="E1031" s="298" t="s">
        <v>22</v>
      </c>
      <c r="F1031" s="299" t="s">
        <v>1267</v>
      </c>
      <c r="G1031" s="297"/>
      <c r="H1031" s="300">
        <v>483.939</v>
      </c>
      <c r="I1031" s="301"/>
      <c r="J1031" s="297"/>
      <c r="K1031" s="297"/>
      <c r="L1031" s="302"/>
      <c r="M1031" s="303"/>
      <c r="N1031" s="304"/>
      <c r="O1031" s="304"/>
      <c r="P1031" s="304"/>
      <c r="Q1031" s="304"/>
      <c r="R1031" s="304"/>
      <c r="S1031" s="304"/>
      <c r="T1031" s="305"/>
      <c r="AT1031" s="306" t="s">
        <v>218</v>
      </c>
      <c r="AU1031" s="306" t="s">
        <v>85</v>
      </c>
      <c r="AV1031" s="15" t="s">
        <v>104</v>
      </c>
      <c r="AW1031" s="15" t="s">
        <v>39</v>
      </c>
      <c r="AX1031" s="15" t="s">
        <v>76</v>
      </c>
      <c r="AY1031" s="306" t="s">
        <v>208</v>
      </c>
    </row>
    <row r="1032" spans="2:51" s="14" customFormat="1" ht="13.5">
      <c r="B1032" s="273"/>
      <c r="C1032" s="274"/>
      <c r="D1032" s="248" t="s">
        <v>218</v>
      </c>
      <c r="E1032" s="275" t="s">
        <v>22</v>
      </c>
      <c r="F1032" s="276" t="s">
        <v>1268</v>
      </c>
      <c r="G1032" s="274"/>
      <c r="H1032" s="275" t="s">
        <v>22</v>
      </c>
      <c r="I1032" s="277"/>
      <c r="J1032" s="274"/>
      <c r="K1032" s="274"/>
      <c r="L1032" s="278"/>
      <c r="M1032" s="279"/>
      <c r="N1032" s="280"/>
      <c r="O1032" s="280"/>
      <c r="P1032" s="280"/>
      <c r="Q1032" s="280"/>
      <c r="R1032" s="280"/>
      <c r="S1032" s="280"/>
      <c r="T1032" s="281"/>
      <c r="AT1032" s="282" t="s">
        <v>218</v>
      </c>
      <c r="AU1032" s="282" t="s">
        <v>85</v>
      </c>
      <c r="AV1032" s="14" t="s">
        <v>18</v>
      </c>
      <c r="AW1032" s="14" t="s">
        <v>39</v>
      </c>
      <c r="AX1032" s="14" t="s">
        <v>76</v>
      </c>
      <c r="AY1032" s="282" t="s">
        <v>208</v>
      </c>
    </row>
    <row r="1033" spans="2:51" s="12" customFormat="1" ht="13.5">
      <c r="B1033" s="251"/>
      <c r="C1033" s="252"/>
      <c r="D1033" s="248" t="s">
        <v>218</v>
      </c>
      <c r="E1033" s="253" t="s">
        <v>22</v>
      </c>
      <c r="F1033" s="254" t="s">
        <v>1269</v>
      </c>
      <c r="G1033" s="252"/>
      <c r="H1033" s="255">
        <v>180.854</v>
      </c>
      <c r="I1033" s="256"/>
      <c r="J1033" s="252"/>
      <c r="K1033" s="252"/>
      <c r="L1033" s="257"/>
      <c r="M1033" s="258"/>
      <c r="N1033" s="259"/>
      <c r="O1033" s="259"/>
      <c r="P1033" s="259"/>
      <c r="Q1033" s="259"/>
      <c r="R1033" s="259"/>
      <c r="S1033" s="259"/>
      <c r="T1033" s="260"/>
      <c r="AT1033" s="261" t="s">
        <v>218</v>
      </c>
      <c r="AU1033" s="261" t="s">
        <v>85</v>
      </c>
      <c r="AV1033" s="12" t="s">
        <v>85</v>
      </c>
      <c r="AW1033" s="12" t="s">
        <v>39</v>
      </c>
      <c r="AX1033" s="12" t="s">
        <v>76</v>
      </c>
      <c r="AY1033" s="261" t="s">
        <v>208</v>
      </c>
    </row>
    <row r="1034" spans="2:51" s="12" customFormat="1" ht="13.5">
      <c r="B1034" s="251"/>
      <c r="C1034" s="252"/>
      <c r="D1034" s="248" t="s">
        <v>218</v>
      </c>
      <c r="E1034" s="253" t="s">
        <v>22</v>
      </c>
      <c r="F1034" s="254" t="s">
        <v>1270</v>
      </c>
      <c r="G1034" s="252"/>
      <c r="H1034" s="255">
        <v>-22.523</v>
      </c>
      <c r="I1034" s="256"/>
      <c r="J1034" s="252"/>
      <c r="K1034" s="252"/>
      <c r="L1034" s="257"/>
      <c r="M1034" s="258"/>
      <c r="N1034" s="259"/>
      <c r="O1034" s="259"/>
      <c r="P1034" s="259"/>
      <c r="Q1034" s="259"/>
      <c r="R1034" s="259"/>
      <c r="S1034" s="259"/>
      <c r="T1034" s="260"/>
      <c r="AT1034" s="261" t="s">
        <v>218</v>
      </c>
      <c r="AU1034" s="261" t="s">
        <v>85</v>
      </c>
      <c r="AV1034" s="12" t="s">
        <v>85</v>
      </c>
      <c r="AW1034" s="12" t="s">
        <v>39</v>
      </c>
      <c r="AX1034" s="12" t="s">
        <v>76</v>
      </c>
      <c r="AY1034" s="261" t="s">
        <v>208</v>
      </c>
    </row>
    <row r="1035" spans="2:51" s="12" customFormat="1" ht="13.5">
      <c r="B1035" s="251"/>
      <c r="C1035" s="252"/>
      <c r="D1035" s="248" t="s">
        <v>218</v>
      </c>
      <c r="E1035" s="253" t="s">
        <v>22</v>
      </c>
      <c r="F1035" s="254" t="s">
        <v>1271</v>
      </c>
      <c r="G1035" s="252"/>
      <c r="H1035" s="255">
        <v>-2.1</v>
      </c>
      <c r="I1035" s="256"/>
      <c r="J1035" s="252"/>
      <c r="K1035" s="252"/>
      <c r="L1035" s="257"/>
      <c r="M1035" s="258"/>
      <c r="N1035" s="259"/>
      <c r="O1035" s="259"/>
      <c r="P1035" s="259"/>
      <c r="Q1035" s="259"/>
      <c r="R1035" s="259"/>
      <c r="S1035" s="259"/>
      <c r="T1035" s="260"/>
      <c r="AT1035" s="261" t="s">
        <v>218</v>
      </c>
      <c r="AU1035" s="261" t="s">
        <v>85</v>
      </c>
      <c r="AV1035" s="12" t="s">
        <v>85</v>
      </c>
      <c r="AW1035" s="12" t="s">
        <v>39</v>
      </c>
      <c r="AX1035" s="12" t="s">
        <v>76</v>
      </c>
      <c r="AY1035" s="261" t="s">
        <v>208</v>
      </c>
    </row>
    <row r="1036" spans="2:51" s="12" customFormat="1" ht="13.5">
      <c r="B1036" s="251"/>
      <c r="C1036" s="252"/>
      <c r="D1036" s="248" t="s">
        <v>218</v>
      </c>
      <c r="E1036" s="253" t="s">
        <v>22</v>
      </c>
      <c r="F1036" s="254" t="s">
        <v>1272</v>
      </c>
      <c r="G1036" s="252"/>
      <c r="H1036" s="255">
        <v>-2.1</v>
      </c>
      <c r="I1036" s="256"/>
      <c r="J1036" s="252"/>
      <c r="K1036" s="252"/>
      <c r="L1036" s="257"/>
      <c r="M1036" s="258"/>
      <c r="N1036" s="259"/>
      <c r="O1036" s="259"/>
      <c r="P1036" s="259"/>
      <c r="Q1036" s="259"/>
      <c r="R1036" s="259"/>
      <c r="S1036" s="259"/>
      <c r="T1036" s="260"/>
      <c r="AT1036" s="261" t="s">
        <v>218</v>
      </c>
      <c r="AU1036" s="261" t="s">
        <v>85</v>
      </c>
      <c r="AV1036" s="12" t="s">
        <v>85</v>
      </c>
      <c r="AW1036" s="12" t="s">
        <v>39</v>
      </c>
      <c r="AX1036" s="12" t="s">
        <v>76</v>
      </c>
      <c r="AY1036" s="261" t="s">
        <v>208</v>
      </c>
    </row>
    <row r="1037" spans="2:51" s="15" customFormat="1" ht="13.5">
      <c r="B1037" s="296"/>
      <c r="C1037" s="297"/>
      <c r="D1037" s="248" t="s">
        <v>218</v>
      </c>
      <c r="E1037" s="298" t="s">
        <v>22</v>
      </c>
      <c r="F1037" s="299" t="s">
        <v>1273</v>
      </c>
      <c r="G1037" s="297"/>
      <c r="H1037" s="300">
        <v>154.131</v>
      </c>
      <c r="I1037" s="301"/>
      <c r="J1037" s="297"/>
      <c r="K1037" s="297"/>
      <c r="L1037" s="302"/>
      <c r="M1037" s="303"/>
      <c r="N1037" s="304"/>
      <c r="O1037" s="304"/>
      <c r="P1037" s="304"/>
      <c r="Q1037" s="304"/>
      <c r="R1037" s="304"/>
      <c r="S1037" s="304"/>
      <c r="T1037" s="305"/>
      <c r="AT1037" s="306" t="s">
        <v>218</v>
      </c>
      <c r="AU1037" s="306" t="s">
        <v>85</v>
      </c>
      <c r="AV1037" s="15" t="s">
        <v>104</v>
      </c>
      <c r="AW1037" s="15" t="s">
        <v>39</v>
      </c>
      <c r="AX1037" s="15" t="s">
        <v>76</v>
      </c>
      <c r="AY1037" s="306" t="s">
        <v>208</v>
      </c>
    </row>
    <row r="1038" spans="2:51" s="13" customFormat="1" ht="13.5">
      <c r="B1038" s="262"/>
      <c r="C1038" s="263"/>
      <c r="D1038" s="248" t="s">
        <v>218</v>
      </c>
      <c r="E1038" s="264" t="s">
        <v>22</v>
      </c>
      <c r="F1038" s="265" t="s">
        <v>259</v>
      </c>
      <c r="G1038" s="263"/>
      <c r="H1038" s="266">
        <v>1147.945</v>
      </c>
      <c r="I1038" s="267"/>
      <c r="J1038" s="263"/>
      <c r="K1038" s="263"/>
      <c r="L1038" s="268"/>
      <c r="M1038" s="269"/>
      <c r="N1038" s="270"/>
      <c r="O1038" s="270"/>
      <c r="P1038" s="270"/>
      <c r="Q1038" s="270"/>
      <c r="R1038" s="270"/>
      <c r="S1038" s="270"/>
      <c r="T1038" s="271"/>
      <c r="AT1038" s="272" t="s">
        <v>218</v>
      </c>
      <c r="AU1038" s="272" t="s">
        <v>85</v>
      </c>
      <c r="AV1038" s="13" t="s">
        <v>121</v>
      </c>
      <c r="AW1038" s="13" t="s">
        <v>39</v>
      </c>
      <c r="AX1038" s="13" t="s">
        <v>18</v>
      </c>
      <c r="AY1038" s="272" t="s">
        <v>208</v>
      </c>
    </row>
    <row r="1039" spans="2:65" s="1" customFormat="1" ht="16.5" customHeight="1">
      <c r="B1039" s="48"/>
      <c r="C1039" s="286" t="s">
        <v>1274</v>
      </c>
      <c r="D1039" s="286" t="s">
        <v>468</v>
      </c>
      <c r="E1039" s="287" t="s">
        <v>1275</v>
      </c>
      <c r="F1039" s="288" t="s">
        <v>1276</v>
      </c>
      <c r="G1039" s="289" t="s">
        <v>213</v>
      </c>
      <c r="H1039" s="290">
        <v>1239.781</v>
      </c>
      <c r="I1039" s="291"/>
      <c r="J1039" s="292">
        <f>ROUND(I1039*H1039,2)</f>
        <v>0</v>
      </c>
      <c r="K1039" s="288" t="s">
        <v>214</v>
      </c>
      <c r="L1039" s="293"/>
      <c r="M1039" s="294" t="s">
        <v>22</v>
      </c>
      <c r="N1039" s="295" t="s">
        <v>47</v>
      </c>
      <c r="O1039" s="49"/>
      <c r="P1039" s="245">
        <f>O1039*H1039</f>
        <v>0</v>
      </c>
      <c r="Q1039" s="245">
        <v>0.018</v>
      </c>
      <c r="R1039" s="245">
        <f>Q1039*H1039</f>
        <v>22.316057999999998</v>
      </c>
      <c r="S1039" s="245">
        <v>0</v>
      </c>
      <c r="T1039" s="246">
        <f>S1039*H1039</f>
        <v>0</v>
      </c>
      <c r="AR1039" s="26" t="s">
        <v>250</v>
      </c>
      <c r="AT1039" s="26" t="s">
        <v>468</v>
      </c>
      <c r="AU1039" s="26" t="s">
        <v>85</v>
      </c>
      <c r="AY1039" s="26" t="s">
        <v>208</v>
      </c>
      <c r="BE1039" s="247">
        <f>IF(N1039="základní",J1039,0)</f>
        <v>0</v>
      </c>
      <c r="BF1039" s="247">
        <f>IF(N1039="snížená",J1039,0)</f>
        <v>0</v>
      </c>
      <c r="BG1039" s="247">
        <f>IF(N1039="zákl. přenesená",J1039,0)</f>
        <v>0</v>
      </c>
      <c r="BH1039" s="247">
        <f>IF(N1039="sníž. přenesená",J1039,0)</f>
        <v>0</v>
      </c>
      <c r="BI1039" s="247">
        <f>IF(N1039="nulová",J1039,0)</f>
        <v>0</v>
      </c>
      <c r="BJ1039" s="26" t="s">
        <v>18</v>
      </c>
      <c r="BK1039" s="247">
        <f>ROUND(I1039*H1039,2)</f>
        <v>0</v>
      </c>
      <c r="BL1039" s="26" t="s">
        <v>121</v>
      </c>
      <c r="BM1039" s="26" t="s">
        <v>1277</v>
      </c>
    </row>
    <row r="1040" spans="2:51" s="12" customFormat="1" ht="13.5">
      <c r="B1040" s="251"/>
      <c r="C1040" s="252"/>
      <c r="D1040" s="248" t="s">
        <v>218</v>
      </c>
      <c r="E1040" s="252"/>
      <c r="F1040" s="254" t="s">
        <v>1278</v>
      </c>
      <c r="G1040" s="252"/>
      <c r="H1040" s="255">
        <v>1239.781</v>
      </c>
      <c r="I1040" s="256"/>
      <c r="J1040" s="252"/>
      <c r="K1040" s="252"/>
      <c r="L1040" s="257"/>
      <c r="M1040" s="258"/>
      <c r="N1040" s="259"/>
      <c r="O1040" s="259"/>
      <c r="P1040" s="259"/>
      <c r="Q1040" s="259"/>
      <c r="R1040" s="259"/>
      <c r="S1040" s="259"/>
      <c r="T1040" s="260"/>
      <c r="AT1040" s="261" t="s">
        <v>218</v>
      </c>
      <c r="AU1040" s="261" t="s">
        <v>85</v>
      </c>
      <c r="AV1040" s="12" t="s">
        <v>85</v>
      </c>
      <c r="AW1040" s="12" t="s">
        <v>6</v>
      </c>
      <c r="AX1040" s="12" t="s">
        <v>18</v>
      </c>
      <c r="AY1040" s="261" t="s">
        <v>208</v>
      </c>
    </row>
    <row r="1041" spans="2:65" s="1" customFormat="1" ht="25.5" customHeight="1">
      <c r="B1041" s="48"/>
      <c r="C1041" s="236" t="s">
        <v>1279</v>
      </c>
      <c r="D1041" s="236" t="s">
        <v>210</v>
      </c>
      <c r="E1041" s="237" t="s">
        <v>1280</v>
      </c>
      <c r="F1041" s="238" t="s">
        <v>1281</v>
      </c>
      <c r="G1041" s="239" t="s">
        <v>213</v>
      </c>
      <c r="H1041" s="240">
        <v>1147.945</v>
      </c>
      <c r="I1041" s="241"/>
      <c r="J1041" s="242">
        <f>ROUND(I1041*H1041,2)</f>
        <v>0</v>
      </c>
      <c r="K1041" s="238" t="s">
        <v>214</v>
      </c>
      <c r="L1041" s="74"/>
      <c r="M1041" s="243" t="s">
        <v>22</v>
      </c>
      <c r="N1041" s="244" t="s">
        <v>47</v>
      </c>
      <c r="O1041" s="49"/>
      <c r="P1041" s="245">
        <f>O1041*H1041</f>
        <v>0</v>
      </c>
      <c r="Q1041" s="245">
        <v>6E-05</v>
      </c>
      <c r="R1041" s="245">
        <f>Q1041*H1041</f>
        <v>0.0688767</v>
      </c>
      <c r="S1041" s="245">
        <v>0</v>
      </c>
      <c r="T1041" s="246">
        <f>S1041*H1041</f>
        <v>0</v>
      </c>
      <c r="AR1041" s="26" t="s">
        <v>121</v>
      </c>
      <c r="AT1041" s="26" t="s">
        <v>210</v>
      </c>
      <c r="AU1041" s="26" t="s">
        <v>85</v>
      </c>
      <c r="AY1041" s="26" t="s">
        <v>208</v>
      </c>
      <c r="BE1041" s="247">
        <f>IF(N1041="základní",J1041,0)</f>
        <v>0</v>
      </c>
      <c r="BF1041" s="247">
        <f>IF(N1041="snížená",J1041,0)</f>
        <v>0</v>
      </c>
      <c r="BG1041" s="247">
        <f>IF(N1041="zákl. přenesená",J1041,0)</f>
        <v>0</v>
      </c>
      <c r="BH1041" s="247">
        <f>IF(N1041="sníž. přenesená",J1041,0)</f>
        <v>0</v>
      </c>
      <c r="BI1041" s="247">
        <f>IF(N1041="nulová",J1041,0)</f>
        <v>0</v>
      </c>
      <c r="BJ1041" s="26" t="s">
        <v>18</v>
      </c>
      <c r="BK1041" s="247">
        <f>ROUND(I1041*H1041,2)</f>
        <v>0</v>
      </c>
      <c r="BL1041" s="26" t="s">
        <v>121</v>
      </c>
      <c r="BM1041" s="26" t="s">
        <v>1282</v>
      </c>
    </row>
    <row r="1042" spans="2:47" s="1" customFormat="1" ht="13.5">
      <c r="B1042" s="48"/>
      <c r="C1042" s="76"/>
      <c r="D1042" s="248" t="s">
        <v>216</v>
      </c>
      <c r="E1042" s="76"/>
      <c r="F1042" s="249" t="s">
        <v>1245</v>
      </c>
      <c r="G1042" s="76"/>
      <c r="H1042" s="76"/>
      <c r="I1042" s="206"/>
      <c r="J1042" s="76"/>
      <c r="K1042" s="76"/>
      <c r="L1042" s="74"/>
      <c r="M1042" s="250"/>
      <c r="N1042" s="49"/>
      <c r="O1042" s="49"/>
      <c r="P1042" s="49"/>
      <c r="Q1042" s="49"/>
      <c r="R1042" s="49"/>
      <c r="S1042" s="49"/>
      <c r="T1042" s="97"/>
      <c r="AT1042" s="26" t="s">
        <v>216</v>
      </c>
      <c r="AU1042" s="26" t="s">
        <v>85</v>
      </c>
    </row>
    <row r="1043" spans="2:65" s="1" customFormat="1" ht="25.5" customHeight="1">
      <c r="B1043" s="48"/>
      <c r="C1043" s="236" t="s">
        <v>1283</v>
      </c>
      <c r="D1043" s="236" t="s">
        <v>210</v>
      </c>
      <c r="E1043" s="237" t="s">
        <v>1284</v>
      </c>
      <c r="F1043" s="238" t="s">
        <v>1285</v>
      </c>
      <c r="G1043" s="239" t="s">
        <v>269</v>
      </c>
      <c r="H1043" s="240">
        <v>246.75</v>
      </c>
      <c r="I1043" s="241"/>
      <c r="J1043" s="242">
        <f>ROUND(I1043*H1043,2)</f>
        <v>0</v>
      </c>
      <c r="K1043" s="238" t="s">
        <v>214</v>
      </c>
      <c r="L1043" s="74"/>
      <c r="M1043" s="243" t="s">
        <v>22</v>
      </c>
      <c r="N1043" s="244" t="s">
        <v>47</v>
      </c>
      <c r="O1043" s="49"/>
      <c r="P1043" s="245">
        <f>O1043*H1043</f>
        <v>0</v>
      </c>
      <c r="Q1043" s="245">
        <v>6E-05</v>
      </c>
      <c r="R1043" s="245">
        <f>Q1043*H1043</f>
        <v>0.014805</v>
      </c>
      <c r="S1043" s="245">
        <v>0</v>
      </c>
      <c r="T1043" s="246">
        <f>S1043*H1043</f>
        <v>0</v>
      </c>
      <c r="AR1043" s="26" t="s">
        <v>121</v>
      </c>
      <c r="AT1043" s="26" t="s">
        <v>210</v>
      </c>
      <c r="AU1043" s="26" t="s">
        <v>85</v>
      </c>
      <c r="AY1043" s="26" t="s">
        <v>208</v>
      </c>
      <c r="BE1043" s="247">
        <f>IF(N1043="základní",J1043,0)</f>
        <v>0</v>
      </c>
      <c r="BF1043" s="247">
        <f>IF(N1043="snížená",J1043,0)</f>
        <v>0</v>
      </c>
      <c r="BG1043" s="247">
        <f>IF(N1043="zákl. přenesená",J1043,0)</f>
        <v>0</v>
      </c>
      <c r="BH1043" s="247">
        <f>IF(N1043="sníž. přenesená",J1043,0)</f>
        <v>0</v>
      </c>
      <c r="BI1043" s="247">
        <f>IF(N1043="nulová",J1043,0)</f>
        <v>0</v>
      </c>
      <c r="BJ1043" s="26" t="s">
        <v>18</v>
      </c>
      <c r="BK1043" s="247">
        <f>ROUND(I1043*H1043,2)</f>
        <v>0</v>
      </c>
      <c r="BL1043" s="26" t="s">
        <v>121</v>
      </c>
      <c r="BM1043" s="26" t="s">
        <v>1286</v>
      </c>
    </row>
    <row r="1044" spans="2:47" s="1" customFormat="1" ht="13.5">
      <c r="B1044" s="48"/>
      <c r="C1044" s="76"/>
      <c r="D1044" s="248" t="s">
        <v>216</v>
      </c>
      <c r="E1044" s="76"/>
      <c r="F1044" s="249" t="s">
        <v>1287</v>
      </c>
      <c r="G1044" s="76"/>
      <c r="H1044" s="76"/>
      <c r="I1044" s="206"/>
      <c r="J1044" s="76"/>
      <c r="K1044" s="76"/>
      <c r="L1044" s="74"/>
      <c r="M1044" s="250"/>
      <c r="N1044" s="49"/>
      <c r="O1044" s="49"/>
      <c r="P1044" s="49"/>
      <c r="Q1044" s="49"/>
      <c r="R1044" s="49"/>
      <c r="S1044" s="49"/>
      <c r="T1044" s="97"/>
      <c r="AT1044" s="26" t="s">
        <v>216</v>
      </c>
      <c r="AU1044" s="26" t="s">
        <v>85</v>
      </c>
    </row>
    <row r="1045" spans="2:51" s="12" customFormat="1" ht="13.5">
      <c r="B1045" s="251"/>
      <c r="C1045" s="252"/>
      <c r="D1045" s="248" t="s">
        <v>218</v>
      </c>
      <c r="E1045" s="253" t="s">
        <v>22</v>
      </c>
      <c r="F1045" s="254" t="s">
        <v>1288</v>
      </c>
      <c r="G1045" s="252"/>
      <c r="H1045" s="255">
        <v>246.75</v>
      </c>
      <c r="I1045" s="256"/>
      <c r="J1045" s="252"/>
      <c r="K1045" s="252"/>
      <c r="L1045" s="257"/>
      <c r="M1045" s="258"/>
      <c r="N1045" s="259"/>
      <c r="O1045" s="259"/>
      <c r="P1045" s="259"/>
      <c r="Q1045" s="259"/>
      <c r="R1045" s="259"/>
      <c r="S1045" s="259"/>
      <c r="T1045" s="260"/>
      <c r="AT1045" s="261" t="s">
        <v>218</v>
      </c>
      <c r="AU1045" s="261" t="s">
        <v>85</v>
      </c>
      <c r="AV1045" s="12" t="s">
        <v>85</v>
      </c>
      <c r="AW1045" s="12" t="s">
        <v>39</v>
      </c>
      <c r="AX1045" s="12" t="s">
        <v>18</v>
      </c>
      <c r="AY1045" s="261" t="s">
        <v>208</v>
      </c>
    </row>
    <row r="1046" spans="2:65" s="1" customFormat="1" ht="16.5" customHeight="1">
      <c r="B1046" s="48"/>
      <c r="C1046" s="286" t="s">
        <v>1289</v>
      </c>
      <c r="D1046" s="286" t="s">
        <v>468</v>
      </c>
      <c r="E1046" s="287" t="s">
        <v>1290</v>
      </c>
      <c r="F1046" s="288" t="s">
        <v>1291</v>
      </c>
      <c r="G1046" s="289" t="s">
        <v>269</v>
      </c>
      <c r="H1046" s="290">
        <v>135.713</v>
      </c>
      <c r="I1046" s="291"/>
      <c r="J1046" s="292">
        <f>ROUND(I1046*H1046,2)</f>
        <v>0</v>
      </c>
      <c r="K1046" s="288" t="s">
        <v>214</v>
      </c>
      <c r="L1046" s="293"/>
      <c r="M1046" s="294" t="s">
        <v>22</v>
      </c>
      <c r="N1046" s="295" t="s">
        <v>47</v>
      </c>
      <c r="O1046" s="49"/>
      <c r="P1046" s="245">
        <f>O1046*H1046</f>
        <v>0</v>
      </c>
      <c r="Q1046" s="245">
        <v>0.00056</v>
      </c>
      <c r="R1046" s="245">
        <f>Q1046*H1046</f>
        <v>0.07599927999999999</v>
      </c>
      <c r="S1046" s="245">
        <v>0</v>
      </c>
      <c r="T1046" s="246">
        <f>S1046*H1046</f>
        <v>0</v>
      </c>
      <c r="AR1046" s="26" t="s">
        <v>250</v>
      </c>
      <c r="AT1046" s="26" t="s">
        <v>468</v>
      </c>
      <c r="AU1046" s="26" t="s">
        <v>85</v>
      </c>
      <c r="AY1046" s="26" t="s">
        <v>208</v>
      </c>
      <c r="BE1046" s="247">
        <f>IF(N1046="základní",J1046,0)</f>
        <v>0</v>
      </c>
      <c r="BF1046" s="247">
        <f>IF(N1046="snížená",J1046,0)</f>
        <v>0</v>
      </c>
      <c r="BG1046" s="247">
        <f>IF(N1046="zákl. přenesená",J1046,0)</f>
        <v>0</v>
      </c>
      <c r="BH1046" s="247">
        <f>IF(N1046="sníž. přenesená",J1046,0)</f>
        <v>0</v>
      </c>
      <c r="BI1046" s="247">
        <f>IF(N1046="nulová",J1046,0)</f>
        <v>0</v>
      </c>
      <c r="BJ1046" s="26" t="s">
        <v>18</v>
      </c>
      <c r="BK1046" s="247">
        <f>ROUND(I1046*H1046,2)</f>
        <v>0</v>
      </c>
      <c r="BL1046" s="26" t="s">
        <v>121</v>
      </c>
      <c r="BM1046" s="26" t="s">
        <v>1292</v>
      </c>
    </row>
    <row r="1047" spans="2:51" s="12" customFormat="1" ht="13.5">
      <c r="B1047" s="251"/>
      <c r="C1047" s="252"/>
      <c r="D1047" s="248" t="s">
        <v>218</v>
      </c>
      <c r="E1047" s="252"/>
      <c r="F1047" s="254" t="s">
        <v>1293</v>
      </c>
      <c r="G1047" s="252"/>
      <c r="H1047" s="255">
        <v>135.713</v>
      </c>
      <c r="I1047" s="256"/>
      <c r="J1047" s="252"/>
      <c r="K1047" s="252"/>
      <c r="L1047" s="257"/>
      <c r="M1047" s="258"/>
      <c r="N1047" s="259"/>
      <c r="O1047" s="259"/>
      <c r="P1047" s="259"/>
      <c r="Q1047" s="259"/>
      <c r="R1047" s="259"/>
      <c r="S1047" s="259"/>
      <c r="T1047" s="260"/>
      <c r="AT1047" s="261" t="s">
        <v>218</v>
      </c>
      <c r="AU1047" s="261" t="s">
        <v>85</v>
      </c>
      <c r="AV1047" s="12" t="s">
        <v>85</v>
      </c>
      <c r="AW1047" s="12" t="s">
        <v>6</v>
      </c>
      <c r="AX1047" s="12" t="s">
        <v>18</v>
      </c>
      <c r="AY1047" s="261" t="s">
        <v>208</v>
      </c>
    </row>
    <row r="1048" spans="2:65" s="1" customFormat="1" ht="16.5" customHeight="1">
      <c r="B1048" s="48"/>
      <c r="C1048" s="286" t="s">
        <v>1294</v>
      </c>
      <c r="D1048" s="286" t="s">
        <v>468</v>
      </c>
      <c r="E1048" s="287" t="s">
        <v>1295</v>
      </c>
      <c r="F1048" s="288" t="s">
        <v>1296</v>
      </c>
      <c r="G1048" s="289" t="s">
        <v>269</v>
      </c>
      <c r="H1048" s="290">
        <v>135.713</v>
      </c>
      <c r="I1048" s="291"/>
      <c r="J1048" s="292">
        <f>ROUND(I1048*H1048,2)</f>
        <v>0</v>
      </c>
      <c r="K1048" s="288" t="s">
        <v>214</v>
      </c>
      <c r="L1048" s="293"/>
      <c r="M1048" s="294" t="s">
        <v>22</v>
      </c>
      <c r="N1048" s="295" t="s">
        <v>47</v>
      </c>
      <c r="O1048" s="49"/>
      <c r="P1048" s="245">
        <f>O1048*H1048</f>
        <v>0</v>
      </c>
      <c r="Q1048" s="245">
        <v>0.0006</v>
      </c>
      <c r="R1048" s="245">
        <f>Q1048*H1048</f>
        <v>0.0814278</v>
      </c>
      <c r="S1048" s="245">
        <v>0</v>
      </c>
      <c r="T1048" s="246">
        <f>S1048*H1048</f>
        <v>0</v>
      </c>
      <c r="AR1048" s="26" t="s">
        <v>250</v>
      </c>
      <c r="AT1048" s="26" t="s">
        <v>468</v>
      </c>
      <c r="AU1048" s="26" t="s">
        <v>85</v>
      </c>
      <c r="AY1048" s="26" t="s">
        <v>208</v>
      </c>
      <c r="BE1048" s="247">
        <f>IF(N1048="základní",J1048,0)</f>
        <v>0</v>
      </c>
      <c r="BF1048" s="247">
        <f>IF(N1048="snížená",J1048,0)</f>
        <v>0</v>
      </c>
      <c r="BG1048" s="247">
        <f>IF(N1048="zákl. přenesená",J1048,0)</f>
        <v>0</v>
      </c>
      <c r="BH1048" s="247">
        <f>IF(N1048="sníž. přenesená",J1048,0)</f>
        <v>0</v>
      </c>
      <c r="BI1048" s="247">
        <f>IF(N1048="nulová",J1048,0)</f>
        <v>0</v>
      </c>
      <c r="BJ1048" s="26" t="s">
        <v>18</v>
      </c>
      <c r="BK1048" s="247">
        <f>ROUND(I1048*H1048,2)</f>
        <v>0</v>
      </c>
      <c r="BL1048" s="26" t="s">
        <v>121</v>
      </c>
      <c r="BM1048" s="26" t="s">
        <v>1297</v>
      </c>
    </row>
    <row r="1049" spans="2:51" s="12" customFormat="1" ht="13.5">
      <c r="B1049" s="251"/>
      <c r="C1049" s="252"/>
      <c r="D1049" s="248" t="s">
        <v>218</v>
      </c>
      <c r="E1049" s="252"/>
      <c r="F1049" s="254" t="s">
        <v>1293</v>
      </c>
      <c r="G1049" s="252"/>
      <c r="H1049" s="255">
        <v>135.713</v>
      </c>
      <c r="I1049" s="256"/>
      <c r="J1049" s="252"/>
      <c r="K1049" s="252"/>
      <c r="L1049" s="257"/>
      <c r="M1049" s="258"/>
      <c r="N1049" s="259"/>
      <c r="O1049" s="259"/>
      <c r="P1049" s="259"/>
      <c r="Q1049" s="259"/>
      <c r="R1049" s="259"/>
      <c r="S1049" s="259"/>
      <c r="T1049" s="260"/>
      <c r="AT1049" s="261" t="s">
        <v>218</v>
      </c>
      <c r="AU1049" s="261" t="s">
        <v>85</v>
      </c>
      <c r="AV1049" s="12" t="s">
        <v>85</v>
      </c>
      <c r="AW1049" s="12" t="s">
        <v>6</v>
      </c>
      <c r="AX1049" s="12" t="s">
        <v>18</v>
      </c>
      <c r="AY1049" s="261" t="s">
        <v>208</v>
      </c>
    </row>
    <row r="1050" spans="2:65" s="1" customFormat="1" ht="25.5" customHeight="1">
      <c r="B1050" s="48"/>
      <c r="C1050" s="236" t="s">
        <v>1298</v>
      </c>
      <c r="D1050" s="236" t="s">
        <v>210</v>
      </c>
      <c r="E1050" s="237" t="s">
        <v>1299</v>
      </c>
      <c r="F1050" s="238" t="s">
        <v>1300</v>
      </c>
      <c r="G1050" s="239" t="s">
        <v>269</v>
      </c>
      <c r="H1050" s="240">
        <v>1833.296</v>
      </c>
      <c r="I1050" s="241"/>
      <c r="J1050" s="242">
        <f>ROUND(I1050*H1050,2)</f>
        <v>0</v>
      </c>
      <c r="K1050" s="238" t="s">
        <v>214</v>
      </c>
      <c r="L1050" s="74"/>
      <c r="M1050" s="243" t="s">
        <v>22</v>
      </c>
      <c r="N1050" s="244" t="s">
        <v>47</v>
      </c>
      <c r="O1050" s="49"/>
      <c r="P1050" s="245">
        <f>O1050*H1050</f>
        <v>0</v>
      </c>
      <c r="Q1050" s="245">
        <v>0.00025</v>
      </c>
      <c r="R1050" s="245">
        <f>Q1050*H1050</f>
        <v>0.458324</v>
      </c>
      <c r="S1050" s="245">
        <v>0</v>
      </c>
      <c r="T1050" s="246">
        <f>S1050*H1050</f>
        <v>0</v>
      </c>
      <c r="AR1050" s="26" t="s">
        <v>121</v>
      </c>
      <c r="AT1050" s="26" t="s">
        <v>210</v>
      </c>
      <c r="AU1050" s="26" t="s">
        <v>85</v>
      </c>
      <c r="AY1050" s="26" t="s">
        <v>208</v>
      </c>
      <c r="BE1050" s="247">
        <f>IF(N1050="základní",J1050,0)</f>
        <v>0</v>
      </c>
      <c r="BF1050" s="247">
        <f>IF(N1050="snížená",J1050,0)</f>
        <v>0</v>
      </c>
      <c r="BG1050" s="247">
        <f>IF(N1050="zákl. přenesená",J1050,0)</f>
        <v>0</v>
      </c>
      <c r="BH1050" s="247">
        <f>IF(N1050="sníž. přenesená",J1050,0)</f>
        <v>0</v>
      </c>
      <c r="BI1050" s="247">
        <f>IF(N1050="nulová",J1050,0)</f>
        <v>0</v>
      </c>
      <c r="BJ1050" s="26" t="s">
        <v>18</v>
      </c>
      <c r="BK1050" s="247">
        <f>ROUND(I1050*H1050,2)</f>
        <v>0</v>
      </c>
      <c r="BL1050" s="26" t="s">
        <v>121</v>
      </c>
      <c r="BM1050" s="26" t="s">
        <v>1301</v>
      </c>
    </row>
    <row r="1051" spans="2:47" s="1" customFormat="1" ht="13.5">
      <c r="B1051" s="48"/>
      <c r="C1051" s="76"/>
      <c r="D1051" s="248" t="s">
        <v>216</v>
      </c>
      <c r="E1051" s="76"/>
      <c r="F1051" s="249" t="s">
        <v>1287</v>
      </c>
      <c r="G1051" s="76"/>
      <c r="H1051" s="76"/>
      <c r="I1051" s="206"/>
      <c r="J1051" s="76"/>
      <c r="K1051" s="76"/>
      <c r="L1051" s="74"/>
      <c r="M1051" s="250"/>
      <c r="N1051" s="49"/>
      <c r="O1051" s="49"/>
      <c r="P1051" s="49"/>
      <c r="Q1051" s="49"/>
      <c r="R1051" s="49"/>
      <c r="S1051" s="49"/>
      <c r="T1051" s="97"/>
      <c r="AT1051" s="26" t="s">
        <v>216</v>
      </c>
      <c r="AU1051" s="26" t="s">
        <v>85</v>
      </c>
    </row>
    <row r="1052" spans="2:51" s="12" customFormat="1" ht="13.5">
      <c r="B1052" s="251"/>
      <c r="C1052" s="252"/>
      <c r="D1052" s="248" t="s">
        <v>218</v>
      </c>
      <c r="E1052" s="253" t="s">
        <v>22</v>
      </c>
      <c r="F1052" s="254" t="s">
        <v>1302</v>
      </c>
      <c r="G1052" s="252"/>
      <c r="H1052" s="255">
        <v>403.68</v>
      </c>
      <c r="I1052" s="256"/>
      <c r="J1052" s="252"/>
      <c r="K1052" s="252"/>
      <c r="L1052" s="257"/>
      <c r="M1052" s="258"/>
      <c r="N1052" s="259"/>
      <c r="O1052" s="259"/>
      <c r="P1052" s="259"/>
      <c r="Q1052" s="259"/>
      <c r="R1052" s="259"/>
      <c r="S1052" s="259"/>
      <c r="T1052" s="260"/>
      <c r="AT1052" s="261" t="s">
        <v>218</v>
      </c>
      <c r="AU1052" s="261" t="s">
        <v>85</v>
      </c>
      <c r="AV1052" s="12" t="s">
        <v>85</v>
      </c>
      <c r="AW1052" s="12" t="s">
        <v>39</v>
      </c>
      <c r="AX1052" s="12" t="s">
        <v>76</v>
      </c>
      <c r="AY1052" s="261" t="s">
        <v>208</v>
      </c>
    </row>
    <row r="1053" spans="2:51" s="12" customFormat="1" ht="13.5">
      <c r="B1053" s="251"/>
      <c r="C1053" s="252"/>
      <c r="D1053" s="248" t="s">
        <v>218</v>
      </c>
      <c r="E1053" s="253" t="s">
        <v>22</v>
      </c>
      <c r="F1053" s="254" t="s">
        <v>1303</v>
      </c>
      <c r="G1053" s="252"/>
      <c r="H1053" s="255">
        <v>3.5</v>
      </c>
      <c r="I1053" s="256"/>
      <c r="J1053" s="252"/>
      <c r="K1053" s="252"/>
      <c r="L1053" s="257"/>
      <c r="M1053" s="258"/>
      <c r="N1053" s="259"/>
      <c r="O1053" s="259"/>
      <c r="P1053" s="259"/>
      <c r="Q1053" s="259"/>
      <c r="R1053" s="259"/>
      <c r="S1053" s="259"/>
      <c r="T1053" s="260"/>
      <c r="AT1053" s="261" t="s">
        <v>218</v>
      </c>
      <c r="AU1053" s="261" t="s">
        <v>85</v>
      </c>
      <c r="AV1053" s="12" t="s">
        <v>85</v>
      </c>
      <c r="AW1053" s="12" t="s">
        <v>39</v>
      </c>
      <c r="AX1053" s="12" t="s">
        <v>76</v>
      </c>
      <c r="AY1053" s="261" t="s">
        <v>208</v>
      </c>
    </row>
    <row r="1054" spans="2:51" s="12" customFormat="1" ht="13.5">
      <c r="B1054" s="251"/>
      <c r="C1054" s="252"/>
      <c r="D1054" s="248" t="s">
        <v>218</v>
      </c>
      <c r="E1054" s="253" t="s">
        <v>22</v>
      </c>
      <c r="F1054" s="254" t="s">
        <v>1304</v>
      </c>
      <c r="G1054" s="252"/>
      <c r="H1054" s="255">
        <v>10.5</v>
      </c>
      <c r="I1054" s="256"/>
      <c r="J1054" s="252"/>
      <c r="K1054" s="252"/>
      <c r="L1054" s="257"/>
      <c r="M1054" s="258"/>
      <c r="N1054" s="259"/>
      <c r="O1054" s="259"/>
      <c r="P1054" s="259"/>
      <c r="Q1054" s="259"/>
      <c r="R1054" s="259"/>
      <c r="S1054" s="259"/>
      <c r="T1054" s="260"/>
      <c r="AT1054" s="261" t="s">
        <v>218</v>
      </c>
      <c r="AU1054" s="261" t="s">
        <v>85</v>
      </c>
      <c r="AV1054" s="12" t="s">
        <v>85</v>
      </c>
      <c r="AW1054" s="12" t="s">
        <v>39</v>
      </c>
      <c r="AX1054" s="12" t="s">
        <v>76</v>
      </c>
      <c r="AY1054" s="261" t="s">
        <v>208</v>
      </c>
    </row>
    <row r="1055" spans="2:51" s="12" customFormat="1" ht="13.5">
      <c r="B1055" s="251"/>
      <c r="C1055" s="252"/>
      <c r="D1055" s="248" t="s">
        <v>218</v>
      </c>
      <c r="E1055" s="253" t="s">
        <v>22</v>
      </c>
      <c r="F1055" s="254" t="s">
        <v>1305</v>
      </c>
      <c r="G1055" s="252"/>
      <c r="H1055" s="255">
        <v>1415.616</v>
      </c>
      <c r="I1055" s="256"/>
      <c r="J1055" s="252"/>
      <c r="K1055" s="252"/>
      <c r="L1055" s="257"/>
      <c r="M1055" s="258"/>
      <c r="N1055" s="259"/>
      <c r="O1055" s="259"/>
      <c r="P1055" s="259"/>
      <c r="Q1055" s="259"/>
      <c r="R1055" s="259"/>
      <c r="S1055" s="259"/>
      <c r="T1055" s="260"/>
      <c r="AT1055" s="261" t="s">
        <v>218</v>
      </c>
      <c r="AU1055" s="261" t="s">
        <v>85</v>
      </c>
      <c r="AV1055" s="12" t="s">
        <v>85</v>
      </c>
      <c r="AW1055" s="12" t="s">
        <v>39</v>
      </c>
      <c r="AX1055" s="12" t="s">
        <v>76</v>
      </c>
      <c r="AY1055" s="261" t="s">
        <v>208</v>
      </c>
    </row>
    <row r="1056" spans="2:51" s="13" customFormat="1" ht="13.5">
      <c r="B1056" s="262"/>
      <c r="C1056" s="263"/>
      <c r="D1056" s="248" t="s">
        <v>218</v>
      </c>
      <c r="E1056" s="264" t="s">
        <v>22</v>
      </c>
      <c r="F1056" s="265" t="s">
        <v>259</v>
      </c>
      <c r="G1056" s="263"/>
      <c r="H1056" s="266">
        <v>1833.296</v>
      </c>
      <c r="I1056" s="267"/>
      <c r="J1056" s="263"/>
      <c r="K1056" s="263"/>
      <c r="L1056" s="268"/>
      <c r="M1056" s="269"/>
      <c r="N1056" s="270"/>
      <c r="O1056" s="270"/>
      <c r="P1056" s="270"/>
      <c r="Q1056" s="270"/>
      <c r="R1056" s="270"/>
      <c r="S1056" s="270"/>
      <c r="T1056" s="271"/>
      <c r="AT1056" s="272" t="s">
        <v>218</v>
      </c>
      <c r="AU1056" s="272" t="s">
        <v>85</v>
      </c>
      <c r="AV1056" s="13" t="s">
        <v>121</v>
      </c>
      <c r="AW1056" s="13" t="s">
        <v>39</v>
      </c>
      <c r="AX1056" s="13" t="s">
        <v>18</v>
      </c>
      <c r="AY1056" s="272" t="s">
        <v>208</v>
      </c>
    </row>
    <row r="1057" spans="2:65" s="1" customFormat="1" ht="16.5" customHeight="1">
      <c r="B1057" s="48"/>
      <c r="C1057" s="286" t="s">
        <v>1306</v>
      </c>
      <c r="D1057" s="286" t="s">
        <v>468</v>
      </c>
      <c r="E1057" s="287" t="s">
        <v>1307</v>
      </c>
      <c r="F1057" s="288" t="s">
        <v>1308</v>
      </c>
      <c r="G1057" s="289" t="s">
        <v>269</v>
      </c>
      <c r="H1057" s="290">
        <v>444.048</v>
      </c>
      <c r="I1057" s="291"/>
      <c r="J1057" s="292">
        <f>ROUND(I1057*H1057,2)</f>
        <v>0</v>
      </c>
      <c r="K1057" s="288" t="s">
        <v>214</v>
      </c>
      <c r="L1057" s="293"/>
      <c r="M1057" s="294" t="s">
        <v>22</v>
      </c>
      <c r="N1057" s="295" t="s">
        <v>47</v>
      </c>
      <c r="O1057" s="49"/>
      <c r="P1057" s="245">
        <f>O1057*H1057</f>
        <v>0</v>
      </c>
      <c r="Q1057" s="245">
        <v>3E-05</v>
      </c>
      <c r="R1057" s="245">
        <f>Q1057*H1057</f>
        <v>0.01332144</v>
      </c>
      <c r="S1057" s="245">
        <v>0</v>
      </c>
      <c r="T1057" s="246">
        <f>S1057*H1057</f>
        <v>0</v>
      </c>
      <c r="AR1057" s="26" t="s">
        <v>250</v>
      </c>
      <c r="AT1057" s="26" t="s">
        <v>468</v>
      </c>
      <c r="AU1057" s="26" t="s">
        <v>85</v>
      </c>
      <c r="AY1057" s="26" t="s">
        <v>208</v>
      </c>
      <c r="BE1057" s="247">
        <f>IF(N1057="základní",J1057,0)</f>
        <v>0</v>
      </c>
      <c r="BF1057" s="247">
        <f>IF(N1057="snížená",J1057,0)</f>
        <v>0</v>
      </c>
      <c r="BG1057" s="247">
        <f>IF(N1057="zákl. přenesená",J1057,0)</f>
        <v>0</v>
      </c>
      <c r="BH1057" s="247">
        <f>IF(N1057="sníž. přenesená",J1057,0)</f>
        <v>0</v>
      </c>
      <c r="BI1057" s="247">
        <f>IF(N1057="nulová",J1057,0)</f>
        <v>0</v>
      </c>
      <c r="BJ1057" s="26" t="s">
        <v>18</v>
      </c>
      <c r="BK1057" s="247">
        <f>ROUND(I1057*H1057,2)</f>
        <v>0</v>
      </c>
      <c r="BL1057" s="26" t="s">
        <v>121</v>
      </c>
      <c r="BM1057" s="26" t="s">
        <v>1309</v>
      </c>
    </row>
    <row r="1058" spans="2:51" s="12" customFormat="1" ht="13.5">
      <c r="B1058" s="251"/>
      <c r="C1058" s="252"/>
      <c r="D1058" s="248" t="s">
        <v>218</v>
      </c>
      <c r="E1058" s="253" t="s">
        <v>22</v>
      </c>
      <c r="F1058" s="254" t="s">
        <v>1310</v>
      </c>
      <c r="G1058" s="252"/>
      <c r="H1058" s="255">
        <v>96.44</v>
      </c>
      <c r="I1058" s="256"/>
      <c r="J1058" s="252"/>
      <c r="K1058" s="252"/>
      <c r="L1058" s="257"/>
      <c r="M1058" s="258"/>
      <c r="N1058" s="259"/>
      <c r="O1058" s="259"/>
      <c r="P1058" s="259"/>
      <c r="Q1058" s="259"/>
      <c r="R1058" s="259"/>
      <c r="S1058" s="259"/>
      <c r="T1058" s="260"/>
      <c r="AT1058" s="261" t="s">
        <v>218</v>
      </c>
      <c r="AU1058" s="261" t="s">
        <v>85</v>
      </c>
      <c r="AV1058" s="12" t="s">
        <v>85</v>
      </c>
      <c r="AW1058" s="12" t="s">
        <v>39</v>
      </c>
      <c r="AX1058" s="12" t="s">
        <v>76</v>
      </c>
      <c r="AY1058" s="261" t="s">
        <v>208</v>
      </c>
    </row>
    <row r="1059" spans="2:51" s="14" customFormat="1" ht="13.5">
      <c r="B1059" s="273"/>
      <c r="C1059" s="274"/>
      <c r="D1059" s="248" t="s">
        <v>218</v>
      </c>
      <c r="E1059" s="275" t="s">
        <v>22</v>
      </c>
      <c r="F1059" s="276" t="s">
        <v>751</v>
      </c>
      <c r="G1059" s="274"/>
      <c r="H1059" s="275" t="s">
        <v>22</v>
      </c>
      <c r="I1059" s="277"/>
      <c r="J1059" s="274"/>
      <c r="K1059" s="274"/>
      <c r="L1059" s="278"/>
      <c r="M1059" s="279"/>
      <c r="N1059" s="280"/>
      <c r="O1059" s="280"/>
      <c r="P1059" s="280"/>
      <c r="Q1059" s="280"/>
      <c r="R1059" s="280"/>
      <c r="S1059" s="280"/>
      <c r="T1059" s="281"/>
      <c r="AT1059" s="282" t="s">
        <v>218</v>
      </c>
      <c r="AU1059" s="282" t="s">
        <v>85</v>
      </c>
      <c r="AV1059" s="14" t="s">
        <v>18</v>
      </c>
      <c r="AW1059" s="14" t="s">
        <v>39</v>
      </c>
      <c r="AX1059" s="14" t="s">
        <v>76</v>
      </c>
      <c r="AY1059" s="282" t="s">
        <v>208</v>
      </c>
    </row>
    <row r="1060" spans="2:51" s="14" customFormat="1" ht="13.5">
      <c r="B1060" s="273"/>
      <c r="C1060" s="274"/>
      <c r="D1060" s="248" t="s">
        <v>218</v>
      </c>
      <c r="E1060" s="275" t="s">
        <v>22</v>
      </c>
      <c r="F1060" s="276" t="s">
        <v>752</v>
      </c>
      <c r="G1060" s="274"/>
      <c r="H1060" s="275" t="s">
        <v>22</v>
      </c>
      <c r="I1060" s="277"/>
      <c r="J1060" s="274"/>
      <c r="K1060" s="274"/>
      <c r="L1060" s="278"/>
      <c r="M1060" s="279"/>
      <c r="N1060" s="280"/>
      <c r="O1060" s="280"/>
      <c r="P1060" s="280"/>
      <c r="Q1060" s="280"/>
      <c r="R1060" s="280"/>
      <c r="S1060" s="280"/>
      <c r="T1060" s="281"/>
      <c r="AT1060" s="282" t="s">
        <v>218</v>
      </c>
      <c r="AU1060" s="282" t="s">
        <v>85</v>
      </c>
      <c r="AV1060" s="14" t="s">
        <v>18</v>
      </c>
      <c r="AW1060" s="14" t="s">
        <v>39</v>
      </c>
      <c r="AX1060" s="14" t="s">
        <v>76</v>
      </c>
      <c r="AY1060" s="282" t="s">
        <v>208</v>
      </c>
    </row>
    <row r="1061" spans="2:51" s="14" customFormat="1" ht="13.5">
      <c r="B1061" s="273"/>
      <c r="C1061" s="274"/>
      <c r="D1061" s="248" t="s">
        <v>218</v>
      </c>
      <c r="E1061" s="275" t="s">
        <v>22</v>
      </c>
      <c r="F1061" s="276" t="s">
        <v>753</v>
      </c>
      <c r="G1061" s="274"/>
      <c r="H1061" s="275" t="s">
        <v>22</v>
      </c>
      <c r="I1061" s="277"/>
      <c r="J1061" s="274"/>
      <c r="K1061" s="274"/>
      <c r="L1061" s="278"/>
      <c r="M1061" s="279"/>
      <c r="N1061" s="280"/>
      <c r="O1061" s="280"/>
      <c r="P1061" s="280"/>
      <c r="Q1061" s="280"/>
      <c r="R1061" s="280"/>
      <c r="S1061" s="280"/>
      <c r="T1061" s="281"/>
      <c r="AT1061" s="282" t="s">
        <v>218</v>
      </c>
      <c r="AU1061" s="282" t="s">
        <v>85</v>
      </c>
      <c r="AV1061" s="14" t="s">
        <v>18</v>
      </c>
      <c r="AW1061" s="14" t="s">
        <v>39</v>
      </c>
      <c r="AX1061" s="14" t="s">
        <v>76</v>
      </c>
      <c r="AY1061" s="282" t="s">
        <v>208</v>
      </c>
    </row>
    <row r="1062" spans="2:51" s="14" customFormat="1" ht="13.5">
      <c r="B1062" s="273"/>
      <c r="C1062" s="274"/>
      <c r="D1062" s="248" t="s">
        <v>218</v>
      </c>
      <c r="E1062" s="275" t="s">
        <v>22</v>
      </c>
      <c r="F1062" s="276" t="s">
        <v>1311</v>
      </c>
      <c r="G1062" s="274"/>
      <c r="H1062" s="275" t="s">
        <v>22</v>
      </c>
      <c r="I1062" s="277"/>
      <c r="J1062" s="274"/>
      <c r="K1062" s="274"/>
      <c r="L1062" s="278"/>
      <c r="M1062" s="279"/>
      <c r="N1062" s="280"/>
      <c r="O1062" s="280"/>
      <c r="P1062" s="280"/>
      <c r="Q1062" s="280"/>
      <c r="R1062" s="280"/>
      <c r="S1062" s="280"/>
      <c r="T1062" s="281"/>
      <c r="AT1062" s="282" t="s">
        <v>218</v>
      </c>
      <c r="AU1062" s="282" t="s">
        <v>85</v>
      </c>
      <c r="AV1062" s="14" t="s">
        <v>18</v>
      </c>
      <c r="AW1062" s="14" t="s">
        <v>39</v>
      </c>
      <c r="AX1062" s="14" t="s">
        <v>76</v>
      </c>
      <c r="AY1062" s="282" t="s">
        <v>208</v>
      </c>
    </row>
    <row r="1063" spans="2:51" s="14" customFormat="1" ht="13.5">
      <c r="B1063" s="273"/>
      <c r="C1063" s="274"/>
      <c r="D1063" s="248" t="s">
        <v>218</v>
      </c>
      <c r="E1063" s="275" t="s">
        <v>22</v>
      </c>
      <c r="F1063" s="276" t="s">
        <v>1312</v>
      </c>
      <c r="G1063" s="274"/>
      <c r="H1063" s="275" t="s">
        <v>22</v>
      </c>
      <c r="I1063" s="277"/>
      <c r="J1063" s="274"/>
      <c r="K1063" s="274"/>
      <c r="L1063" s="278"/>
      <c r="M1063" s="279"/>
      <c r="N1063" s="280"/>
      <c r="O1063" s="280"/>
      <c r="P1063" s="280"/>
      <c r="Q1063" s="280"/>
      <c r="R1063" s="280"/>
      <c r="S1063" s="280"/>
      <c r="T1063" s="281"/>
      <c r="AT1063" s="282" t="s">
        <v>218</v>
      </c>
      <c r="AU1063" s="282" t="s">
        <v>85</v>
      </c>
      <c r="AV1063" s="14" t="s">
        <v>18</v>
      </c>
      <c r="AW1063" s="14" t="s">
        <v>39</v>
      </c>
      <c r="AX1063" s="14" t="s">
        <v>76</v>
      </c>
      <c r="AY1063" s="282" t="s">
        <v>208</v>
      </c>
    </row>
    <row r="1064" spans="2:51" s="12" customFormat="1" ht="13.5">
      <c r="B1064" s="251"/>
      <c r="C1064" s="252"/>
      <c r="D1064" s="248" t="s">
        <v>218</v>
      </c>
      <c r="E1064" s="253" t="s">
        <v>22</v>
      </c>
      <c r="F1064" s="254" t="s">
        <v>1313</v>
      </c>
      <c r="G1064" s="252"/>
      <c r="H1064" s="255">
        <v>19.8</v>
      </c>
      <c r="I1064" s="256"/>
      <c r="J1064" s="252"/>
      <c r="K1064" s="252"/>
      <c r="L1064" s="257"/>
      <c r="M1064" s="258"/>
      <c r="N1064" s="259"/>
      <c r="O1064" s="259"/>
      <c r="P1064" s="259"/>
      <c r="Q1064" s="259"/>
      <c r="R1064" s="259"/>
      <c r="S1064" s="259"/>
      <c r="T1064" s="260"/>
      <c r="AT1064" s="261" t="s">
        <v>218</v>
      </c>
      <c r="AU1064" s="261" t="s">
        <v>85</v>
      </c>
      <c r="AV1064" s="12" t="s">
        <v>85</v>
      </c>
      <c r="AW1064" s="12" t="s">
        <v>39</v>
      </c>
      <c r="AX1064" s="12" t="s">
        <v>76</v>
      </c>
      <c r="AY1064" s="261" t="s">
        <v>208</v>
      </c>
    </row>
    <row r="1065" spans="2:51" s="12" customFormat="1" ht="13.5">
      <c r="B1065" s="251"/>
      <c r="C1065" s="252"/>
      <c r="D1065" s="248" t="s">
        <v>218</v>
      </c>
      <c r="E1065" s="253" t="s">
        <v>22</v>
      </c>
      <c r="F1065" s="254" t="s">
        <v>1314</v>
      </c>
      <c r="G1065" s="252"/>
      <c r="H1065" s="255">
        <v>22.5</v>
      </c>
      <c r="I1065" s="256"/>
      <c r="J1065" s="252"/>
      <c r="K1065" s="252"/>
      <c r="L1065" s="257"/>
      <c r="M1065" s="258"/>
      <c r="N1065" s="259"/>
      <c r="O1065" s="259"/>
      <c r="P1065" s="259"/>
      <c r="Q1065" s="259"/>
      <c r="R1065" s="259"/>
      <c r="S1065" s="259"/>
      <c r="T1065" s="260"/>
      <c r="AT1065" s="261" t="s">
        <v>218</v>
      </c>
      <c r="AU1065" s="261" t="s">
        <v>85</v>
      </c>
      <c r="AV1065" s="12" t="s">
        <v>85</v>
      </c>
      <c r="AW1065" s="12" t="s">
        <v>39</v>
      </c>
      <c r="AX1065" s="12" t="s">
        <v>76</v>
      </c>
      <c r="AY1065" s="261" t="s">
        <v>208</v>
      </c>
    </row>
    <row r="1066" spans="2:51" s="12" customFormat="1" ht="13.5">
      <c r="B1066" s="251"/>
      <c r="C1066" s="252"/>
      <c r="D1066" s="248" t="s">
        <v>218</v>
      </c>
      <c r="E1066" s="253" t="s">
        <v>22</v>
      </c>
      <c r="F1066" s="254" t="s">
        <v>1315</v>
      </c>
      <c r="G1066" s="252"/>
      <c r="H1066" s="255">
        <v>9</v>
      </c>
      <c r="I1066" s="256"/>
      <c r="J1066" s="252"/>
      <c r="K1066" s="252"/>
      <c r="L1066" s="257"/>
      <c r="M1066" s="258"/>
      <c r="N1066" s="259"/>
      <c r="O1066" s="259"/>
      <c r="P1066" s="259"/>
      <c r="Q1066" s="259"/>
      <c r="R1066" s="259"/>
      <c r="S1066" s="259"/>
      <c r="T1066" s="260"/>
      <c r="AT1066" s="261" t="s">
        <v>218</v>
      </c>
      <c r="AU1066" s="261" t="s">
        <v>85</v>
      </c>
      <c r="AV1066" s="12" t="s">
        <v>85</v>
      </c>
      <c r="AW1066" s="12" t="s">
        <v>39</v>
      </c>
      <c r="AX1066" s="12" t="s">
        <v>76</v>
      </c>
      <c r="AY1066" s="261" t="s">
        <v>208</v>
      </c>
    </row>
    <row r="1067" spans="2:51" s="12" customFormat="1" ht="13.5">
      <c r="B1067" s="251"/>
      <c r="C1067" s="252"/>
      <c r="D1067" s="248" t="s">
        <v>218</v>
      </c>
      <c r="E1067" s="253" t="s">
        <v>22</v>
      </c>
      <c r="F1067" s="254" t="s">
        <v>1316</v>
      </c>
      <c r="G1067" s="252"/>
      <c r="H1067" s="255">
        <v>3</v>
      </c>
      <c r="I1067" s="256"/>
      <c r="J1067" s="252"/>
      <c r="K1067" s="252"/>
      <c r="L1067" s="257"/>
      <c r="M1067" s="258"/>
      <c r="N1067" s="259"/>
      <c r="O1067" s="259"/>
      <c r="P1067" s="259"/>
      <c r="Q1067" s="259"/>
      <c r="R1067" s="259"/>
      <c r="S1067" s="259"/>
      <c r="T1067" s="260"/>
      <c r="AT1067" s="261" t="s">
        <v>218</v>
      </c>
      <c r="AU1067" s="261" t="s">
        <v>85</v>
      </c>
      <c r="AV1067" s="12" t="s">
        <v>85</v>
      </c>
      <c r="AW1067" s="12" t="s">
        <v>39</v>
      </c>
      <c r="AX1067" s="12" t="s">
        <v>76</v>
      </c>
      <c r="AY1067" s="261" t="s">
        <v>208</v>
      </c>
    </row>
    <row r="1068" spans="2:51" s="12" customFormat="1" ht="13.5">
      <c r="B1068" s="251"/>
      <c r="C1068" s="252"/>
      <c r="D1068" s="248" t="s">
        <v>218</v>
      </c>
      <c r="E1068" s="253" t="s">
        <v>22</v>
      </c>
      <c r="F1068" s="254" t="s">
        <v>1317</v>
      </c>
      <c r="G1068" s="252"/>
      <c r="H1068" s="255">
        <v>6</v>
      </c>
      <c r="I1068" s="256"/>
      <c r="J1068" s="252"/>
      <c r="K1068" s="252"/>
      <c r="L1068" s="257"/>
      <c r="M1068" s="258"/>
      <c r="N1068" s="259"/>
      <c r="O1068" s="259"/>
      <c r="P1068" s="259"/>
      <c r="Q1068" s="259"/>
      <c r="R1068" s="259"/>
      <c r="S1068" s="259"/>
      <c r="T1068" s="260"/>
      <c r="AT1068" s="261" t="s">
        <v>218</v>
      </c>
      <c r="AU1068" s="261" t="s">
        <v>85</v>
      </c>
      <c r="AV1068" s="12" t="s">
        <v>85</v>
      </c>
      <c r="AW1068" s="12" t="s">
        <v>39</v>
      </c>
      <c r="AX1068" s="12" t="s">
        <v>76</v>
      </c>
      <c r="AY1068" s="261" t="s">
        <v>208</v>
      </c>
    </row>
    <row r="1069" spans="2:51" s="12" customFormat="1" ht="13.5">
      <c r="B1069" s="251"/>
      <c r="C1069" s="252"/>
      <c r="D1069" s="248" t="s">
        <v>218</v>
      </c>
      <c r="E1069" s="253" t="s">
        <v>22</v>
      </c>
      <c r="F1069" s="254" t="s">
        <v>1318</v>
      </c>
      <c r="G1069" s="252"/>
      <c r="H1069" s="255">
        <v>3</v>
      </c>
      <c r="I1069" s="256"/>
      <c r="J1069" s="252"/>
      <c r="K1069" s="252"/>
      <c r="L1069" s="257"/>
      <c r="M1069" s="258"/>
      <c r="N1069" s="259"/>
      <c r="O1069" s="259"/>
      <c r="P1069" s="259"/>
      <c r="Q1069" s="259"/>
      <c r="R1069" s="259"/>
      <c r="S1069" s="259"/>
      <c r="T1069" s="260"/>
      <c r="AT1069" s="261" t="s">
        <v>218</v>
      </c>
      <c r="AU1069" s="261" t="s">
        <v>85</v>
      </c>
      <c r="AV1069" s="12" t="s">
        <v>85</v>
      </c>
      <c r="AW1069" s="12" t="s">
        <v>39</v>
      </c>
      <c r="AX1069" s="12" t="s">
        <v>76</v>
      </c>
      <c r="AY1069" s="261" t="s">
        <v>208</v>
      </c>
    </row>
    <row r="1070" spans="2:51" s="12" customFormat="1" ht="13.5">
      <c r="B1070" s="251"/>
      <c r="C1070" s="252"/>
      <c r="D1070" s="248" t="s">
        <v>218</v>
      </c>
      <c r="E1070" s="253" t="s">
        <v>22</v>
      </c>
      <c r="F1070" s="254" t="s">
        <v>1319</v>
      </c>
      <c r="G1070" s="252"/>
      <c r="H1070" s="255">
        <v>12</v>
      </c>
      <c r="I1070" s="256"/>
      <c r="J1070" s="252"/>
      <c r="K1070" s="252"/>
      <c r="L1070" s="257"/>
      <c r="M1070" s="258"/>
      <c r="N1070" s="259"/>
      <c r="O1070" s="259"/>
      <c r="P1070" s="259"/>
      <c r="Q1070" s="259"/>
      <c r="R1070" s="259"/>
      <c r="S1070" s="259"/>
      <c r="T1070" s="260"/>
      <c r="AT1070" s="261" t="s">
        <v>218</v>
      </c>
      <c r="AU1070" s="261" t="s">
        <v>85</v>
      </c>
      <c r="AV1070" s="12" t="s">
        <v>85</v>
      </c>
      <c r="AW1070" s="12" t="s">
        <v>39</v>
      </c>
      <c r="AX1070" s="12" t="s">
        <v>76</v>
      </c>
      <c r="AY1070" s="261" t="s">
        <v>208</v>
      </c>
    </row>
    <row r="1071" spans="2:51" s="12" customFormat="1" ht="13.5">
      <c r="B1071" s="251"/>
      <c r="C1071" s="252"/>
      <c r="D1071" s="248" t="s">
        <v>218</v>
      </c>
      <c r="E1071" s="253" t="s">
        <v>22</v>
      </c>
      <c r="F1071" s="254" t="s">
        <v>1320</v>
      </c>
      <c r="G1071" s="252"/>
      <c r="H1071" s="255">
        <v>1.8</v>
      </c>
      <c r="I1071" s="256"/>
      <c r="J1071" s="252"/>
      <c r="K1071" s="252"/>
      <c r="L1071" s="257"/>
      <c r="M1071" s="258"/>
      <c r="N1071" s="259"/>
      <c r="O1071" s="259"/>
      <c r="P1071" s="259"/>
      <c r="Q1071" s="259"/>
      <c r="R1071" s="259"/>
      <c r="S1071" s="259"/>
      <c r="T1071" s="260"/>
      <c r="AT1071" s="261" t="s">
        <v>218</v>
      </c>
      <c r="AU1071" s="261" t="s">
        <v>85</v>
      </c>
      <c r="AV1071" s="12" t="s">
        <v>85</v>
      </c>
      <c r="AW1071" s="12" t="s">
        <v>39</v>
      </c>
      <c r="AX1071" s="12" t="s">
        <v>76</v>
      </c>
      <c r="AY1071" s="261" t="s">
        <v>208</v>
      </c>
    </row>
    <row r="1072" spans="2:51" s="12" customFormat="1" ht="13.5">
      <c r="B1072" s="251"/>
      <c r="C1072" s="252"/>
      <c r="D1072" s="248" t="s">
        <v>218</v>
      </c>
      <c r="E1072" s="253" t="s">
        <v>22</v>
      </c>
      <c r="F1072" s="254" t="s">
        <v>1321</v>
      </c>
      <c r="G1072" s="252"/>
      <c r="H1072" s="255">
        <v>9</v>
      </c>
      <c r="I1072" s="256"/>
      <c r="J1072" s="252"/>
      <c r="K1072" s="252"/>
      <c r="L1072" s="257"/>
      <c r="M1072" s="258"/>
      <c r="N1072" s="259"/>
      <c r="O1072" s="259"/>
      <c r="P1072" s="259"/>
      <c r="Q1072" s="259"/>
      <c r="R1072" s="259"/>
      <c r="S1072" s="259"/>
      <c r="T1072" s="260"/>
      <c r="AT1072" s="261" t="s">
        <v>218</v>
      </c>
      <c r="AU1072" s="261" t="s">
        <v>85</v>
      </c>
      <c r="AV1072" s="12" t="s">
        <v>85</v>
      </c>
      <c r="AW1072" s="12" t="s">
        <v>39</v>
      </c>
      <c r="AX1072" s="12" t="s">
        <v>76</v>
      </c>
      <c r="AY1072" s="261" t="s">
        <v>208</v>
      </c>
    </row>
    <row r="1073" spans="2:51" s="12" customFormat="1" ht="13.5">
      <c r="B1073" s="251"/>
      <c r="C1073" s="252"/>
      <c r="D1073" s="248" t="s">
        <v>218</v>
      </c>
      <c r="E1073" s="253" t="s">
        <v>22</v>
      </c>
      <c r="F1073" s="254" t="s">
        <v>1322</v>
      </c>
      <c r="G1073" s="252"/>
      <c r="H1073" s="255">
        <v>1.5</v>
      </c>
      <c r="I1073" s="256"/>
      <c r="J1073" s="252"/>
      <c r="K1073" s="252"/>
      <c r="L1073" s="257"/>
      <c r="M1073" s="258"/>
      <c r="N1073" s="259"/>
      <c r="O1073" s="259"/>
      <c r="P1073" s="259"/>
      <c r="Q1073" s="259"/>
      <c r="R1073" s="259"/>
      <c r="S1073" s="259"/>
      <c r="T1073" s="260"/>
      <c r="AT1073" s="261" t="s">
        <v>218</v>
      </c>
      <c r="AU1073" s="261" t="s">
        <v>85</v>
      </c>
      <c r="AV1073" s="12" t="s">
        <v>85</v>
      </c>
      <c r="AW1073" s="12" t="s">
        <v>39</v>
      </c>
      <c r="AX1073" s="12" t="s">
        <v>76</v>
      </c>
      <c r="AY1073" s="261" t="s">
        <v>208</v>
      </c>
    </row>
    <row r="1074" spans="2:51" s="12" customFormat="1" ht="13.5">
      <c r="B1074" s="251"/>
      <c r="C1074" s="252"/>
      <c r="D1074" s="248" t="s">
        <v>218</v>
      </c>
      <c r="E1074" s="253" t="s">
        <v>22</v>
      </c>
      <c r="F1074" s="254" t="s">
        <v>1323</v>
      </c>
      <c r="G1074" s="252"/>
      <c r="H1074" s="255">
        <v>12.52</v>
      </c>
      <c r="I1074" s="256"/>
      <c r="J1074" s="252"/>
      <c r="K1074" s="252"/>
      <c r="L1074" s="257"/>
      <c r="M1074" s="258"/>
      <c r="N1074" s="259"/>
      <c r="O1074" s="259"/>
      <c r="P1074" s="259"/>
      <c r="Q1074" s="259"/>
      <c r="R1074" s="259"/>
      <c r="S1074" s="259"/>
      <c r="T1074" s="260"/>
      <c r="AT1074" s="261" t="s">
        <v>218</v>
      </c>
      <c r="AU1074" s="261" t="s">
        <v>85</v>
      </c>
      <c r="AV1074" s="12" t="s">
        <v>85</v>
      </c>
      <c r="AW1074" s="12" t="s">
        <v>39</v>
      </c>
      <c r="AX1074" s="12" t="s">
        <v>76</v>
      </c>
      <c r="AY1074" s="261" t="s">
        <v>208</v>
      </c>
    </row>
    <row r="1075" spans="2:51" s="12" customFormat="1" ht="13.5">
      <c r="B1075" s="251"/>
      <c r="C1075" s="252"/>
      <c r="D1075" s="248" t="s">
        <v>218</v>
      </c>
      <c r="E1075" s="253" t="s">
        <v>22</v>
      </c>
      <c r="F1075" s="254" t="s">
        <v>1324</v>
      </c>
      <c r="G1075" s="252"/>
      <c r="H1075" s="255">
        <v>12.52</v>
      </c>
      <c r="I1075" s="256"/>
      <c r="J1075" s="252"/>
      <c r="K1075" s="252"/>
      <c r="L1075" s="257"/>
      <c r="M1075" s="258"/>
      <c r="N1075" s="259"/>
      <c r="O1075" s="259"/>
      <c r="P1075" s="259"/>
      <c r="Q1075" s="259"/>
      <c r="R1075" s="259"/>
      <c r="S1075" s="259"/>
      <c r="T1075" s="260"/>
      <c r="AT1075" s="261" t="s">
        <v>218</v>
      </c>
      <c r="AU1075" s="261" t="s">
        <v>85</v>
      </c>
      <c r="AV1075" s="12" t="s">
        <v>85</v>
      </c>
      <c r="AW1075" s="12" t="s">
        <v>39</v>
      </c>
      <c r="AX1075" s="12" t="s">
        <v>76</v>
      </c>
      <c r="AY1075" s="261" t="s">
        <v>208</v>
      </c>
    </row>
    <row r="1076" spans="2:51" s="12" customFormat="1" ht="13.5">
      <c r="B1076" s="251"/>
      <c r="C1076" s="252"/>
      <c r="D1076" s="248" t="s">
        <v>218</v>
      </c>
      <c r="E1076" s="253" t="s">
        <v>22</v>
      </c>
      <c r="F1076" s="254" t="s">
        <v>1325</v>
      </c>
      <c r="G1076" s="252"/>
      <c r="H1076" s="255">
        <v>62.6</v>
      </c>
      <c r="I1076" s="256"/>
      <c r="J1076" s="252"/>
      <c r="K1076" s="252"/>
      <c r="L1076" s="257"/>
      <c r="M1076" s="258"/>
      <c r="N1076" s="259"/>
      <c r="O1076" s="259"/>
      <c r="P1076" s="259"/>
      <c r="Q1076" s="259"/>
      <c r="R1076" s="259"/>
      <c r="S1076" s="259"/>
      <c r="T1076" s="260"/>
      <c r="AT1076" s="261" t="s">
        <v>218</v>
      </c>
      <c r="AU1076" s="261" t="s">
        <v>85</v>
      </c>
      <c r="AV1076" s="12" t="s">
        <v>85</v>
      </c>
      <c r="AW1076" s="12" t="s">
        <v>39</v>
      </c>
      <c r="AX1076" s="12" t="s">
        <v>76</v>
      </c>
      <c r="AY1076" s="261" t="s">
        <v>208</v>
      </c>
    </row>
    <row r="1077" spans="2:51" s="12" customFormat="1" ht="13.5">
      <c r="B1077" s="251"/>
      <c r="C1077" s="252"/>
      <c r="D1077" s="248" t="s">
        <v>218</v>
      </c>
      <c r="E1077" s="253" t="s">
        <v>22</v>
      </c>
      <c r="F1077" s="254" t="s">
        <v>1326</v>
      </c>
      <c r="G1077" s="252"/>
      <c r="H1077" s="255">
        <v>32.4</v>
      </c>
      <c r="I1077" s="256"/>
      <c r="J1077" s="252"/>
      <c r="K1077" s="252"/>
      <c r="L1077" s="257"/>
      <c r="M1077" s="258"/>
      <c r="N1077" s="259"/>
      <c r="O1077" s="259"/>
      <c r="P1077" s="259"/>
      <c r="Q1077" s="259"/>
      <c r="R1077" s="259"/>
      <c r="S1077" s="259"/>
      <c r="T1077" s="260"/>
      <c r="AT1077" s="261" t="s">
        <v>218</v>
      </c>
      <c r="AU1077" s="261" t="s">
        <v>85</v>
      </c>
      <c r="AV1077" s="12" t="s">
        <v>85</v>
      </c>
      <c r="AW1077" s="12" t="s">
        <v>39</v>
      </c>
      <c r="AX1077" s="12" t="s">
        <v>76</v>
      </c>
      <c r="AY1077" s="261" t="s">
        <v>208</v>
      </c>
    </row>
    <row r="1078" spans="2:51" s="12" customFormat="1" ht="13.5">
      <c r="B1078" s="251"/>
      <c r="C1078" s="252"/>
      <c r="D1078" s="248" t="s">
        <v>218</v>
      </c>
      <c r="E1078" s="253" t="s">
        <v>22</v>
      </c>
      <c r="F1078" s="254" t="s">
        <v>1327</v>
      </c>
      <c r="G1078" s="252"/>
      <c r="H1078" s="255">
        <v>21</v>
      </c>
      <c r="I1078" s="256"/>
      <c r="J1078" s="252"/>
      <c r="K1078" s="252"/>
      <c r="L1078" s="257"/>
      <c r="M1078" s="258"/>
      <c r="N1078" s="259"/>
      <c r="O1078" s="259"/>
      <c r="P1078" s="259"/>
      <c r="Q1078" s="259"/>
      <c r="R1078" s="259"/>
      <c r="S1078" s="259"/>
      <c r="T1078" s="260"/>
      <c r="AT1078" s="261" t="s">
        <v>218</v>
      </c>
      <c r="AU1078" s="261" t="s">
        <v>85</v>
      </c>
      <c r="AV1078" s="12" t="s">
        <v>85</v>
      </c>
      <c r="AW1078" s="12" t="s">
        <v>39</v>
      </c>
      <c r="AX1078" s="12" t="s">
        <v>76</v>
      </c>
      <c r="AY1078" s="261" t="s">
        <v>208</v>
      </c>
    </row>
    <row r="1079" spans="2:51" s="12" customFormat="1" ht="13.5">
      <c r="B1079" s="251"/>
      <c r="C1079" s="252"/>
      <c r="D1079" s="248" t="s">
        <v>218</v>
      </c>
      <c r="E1079" s="253" t="s">
        <v>22</v>
      </c>
      <c r="F1079" s="254" t="s">
        <v>1328</v>
      </c>
      <c r="G1079" s="252"/>
      <c r="H1079" s="255">
        <v>3</v>
      </c>
      <c r="I1079" s="256"/>
      <c r="J1079" s="252"/>
      <c r="K1079" s="252"/>
      <c r="L1079" s="257"/>
      <c r="M1079" s="258"/>
      <c r="N1079" s="259"/>
      <c r="O1079" s="259"/>
      <c r="P1079" s="259"/>
      <c r="Q1079" s="259"/>
      <c r="R1079" s="259"/>
      <c r="S1079" s="259"/>
      <c r="T1079" s="260"/>
      <c r="AT1079" s="261" t="s">
        <v>218</v>
      </c>
      <c r="AU1079" s="261" t="s">
        <v>85</v>
      </c>
      <c r="AV1079" s="12" t="s">
        <v>85</v>
      </c>
      <c r="AW1079" s="12" t="s">
        <v>39</v>
      </c>
      <c r="AX1079" s="12" t="s">
        <v>76</v>
      </c>
      <c r="AY1079" s="261" t="s">
        <v>208</v>
      </c>
    </row>
    <row r="1080" spans="2:51" s="12" customFormat="1" ht="13.5">
      <c r="B1080" s="251"/>
      <c r="C1080" s="252"/>
      <c r="D1080" s="248" t="s">
        <v>218</v>
      </c>
      <c r="E1080" s="253" t="s">
        <v>22</v>
      </c>
      <c r="F1080" s="254" t="s">
        <v>1329</v>
      </c>
      <c r="G1080" s="252"/>
      <c r="H1080" s="255">
        <v>32.4</v>
      </c>
      <c r="I1080" s="256"/>
      <c r="J1080" s="252"/>
      <c r="K1080" s="252"/>
      <c r="L1080" s="257"/>
      <c r="M1080" s="258"/>
      <c r="N1080" s="259"/>
      <c r="O1080" s="259"/>
      <c r="P1080" s="259"/>
      <c r="Q1080" s="259"/>
      <c r="R1080" s="259"/>
      <c r="S1080" s="259"/>
      <c r="T1080" s="260"/>
      <c r="AT1080" s="261" t="s">
        <v>218</v>
      </c>
      <c r="AU1080" s="261" t="s">
        <v>85</v>
      </c>
      <c r="AV1080" s="12" t="s">
        <v>85</v>
      </c>
      <c r="AW1080" s="12" t="s">
        <v>39</v>
      </c>
      <c r="AX1080" s="12" t="s">
        <v>76</v>
      </c>
      <c r="AY1080" s="261" t="s">
        <v>208</v>
      </c>
    </row>
    <row r="1081" spans="2:51" s="12" customFormat="1" ht="13.5">
      <c r="B1081" s="251"/>
      <c r="C1081" s="252"/>
      <c r="D1081" s="248" t="s">
        <v>218</v>
      </c>
      <c r="E1081" s="253" t="s">
        <v>22</v>
      </c>
      <c r="F1081" s="254" t="s">
        <v>1330</v>
      </c>
      <c r="G1081" s="252"/>
      <c r="H1081" s="255">
        <v>43.2</v>
      </c>
      <c r="I1081" s="256"/>
      <c r="J1081" s="252"/>
      <c r="K1081" s="252"/>
      <c r="L1081" s="257"/>
      <c r="M1081" s="258"/>
      <c r="N1081" s="259"/>
      <c r="O1081" s="259"/>
      <c r="P1081" s="259"/>
      <c r="Q1081" s="259"/>
      <c r="R1081" s="259"/>
      <c r="S1081" s="259"/>
      <c r="T1081" s="260"/>
      <c r="AT1081" s="261" t="s">
        <v>218</v>
      </c>
      <c r="AU1081" s="261" t="s">
        <v>85</v>
      </c>
      <c r="AV1081" s="12" t="s">
        <v>85</v>
      </c>
      <c r="AW1081" s="12" t="s">
        <v>39</v>
      </c>
      <c r="AX1081" s="12" t="s">
        <v>76</v>
      </c>
      <c r="AY1081" s="261" t="s">
        <v>208</v>
      </c>
    </row>
    <row r="1082" spans="2:51" s="13" customFormat="1" ht="13.5">
      <c r="B1082" s="262"/>
      <c r="C1082" s="263"/>
      <c r="D1082" s="248" t="s">
        <v>218</v>
      </c>
      <c r="E1082" s="264" t="s">
        <v>22</v>
      </c>
      <c r="F1082" s="265" t="s">
        <v>259</v>
      </c>
      <c r="G1082" s="263"/>
      <c r="H1082" s="266">
        <v>403.68</v>
      </c>
      <c r="I1082" s="267"/>
      <c r="J1082" s="263"/>
      <c r="K1082" s="263"/>
      <c r="L1082" s="268"/>
      <c r="M1082" s="269"/>
      <c r="N1082" s="270"/>
      <c r="O1082" s="270"/>
      <c r="P1082" s="270"/>
      <c r="Q1082" s="270"/>
      <c r="R1082" s="270"/>
      <c r="S1082" s="270"/>
      <c r="T1082" s="271"/>
      <c r="AT1082" s="272" t="s">
        <v>218</v>
      </c>
      <c r="AU1082" s="272" t="s">
        <v>85</v>
      </c>
      <c r="AV1082" s="13" t="s">
        <v>121</v>
      </c>
      <c r="AW1082" s="13" t="s">
        <v>39</v>
      </c>
      <c r="AX1082" s="13" t="s">
        <v>18</v>
      </c>
      <c r="AY1082" s="272" t="s">
        <v>208</v>
      </c>
    </row>
    <row r="1083" spans="2:51" s="12" customFormat="1" ht="13.5">
      <c r="B1083" s="251"/>
      <c r="C1083" s="252"/>
      <c r="D1083" s="248" t="s">
        <v>218</v>
      </c>
      <c r="E1083" s="252"/>
      <c r="F1083" s="254" t="s">
        <v>1331</v>
      </c>
      <c r="G1083" s="252"/>
      <c r="H1083" s="255">
        <v>444.048</v>
      </c>
      <c r="I1083" s="256"/>
      <c r="J1083" s="252"/>
      <c r="K1083" s="252"/>
      <c r="L1083" s="257"/>
      <c r="M1083" s="258"/>
      <c r="N1083" s="259"/>
      <c r="O1083" s="259"/>
      <c r="P1083" s="259"/>
      <c r="Q1083" s="259"/>
      <c r="R1083" s="259"/>
      <c r="S1083" s="259"/>
      <c r="T1083" s="260"/>
      <c r="AT1083" s="261" t="s">
        <v>218</v>
      </c>
      <c r="AU1083" s="261" t="s">
        <v>85</v>
      </c>
      <c r="AV1083" s="12" t="s">
        <v>85</v>
      </c>
      <c r="AW1083" s="12" t="s">
        <v>6</v>
      </c>
      <c r="AX1083" s="12" t="s">
        <v>18</v>
      </c>
      <c r="AY1083" s="261" t="s">
        <v>208</v>
      </c>
    </row>
    <row r="1084" spans="2:65" s="1" customFormat="1" ht="16.5" customHeight="1">
      <c r="B1084" s="48"/>
      <c r="C1084" s="286" t="s">
        <v>1332</v>
      </c>
      <c r="D1084" s="286" t="s">
        <v>468</v>
      </c>
      <c r="E1084" s="287" t="s">
        <v>1333</v>
      </c>
      <c r="F1084" s="288" t="s">
        <v>1334</v>
      </c>
      <c r="G1084" s="289" t="s">
        <v>269</v>
      </c>
      <c r="H1084" s="290">
        <v>5</v>
      </c>
      <c r="I1084" s="291"/>
      <c r="J1084" s="292">
        <f>ROUND(I1084*H1084,2)</f>
        <v>0</v>
      </c>
      <c r="K1084" s="288" t="s">
        <v>214</v>
      </c>
      <c r="L1084" s="293"/>
      <c r="M1084" s="294" t="s">
        <v>22</v>
      </c>
      <c r="N1084" s="295" t="s">
        <v>47</v>
      </c>
      <c r="O1084" s="49"/>
      <c r="P1084" s="245">
        <f>O1084*H1084</f>
        <v>0</v>
      </c>
      <c r="Q1084" s="245">
        <v>0.0005</v>
      </c>
      <c r="R1084" s="245">
        <f>Q1084*H1084</f>
        <v>0.0025</v>
      </c>
      <c r="S1084" s="245">
        <v>0</v>
      </c>
      <c r="T1084" s="246">
        <f>S1084*H1084</f>
        <v>0</v>
      </c>
      <c r="AR1084" s="26" t="s">
        <v>250</v>
      </c>
      <c r="AT1084" s="26" t="s">
        <v>468</v>
      </c>
      <c r="AU1084" s="26" t="s">
        <v>85</v>
      </c>
      <c r="AY1084" s="26" t="s">
        <v>208</v>
      </c>
      <c r="BE1084" s="247">
        <f>IF(N1084="základní",J1084,0)</f>
        <v>0</v>
      </c>
      <c r="BF1084" s="247">
        <f>IF(N1084="snížená",J1084,0)</f>
        <v>0</v>
      </c>
      <c r="BG1084" s="247">
        <f>IF(N1084="zákl. přenesená",J1084,0)</f>
        <v>0</v>
      </c>
      <c r="BH1084" s="247">
        <f>IF(N1084="sníž. přenesená",J1084,0)</f>
        <v>0</v>
      </c>
      <c r="BI1084" s="247">
        <f>IF(N1084="nulová",J1084,0)</f>
        <v>0</v>
      </c>
      <c r="BJ1084" s="26" t="s">
        <v>18</v>
      </c>
      <c r="BK1084" s="247">
        <f>ROUND(I1084*H1084,2)</f>
        <v>0</v>
      </c>
      <c r="BL1084" s="26" t="s">
        <v>121</v>
      </c>
      <c r="BM1084" s="26" t="s">
        <v>1335</v>
      </c>
    </row>
    <row r="1085" spans="2:51" s="12" customFormat="1" ht="13.5">
      <c r="B1085" s="251"/>
      <c r="C1085" s="252"/>
      <c r="D1085" s="248" t="s">
        <v>218</v>
      </c>
      <c r="E1085" s="252"/>
      <c r="F1085" s="254" t="s">
        <v>1336</v>
      </c>
      <c r="G1085" s="252"/>
      <c r="H1085" s="255">
        <v>5</v>
      </c>
      <c r="I1085" s="256"/>
      <c r="J1085" s="252"/>
      <c r="K1085" s="252"/>
      <c r="L1085" s="257"/>
      <c r="M1085" s="258"/>
      <c r="N1085" s="259"/>
      <c r="O1085" s="259"/>
      <c r="P1085" s="259"/>
      <c r="Q1085" s="259"/>
      <c r="R1085" s="259"/>
      <c r="S1085" s="259"/>
      <c r="T1085" s="260"/>
      <c r="AT1085" s="261" t="s">
        <v>218</v>
      </c>
      <c r="AU1085" s="261" t="s">
        <v>85</v>
      </c>
      <c r="AV1085" s="12" t="s">
        <v>85</v>
      </c>
      <c r="AW1085" s="12" t="s">
        <v>6</v>
      </c>
      <c r="AX1085" s="12" t="s">
        <v>18</v>
      </c>
      <c r="AY1085" s="261" t="s">
        <v>208</v>
      </c>
    </row>
    <row r="1086" spans="2:65" s="1" customFormat="1" ht="16.5" customHeight="1">
      <c r="B1086" s="48"/>
      <c r="C1086" s="286" t="s">
        <v>1337</v>
      </c>
      <c r="D1086" s="286" t="s">
        <v>468</v>
      </c>
      <c r="E1086" s="287" t="s">
        <v>1338</v>
      </c>
      <c r="F1086" s="288" t="s">
        <v>1339</v>
      </c>
      <c r="G1086" s="289" t="s">
        <v>269</v>
      </c>
      <c r="H1086" s="290">
        <v>12.5</v>
      </c>
      <c r="I1086" s="291"/>
      <c r="J1086" s="292">
        <f>ROUND(I1086*H1086,2)</f>
        <v>0</v>
      </c>
      <c r="K1086" s="288" t="s">
        <v>214</v>
      </c>
      <c r="L1086" s="293"/>
      <c r="M1086" s="294" t="s">
        <v>22</v>
      </c>
      <c r="N1086" s="295" t="s">
        <v>47</v>
      </c>
      <c r="O1086" s="49"/>
      <c r="P1086" s="245">
        <f>O1086*H1086</f>
        <v>0</v>
      </c>
      <c r="Q1086" s="245">
        <v>0.0005</v>
      </c>
      <c r="R1086" s="245">
        <f>Q1086*H1086</f>
        <v>0.00625</v>
      </c>
      <c r="S1086" s="245">
        <v>0</v>
      </c>
      <c r="T1086" s="246">
        <f>S1086*H1086</f>
        <v>0</v>
      </c>
      <c r="AR1086" s="26" t="s">
        <v>250</v>
      </c>
      <c r="AT1086" s="26" t="s">
        <v>468</v>
      </c>
      <c r="AU1086" s="26" t="s">
        <v>85</v>
      </c>
      <c r="AY1086" s="26" t="s">
        <v>208</v>
      </c>
      <c r="BE1086" s="247">
        <f>IF(N1086="základní",J1086,0)</f>
        <v>0</v>
      </c>
      <c r="BF1086" s="247">
        <f>IF(N1086="snížená",J1086,0)</f>
        <v>0</v>
      </c>
      <c r="BG1086" s="247">
        <f>IF(N1086="zákl. přenesená",J1086,0)</f>
        <v>0</v>
      </c>
      <c r="BH1086" s="247">
        <f>IF(N1086="sníž. přenesená",J1086,0)</f>
        <v>0</v>
      </c>
      <c r="BI1086" s="247">
        <f>IF(N1086="nulová",J1086,0)</f>
        <v>0</v>
      </c>
      <c r="BJ1086" s="26" t="s">
        <v>18</v>
      </c>
      <c r="BK1086" s="247">
        <f>ROUND(I1086*H1086,2)</f>
        <v>0</v>
      </c>
      <c r="BL1086" s="26" t="s">
        <v>121</v>
      </c>
      <c r="BM1086" s="26" t="s">
        <v>1340</v>
      </c>
    </row>
    <row r="1087" spans="2:51" s="12" customFormat="1" ht="13.5">
      <c r="B1087" s="251"/>
      <c r="C1087" s="252"/>
      <c r="D1087" s="248" t="s">
        <v>218</v>
      </c>
      <c r="E1087" s="252"/>
      <c r="F1087" s="254" t="s">
        <v>1341</v>
      </c>
      <c r="G1087" s="252"/>
      <c r="H1087" s="255">
        <v>12.5</v>
      </c>
      <c r="I1087" s="256"/>
      <c r="J1087" s="252"/>
      <c r="K1087" s="252"/>
      <c r="L1087" s="257"/>
      <c r="M1087" s="258"/>
      <c r="N1087" s="259"/>
      <c r="O1087" s="259"/>
      <c r="P1087" s="259"/>
      <c r="Q1087" s="259"/>
      <c r="R1087" s="259"/>
      <c r="S1087" s="259"/>
      <c r="T1087" s="260"/>
      <c r="AT1087" s="261" t="s">
        <v>218</v>
      </c>
      <c r="AU1087" s="261" t="s">
        <v>85</v>
      </c>
      <c r="AV1087" s="12" t="s">
        <v>85</v>
      </c>
      <c r="AW1087" s="12" t="s">
        <v>6</v>
      </c>
      <c r="AX1087" s="12" t="s">
        <v>18</v>
      </c>
      <c r="AY1087" s="261" t="s">
        <v>208</v>
      </c>
    </row>
    <row r="1088" spans="2:65" s="1" customFormat="1" ht="25.5" customHeight="1">
      <c r="B1088" s="48"/>
      <c r="C1088" s="286" t="s">
        <v>1342</v>
      </c>
      <c r="D1088" s="286" t="s">
        <v>468</v>
      </c>
      <c r="E1088" s="287" t="s">
        <v>1343</v>
      </c>
      <c r="F1088" s="288" t="s">
        <v>1344</v>
      </c>
      <c r="G1088" s="289" t="s">
        <v>269</v>
      </c>
      <c r="H1088" s="290">
        <v>1557.244</v>
      </c>
      <c r="I1088" s="291"/>
      <c r="J1088" s="292">
        <f>ROUND(I1088*H1088,2)</f>
        <v>0</v>
      </c>
      <c r="K1088" s="288" t="s">
        <v>214</v>
      </c>
      <c r="L1088" s="293"/>
      <c r="M1088" s="294" t="s">
        <v>22</v>
      </c>
      <c r="N1088" s="295" t="s">
        <v>47</v>
      </c>
      <c r="O1088" s="49"/>
      <c r="P1088" s="245">
        <f>O1088*H1088</f>
        <v>0</v>
      </c>
      <c r="Q1088" s="245">
        <v>4E-05</v>
      </c>
      <c r="R1088" s="245">
        <f>Q1088*H1088</f>
        <v>0.06228976</v>
      </c>
      <c r="S1088" s="245">
        <v>0</v>
      </c>
      <c r="T1088" s="246">
        <f>S1088*H1088</f>
        <v>0</v>
      </c>
      <c r="AR1088" s="26" t="s">
        <v>250</v>
      </c>
      <c r="AT1088" s="26" t="s">
        <v>468</v>
      </c>
      <c r="AU1088" s="26" t="s">
        <v>85</v>
      </c>
      <c r="AY1088" s="26" t="s">
        <v>208</v>
      </c>
      <c r="BE1088" s="247">
        <f>IF(N1088="základní",J1088,0)</f>
        <v>0</v>
      </c>
      <c r="BF1088" s="247">
        <f>IF(N1088="snížená",J1088,0)</f>
        <v>0</v>
      </c>
      <c r="BG1088" s="247">
        <f>IF(N1088="zákl. přenesená",J1088,0)</f>
        <v>0</v>
      </c>
      <c r="BH1088" s="247">
        <f>IF(N1088="sníž. přenesená",J1088,0)</f>
        <v>0</v>
      </c>
      <c r="BI1088" s="247">
        <f>IF(N1088="nulová",J1088,0)</f>
        <v>0</v>
      </c>
      <c r="BJ1088" s="26" t="s">
        <v>18</v>
      </c>
      <c r="BK1088" s="247">
        <f>ROUND(I1088*H1088,2)</f>
        <v>0</v>
      </c>
      <c r="BL1088" s="26" t="s">
        <v>121</v>
      </c>
      <c r="BM1088" s="26" t="s">
        <v>1345</v>
      </c>
    </row>
    <row r="1089" spans="2:51" s="14" customFormat="1" ht="13.5">
      <c r="B1089" s="273"/>
      <c r="C1089" s="274"/>
      <c r="D1089" s="248" t="s">
        <v>218</v>
      </c>
      <c r="E1089" s="275" t="s">
        <v>22</v>
      </c>
      <c r="F1089" s="276" t="s">
        <v>751</v>
      </c>
      <c r="G1089" s="274"/>
      <c r="H1089" s="275" t="s">
        <v>22</v>
      </c>
      <c r="I1089" s="277"/>
      <c r="J1089" s="274"/>
      <c r="K1089" s="274"/>
      <c r="L1089" s="278"/>
      <c r="M1089" s="279"/>
      <c r="N1089" s="280"/>
      <c r="O1089" s="280"/>
      <c r="P1089" s="280"/>
      <c r="Q1089" s="280"/>
      <c r="R1089" s="280"/>
      <c r="S1089" s="280"/>
      <c r="T1089" s="281"/>
      <c r="AT1089" s="282" t="s">
        <v>218</v>
      </c>
      <c r="AU1089" s="282" t="s">
        <v>85</v>
      </c>
      <c r="AV1089" s="14" t="s">
        <v>18</v>
      </c>
      <c r="AW1089" s="14" t="s">
        <v>39</v>
      </c>
      <c r="AX1089" s="14" t="s">
        <v>76</v>
      </c>
      <c r="AY1089" s="282" t="s">
        <v>208</v>
      </c>
    </row>
    <row r="1090" spans="2:51" s="14" customFormat="1" ht="13.5">
      <c r="B1090" s="273"/>
      <c r="C1090" s="274"/>
      <c r="D1090" s="248" t="s">
        <v>218</v>
      </c>
      <c r="E1090" s="275" t="s">
        <v>22</v>
      </c>
      <c r="F1090" s="276" t="s">
        <v>752</v>
      </c>
      <c r="G1090" s="274"/>
      <c r="H1090" s="275" t="s">
        <v>22</v>
      </c>
      <c r="I1090" s="277"/>
      <c r="J1090" s="274"/>
      <c r="K1090" s="274"/>
      <c r="L1090" s="278"/>
      <c r="M1090" s="279"/>
      <c r="N1090" s="280"/>
      <c r="O1090" s="280"/>
      <c r="P1090" s="280"/>
      <c r="Q1090" s="280"/>
      <c r="R1090" s="280"/>
      <c r="S1090" s="280"/>
      <c r="T1090" s="281"/>
      <c r="AT1090" s="282" t="s">
        <v>218</v>
      </c>
      <c r="AU1090" s="282" t="s">
        <v>85</v>
      </c>
      <c r="AV1090" s="14" t="s">
        <v>18</v>
      </c>
      <c r="AW1090" s="14" t="s">
        <v>39</v>
      </c>
      <c r="AX1090" s="14" t="s">
        <v>76</v>
      </c>
      <c r="AY1090" s="282" t="s">
        <v>208</v>
      </c>
    </row>
    <row r="1091" spans="2:51" s="14" customFormat="1" ht="13.5">
      <c r="B1091" s="273"/>
      <c r="C1091" s="274"/>
      <c r="D1091" s="248" t="s">
        <v>218</v>
      </c>
      <c r="E1091" s="275" t="s">
        <v>22</v>
      </c>
      <c r="F1091" s="276" t="s">
        <v>753</v>
      </c>
      <c r="G1091" s="274"/>
      <c r="H1091" s="275" t="s">
        <v>22</v>
      </c>
      <c r="I1091" s="277"/>
      <c r="J1091" s="274"/>
      <c r="K1091" s="274"/>
      <c r="L1091" s="278"/>
      <c r="M1091" s="279"/>
      <c r="N1091" s="280"/>
      <c r="O1091" s="280"/>
      <c r="P1091" s="280"/>
      <c r="Q1091" s="280"/>
      <c r="R1091" s="280"/>
      <c r="S1091" s="280"/>
      <c r="T1091" s="281"/>
      <c r="AT1091" s="282" t="s">
        <v>218</v>
      </c>
      <c r="AU1091" s="282" t="s">
        <v>85</v>
      </c>
      <c r="AV1091" s="14" t="s">
        <v>18</v>
      </c>
      <c r="AW1091" s="14" t="s">
        <v>39</v>
      </c>
      <c r="AX1091" s="14" t="s">
        <v>76</v>
      </c>
      <c r="AY1091" s="282" t="s">
        <v>208</v>
      </c>
    </row>
    <row r="1092" spans="2:51" s="14" customFormat="1" ht="13.5">
      <c r="B1092" s="273"/>
      <c r="C1092" s="274"/>
      <c r="D1092" s="248" t="s">
        <v>218</v>
      </c>
      <c r="E1092" s="275" t="s">
        <v>22</v>
      </c>
      <c r="F1092" s="276" t="s">
        <v>1311</v>
      </c>
      <c r="G1092" s="274"/>
      <c r="H1092" s="275" t="s">
        <v>22</v>
      </c>
      <c r="I1092" s="277"/>
      <c r="J1092" s="274"/>
      <c r="K1092" s="274"/>
      <c r="L1092" s="278"/>
      <c r="M1092" s="279"/>
      <c r="N1092" s="280"/>
      <c r="O1092" s="280"/>
      <c r="P1092" s="280"/>
      <c r="Q1092" s="280"/>
      <c r="R1092" s="280"/>
      <c r="S1092" s="280"/>
      <c r="T1092" s="281"/>
      <c r="AT1092" s="282" t="s">
        <v>218</v>
      </c>
      <c r="AU1092" s="282" t="s">
        <v>85</v>
      </c>
      <c r="AV1092" s="14" t="s">
        <v>18</v>
      </c>
      <c r="AW1092" s="14" t="s">
        <v>39</v>
      </c>
      <c r="AX1092" s="14" t="s">
        <v>76</v>
      </c>
      <c r="AY1092" s="282" t="s">
        <v>208</v>
      </c>
    </row>
    <row r="1093" spans="2:51" s="14" customFormat="1" ht="13.5">
      <c r="B1093" s="273"/>
      <c r="C1093" s="274"/>
      <c r="D1093" s="248" t="s">
        <v>218</v>
      </c>
      <c r="E1093" s="275" t="s">
        <v>22</v>
      </c>
      <c r="F1093" s="276" t="s">
        <v>1346</v>
      </c>
      <c r="G1093" s="274"/>
      <c r="H1093" s="275" t="s">
        <v>22</v>
      </c>
      <c r="I1093" s="277"/>
      <c r="J1093" s="274"/>
      <c r="K1093" s="274"/>
      <c r="L1093" s="278"/>
      <c r="M1093" s="279"/>
      <c r="N1093" s="280"/>
      <c r="O1093" s="280"/>
      <c r="P1093" s="280"/>
      <c r="Q1093" s="280"/>
      <c r="R1093" s="280"/>
      <c r="S1093" s="280"/>
      <c r="T1093" s="281"/>
      <c r="AT1093" s="282" t="s">
        <v>218</v>
      </c>
      <c r="AU1093" s="282" t="s">
        <v>85</v>
      </c>
      <c r="AV1093" s="14" t="s">
        <v>18</v>
      </c>
      <c r="AW1093" s="14" t="s">
        <v>39</v>
      </c>
      <c r="AX1093" s="14" t="s">
        <v>76</v>
      </c>
      <c r="AY1093" s="282" t="s">
        <v>208</v>
      </c>
    </row>
    <row r="1094" spans="2:51" s="12" customFormat="1" ht="13.5">
      <c r="B1094" s="251"/>
      <c r="C1094" s="252"/>
      <c r="D1094" s="248" t="s">
        <v>218</v>
      </c>
      <c r="E1094" s="253" t="s">
        <v>22</v>
      </c>
      <c r="F1094" s="254" t="s">
        <v>1347</v>
      </c>
      <c r="G1094" s="252"/>
      <c r="H1094" s="255">
        <v>66.9</v>
      </c>
      <c r="I1094" s="256"/>
      <c r="J1094" s="252"/>
      <c r="K1094" s="252"/>
      <c r="L1094" s="257"/>
      <c r="M1094" s="258"/>
      <c r="N1094" s="259"/>
      <c r="O1094" s="259"/>
      <c r="P1094" s="259"/>
      <c r="Q1094" s="259"/>
      <c r="R1094" s="259"/>
      <c r="S1094" s="259"/>
      <c r="T1094" s="260"/>
      <c r="AT1094" s="261" t="s">
        <v>218</v>
      </c>
      <c r="AU1094" s="261" t="s">
        <v>85</v>
      </c>
      <c r="AV1094" s="12" t="s">
        <v>85</v>
      </c>
      <c r="AW1094" s="12" t="s">
        <v>39</v>
      </c>
      <c r="AX1094" s="12" t="s">
        <v>76</v>
      </c>
      <c r="AY1094" s="261" t="s">
        <v>208</v>
      </c>
    </row>
    <row r="1095" spans="2:51" s="12" customFormat="1" ht="13.5">
      <c r="B1095" s="251"/>
      <c r="C1095" s="252"/>
      <c r="D1095" s="248" t="s">
        <v>218</v>
      </c>
      <c r="E1095" s="253" t="s">
        <v>22</v>
      </c>
      <c r="F1095" s="254" t="s">
        <v>1348</v>
      </c>
      <c r="G1095" s="252"/>
      <c r="H1095" s="255">
        <v>68</v>
      </c>
      <c r="I1095" s="256"/>
      <c r="J1095" s="252"/>
      <c r="K1095" s="252"/>
      <c r="L1095" s="257"/>
      <c r="M1095" s="258"/>
      <c r="N1095" s="259"/>
      <c r="O1095" s="259"/>
      <c r="P1095" s="259"/>
      <c r="Q1095" s="259"/>
      <c r="R1095" s="259"/>
      <c r="S1095" s="259"/>
      <c r="T1095" s="260"/>
      <c r="AT1095" s="261" t="s">
        <v>218</v>
      </c>
      <c r="AU1095" s="261" t="s">
        <v>85</v>
      </c>
      <c r="AV1095" s="12" t="s">
        <v>85</v>
      </c>
      <c r="AW1095" s="12" t="s">
        <v>39</v>
      </c>
      <c r="AX1095" s="12" t="s">
        <v>76</v>
      </c>
      <c r="AY1095" s="261" t="s">
        <v>208</v>
      </c>
    </row>
    <row r="1096" spans="2:51" s="12" customFormat="1" ht="13.5">
      <c r="B1096" s="251"/>
      <c r="C1096" s="252"/>
      <c r="D1096" s="248" t="s">
        <v>218</v>
      </c>
      <c r="E1096" s="253" t="s">
        <v>22</v>
      </c>
      <c r="F1096" s="254" t="s">
        <v>1349</v>
      </c>
      <c r="G1096" s="252"/>
      <c r="H1096" s="255">
        <v>36.4</v>
      </c>
      <c r="I1096" s="256"/>
      <c r="J1096" s="252"/>
      <c r="K1096" s="252"/>
      <c r="L1096" s="257"/>
      <c r="M1096" s="258"/>
      <c r="N1096" s="259"/>
      <c r="O1096" s="259"/>
      <c r="P1096" s="259"/>
      <c r="Q1096" s="259"/>
      <c r="R1096" s="259"/>
      <c r="S1096" s="259"/>
      <c r="T1096" s="260"/>
      <c r="AT1096" s="261" t="s">
        <v>218</v>
      </c>
      <c r="AU1096" s="261" t="s">
        <v>85</v>
      </c>
      <c r="AV1096" s="12" t="s">
        <v>85</v>
      </c>
      <c r="AW1096" s="12" t="s">
        <v>39</v>
      </c>
      <c r="AX1096" s="12" t="s">
        <v>76</v>
      </c>
      <c r="AY1096" s="261" t="s">
        <v>208</v>
      </c>
    </row>
    <row r="1097" spans="2:51" s="12" customFormat="1" ht="13.5">
      <c r="B1097" s="251"/>
      <c r="C1097" s="252"/>
      <c r="D1097" s="248" t="s">
        <v>218</v>
      </c>
      <c r="E1097" s="253" t="s">
        <v>22</v>
      </c>
      <c r="F1097" s="254" t="s">
        <v>1350</v>
      </c>
      <c r="G1097" s="252"/>
      <c r="H1097" s="255">
        <v>18</v>
      </c>
      <c r="I1097" s="256"/>
      <c r="J1097" s="252"/>
      <c r="K1097" s="252"/>
      <c r="L1097" s="257"/>
      <c r="M1097" s="258"/>
      <c r="N1097" s="259"/>
      <c r="O1097" s="259"/>
      <c r="P1097" s="259"/>
      <c r="Q1097" s="259"/>
      <c r="R1097" s="259"/>
      <c r="S1097" s="259"/>
      <c r="T1097" s="260"/>
      <c r="AT1097" s="261" t="s">
        <v>218</v>
      </c>
      <c r="AU1097" s="261" t="s">
        <v>85</v>
      </c>
      <c r="AV1097" s="12" t="s">
        <v>85</v>
      </c>
      <c r="AW1097" s="12" t="s">
        <v>39</v>
      </c>
      <c r="AX1097" s="12" t="s">
        <v>76</v>
      </c>
      <c r="AY1097" s="261" t="s">
        <v>208</v>
      </c>
    </row>
    <row r="1098" spans="2:51" s="12" customFormat="1" ht="13.5">
      <c r="B1098" s="251"/>
      <c r="C1098" s="252"/>
      <c r="D1098" s="248" t="s">
        <v>218</v>
      </c>
      <c r="E1098" s="253" t="s">
        <v>22</v>
      </c>
      <c r="F1098" s="254" t="s">
        <v>1351</v>
      </c>
      <c r="G1098" s="252"/>
      <c r="H1098" s="255">
        <v>20</v>
      </c>
      <c r="I1098" s="256"/>
      <c r="J1098" s="252"/>
      <c r="K1098" s="252"/>
      <c r="L1098" s="257"/>
      <c r="M1098" s="258"/>
      <c r="N1098" s="259"/>
      <c r="O1098" s="259"/>
      <c r="P1098" s="259"/>
      <c r="Q1098" s="259"/>
      <c r="R1098" s="259"/>
      <c r="S1098" s="259"/>
      <c r="T1098" s="260"/>
      <c r="AT1098" s="261" t="s">
        <v>218</v>
      </c>
      <c r="AU1098" s="261" t="s">
        <v>85</v>
      </c>
      <c r="AV1098" s="12" t="s">
        <v>85</v>
      </c>
      <c r="AW1098" s="12" t="s">
        <v>39</v>
      </c>
      <c r="AX1098" s="12" t="s">
        <v>76</v>
      </c>
      <c r="AY1098" s="261" t="s">
        <v>208</v>
      </c>
    </row>
    <row r="1099" spans="2:51" s="12" customFormat="1" ht="13.5">
      <c r="B1099" s="251"/>
      <c r="C1099" s="252"/>
      <c r="D1099" s="248" t="s">
        <v>218</v>
      </c>
      <c r="E1099" s="253" t="s">
        <v>22</v>
      </c>
      <c r="F1099" s="254" t="s">
        <v>1352</v>
      </c>
      <c r="G1099" s="252"/>
      <c r="H1099" s="255">
        <v>18.6</v>
      </c>
      <c r="I1099" s="256"/>
      <c r="J1099" s="252"/>
      <c r="K1099" s="252"/>
      <c r="L1099" s="257"/>
      <c r="M1099" s="258"/>
      <c r="N1099" s="259"/>
      <c r="O1099" s="259"/>
      <c r="P1099" s="259"/>
      <c r="Q1099" s="259"/>
      <c r="R1099" s="259"/>
      <c r="S1099" s="259"/>
      <c r="T1099" s="260"/>
      <c r="AT1099" s="261" t="s">
        <v>218</v>
      </c>
      <c r="AU1099" s="261" t="s">
        <v>85</v>
      </c>
      <c r="AV1099" s="12" t="s">
        <v>85</v>
      </c>
      <c r="AW1099" s="12" t="s">
        <v>39</v>
      </c>
      <c r="AX1099" s="12" t="s">
        <v>76</v>
      </c>
      <c r="AY1099" s="261" t="s">
        <v>208</v>
      </c>
    </row>
    <row r="1100" spans="2:51" s="12" customFormat="1" ht="13.5">
      <c r="B1100" s="251"/>
      <c r="C1100" s="252"/>
      <c r="D1100" s="248" t="s">
        <v>218</v>
      </c>
      <c r="E1100" s="253" t="s">
        <v>22</v>
      </c>
      <c r="F1100" s="254" t="s">
        <v>1353</v>
      </c>
      <c r="G1100" s="252"/>
      <c r="H1100" s="255">
        <v>72</v>
      </c>
      <c r="I1100" s="256"/>
      <c r="J1100" s="252"/>
      <c r="K1100" s="252"/>
      <c r="L1100" s="257"/>
      <c r="M1100" s="258"/>
      <c r="N1100" s="259"/>
      <c r="O1100" s="259"/>
      <c r="P1100" s="259"/>
      <c r="Q1100" s="259"/>
      <c r="R1100" s="259"/>
      <c r="S1100" s="259"/>
      <c r="T1100" s="260"/>
      <c r="AT1100" s="261" t="s">
        <v>218</v>
      </c>
      <c r="AU1100" s="261" t="s">
        <v>85</v>
      </c>
      <c r="AV1100" s="12" t="s">
        <v>85</v>
      </c>
      <c r="AW1100" s="12" t="s">
        <v>39</v>
      </c>
      <c r="AX1100" s="12" t="s">
        <v>76</v>
      </c>
      <c r="AY1100" s="261" t="s">
        <v>208</v>
      </c>
    </row>
    <row r="1101" spans="2:51" s="12" customFormat="1" ht="13.5">
      <c r="B1101" s="251"/>
      <c r="C1101" s="252"/>
      <c r="D1101" s="248" t="s">
        <v>218</v>
      </c>
      <c r="E1101" s="253" t="s">
        <v>22</v>
      </c>
      <c r="F1101" s="254" t="s">
        <v>1354</v>
      </c>
      <c r="G1101" s="252"/>
      <c r="H1101" s="255">
        <v>11.6</v>
      </c>
      <c r="I1101" s="256"/>
      <c r="J1101" s="252"/>
      <c r="K1101" s="252"/>
      <c r="L1101" s="257"/>
      <c r="M1101" s="258"/>
      <c r="N1101" s="259"/>
      <c r="O1101" s="259"/>
      <c r="P1101" s="259"/>
      <c r="Q1101" s="259"/>
      <c r="R1101" s="259"/>
      <c r="S1101" s="259"/>
      <c r="T1101" s="260"/>
      <c r="AT1101" s="261" t="s">
        <v>218</v>
      </c>
      <c r="AU1101" s="261" t="s">
        <v>85</v>
      </c>
      <c r="AV1101" s="12" t="s">
        <v>85</v>
      </c>
      <c r="AW1101" s="12" t="s">
        <v>39</v>
      </c>
      <c r="AX1101" s="12" t="s">
        <v>76</v>
      </c>
      <c r="AY1101" s="261" t="s">
        <v>208</v>
      </c>
    </row>
    <row r="1102" spans="2:51" s="12" customFormat="1" ht="13.5">
      <c r="B1102" s="251"/>
      <c r="C1102" s="252"/>
      <c r="D1102" s="248" t="s">
        <v>218</v>
      </c>
      <c r="E1102" s="253" t="s">
        <v>22</v>
      </c>
      <c r="F1102" s="254" t="s">
        <v>1355</v>
      </c>
      <c r="G1102" s="252"/>
      <c r="H1102" s="255">
        <v>52</v>
      </c>
      <c r="I1102" s="256"/>
      <c r="J1102" s="252"/>
      <c r="K1102" s="252"/>
      <c r="L1102" s="257"/>
      <c r="M1102" s="258"/>
      <c r="N1102" s="259"/>
      <c r="O1102" s="259"/>
      <c r="P1102" s="259"/>
      <c r="Q1102" s="259"/>
      <c r="R1102" s="259"/>
      <c r="S1102" s="259"/>
      <c r="T1102" s="260"/>
      <c r="AT1102" s="261" t="s">
        <v>218</v>
      </c>
      <c r="AU1102" s="261" t="s">
        <v>85</v>
      </c>
      <c r="AV1102" s="12" t="s">
        <v>85</v>
      </c>
      <c r="AW1102" s="12" t="s">
        <v>39</v>
      </c>
      <c r="AX1102" s="12" t="s">
        <v>76</v>
      </c>
      <c r="AY1102" s="261" t="s">
        <v>208</v>
      </c>
    </row>
    <row r="1103" spans="2:51" s="12" customFormat="1" ht="13.5">
      <c r="B1103" s="251"/>
      <c r="C1103" s="252"/>
      <c r="D1103" s="248" t="s">
        <v>218</v>
      </c>
      <c r="E1103" s="253" t="s">
        <v>22</v>
      </c>
      <c r="F1103" s="254" t="s">
        <v>1356</v>
      </c>
      <c r="G1103" s="252"/>
      <c r="H1103" s="255">
        <v>9.8</v>
      </c>
      <c r="I1103" s="256"/>
      <c r="J1103" s="252"/>
      <c r="K1103" s="252"/>
      <c r="L1103" s="257"/>
      <c r="M1103" s="258"/>
      <c r="N1103" s="259"/>
      <c r="O1103" s="259"/>
      <c r="P1103" s="259"/>
      <c r="Q1103" s="259"/>
      <c r="R1103" s="259"/>
      <c r="S1103" s="259"/>
      <c r="T1103" s="260"/>
      <c r="AT1103" s="261" t="s">
        <v>218</v>
      </c>
      <c r="AU1103" s="261" t="s">
        <v>85</v>
      </c>
      <c r="AV1103" s="12" t="s">
        <v>85</v>
      </c>
      <c r="AW1103" s="12" t="s">
        <v>39</v>
      </c>
      <c r="AX1103" s="12" t="s">
        <v>76</v>
      </c>
      <c r="AY1103" s="261" t="s">
        <v>208</v>
      </c>
    </row>
    <row r="1104" spans="2:51" s="12" customFormat="1" ht="13.5">
      <c r="B1104" s="251"/>
      <c r="C1104" s="252"/>
      <c r="D1104" s="248" t="s">
        <v>218</v>
      </c>
      <c r="E1104" s="253" t="s">
        <v>22</v>
      </c>
      <c r="F1104" s="254" t="s">
        <v>1357</v>
      </c>
      <c r="G1104" s="252"/>
      <c r="H1104" s="255">
        <v>49.04</v>
      </c>
      <c r="I1104" s="256"/>
      <c r="J1104" s="252"/>
      <c r="K1104" s="252"/>
      <c r="L1104" s="257"/>
      <c r="M1104" s="258"/>
      <c r="N1104" s="259"/>
      <c r="O1104" s="259"/>
      <c r="P1104" s="259"/>
      <c r="Q1104" s="259"/>
      <c r="R1104" s="259"/>
      <c r="S1104" s="259"/>
      <c r="T1104" s="260"/>
      <c r="AT1104" s="261" t="s">
        <v>218</v>
      </c>
      <c r="AU1104" s="261" t="s">
        <v>85</v>
      </c>
      <c r="AV1104" s="12" t="s">
        <v>85</v>
      </c>
      <c r="AW1104" s="12" t="s">
        <v>39</v>
      </c>
      <c r="AX1104" s="12" t="s">
        <v>76</v>
      </c>
      <c r="AY1104" s="261" t="s">
        <v>208</v>
      </c>
    </row>
    <row r="1105" spans="2:51" s="12" customFormat="1" ht="13.5">
      <c r="B1105" s="251"/>
      <c r="C1105" s="252"/>
      <c r="D1105" s="248" t="s">
        <v>218</v>
      </c>
      <c r="E1105" s="253" t="s">
        <v>22</v>
      </c>
      <c r="F1105" s="254" t="s">
        <v>1358</v>
      </c>
      <c r="G1105" s="252"/>
      <c r="H1105" s="255">
        <v>49.04</v>
      </c>
      <c r="I1105" s="256"/>
      <c r="J1105" s="252"/>
      <c r="K1105" s="252"/>
      <c r="L1105" s="257"/>
      <c r="M1105" s="258"/>
      <c r="N1105" s="259"/>
      <c r="O1105" s="259"/>
      <c r="P1105" s="259"/>
      <c r="Q1105" s="259"/>
      <c r="R1105" s="259"/>
      <c r="S1105" s="259"/>
      <c r="T1105" s="260"/>
      <c r="AT1105" s="261" t="s">
        <v>218</v>
      </c>
      <c r="AU1105" s="261" t="s">
        <v>85</v>
      </c>
      <c r="AV1105" s="12" t="s">
        <v>85</v>
      </c>
      <c r="AW1105" s="12" t="s">
        <v>39</v>
      </c>
      <c r="AX1105" s="12" t="s">
        <v>76</v>
      </c>
      <c r="AY1105" s="261" t="s">
        <v>208</v>
      </c>
    </row>
    <row r="1106" spans="2:51" s="12" customFormat="1" ht="13.5">
      <c r="B1106" s="251"/>
      <c r="C1106" s="252"/>
      <c r="D1106" s="248" t="s">
        <v>218</v>
      </c>
      <c r="E1106" s="253" t="s">
        <v>22</v>
      </c>
      <c r="F1106" s="254" t="s">
        <v>1359</v>
      </c>
      <c r="G1106" s="252"/>
      <c r="H1106" s="255">
        <v>165.2</v>
      </c>
      <c r="I1106" s="256"/>
      <c r="J1106" s="252"/>
      <c r="K1106" s="252"/>
      <c r="L1106" s="257"/>
      <c r="M1106" s="258"/>
      <c r="N1106" s="259"/>
      <c r="O1106" s="259"/>
      <c r="P1106" s="259"/>
      <c r="Q1106" s="259"/>
      <c r="R1106" s="259"/>
      <c r="S1106" s="259"/>
      <c r="T1106" s="260"/>
      <c r="AT1106" s="261" t="s">
        <v>218</v>
      </c>
      <c r="AU1106" s="261" t="s">
        <v>85</v>
      </c>
      <c r="AV1106" s="12" t="s">
        <v>85</v>
      </c>
      <c r="AW1106" s="12" t="s">
        <v>39</v>
      </c>
      <c r="AX1106" s="12" t="s">
        <v>76</v>
      </c>
      <c r="AY1106" s="261" t="s">
        <v>208</v>
      </c>
    </row>
    <row r="1107" spans="2:51" s="12" customFormat="1" ht="13.5">
      <c r="B1107" s="251"/>
      <c r="C1107" s="252"/>
      <c r="D1107" s="248" t="s">
        <v>218</v>
      </c>
      <c r="E1107" s="253" t="s">
        <v>22</v>
      </c>
      <c r="F1107" s="254" t="s">
        <v>1360</v>
      </c>
      <c r="G1107" s="252"/>
      <c r="H1107" s="255">
        <v>147.6</v>
      </c>
      <c r="I1107" s="256"/>
      <c r="J1107" s="252"/>
      <c r="K1107" s="252"/>
      <c r="L1107" s="257"/>
      <c r="M1107" s="258"/>
      <c r="N1107" s="259"/>
      <c r="O1107" s="259"/>
      <c r="P1107" s="259"/>
      <c r="Q1107" s="259"/>
      <c r="R1107" s="259"/>
      <c r="S1107" s="259"/>
      <c r="T1107" s="260"/>
      <c r="AT1107" s="261" t="s">
        <v>218</v>
      </c>
      <c r="AU1107" s="261" t="s">
        <v>85</v>
      </c>
      <c r="AV1107" s="12" t="s">
        <v>85</v>
      </c>
      <c r="AW1107" s="12" t="s">
        <v>39</v>
      </c>
      <c r="AX1107" s="12" t="s">
        <v>76</v>
      </c>
      <c r="AY1107" s="261" t="s">
        <v>208</v>
      </c>
    </row>
    <row r="1108" spans="2:51" s="12" customFormat="1" ht="13.5">
      <c r="B1108" s="251"/>
      <c r="C1108" s="252"/>
      <c r="D1108" s="248" t="s">
        <v>218</v>
      </c>
      <c r="E1108" s="253" t="s">
        <v>22</v>
      </c>
      <c r="F1108" s="254" t="s">
        <v>1361</v>
      </c>
      <c r="G1108" s="252"/>
      <c r="H1108" s="255">
        <v>120.4</v>
      </c>
      <c r="I1108" s="256"/>
      <c r="J1108" s="252"/>
      <c r="K1108" s="252"/>
      <c r="L1108" s="257"/>
      <c r="M1108" s="258"/>
      <c r="N1108" s="259"/>
      <c r="O1108" s="259"/>
      <c r="P1108" s="259"/>
      <c r="Q1108" s="259"/>
      <c r="R1108" s="259"/>
      <c r="S1108" s="259"/>
      <c r="T1108" s="260"/>
      <c r="AT1108" s="261" t="s">
        <v>218</v>
      </c>
      <c r="AU1108" s="261" t="s">
        <v>85</v>
      </c>
      <c r="AV1108" s="12" t="s">
        <v>85</v>
      </c>
      <c r="AW1108" s="12" t="s">
        <v>39</v>
      </c>
      <c r="AX1108" s="12" t="s">
        <v>76</v>
      </c>
      <c r="AY1108" s="261" t="s">
        <v>208</v>
      </c>
    </row>
    <row r="1109" spans="2:51" s="12" customFormat="1" ht="13.5">
      <c r="B1109" s="251"/>
      <c r="C1109" s="252"/>
      <c r="D1109" s="248" t="s">
        <v>218</v>
      </c>
      <c r="E1109" s="253" t="s">
        <v>22</v>
      </c>
      <c r="F1109" s="254" t="s">
        <v>1362</v>
      </c>
      <c r="G1109" s="252"/>
      <c r="H1109" s="255">
        <v>21.8</v>
      </c>
      <c r="I1109" s="256"/>
      <c r="J1109" s="252"/>
      <c r="K1109" s="252"/>
      <c r="L1109" s="257"/>
      <c r="M1109" s="258"/>
      <c r="N1109" s="259"/>
      <c r="O1109" s="259"/>
      <c r="P1109" s="259"/>
      <c r="Q1109" s="259"/>
      <c r="R1109" s="259"/>
      <c r="S1109" s="259"/>
      <c r="T1109" s="260"/>
      <c r="AT1109" s="261" t="s">
        <v>218</v>
      </c>
      <c r="AU1109" s="261" t="s">
        <v>85</v>
      </c>
      <c r="AV1109" s="12" t="s">
        <v>85</v>
      </c>
      <c r="AW1109" s="12" t="s">
        <v>39</v>
      </c>
      <c r="AX1109" s="12" t="s">
        <v>76</v>
      </c>
      <c r="AY1109" s="261" t="s">
        <v>208</v>
      </c>
    </row>
    <row r="1110" spans="2:51" s="12" customFormat="1" ht="13.5">
      <c r="B1110" s="251"/>
      <c r="C1110" s="252"/>
      <c r="D1110" s="248" t="s">
        <v>218</v>
      </c>
      <c r="E1110" s="253" t="s">
        <v>22</v>
      </c>
      <c r="F1110" s="254" t="s">
        <v>1363</v>
      </c>
      <c r="G1110" s="252"/>
      <c r="H1110" s="255">
        <v>92.4</v>
      </c>
      <c r="I1110" s="256"/>
      <c r="J1110" s="252"/>
      <c r="K1110" s="252"/>
      <c r="L1110" s="257"/>
      <c r="M1110" s="258"/>
      <c r="N1110" s="259"/>
      <c r="O1110" s="259"/>
      <c r="P1110" s="259"/>
      <c r="Q1110" s="259"/>
      <c r="R1110" s="259"/>
      <c r="S1110" s="259"/>
      <c r="T1110" s="260"/>
      <c r="AT1110" s="261" t="s">
        <v>218</v>
      </c>
      <c r="AU1110" s="261" t="s">
        <v>85</v>
      </c>
      <c r="AV1110" s="12" t="s">
        <v>85</v>
      </c>
      <c r="AW1110" s="12" t="s">
        <v>39</v>
      </c>
      <c r="AX1110" s="12" t="s">
        <v>76</v>
      </c>
      <c r="AY1110" s="261" t="s">
        <v>208</v>
      </c>
    </row>
    <row r="1111" spans="2:51" s="12" customFormat="1" ht="13.5">
      <c r="B1111" s="251"/>
      <c r="C1111" s="252"/>
      <c r="D1111" s="248" t="s">
        <v>218</v>
      </c>
      <c r="E1111" s="253" t="s">
        <v>22</v>
      </c>
      <c r="F1111" s="254" t="s">
        <v>1364</v>
      </c>
      <c r="G1111" s="252"/>
      <c r="H1111" s="255">
        <v>160</v>
      </c>
      <c r="I1111" s="256"/>
      <c r="J1111" s="252"/>
      <c r="K1111" s="252"/>
      <c r="L1111" s="257"/>
      <c r="M1111" s="258"/>
      <c r="N1111" s="259"/>
      <c r="O1111" s="259"/>
      <c r="P1111" s="259"/>
      <c r="Q1111" s="259"/>
      <c r="R1111" s="259"/>
      <c r="S1111" s="259"/>
      <c r="T1111" s="260"/>
      <c r="AT1111" s="261" t="s">
        <v>218</v>
      </c>
      <c r="AU1111" s="261" t="s">
        <v>85</v>
      </c>
      <c r="AV1111" s="12" t="s">
        <v>85</v>
      </c>
      <c r="AW1111" s="12" t="s">
        <v>39</v>
      </c>
      <c r="AX1111" s="12" t="s">
        <v>76</v>
      </c>
      <c r="AY1111" s="261" t="s">
        <v>208</v>
      </c>
    </row>
    <row r="1112" spans="2:51" s="12" customFormat="1" ht="13.5">
      <c r="B1112" s="251"/>
      <c r="C1112" s="252"/>
      <c r="D1112" s="248" t="s">
        <v>218</v>
      </c>
      <c r="E1112" s="253" t="s">
        <v>22</v>
      </c>
      <c r="F1112" s="254" t="s">
        <v>22</v>
      </c>
      <c r="G1112" s="252"/>
      <c r="H1112" s="255">
        <v>0</v>
      </c>
      <c r="I1112" s="256"/>
      <c r="J1112" s="252"/>
      <c r="K1112" s="252"/>
      <c r="L1112" s="257"/>
      <c r="M1112" s="258"/>
      <c r="N1112" s="259"/>
      <c r="O1112" s="259"/>
      <c r="P1112" s="259"/>
      <c r="Q1112" s="259"/>
      <c r="R1112" s="259"/>
      <c r="S1112" s="259"/>
      <c r="T1112" s="260"/>
      <c r="AT1112" s="261" t="s">
        <v>218</v>
      </c>
      <c r="AU1112" s="261" t="s">
        <v>85</v>
      </c>
      <c r="AV1112" s="12" t="s">
        <v>85</v>
      </c>
      <c r="AW1112" s="12" t="s">
        <v>39</v>
      </c>
      <c r="AX1112" s="12" t="s">
        <v>76</v>
      </c>
      <c r="AY1112" s="261" t="s">
        <v>208</v>
      </c>
    </row>
    <row r="1113" spans="2:51" s="12" customFormat="1" ht="13.5">
      <c r="B1113" s="251"/>
      <c r="C1113" s="252"/>
      <c r="D1113" s="248" t="s">
        <v>218</v>
      </c>
      <c r="E1113" s="253" t="s">
        <v>22</v>
      </c>
      <c r="F1113" s="254" t="s">
        <v>1365</v>
      </c>
      <c r="G1113" s="252"/>
      <c r="H1113" s="255">
        <v>56.748</v>
      </c>
      <c r="I1113" s="256"/>
      <c r="J1113" s="252"/>
      <c r="K1113" s="252"/>
      <c r="L1113" s="257"/>
      <c r="M1113" s="258"/>
      <c r="N1113" s="259"/>
      <c r="O1113" s="259"/>
      <c r="P1113" s="259"/>
      <c r="Q1113" s="259"/>
      <c r="R1113" s="259"/>
      <c r="S1113" s="259"/>
      <c r="T1113" s="260"/>
      <c r="AT1113" s="261" t="s">
        <v>218</v>
      </c>
      <c r="AU1113" s="261" t="s">
        <v>85</v>
      </c>
      <c r="AV1113" s="12" t="s">
        <v>85</v>
      </c>
      <c r="AW1113" s="12" t="s">
        <v>39</v>
      </c>
      <c r="AX1113" s="12" t="s">
        <v>76</v>
      </c>
      <c r="AY1113" s="261" t="s">
        <v>208</v>
      </c>
    </row>
    <row r="1114" spans="2:51" s="12" customFormat="1" ht="13.5">
      <c r="B1114" s="251"/>
      <c r="C1114" s="252"/>
      <c r="D1114" s="248" t="s">
        <v>218</v>
      </c>
      <c r="E1114" s="253" t="s">
        <v>22</v>
      </c>
      <c r="F1114" s="254" t="s">
        <v>1366</v>
      </c>
      <c r="G1114" s="252"/>
      <c r="H1114" s="255">
        <v>67.32</v>
      </c>
      <c r="I1114" s="256"/>
      <c r="J1114" s="252"/>
      <c r="K1114" s="252"/>
      <c r="L1114" s="257"/>
      <c r="M1114" s="258"/>
      <c r="N1114" s="259"/>
      <c r="O1114" s="259"/>
      <c r="P1114" s="259"/>
      <c r="Q1114" s="259"/>
      <c r="R1114" s="259"/>
      <c r="S1114" s="259"/>
      <c r="T1114" s="260"/>
      <c r="AT1114" s="261" t="s">
        <v>218</v>
      </c>
      <c r="AU1114" s="261" t="s">
        <v>85</v>
      </c>
      <c r="AV1114" s="12" t="s">
        <v>85</v>
      </c>
      <c r="AW1114" s="12" t="s">
        <v>39</v>
      </c>
      <c r="AX1114" s="12" t="s">
        <v>76</v>
      </c>
      <c r="AY1114" s="261" t="s">
        <v>208</v>
      </c>
    </row>
    <row r="1115" spans="2:51" s="12" customFormat="1" ht="13.5">
      <c r="B1115" s="251"/>
      <c r="C1115" s="252"/>
      <c r="D1115" s="248" t="s">
        <v>218</v>
      </c>
      <c r="E1115" s="253" t="s">
        <v>22</v>
      </c>
      <c r="F1115" s="254" t="s">
        <v>22</v>
      </c>
      <c r="G1115" s="252"/>
      <c r="H1115" s="255">
        <v>0</v>
      </c>
      <c r="I1115" s="256"/>
      <c r="J1115" s="252"/>
      <c r="K1115" s="252"/>
      <c r="L1115" s="257"/>
      <c r="M1115" s="258"/>
      <c r="N1115" s="259"/>
      <c r="O1115" s="259"/>
      <c r="P1115" s="259"/>
      <c r="Q1115" s="259"/>
      <c r="R1115" s="259"/>
      <c r="S1115" s="259"/>
      <c r="T1115" s="260"/>
      <c r="AT1115" s="261" t="s">
        <v>218</v>
      </c>
      <c r="AU1115" s="261" t="s">
        <v>85</v>
      </c>
      <c r="AV1115" s="12" t="s">
        <v>85</v>
      </c>
      <c r="AW1115" s="12" t="s">
        <v>39</v>
      </c>
      <c r="AX1115" s="12" t="s">
        <v>76</v>
      </c>
      <c r="AY1115" s="261" t="s">
        <v>208</v>
      </c>
    </row>
    <row r="1116" spans="2:51" s="12" customFormat="1" ht="13.5">
      <c r="B1116" s="251"/>
      <c r="C1116" s="252"/>
      <c r="D1116" s="248" t="s">
        <v>218</v>
      </c>
      <c r="E1116" s="253" t="s">
        <v>22</v>
      </c>
      <c r="F1116" s="254" t="s">
        <v>1367</v>
      </c>
      <c r="G1116" s="252"/>
      <c r="H1116" s="255">
        <v>15.49</v>
      </c>
      <c r="I1116" s="256"/>
      <c r="J1116" s="252"/>
      <c r="K1116" s="252"/>
      <c r="L1116" s="257"/>
      <c r="M1116" s="258"/>
      <c r="N1116" s="259"/>
      <c r="O1116" s="259"/>
      <c r="P1116" s="259"/>
      <c r="Q1116" s="259"/>
      <c r="R1116" s="259"/>
      <c r="S1116" s="259"/>
      <c r="T1116" s="260"/>
      <c r="AT1116" s="261" t="s">
        <v>218</v>
      </c>
      <c r="AU1116" s="261" t="s">
        <v>85</v>
      </c>
      <c r="AV1116" s="12" t="s">
        <v>85</v>
      </c>
      <c r="AW1116" s="12" t="s">
        <v>39</v>
      </c>
      <c r="AX1116" s="12" t="s">
        <v>76</v>
      </c>
      <c r="AY1116" s="261" t="s">
        <v>208</v>
      </c>
    </row>
    <row r="1117" spans="2:51" s="12" customFormat="1" ht="13.5">
      <c r="B1117" s="251"/>
      <c r="C1117" s="252"/>
      <c r="D1117" s="248" t="s">
        <v>218</v>
      </c>
      <c r="E1117" s="253" t="s">
        <v>22</v>
      </c>
      <c r="F1117" s="254" t="s">
        <v>22</v>
      </c>
      <c r="G1117" s="252"/>
      <c r="H1117" s="255">
        <v>0</v>
      </c>
      <c r="I1117" s="256"/>
      <c r="J1117" s="252"/>
      <c r="K1117" s="252"/>
      <c r="L1117" s="257"/>
      <c r="M1117" s="258"/>
      <c r="N1117" s="259"/>
      <c r="O1117" s="259"/>
      <c r="P1117" s="259"/>
      <c r="Q1117" s="259"/>
      <c r="R1117" s="259"/>
      <c r="S1117" s="259"/>
      <c r="T1117" s="260"/>
      <c r="AT1117" s="261" t="s">
        <v>218</v>
      </c>
      <c r="AU1117" s="261" t="s">
        <v>85</v>
      </c>
      <c r="AV1117" s="12" t="s">
        <v>85</v>
      </c>
      <c r="AW1117" s="12" t="s">
        <v>39</v>
      </c>
      <c r="AX1117" s="12" t="s">
        <v>76</v>
      </c>
      <c r="AY1117" s="261" t="s">
        <v>208</v>
      </c>
    </row>
    <row r="1118" spans="2:51" s="12" customFormat="1" ht="13.5">
      <c r="B1118" s="251"/>
      <c r="C1118" s="252"/>
      <c r="D1118" s="248" t="s">
        <v>218</v>
      </c>
      <c r="E1118" s="253" t="s">
        <v>22</v>
      </c>
      <c r="F1118" s="254" t="s">
        <v>1368</v>
      </c>
      <c r="G1118" s="252"/>
      <c r="H1118" s="255">
        <v>19.33</v>
      </c>
      <c r="I1118" s="256"/>
      <c r="J1118" s="252"/>
      <c r="K1118" s="252"/>
      <c r="L1118" s="257"/>
      <c r="M1118" s="258"/>
      <c r="N1118" s="259"/>
      <c r="O1118" s="259"/>
      <c r="P1118" s="259"/>
      <c r="Q1118" s="259"/>
      <c r="R1118" s="259"/>
      <c r="S1118" s="259"/>
      <c r="T1118" s="260"/>
      <c r="AT1118" s="261" t="s">
        <v>218</v>
      </c>
      <c r="AU1118" s="261" t="s">
        <v>85</v>
      </c>
      <c r="AV1118" s="12" t="s">
        <v>85</v>
      </c>
      <c r="AW1118" s="12" t="s">
        <v>39</v>
      </c>
      <c r="AX1118" s="12" t="s">
        <v>76</v>
      </c>
      <c r="AY1118" s="261" t="s">
        <v>208</v>
      </c>
    </row>
    <row r="1119" spans="2:51" s="12" customFormat="1" ht="13.5">
      <c r="B1119" s="251"/>
      <c r="C1119" s="252"/>
      <c r="D1119" s="248" t="s">
        <v>218</v>
      </c>
      <c r="E1119" s="253" t="s">
        <v>22</v>
      </c>
      <c r="F1119" s="254" t="s">
        <v>1369</v>
      </c>
      <c r="G1119" s="252"/>
      <c r="H1119" s="255">
        <v>16.8</v>
      </c>
      <c r="I1119" s="256"/>
      <c r="J1119" s="252"/>
      <c r="K1119" s="252"/>
      <c r="L1119" s="257"/>
      <c r="M1119" s="258"/>
      <c r="N1119" s="259"/>
      <c r="O1119" s="259"/>
      <c r="P1119" s="259"/>
      <c r="Q1119" s="259"/>
      <c r="R1119" s="259"/>
      <c r="S1119" s="259"/>
      <c r="T1119" s="260"/>
      <c r="AT1119" s="261" t="s">
        <v>218</v>
      </c>
      <c r="AU1119" s="261" t="s">
        <v>85</v>
      </c>
      <c r="AV1119" s="12" t="s">
        <v>85</v>
      </c>
      <c r="AW1119" s="12" t="s">
        <v>39</v>
      </c>
      <c r="AX1119" s="12" t="s">
        <v>76</v>
      </c>
      <c r="AY1119" s="261" t="s">
        <v>208</v>
      </c>
    </row>
    <row r="1120" spans="2:51" s="12" customFormat="1" ht="13.5">
      <c r="B1120" s="251"/>
      <c r="C1120" s="252"/>
      <c r="D1120" s="248" t="s">
        <v>218</v>
      </c>
      <c r="E1120" s="253" t="s">
        <v>22</v>
      </c>
      <c r="F1120" s="254" t="s">
        <v>1370</v>
      </c>
      <c r="G1120" s="252"/>
      <c r="H1120" s="255">
        <v>15.648</v>
      </c>
      <c r="I1120" s="256"/>
      <c r="J1120" s="252"/>
      <c r="K1120" s="252"/>
      <c r="L1120" s="257"/>
      <c r="M1120" s="258"/>
      <c r="N1120" s="259"/>
      <c r="O1120" s="259"/>
      <c r="P1120" s="259"/>
      <c r="Q1120" s="259"/>
      <c r="R1120" s="259"/>
      <c r="S1120" s="259"/>
      <c r="T1120" s="260"/>
      <c r="AT1120" s="261" t="s">
        <v>218</v>
      </c>
      <c r="AU1120" s="261" t="s">
        <v>85</v>
      </c>
      <c r="AV1120" s="12" t="s">
        <v>85</v>
      </c>
      <c r="AW1120" s="12" t="s">
        <v>39</v>
      </c>
      <c r="AX1120" s="12" t="s">
        <v>76</v>
      </c>
      <c r="AY1120" s="261" t="s">
        <v>208</v>
      </c>
    </row>
    <row r="1121" spans="2:51" s="12" customFormat="1" ht="13.5">
      <c r="B1121" s="251"/>
      <c r="C1121" s="252"/>
      <c r="D1121" s="248" t="s">
        <v>218</v>
      </c>
      <c r="E1121" s="253" t="s">
        <v>22</v>
      </c>
      <c r="F1121" s="254" t="s">
        <v>1371</v>
      </c>
      <c r="G1121" s="252"/>
      <c r="H1121" s="255">
        <v>25.6</v>
      </c>
      <c r="I1121" s="256"/>
      <c r="J1121" s="252"/>
      <c r="K1121" s="252"/>
      <c r="L1121" s="257"/>
      <c r="M1121" s="258"/>
      <c r="N1121" s="259"/>
      <c r="O1121" s="259"/>
      <c r="P1121" s="259"/>
      <c r="Q1121" s="259"/>
      <c r="R1121" s="259"/>
      <c r="S1121" s="259"/>
      <c r="T1121" s="260"/>
      <c r="AT1121" s="261" t="s">
        <v>218</v>
      </c>
      <c r="AU1121" s="261" t="s">
        <v>85</v>
      </c>
      <c r="AV1121" s="12" t="s">
        <v>85</v>
      </c>
      <c r="AW1121" s="12" t="s">
        <v>39</v>
      </c>
      <c r="AX1121" s="12" t="s">
        <v>76</v>
      </c>
      <c r="AY1121" s="261" t="s">
        <v>208</v>
      </c>
    </row>
    <row r="1122" spans="2:51" s="12" customFormat="1" ht="13.5">
      <c r="B1122" s="251"/>
      <c r="C1122" s="252"/>
      <c r="D1122" s="248" t="s">
        <v>218</v>
      </c>
      <c r="E1122" s="253" t="s">
        <v>22</v>
      </c>
      <c r="F1122" s="254" t="s">
        <v>1372</v>
      </c>
      <c r="G1122" s="252"/>
      <c r="H1122" s="255">
        <v>19.96</v>
      </c>
      <c r="I1122" s="256"/>
      <c r="J1122" s="252"/>
      <c r="K1122" s="252"/>
      <c r="L1122" s="257"/>
      <c r="M1122" s="258"/>
      <c r="N1122" s="259"/>
      <c r="O1122" s="259"/>
      <c r="P1122" s="259"/>
      <c r="Q1122" s="259"/>
      <c r="R1122" s="259"/>
      <c r="S1122" s="259"/>
      <c r="T1122" s="260"/>
      <c r="AT1122" s="261" t="s">
        <v>218</v>
      </c>
      <c r="AU1122" s="261" t="s">
        <v>85</v>
      </c>
      <c r="AV1122" s="12" t="s">
        <v>85</v>
      </c>
      <c r="AW1122" s="12" t="s">
        <v>39</v>
      </c>
      <c r="AX1122" s="12" t="s">
        <v>76</v>
      </c>
      <c r="AY1122" s="261" t="s">
        <v>208</v>
      </c>
    </row>
    <row r="1123" spans="2:51" s="13" customFormat="1" ht="13.5">
      <c r="B1123" s="262"/>
      <c r="C1123" s="263"/>
      <c r="D1123" s="248" t="s">
        <v>218</v>
      </c>
      <c r="E1123" s="264" t="s">
        <v>22</v>
      </c>
      <c r="F1123" s="265" t="s">
        <v>259</v>
      </c>
      <c r="G1123" s="263"/>
      <c r="H1123" s="266">
        <v>1415.676</v>
      </c>
      <c r="I1123" s="267"/>
      <c r="J1123" s="263"/>
      <c r="K1123" s="263"/>
      <c r="L1123" s="268"/>
      <c r="M1123" s="269"/>
      <c r="N1123" s="270"/>
      <c r="O1123" s="270"/>
      <c r="P1123" s="270"/>
      <c r="Q1123" s="270"/>
      <c r="R1123" s="270"/>
      <c r="S1123" s="270"/>
      <c r="T1123" s="271"/>
      <c r="AT1123" s="272" t="s">
        <v>218</v>
      </c>
      <c r="AU1123" s="272" t="s">
        <v>85</v>
      </c>
      <c r="AV1123" s="13" t="s">
        <v>121</v>
      </c>
      <c r="AW1123" s="13" t="s">
        <v>39</v>
      </c>
      <c r="AX1123" s="13" t="s">
        <v>18</v>
      </c>
      <c r="AY1123" s="272" t="s">
        <v>208</v>
      </c>
    </row>
    <row r="1124" spans="2:51" s="12" customFormat="1" ht="13.5">
      <c r="B1124" s="251"/>
      <c r="C1124" s="252"/>
      <c r="D1124" s="248" t="s">
        <v>218</v>
      </c>
      <c r="E1124" s="252"/>
      <c r="F1124" s="254" t="s">
        <v>1373</v>
      </c>
      <c r="G1124" s="252"/>
      <c r="H1124" s="255">
        <v>1557.244</v>
      </c>
      <c r="I1124" s="256"/>
      <c r="J1124" s="252"/>
      <c r="K1124" s="252"/>
      <c r="L1124" s="257"/>
      <c r="M1124" s="258"/>
      <c r="N1124" s="259"/>
      <c r="O1124" s="259"/>
      <c r="P1124" s="259"/>
      <c r="Q1124" s="259"/>
      <c r="R1124" s="259"/>
      <c r="S1124" s="259"/>
      <c r="T1124" s="260"/>
      <c r="AT1124" s="261" t="s">
        <v>218</v>
      </c>
      <c r="AU1124" s="261" t="s">
        <v>85</v>
      </c>
      <c r="AV1124" s="12" t="s">
        <v>85</v>
      </c>
      <c r="AW1124" s="12" t="s">
        <v>6</v>
      </c>
      <c r="AX1124" s="12" t="s">
        <v>18</v>
      </c>
      <c r="AY1124" s="261" t="s">
        <v>208</v>
      </c>
    </row>
    <row r="1125" spans="2:65" s="1" customFormat="1" ht="25.5" customHeight="1">
      <c r="B1125" s="48"/>
      <c r="C1125" s="236" t="s">
        <v>1374</v>
      </c>
      <c r="D1125" s="236" t="s">
        <v>210</v>
      </c>
      <c r="E1125" s="237" t="s">
        <v>1299</v>
      </c>
      <c r="F1125" s="238" t="s">
        <v>1300</v>
      </c>
      <c r="G1125" s="239" t="s">
        <v>269</v>
      </c>
      <c r="H1125" s="240">
        <v>282.05</v>
      </c>
      <c r="I1125" s="241"/>
      <c r="J1125" s="242">
        <f>ROUND(I1125*H1125,2)</f>
        <v>0</v>
      </c>
      <c r="K1125" s="238" t="s">
        <v>214</v>
      </c>
      <c r="L1125" s="74"/>
      <c r="M1125" s="243" t="s">
        <v>22</v>
      </c>
      <c r="N1125" s="244" t="s">
        <v>47</v>
      </c>
      <c r="O1125" s="49"/>
      <c r="P1125" s="245">
        <f>O1125*H1125</f>
        <v>0</v>
      </c>
      <c r="Q1125" s="245">
        <v>0.00025</v>
      </c>
      <c r="R1125" s="245">
        <f>Q1125*H1125</f>
        <v>0.0705125</v>
      </c>
      <c r="S1125" s="245">
        <v>0</v>
      </c>
      <c r="T1125" s="246">
        <f>S1125*H1125</f>
        <v>0</v>
      </c>
      <c r="AR1125" s="26" t="s">
        <v>121</v>
      </c>
      <c r="AT1125" s="26" t="s">
        <v>210</v>
      </c>
      <c r="AU1125" s="26" t="s">
        <v>85</v>
      </c>
      <c r="AY1125" s="26" t="s">
        <v>208</v>
      </c>
      <c r="BE1125" s="247">
        <f>IF(N1125="základní",J1125,0)</f>
        <v>0</v>
      </c>
      <c r="BF1125" s="247">
        <f>IF(N1125="snížená",J1125,0)</f>
        <v>0</v>
      </c>
      <c r="BG1125" s="247">
        <f>IF(N1125="zákl. přenesená",J1125,0)</f>
        <v>0</v>
      </c>
      <c r="BH1125" s="247">
        <f>IF(N1125="sníž. přenesená",J1125,0)</f>
        <v>0</v>
      </c>
      <c r="BI1125" s="247">
        <f>IF(N1125="nulová",J1125,0)</f>
        <v>0</v>
      </c>
      <c r="BJ1125" s="26" t="s">
        <v>18</v>
      </c>
      <c r="BK1125" s="247">
        <f>ROUND(I1125*H1125,2)</f>
        <v>0</v>
      </c>
      <c r="BL1125" s="26" t="s">
        <v>121</v>
      </c>
      <c r="BM1125" s="26" t="s">
        <v>1375</v>
      </c>
    </row>
    <row r="1126" spans="2:47" s="1" customFormat="1" ht="13.5">
      <c r="B1126" s="48"/>
      <c r="C1126" s="76"/>
      <c r="D1126" s="248" t="s">
        <v>216</v>
      </c>
      <c r="E1126" s="76"/>
      <c r="F1126" s="249" t="s">
        <v>1287</v>
      </c>
      <c r="G1126" s="76"/>
      <c r="H1126" s="76"/>
      <c r="I1126" s="206"/>
      <c r="J1126" s="76"/>
      <c r="K1126" s="76"/>
      <c r="L1126" s="74"/>
      <c r="M1126" s="250"/>
      <c r="N1126" s="49"/>
      <c r="O1126" s="49"/>
      <c r="P1126" s="49"/>
      <c r="Q1126" s="49"/>
      <c r="R1126" s="49"/>
      <c r="S1126" s="49"/>
      <c r="T1126" s="97"/>
      <c r="AT1126" s="26" t="s">
        <v>216</v>
      </c>
      <c r="AU1126" s="26" t="s">
        <v>85</v>
      </c>
    </row>
    <row r="1127" spans="2:51" s="14" customFormat="1" ht="13.5">
      <c r="B1127" s="273"/>
      <c r="C1127" s="274"/>
      <c r="D1127" s="248" t="s">
        <v>218</v>
      </c>
      <c r="E1127" s="275" t="s">
        <v>22</v>
      </c>
      <c r="F1127" s="276" t="s">
        <v>751</v>
      </c>
      <c r="G1127" s="274"/>
      <c r="H1127" s="275" t="s">
        <v>22</v>
      </c>
      <c r="I1127" s="277"/>
      <c r="J1127" s="274"/>
      <c r="K1127" s="274"/>
      <c r="L1127" s="278"/>
      <c r="M1127" s="279"/>
      <c r="N1127" s="280"/>
      <c r="O1127" s="280"/>
      <c r="P1127" s="280"/>
      <c r="Q1127" s="280"/>
      <c r="R1127" s="280"/>
      <c r="S1127" s="280"/>
      <c r="T1127" s="281"/>
      <c r="AT1127" s="282" t="s">
        <v>218</v>
      </c>
      <c r="AU1127" s="282" t="s">
        <v>85</v>
      </c>
      <c r="AV1127" s="14" t="s">
        <v>18</v>
      </c>
      <c r="AW1127" s="14" t="s">
        <v>39</v>
      </c>
      <c r="AX1127" s="14" t="s">
        <v>76</v>
      </c>
      <c r="AY1127" s="282" t="s">
        <v>208</v>
      </c>
    </row>
    <row r="1128" spans="2:51" s="14" customFormat="1" ht="13.5">
      <c r="B1128" s="273"/>
      <c r="C1128" s="274"/>
      <c r="D1128" s="248" t="s">
        <v>218</v>
      </c>
      <c r="E1128" s="275" t="s">
        <v>22</v>
      </c>
      <c r="F1128" s="276" t="s">
        <v>752</v>
      </c>
      <c r="G1128" s="274"/>
      <c r="H1128" s="275" t="s">
        <v>22</v>
      </c>
      <c r="I1128" s="277"/>
      <c r="J1128" s="274"/>
      <c r="K1128" s="274"/>
      <c r="L1128" s="278"/>
      <c r="M1128" s="279"/>
      <c r="N1128" s="280"/>
      <c r="O1128" s="280"/>
      <c r="P1128" s="280"/>
      <c r="Q1128" s="280"/>
      <c r="R1128" s="280"/>
      <c r="S1128" s="280"/>
      <c r="T1128" s="281"/>
      <c r="AT1128" s="282" t="s">
        <v>218</v>
      </c>
      <c r="AU1128" s="282" t="s">
        <v>85</v>
      </c>
      <c r="AV1128" s="14" t="s">
        <v>18</v>
      </c>
      <c r="AW1128" s="14" t="s">
        <v>39</v>
      </c>
      <c r="AX1128" s="14" t="s">
        <v>76</v>
      </c>
      <c r="AY1128" s="282" t="s">
        <v>208</v>
      </c>
    </row>
    <row r="1129" spans="2:51" s="14" customFormat="1" ht="13.5">
      <c r="B1129" s="273"/>
      <c r="C1129" s="274"/>
      <c r="D1129" s="248" t="s">
        <v>218</v>
      </c>
      <c r="E1129" s="275" t="s">
        <v>22</v>
      </c>
      <c r="F1129" s="276" t="s">
        <v>753</v>
      </c>
      <c r="G1129" s="274"/>
      <c r="H1129" s="275" t="s">
        <v>22</v>
      </c>
      <c r="I1129" s="277"/>
      <c r="J1129" s="274"/>
      <c r="K1129" s="274"/>
      <c r="L1129" s="278"/>
      <c r="M1129" s="279"/>
      <c r="N1129" s="280"/>
      <c r="O1129" s="280"/>
      <c r="P1129" s="280"/>
      <c r="Q1129" s="280"/>
      <c r="R1129" s="280"/>
      <c r="S1129" s="280"/>
      <c r="T1129" s="281"/>
      <c r="AT1129" s="282" t="s">
        <v>218</v>
      </c>
      <c r="AU1129" s="282" t="s">
        <v>85</v>
      </c>
      <c r="AV1129" s="14" t="s">
        <v>18</v>
      </c>
      <c r="AW1129" s="14" t="s">
        <v>39</v>
      </c>
      <c r="AX1129" s="14" t="s">
        <v>76</v>
      </c>
      <c r="AY1129" s="282" t="s">
        <v>208</v>
      </c>
    </row>
    <row r="1130" spans="2:51" s="14" customFormat="1" ht="13.5">
      <c r="B1130" s="273"/>
      <c r="C1130" s="274"/>
      <c r="D1130" s="248" t="s">
        <v>218</v>
      </c>
      <c r="E1130" s="275" t="s">
        <v>22</v>
      </c>
      <c r="F1130" s="276" t="s">
        <v>1311</v>
      </c>
      <c r="G1130" s="274"/>
      <c r="H1130" s="275" t="s">
        <v>22</v>
      </c>
      <c r="I1130" s="277"/>
      <c r="J1130" s="274"/>
      <c r="K1130" s="274"/>
      <c r="L1130" s="278"/>
      <c r="M1130" s="279"/>
      <c r="N1130" s="280"/>
      <c r="O1130" s="280"/>
      <c r="P1130" s="280"/>
      <c r="Q1130" s="280"/>
      <c r="R1130" s="280"/>
      <c r="S1130" s="280"/>
      <c r="T1130" s="281"/>
      <c r="AT1130" s="282" t="s">
        <v>218</v>
      </c>
      <c r="AU1130" s="282" t="s">
        <v>85</v>
      </c>
      <c r="AV1130" s="14" t="s">
        <v>18</v>
      </c>
      <c r="AW1130" s="14" t="s">
        <v>39</v>
      </c>
      <c r="AX1130" s="14" t="s">
        <v>76</v>
      </c>
      <c r="AY1130" s="282" t="s">
        <v>208</v>
      </c>
    </row>
    <row r="1131" spans="2:51" s="14" customFormat="1" ht="13.5">
      <c r="B1131" s="273"/>
      <c r="C1131" s="274"/>
      <c r="D1131" s="248" t="s">
        <v>218</v>
      </c>
      <c r="E1131" s="275" t="s">
        <v>22</v>
      </c>
      <c r="F1131" s="276" t="s">
        <v>1312</v>
      </c>
      <c r="G1131" s="274"/>
      <c r="H1131" s="275" t="s">
        <v>22</v>
      </c>
      <c r="I1131" s="277"/>
      <c r="J1131" s="274"/>
      <c r="K1131" s="274"/>
      <c r="L1131" s="278"/>
      <c r="M1131" s="279"/>
      <c r="N1131" s="280"/>
      <c r="O1131" s="280"/>
      <c r="P1131" s="280"/>
      <c r="Q1131" s="280"/>
      <c r="R1131" s="280"/>
      <c r="S1131" s="280"/>
      <c r="T1131" s="281"/>
      <c r="AT1131" s="282" t="s">
        <v>218</v>
      </c>
      <c r="AU1131" s="282" t="s">
        <v>85</v>
      </c>
      <c r="AV1131" s="14" t="s">
        <v>18</v>
      </c>
      <c r="AW1131" s="14" t="s">
        <v>39</v>
      </c>
      <c r="AX1131" s="14" t="s">
        <v>76</v>
      </c>
      <c r="AY1131" s="282" t="s">
        <v>208</v>
      </c>
    </row>
    <row r="1132" spans="2:51" s="12" customFormat="1" ht="13.5">
      <c r="B1132" s="251"/>
      <c r="C1132" s="252"/>
      <c r="D1132" s="248" t="s">
        <v>218</v>
      </c>
      <c r="E1132" s="253" t="s">
        <v>22</v>
      </c>
      <c r="F1132" s="254" t="s">
        <v>1376</v>
      </c>
      <c r="G1132" s="252"/>
      <c r="H1132" s="255">
        <v>6.825</v>
      </c>
      <c r="I1132" s="256"/>
      <c r="J1132" s="252"/>
      <c r="K1132" s="252"/>
      <c r="L1132" s="257"/>
      <c r="M1132" s="258"/>
      <c r="N1132" s="259"/>
      <c r="O1132" s="259"/>
      <c r="P1132" s="259"/>
      <c r="Q1132" s="259"/>
      <c r="R1132" s="259"/>
      <c r="S1132" s="259"/>
      <c r="T1132" s="260"/>
      <c r="AT1132" s="261" t="s">
        <v>218</v>
      </c>
      <c r="AU1132" s="261" t="s">
        <v>85</v>
      </c>
      <c r="AV1132" s="12" t="s">
        <v>85</v>
      </c>
      <c r="AW1132" s="12" t="s">
        <v>39</v>
      </c>
      <c r="AX1132" s="12" t="s">
        <v>76</v>
      </c>
      <c r="AY1132" s="261" t="s">
        <v>208</v>
      </c>
    </row>
    <row r="1133" spans="2:51" s="12" customFormat="1" ht="13.5">
      <c r="B1133" s="251"/>
      <c r="C1133" s="252"/>
      <c r="D1133" s="248" t="s">
        <v>218</v>
      </c>
      <c r="E1133" s="253" t="s">
        <v>22</v>
      </c>
      <c r="F1133" s="254" t="s">
        <v>1377</v>
      </c>
      <c r="G1133" s="252"/>
      <c r="H1133" s="255">
        <v>5.75</v>
      </c>
      <c r="I1133" s="256"/>
      <c r="J1133" s="252"/>
      <c r="K1133" s="252"/>
      <c r="L1133" s="257"/>
      <c r="M1133" s="258"/>
      <c r="N1133" s="259"/>
      <c r="O1133" s="259"/>
      <c r="P1133" s="259"/>
      <c r="Q1133" s="259"/>
      <c r="R1133" s="259"/>
      <c r="S1133" s="259"/>
      <c r="T1133" s="260"/>
      <c r="AT1133" s="261" t="s">
        <v>218</v>
      </c>
      <c r="AU1133" s="261" t="s">
        <v>85</v>
      </c>
      <c r="AV1133" s="12" t="s">
        <v>85</v>
      </c>
      <c r="AW1133" s="12" t="s">
        <v>39</v>
      </c>
      <c r="AX1133" s="12" t="s">
        <v>76</v>
      </c>
      <c r="AY1133" s="261" t="s">
        <v>208</v>
      </c>
    </row>
    <row r="1134" spans="2:51" s="12" customFormat="1" ht="13.5">
      <c r="B1134" s="251"/>
      <c r="C1134" s="252"/>
      <c r="D1134" s="248" t="s">
        <v>218</v>
      </c>
      <c r="E1134" s="253" t="s">
        <v>22</v>
      </c>
      <c r="F1134" s="254" t="s">
        <v>1378</v>
      </c>
      <c r="G1134" s="252"/>
      <c r="H1134" s="255">
        <v>4.6</v>
      </c>
      <c r="I1134" s="256"/>
      <c r="J1134" s="252"/>
      <c r="K1134" s="252"/>
      <c r="L1134" s="257"/>
      <c r="M1134" s="258"/>
      <c r="N1134" s="259"/>
      <c r="O1134" s="259"/>
      <c r="P1134" s="259"/>
      <c r="Q1134" s="259"/>
      <c r="R1134" s="259"/>
      <c r="S1134" s="259"/>
      <c r="T1134" s="260"/>
      <c r="AT1134" s="261" t="s">
        <v>218</v>
      </c>
      <c r="AU1134" s="261" t="s">
        <v>85</v>
      </c>
      <c r="AV1134" s="12" t="s">
        <v>85</v>
      </c>
      <c r="AW1134" s="12" t="s">
        <v>39</v>
      </c>
      <c r="AX1134" s="12" t="s">
        <v>76</v>
      </c>
      <c r="AY1134" s="261" t="s">
        <v>208</v>
      </c>
    </row>
    <row r="1135" spans="2:51" s="12" customFormat="1" ht="13.5">
      <c r="B1135" s="251"/>
      <c r="C1135" s="252"/>
      <c r="D1135" s="248" t="s">
        <v>218</v>
      </c>
      <c r="E1135" s="253" t="s">
        <v>22</v>
      </c>
      <c r="F1135" s="254" t="s">
        <v>1379</v>
      </c>
      <c r="G1135" s="252"/>
      <c r="H1135" s="255">
        <v>3</v>
      </c>
      <c r="I1135" s="256"/>
      <c r="J1135" s="252"/>
      <c r="K1135" s="252"/>
      <c r="L1135" s="257"/>
      <c r="M1135" s="258"/>
      <c r="N1135" s="259"/>
      <c r="O1135" s="259"/>
      <c r="P1135" s="259"/>
      <c r="Q1135" s="259"/>
      <c r="R1135" s="259"/>
      <c r="S1135" s="259"/>
      <c r="T1135" s="260"/>
      <c r="AT1135" s="261" t="s">
        <v>218</v>
      </c>
      <c r="AU1135" s="261" t="s">
        <v>85</v>
      </c>
      <c r="AV1135" s="12" t="s">
        <v>85</v>
      </c>
      <c r="AW1135" s="12" t="s">
        <v>39</v>
      </c>
      <c r="AX1135" s="12" t="s">
        <v>76</v>
      </c>
      <c r="AY1135" s="261" t="s">
        <v>208</v>
      </c>
    </row>
    <row r="1136" spans="2:51" s="12" customFormat="1" ht="13.5">
      <c r="B1136" s="251"/>
      <c r="C1136" s="252"/>
      <c r="D1136" s="248" t="s">
        <v>218</v>
      </c>
      <c r="E1136" s="253" t="s">
        <v>22</v>
      </c>
      <c r="F1136" s="254" t="s">
        <v>1380</v>
      </c>
      <c r="G1136" s="252"/>
      <c r="H1136" s="255">
        <v>2</v>
      </c>
      <c r="I1136" s="256"/>
      <c r="J1136" s="252"/>
      <c r="K1136" s="252"/>
      <c r="L1136" s="257"/>
      <c r="M1136" s="258"/>
      <c r="N1136" s="259"/>
      <c r="O1136" s="259"/>
      <c r="P1136" s="259"/>
      <c r="Q1136" s="259"/>
      <c r="R1136" s="259"/>
      <c r="S1136" s="259"/>
      <c r="T1136" s="260"/>
      <c r="AT1136" s="261" t="s">
        <v>218</v>
      </c>
      <c r="AU1136" s="261" t="s">
        <v>85</v>
      </c>
      <c r="AV1136" s="12" t="s">
        <v>85</v>
      </c>
      <c r="AW1136" s="12" t="s">
        <v>39</v>
      </c>
      <c r="AX1136" s="12" t="s">
        <v>76</v>
      </c>
      <c r="AY1136" s="261" t="s">
        <v>208</v>
      </c>
    </row>
    <row r="1137" spans="2:51" s="12" customFormat="1" ht="13.5">
      <c r="B1137" s="251"/>
      <c r="C1137" s="252"/>
      <c r="D1137" s="248" t="s">
        <v>218</v>
      </c>
      <c r="E1137" s="253" t="s">
        <v>22</v>
      </c>
      <c r="F1137" s="254" t="s">
        <v>1381</v>
      </c>
      <c r="G1137" s="252"/>
      <c r="H1137" s="255">
        <v>3.1</v>
      </c>
      <c r="I1137" s="256"/>
      <c r="J1137" s="252"/>
      <c r="K1137" s="252"/>
      <c r="L1137" s="257"/>
      <c r="M1137" s="258"/>
      <c r="N1137" s="259"/>
      <c r="O1137" s="259"/>
      <c r="P1137" s="259"/>
      <c r="Q1137" s="259"/>
      <c r="R1137" s="259"/>
      <c r="S1137" s="259"/>
      <c r="T1137" s="260"/>
      <c r="AT1137" s="261" t="s">
        <v>218</v>
      </c>
      <c r="AU1137" s="261" t="s">
        <v>85</v>
      </c>
      <c r="AV1137" s="12" t="s">
        <v>85</v>
      </c>
      <c r="AW1137" s="12" t="s">
        <v>39</v>
      </c>
      <c r="AX1137" s="12" t="s">
        <v>76</v>
      </c>
      <c r="AY1137" s="261" t="s">
        <v>208</v>
      </c>
    </row>
    <row r="1138" spans="2:51" s="12" customFormat="1" ht="13.5">
      <c r="B1138" s="251"/>
      <c r="C1138" s="252"/>
      <c r="D1138" s="248" t="s">
        <v>218</v>
      </c>
      <c r="E1138" s="253" t="s">
        <v>22</v>
      </c>
      <c r="F1138" s="254" t="s">
        <v>1382</v>
      </c>
      <c r="G1138" s="252"/>
      <c r="H1138" s="255">
        <v>12</v>
      </c>
      <c r="I1138" s="256"/>
      <c r="J1138" s="252"/>
      <c r="K1138" s="252"/>
      <c r="L1138" s="257"/>
      <c r="M1138" s="258"/>
      <c r="N1138" s="259"/>
      <c r="O1138" s="259"/>
      <c r="P1138" s="259"/>
      <c r="Q1138" s="259"/>
      <c r="R1138" s="259"/>
      <c r="S1138" s="259"/>
      <c r="T1138" s="260"/>
      <c r="AT1138" s="261" t="s">
        <v>218</v>
      </c>
      <c r="AU1138" s="261" t="s">
        <v>85</v>
      </c>
      <c r="AV1138" s="12" t="s">
        <v>85</v>
      </c>
      <c r="AW1138" s="12" t="s">
        <v>39</v>
      </c>
      <c r="AX1138" s="12" t="s">
        <v>76</v>
      </c>
      <c r="AY1138" s="261" t="s">
        <v>208</v>
      </c>
    </row>
    <row r="1139" spans="2:51" s="12" customFormat="1" ht="13.5">
      <c r="B1139" s="251"/>
      <c r="C1139" s="252"/>
      <c r="D1139" s="248" t="s">
        <v>218</v>
      </c>
      <c r="E1139" s="253" t="s">
        <v>22</v>
      </c>
      <c r="F1139" s="254" t="s">
        <v>1383</v>
      </c>
      <c r="G1139" s="252"/>
      <c r="H1139" s="255">
        <v>2</v>
      </c>
      <c r="I1139" s="256"/>
      <c r="J1139" s="252"/>
      <c r="K1139" s="252"/>
      <c r="L1139" s="257"/>
      <c r="M1139" s="258"/>
      <c r="N1139" s="259"/>
      <c r="O1139" s="259"/>
      <c r="P1139" s="259"/>
      <c r="Q1139" s="259"/>
      <c r="R1139" s="259"/>
      <c r="S1139" s="259"/>
      <c r="T1139" s="260"/>
      <c r="AT1139" s="261" t="s">
        <v>218</v>
      </c>
      <c r="AU1139" s="261" t="s">
        <v>85</v>
      </c>
      <c r="AV1139" s="12" t="s">
        <v>85</v>
      </c>
      <c r="AW1139" s="12" t="s">
        <v>39</v>
      </c>
      <c r="AX1139" s="12" t="s">
        <v>76</v>
      </c>
      <c r="AY1139" s="261" t="s">
        <v>208</v>
      </c>
    </row>
    <row r="1140" spans="2:51" s="12" customFormat="1" ht="13.5">
      <c r="B1140" s="251"/>
      <c r="C1140" s="252"/>
      <c r="D1140" s="248" t="s">
        <v>218</v>
      </c>
      <c r="E1140" s="253" t="s">
        <v>22</v>
      </c>
      <c r="F1140" s="254" t="s">
        <v>1384</v>
      </c>
      <c r="G1140" s="252"/>
      <c r="H1140" s="255">
        <v>8.5</v>
      </c>
      <c r="I1140" s="256"/>
      <c r="J1140" s="252"/>
      <c r="K1140" s="252"/>
      <c r="L1140" s="257"/>
      <c r="M1140" s="258"/>
      <c r="N1140" s="259"/>
      <c r="O1140" s="259"/>
      <c r="P1140" s="259"/>
      <c r="Q1140" s="259"/>
      <c r="R1140" s="259"/>
      <c r="S1140" s="259"/>
      <c r="T1140" s="260"/>
      <c r="AT1140" s="261" t="s">
        <v>218</v>
      </c>
      <c r="AU1140" s="261" t="s">
        <v>85</v>
      </c>
      <c r="AV1140" s="12" t="s">
        <v>85</v>
      </c>
      <c r="AW1140" s="12" t="s">
        <v>39</v>
      </c>
      <c r="AX1140" s="12" t="s">
        <v>76</v>
      </c>
      <c r="AY1140" s="261" t="s">
        <v>208</v>
      </c>
    </row>
    <row r="1141" spans="2:51" s="12" customFormat="1" ht="13.5">
      <c r="B1141" s="251"/>
      <c r="C1141" s="252"/>
      <c r="D1141" s="248" t="s">
        <v>218</v>
      </c>
      <c r="E1141" s="253" t="s">
        <v>22</v>
      </c>
      <c r="F1141" s="254" t="s">
        <v>1385</v>
      </c>
      <c r="G1141" s="252"/>
      <c r="H1141" s="255">
        <v>1.7</v>
      </c>
      <c r="I1141" s="256"/>
      <c r="J1141" s="252"/>
      <c r="K1141" s="252"/>
      <c r="L1141" s="257"/>
      <c r="M1141" s="258"/>
      <c r="N1141" s="259"/>
      <c r="O1141" s="259"/>
      <c r="P1141" s="259"/>
      <c r="Q1141" s="259"/>
      <c r="R1141" s="259"/>
      <c r="S1141" s="259"/>
      <c r="T1141" s="260"/>
      <c r="AT1141" s="261" t="s">
        <v>218</v>
      </c>
      <c r="AU1141" s="261" t="s">
        <v>85</v>
      </c>
      <c r="AV1141" s="12" t="s">
        <v>85</v>
      </c>
      <c r="AW1141" s="12" t="s">
        <v>39</v>
      </c>
      <c r="AX1141" s="12" t="s">
        <v>76</v>
      </c>
      <c r="AY1141" s="261" t="s">
        <v>208</v>
      </c>
    </row>
    <row r="1142" spans="2:51" s="12" customFormat="1" ht="13.5">
      <c r="B1142" s="251"/>
      <c r="C1142" s="252"/>
      <c r="D1142" s="248" t="s">
        <v>218</v>
      </c>
      <c r="E1142" s="253" t="s">
        <v>22</v>
      </c>
      <c r="F1142" s="254" t="s">
        <v>1386</v>
      </c>
      <c r="G1142" s="252"/>
      <c r="H1142" s="255">
        <v>6</v>
      </c>
      <c r="I1142" s="256"/>
      <c r="J1142" s="252"/>
      <c r="K1142" s="252"/>
      <c r="L1142" s="257"/>
      <c r="M1142" s="258"/>
      <c r="N1142" s="259"/>
      <c r="O1142" s="259"/>
      <c r="P1142" s="259"/>
      <c r="Q1142" s="259"/>
      <c r="R1142" s="259"/>
      <c r="S1142" s="259"/>
      <c r="T1142" s="260"/>
      <c r="AT1142" s="261" t="s">
        <v>218</v>
      </c>
      <c r="AU1142" s="261" t="s">
        <v>85</v>
      </c>
      <c r="AV1142" s="12" t="s">
        <v>85</v>
      </c>
      <c r="AW1142" s="12" t="s">
        <v>39</v>
      </c>
      <c r="AX1142" s="12" t="s">
        <v>76</v>
      </c>
      <c r="AY1142" s="261" t="s">
        <v>208</v>
      </c>
    </row>
    <row r="1143" spans="2:51" s="12" customFormat="1" ht="13.5">
      <c r="B1143" s="251"/>
      <c r="C1143" s="252"/>
      <c r="D1143" s="248" t="s">
        <v>218</v>
      </c>
      <c r="E1143" s="253" t="s">
        <v>22</v>
      </c>
      <c r="F1143" s="254" t="s">
        <v>1387</v>
      </c>
      <c r="G1143" s="252"/>
      <c r="H1143" s="255">
        <v>6</v>
      </c>
      <c r="I1143" s="256"/>
      <c r="J1143" s="252"/>
      <c r="K1143" s="252"/>
      <c r="L1143" s="257"/>
      <c r="M1143" s="258"/>
      <c r="N1143" s="259"/>
      <c r="O1143" s="259"/>
      <c r="P1143" s="259"/>
      <c r="Q1143" s="259"/>
      <c r="R1143" s="259"/>
      <c r="S1143" s="259"/>
      <c r="T1143" s="260"/>
      <c r="AT1143" s="261" t="s">
        <v>218</v>
      </c>
      <c r="AU1143" s="261" t="s">
        <v>85</v>
      </c>
      <c r="AV1143" s="12" t="s">
        <v>85</v>
      </c>
      <c r="AW1143" s="12" t="s">
        <v>39</v>
      </c>
      <c r="AX1143" s="12" t="s">
        <v>76</v>
      </c>
      <c r="AY1143" s="261" t="s">
        <v>208</v>
      </c>
    </row>
    <row r="1144" spans="2:51" s="12" customFormat="1" ht="13.5">
      <c r="B1144" s="251"/>
      <c r="C1144" s="252"/>
      <c r="D1144" s="248" t="s">
        <v>218</v>
      </c>
      <c r="E1144" s="253" t="s">
        <v>22</v>
      </c>
      <c r="F1144" s="254" t="s">
        <v>1388</v>
      </c>
      <c r="G1144" s="252"/>
      <c r="H1144" s="255">
        <v>10</v>
      </c>
      <c r="I1144" s="256"/>
      <c r="J1144" s="252"/>
      <c r="K1144" s="252"/>
      <c r="L1144" s="257"/>
      <c r="M1144" s="258"/>
      <c r="N1144" s="259"/>
      <c r="O1144" s="259"/>
      <c r="P1144" s="259"/>
      <c r="Q1144" s="259"/>
      <c r="R1144" s="259"/>
      <c r="S1144" s="259"/>
      <c r="T1144" s="260"/>
      <c r="AT1144" s="261" t="s">
        <v>218</v>
      </c>
      <c r="AU1144" s="261" t="s">
        <v>85</v>
      </c>
      <c r="AV1144" s="12" t="s">
        <v>85</v>
      </c>
      <c r="AW1144" s="12" t="s">
        <v>39</v>
      </c>
      <c r="AX1144" s="12" t="s">
        <v>76</v>
      </c>
      <c r="AY1144" s="261" t="s">
        <v>208</v>
      </c>
    </row>
    <row r="1145" spans="2:51" s="12" customFormat="1" ht="13.5">
      <c r="B1145" s="251"/>
      <c r="C1145" s="252"/>
      <c r="D1145" s="248" t="s">
        <v>218</v>
      </c>
      <c r="E1145" s="253" t="s">
        <v>22</v>
      </c>
      <c r="F1145" s="254" t="s">
        <v>1389</v>
      </c>
      <c r="G1145" s="252"/>
      <c r="H1145" s="255">
        <v>20.7</v>
      </c>
      <c r="I1145" s="256"/>
      <c r="J1145" s="252"/>
      <c r="K1145" s="252"/>
      <c r="L1145" s="257"/>
      <c r="M1145" s="258"/>
      <c r="N1145" s="259"/>
      <c r="O1145" s="259"/>
      <c r="P1145" s="259"/>
      <c r="Q1145" s="259"/>
      <c r="R1145" s="259"/>
      <c r="S1145" s="259"/>
      <c r="T1145" s="260"/>
      <c r="AT1145" s="261" t="s">
        <v>218</v>
      </c>
      <c r="AU1145" s="261" t="s">
        <v>85</v>
      </c>
      <c r="AV1145" s="12" t="s">
        <v>85</v>
      </c>
      <c r="AW1145" s="12" t="s">
        <v>39</v>
      </c>
      <c r="AX1145" s="12" t="s">
        <v>76</v>
      </c>
      <c r="AY1145" s="261" t="s">
        <v>208</v>
      </c>
    </row>
    <row r="1146" spans="2:51" s="12" customFormat="1" ht="13.5">
      <c r="B1146" s="251"/>
      <c r="C1146" s="252"/>
      <c r="D1146" s="248" t="s">
        <v>218</v>
      </c>
      <c r="E1146" s="253" t="s">
        <v>22</v>
      </c>
      <c r="F1146" s="254" t="s">
        <v>1390</v>
      </c>
      <c r="G1146" s="252"/>
      <c r="H1146" s="255">
        <v>19.6</v>
      </c>
      <c r="I1146" s="256"/>
      <c r="J1146" s="252"/>
      <c r="K1146" s="252"/>
      <c r="L1146" s="257"/>
      <c r="M1146" s="258"/>
      <c r="N1146" s="259"/>
      <c r="O1146" s="259"/>
      <c r="P1146" s="259"/>
      <c r="Q1146" s="259"/>
      <c r="R1146" s="259"/>
      <c r="S1146" s="259"/>
      <c r="T1146" s="260"/>
      <c r="AT1146" s="261" t="s">
        <v>218</v>
      </c>
      <c r="AU1146" s="261" t="s">
        <v>85</v>
      </c>
      <c r="AV1146" s="12" t="s">
        <v>85</v>
      </c>
      <c r="AW1146" s="12" t="s">
        <v>39</v>
      </c>
      <c r="AX1146" s="12" t="s">
        <v>76</v>
      </c>
      <c r="AY1146" s="261" t="s">
        <v>208</v>
      </c>
    </row>
    <row r="1147" spans="2:51" s="12" customFormat="1" ht="13.5">
      <c r="B1147" s="251"/>
      <c r="C1147" s="252"/>
      <c r="D1147" s="248" t="s">
        <v>218</v>
      </c>
      <c r="E1147" s="253" t="s">
        <v>22</v>
      </c>
      <c r="F1147" s="254" t="s">
        <v>1391</v>
      </c>
      <c r="G1147" s="252"/>
      <c r="H1147" s="255">
        <v>3.95</v>
      </c>
      <c r="I1147" s="256"/>
      <c r="J1147" s="252"/>
      <c r="K1147" s="252"/>
      <c r="L1147" s="257"/>
      <c r="M1147" s="258"/>
      <c r="N1147" s="259"/>
      <c r="O1147" s="259"/>
      <c r="P1147" s="259"/>
      <c r="Q1147" s="259"/>
      <c r="R1147" s="259"/>
      <c r="S1147" s="259"/>
      <c r="T1147" s="260"/>
      <c r="AT1147" s="261" t="s">
        <v>218</v>
      </c>
      <c r="AU1147" s="261" t="s">
        <v>85</v>
      </c>
      <c r="AV1147" s="12" t="s">
        <v>85</v>
      </c>
      <c r="AW1147" s="12" t="s">
        <v>39</v>
      </c>
      <c r="AX1147" s="12" t="s">
        <v>76</v>
      </c>
      <c r="AY1147" s="261" t="s">
        <v>208</v>
      </c>
    </row>
    <row r="1148" spans="2:51" s="12" customFormat="1" ht="13.5">
      <c r="B1148" s="251"/>
      <c r="C1148" s="252"/>
      <c r="D1148" s="248" t="s">
        <v>218</v>
      </c>
      <c r="E1148" s="253" t="s">
        <v>22</v>
      </c>
      <c r="F1148" s="254" t="s">
        <v>1392</v>
      </c>
      <c r="G1148" s="252"/>
      <c r="H1148" s="255">
        <v>6.9</v>
      </c>
      <c r="I1148" s="256"/>
      <c r="J1148" s="252"/>
      <c r="K1148" s="252"/>
      <c r="L1148" s="257"/>
      <c r="M1148" s="258"/>
      <c r="N1148" s="259"/>
      <c r="O1148" s="259"/>
      <c r="P1148" s="259"/>
      <c r="Q1148" s="259"/>
      <c r="R1148" s="259"/>
      <c r="S1148" s="259"/>
      <c r="T1148" s="260"/>
      <c r="AT1148" s="261" t="s">
        <v>218</v>
      </c>
      <c r="AU1148" s="261" t="s">
        <v>85</v>
      </c>
      <c r="AV1148" s="12" t="s">
        <v>85</v>
      </c>
      <c r="AW1148" s="12" t="s">
        <v>39</v>
      </c>
      <c r="AX1148" s="12" t="s">
        <v>76</v>
      </c>
      <c r="AY1148" s="261" t="s">
        <v>208</v>
      </c>
    </row>
    <row r="1149" spans="2:51" s="12" customFormat="1" ht="13.5">
      <c r="B1149" s="251"/>
      <c r="C1149" s="252"/>
      <c r="D1149" s="248" t="s">
        <v>218</v>
      </c>
      <c r="E1149" s="253" t="s">
        <v>22</v>
      </c>
      <c r="F1149" s="254" t="s">
        <v>1393</v>
      </c>
      <c r="G1149" s="252"/>
      <c r="H1149" s="255">
        <v>18.4</v>
      </c>
      <c r="I1149" s="256"/>
      <c r="J1149" s="252"/>
      <c r="K1149" s="252"/>
      <c r="L1149" s="257"/>
      <c r="M1149" s="258"/>
      <c r="N1149" s="259"/>
      <c r="O1149" s="259"/>
      <c r="P1149" s="259"/>
      <c r="Q1149" s="259"/>
      <c r="R1149" s="259"/>
      <c r="S1149" s="259"/>
      <c r="T1149" s="260"/>
      <c r="AT1149" s="261" t="s">
        <v>218</v>
      </c>
      <c r="AU1149" s="261" t="s">
        <v>85</v>
      </c>
      <c r="AV1149" s="12" t="s">
        <v>85</v>
      </c>
      <c r="AW1149" s="12" t="s">
        <v>39</v>
      </c>
      <c r="AX1149" s="12" t="s">
        <v>76</v>
      </c>
      <c r="AY1149" s="261" t="s">
        <v>208</v>
      </c>
    </row>
    <row r="1150" spans="2:51" s="13" customFormat="1" ht="13.5">
      <c r="B1150" s="262"/>
      <c r="C1150" s="263"/>
      <c r="D1150" s="248" t="s">
        <v>218</v>
      </c>
      <c r="E1150" s="264" t="s">
        <v>22</v>
      </c>
      <c r="F1150" s="265" t="s">
        <v>259</v>
      </c>
      <c r="G1150" s="263"/>
      <c r="H1150" s="266">
        <v>141.025</v>
      </c>
      <c r="I1150" s="267"/>
      <c r="J1150" s="263"/>
      <c r="K1150" s="263"/>
      <c r="L1150" s="268"/>
      <c r="M1150" s="269"/>
      <c r="N1150" s="270"/>
      <c r="O1150" s="270"/>
      <c r="P1150" s="270"/>
      <c r="Q1150" s="270"/>
      <c r="R1150" s="270"/>
      <c r="S1150" s="270"/>
      <c r="T1150" s="271"/>
      <c r="AT1150" s="272" t="s">
        <v>218</v>
      </c>
      <c r="AU1150" s="272" t="s">
        <v>85</v>
      </c>
      <c r="AV1150" s="13" t="s">
        <v>121</v>
      </c>
      <c r="AW1150" s="13" t="s">
        <v>39</v>
      </c>
      <c r="AX1150" s="13" t="s">
        <v>76</v>
      </c>
      <c r="AY1150" s="272" t="s">
        <v>208</v>
      </c>
    </row>
    <row r="1151" spans="2:51" s="12" customFormat="1" ht="13.5">
      <c r="B1151" s="251"/>
      <c r="C1151" s="252"/>
      <c r="D1151" s="248" t="s">
        <v>218</v>
      </c>
      <c r="E1151" s="253" t="s">
        <v>22</v>
      </c>
      <c r="F1151" s="254" t="s">
        <v>1394</v>
      </c>
      <c r="G1151" s="252"/>
      <c r="H1151" s="255">
        <v>282.05</v>
      </c>
      <c r="I1151" s="256"/>
      <c r="J1151" s="252"/>
      <c r="K1151" s="252"/>
      <c r="L1151" s="257"/>
      <c r="M1151" s="258"/>
      <c r="N1151" s="259"/>
      <c r="O1151" s="259"/>
      <c r="P1151" s="259"/>
      <c r="Q1151" s="259"/>
      <c r="R1151" s="259"/>
      <c r="S1151" s="259"/>
      <c r="T1151" s="260"/>
      <c r="AT1151" s="261" t="s">
        <v>218</v>
      </c>
      <c r="AU1151" s="261" t="s">
        <v>85</v>
      </c>
      <c r="AV1151" s="12" t="s">
        <v>85</v>
      </c>
      <c r="AW1151" s="12" t="s">
        <v>39</v>
      </c>
      <c r="AX1151" s="12" t="s">
        <v>18</v>
      </c>
      <c r="AY1151" s="261" t="s">
        <v>208</v>
      </c>
    </row>
    <row r="1152" spans="2:65" s="1" customFormat="1" ht="16.5" customHeight="1">
      <c r="B1152" s="48"/>
      <c r="C1152" s="286" t="s">
        <v>1395</v>
      </c>
      <c r="D1152" s="286" t="s">
        <v>468</v>
      </c>
      <c r="E1152" s="287" t="s">
        <v>1396</v>
      </c>
      <c r="F1152" s="288" t="s">
        <v>1397</v>
      </c>
      <c r="G1152" s="289" t="s">
        <v>269</v>
      </c>
      <c r="H1152" s="290">
        <v>155.128</v>
      </c>
      <c r="I1152" s="291"/>
      <c r="J1152" s="292">
        <f>ROUND(I1152*H1152,2)</f>
        <v>0</v>
      </c>
      <c r="K1152" s="288" t="s">
        <v>214</v>
      </c>
      <c r="L1152" s="293"/>
      <c r="M1152" s="294" t="s">
        <v>22</v>
      </c>
      <c r="N1152" s="295" t="s">
        <v>47</v>
      </c>
      <c r="O1152" s="49"/>
      <c r="P1152" s="245">
        <f>O1152*H1152</f>
        <v>0</v>
      </c>
      <c r="Q1152" s="245">
        <v>0.0002</v>
      </c>
      <c r="R1152" s="245">
        <f>Q1152*H1152</f>
        <v>0.0310256</v>
      </c>
      <c r="S1152" s="245">
        <v>0</v>
      </c>
      <c r="T1152" s="246">
        <f>S1152*H1152</f>
        <v>0</v>
      </c>
      <c r="AR1152" s="26" t="s">
        <v>250</v>
      </c>
      <c r="AT1152" s="26" t="s">
        <v>468</v>
      </c>
      <c r="AU1152" s="26" t="s">
        <v>85</v>
      </c>
      <c r="AY1152" s="26" t="s">
        <v>208</v>
      </c>
      <c r="BE1152" s="247">
        <f>IF(N1152="základní",J1152,0)</f>
        <v>0</v>
      </c>
      <c r="BF1152" s="247">
        <f>IF(N1152="snížená",J1152,0)</f>
        <v>0</v>
      </c>
      <c r="BG1152" s="247">
        <f>IF(N1152="zákl. přenesená",J1152,0)</f>
        <v>0</v>
      </c>
      <c r="BH1152" s="247">
        <f>IF(N1152="sníž. přenesená",J1152,0)</f>
        <v>0</v>
      </c>
      <c r="BI1152" s="247">
        <f>IF(N1152="nulová",J1152,0)</f>
        <v>0</v>
      </c>
      <c r="BJ1152" s="26" t="s">
        <v>18</v>
      </c>
      <c r="BK1152" s="247">
        <f>ROUND(I1152*H1152,2)</f>
        <v>0</v>
      </c>
      <c r="BL1152" s="26" t="s">
        <v>121</v>
      </c>
      <c r="BM1152" s="26" t="s">
        <v>1398</v>
      </c>
    </row>
    <row r="1153" spans="2:51" s="14" customFormat="1" ht="13.5">
      <c r="B1153" s="273"/>
      <c r="C1153" s="274"/>
      <c r="D1153" s="248" t="s">
        <v>218</v>
      </c>
      <c r="E1153" s="275" t="s">
        <v>22</v>
      </c>
      <c r="F1153" s="276" t="s">
        <v>751</v>
      </c>
      <c r="G1153" s="274"/>
      <c r="H1153" s="275" t="s">
        <v>22</v>
      </c>
      <c r="I1153" s="277"/>
      <c r="J1153" s="274"/>
      <c r="K1153" s="274"/>
      <c r="L1153" s="278"/>
      <c r="M1153" s="279"/>
      <c r="N1153" s="280"/>
      <c r="O1153" s="280"/>
      <c r="P1153" s="280"/>
      <c r="Q1153" s="280"/>
      <c r="R1153" s="280"/>
      <c r="S1153" s="280"/>
      <c r="T1153" s="281"/>
      <c r="AT1153" s="282" t="s">
        <v>218</v>
      </c>
      <c r="AU1153" s="282" t="s">
        <v>85</v>
      </c>
      <c r="AV1153" s="14" t="s">
        <v>18</v>
      </c>
      <c r="AW1153" s="14" t="s">
        <v>39</v>
      </c>
      <c r="AX1153" s="14" t="s">
        <v>76</v>
      </c>
      <c r="AY1153" s="282" t="s">
        <v>208</v>
      </c>
    </row>
    <row r="1154" spans="2:51" s="14" customFormat="1" ht="13.5">
      <c r="B1154" s="273"/>
      <c r="C1154" s="274"/>
      <c r="D1154" s="248" t="s">
        <v>218</v>
      </c>
      <c r="E1154" s="275" t="s">
        <v>22</v>
      </c>
      <c r="F1154" s="276" t="s">
        <v>752</v>
      </c>
      <c r="G1154" s="274"/>
      <c r="H1154" s="275" t="s">
        <v>22</v>
      </c>
      <c r="I1154" s="277"/>
      <c r="J1154" s="274"/>
      <c r="K1154" s="274"/>
      <c r="L1154" s="278"/>
      <c r="M1154" s="279"/>
      <c r="N1154" s="280"/>
      <c r="O1154" s="280"/>
      <c r="P1154" s="280"/>
      <c r="Q1154" s="280"/>
      <c r="R1154" s="280"/>
      <c r="S1154" s="280"/>
      <c r="T1154" s="281"/>
      <c r="AT1154" s="282" t="s">
        <v>218</v>
      </c>
      <c r="AU1154" s="282" t="s">
        <v>85</v>
      </c>
      <c r="AV1154" s="14" t="s">
        <v>18</v>
      </c>
      <c r="AW1154" s="14" t="s">
        <v>39</v>
      </c>
      <c r="AX1154" s="14" t="s">
        <v>76</v>
      </c>
      <c r="AY1154" s="282" t="s">
        <v>208</v>
      </c>
    </row>
    <row r="1155" spans="2:51" s="14" customFormat="1" ht="13.5">
      <c r="B1155" s="273"/>
      <c r="C1155" s="274"/>
      <c r="D1155" s="248" t="s">
        <v>218</v>
      </c>
      <c r="E1155" s="275" t="s">
        <v>22</v>
      </c>
      <c r="F1155" s="276" t="s">
        <v>753</v>
      </c>
      <c r="G1155" s="274"/>
      <c r="H1155" s="275" t="s">
        <v>22</v>
      </c>
      <c r="I1155" s="277"/>
      <c r="J1155" s="274"/>
      <c r="K1155" s="274"/>
      <c r="L1155" s="278"/>
      <c r="M1155" s="279"/>
      <c r="N1155" s="280"/>
      <c r="O1155" s="280"/>
      <c r="P1155" s="280"/>
      <c r="Q1155" s="280"/>
      <c r="R1155" s="280"/>
      <c r="S1155" s="280"/>
      <c r="T1155" s="281"/>
      <c r="AT1155" s="282" t="s">
        <v>218</v>
      </c>
      <c r="AU1155" s="282" t="s">
        <v>85</v>
      </c>
      <c r="AV1155" s="14" t="s">
        <v>18</v>
      </c>
      <c r="AW1155" s="14" t="s">
        <v>39</v>
      </c>
      <c r="AX1155" s="14" t="s">
        <v>76</v>
      </c>
      <c r="AY1155" s="282" t="s">
        <v>208</v>
      </c>
    </row>
    <row r="1156" spans="2:51" s="14" customFormat="1" ht="13.5">
      <c r="B1156" s="273"/>
      <c r="C1156" s="274"/>
      <c r="D1156" s="248" t="s">
        <v>218</v>
      </c>
      <c r="E1156" s="275" t="s">
        <v>22</v>
      </c>
      <c r="F1156" s="276" t="s">
        <v>1311</v>
      </c>
      <c r="G1156" s="274"/>
      <c r="H1156" s="275" t="s">
        <v>22</v>
      </c>
      <c r="I1156" s="277"/>
      <c r="J1156" s="274"/>
      <c r="K1156" s="274"/>
      <c r="L1156" s="278"/>
      <c r="M1156" s="279"/>
      <c r="N1156" s="280"/>
      <c r="O1156" s="280"/>
      <c r="P1156" s="280"/>
      <c r="Q1156" s="280"/>
      <c r="R1156" s="280"/>
      <c r="S1156" s="280"/>
      <c r="T1156" s="281"/>
      <c r="AT1156" s="282" t="s">
        <v>218</v>
      </c>
      <c r="AU1156" s="282" t="s">
        <v>85</v>
      </c>
      <c r="AV1156" s="14" t="s">
        <v>18</v>
      </c>
      <c r="AW1156" s="14" t="s">
        <v>39</v>
      </c>
      <c r="AX1156" s="14" t="s">
        <v>76</v>
      </c>
      <c r="AY1156" s="282" t="s">
        <v>208</v>
      </c>
    </row>
    <row r="1157" spans="2:51" s="14" customFormat="1" ht="13.5">
      <c r="B1157" s="273"/>
      <c r="C1157" s="274"/>
      <c r="D1157" s="248" t="s">
        <v>218</v>
      </c>
      <c r="E1157" s="275" t="s">
        <v>22</v>
      </c>
      <c r="F1157" s="276" t="s">
        <v>1312</v>
      </c>
      <c r="G1157" s="274"/>
      <c r="H1157" s="275" t="s">
        <v>22</v>
      </c>
      <c r="I1157" s="277"/>
      <c r="J1157" s="274"/>
      <c r="K1157" s="274"/>
      <c r="L1157" s="278"/>
      <c r="M1157" s="279"/>
      <c r="N1157" s="280"/>
      <c r="O1157" s="280"/>
      <c r="P1157" s="280"/>
      <c r="Q1157" s="280"/>
      <c r="R1157" s="280"/>
      <c r="S1157" s="280"/>
      <c r="T1157" s="281"/>
      <c r="AT1157" s="282" t="s">
        <v>218</v>
      </c>
      <c r="AU1157" s="282" t="s">
        <v>85</v>
      </c>
      <c r="AV1157" s="14" t="s">
        <v>18</v>
      </c>
      <c r="AW1157" s="14" t="s">
        <v>39</v>
      </c>
      <c r="AX1157" s="14" t="s">
        <v>76</v>
      </c>
      <c r="AY1157" s="282" t="s">
        <v>208</v>
      </c>
    </row>
    <row r="1158" spans="2:51" s="12" customFormat="1" ht="13.5">
      <c r="B1158" s="251"/>
      <c r="C1158" s="252"/>
      <c r="D1158" s="248" t="s">
        <v>218</v>
      </c>
      <c r="E1158" s="253" t="s">
        <v>22</v>
      </c>
      <c r="F1158" s="254" t="s">
        <v>1376</v>
      </c>
      <c r="G1158" s="252"/>
      <c r="H1158" s="255">
        <v>6.825</v>
      </c>
      <c r="I1158" s="256"/>
      <c r="J1158" s="252"/>
      <c r="K1158" s="252"/>
      <c r="L1158" s="257"/>
      <c r="M1158" s="258"/>
      <c r="N1158" s="259"/>
      <c r="O1158" s="259"/>
      <c r="P1158" s="259"/>
      <c r="Q1158" s="259"/>
      <c r="R1158" s="259"/>
      <c r="S1158" s="259"/>
      <c r="T1158" s="260"/>
      <c r="AT1158" s="261" t="s">
        <v>218</v>
      </c>
      <c r="AU1158" s="261" t="s">
        <v>85</v>
      </c>
      <c r="AV1158" s="12" t="s">
        <v>85</v>
      </c>
      <c r="AW1158" s="12" t="s">
        <v>39</v>
      </c>
      <c r="AX1158" s="12" t="s">
        <v>76</v>
      </c>
      <c r="AY1158" s="261" t="s">
        <v>208</v>
      </c>
    </row>
    <row r="1159" spans="2:51" s="12" customFormat="1" ht="13.5">
      <c r="B1159" s="251"/>
      <c r="C1159" s="252"/>
      <c r="D1159" s="248" t="s">
        <v>218</v>
      </c>
      <c r="E1159" s="253" t="s">
        <v>22</v>
      </c>
      <c r="F1159" s="254" t="s">
        <v>1377</v>
      </c>
      <c r="G1159" s="252"/>
      <c r="H1159" s="255">
        <v>5.75</v>
      </c>
      <c r="I1159" s="256"/>
      <c r="J1159" s="252"/>
      <c r="K1159" s="252"/>
      <c r="L1159" s="257"/>
      <c r="M1159" s="258"/>
      <c r="N1159" s="259"/>
      <c r="O1159" s="259"/>
      <c r="P1159" s="259"/>
      <c r="Q1159" s="259"/>
      <c r="R1159" s="259"/>
      <c r="S1159" s="259"/>
      <c r="T1159" s="260"/>
      <c r="AT1159" s="261" t="s">
        <v>218</v>
      </c>
      <c r="AU1159" s="261" t="s">
        <v>85</v>
      </c>
      <c r="AV1159" s="12" t="s">
        <v>85</v>
      </c>
      <c r="AW1159" s="12" t="s">
        <v>39</v>
      </c>
      <c r="AX1159" s="12" t="s">
        <v>76</v>
      </c>
      <c r="AY1159" s="261" t="s">
        <v>208</v>
      </c>
    </row>
    <row r="1160" spans="2:51" s="12" customFormat="1" ht="13.5">
      <c r="B1160" s="251"/>
      <c r="C1160" s="252"/>
      <c r="D1160" s="248" t="s">
        <v>218</v>
      </c>
      <c r="E1160" s="253" t="s">
        <v>22</v>
      </c>
      <c r="F1160" s="254" t="s">
        <v>1378</v>
      </c>
      <c r="G1160" s="252"/>
      <c r="H1160" s="255">
        <v>4.6</v>
      </c>
      <c r="I1160" s="256"/>
      <c r="J1160" s="252"/>
      <c r="K1160" s="252"/>
      <c r="L1160" s="257"/>
      <c r="M1160" s="258"/>
      <c r="N1160" s="259"/>
      <c r="O1160" s="259"/>
      <c r="P1160" s="259"/>
      <c r="Q1160" s="259"/>
      <c r="R1160" s="259"/>
      <c r="S1160" s="259"/>
      <c r="T1160" s="260"/>
      <c r="AT1160" s="261" t="s">
        <v>218</v>
      </c>
      <c r="AU1160" s="261" t="s">
        <v>85</v>
      </c>
      <c r="AV1160" s="12" t="s">
        <v>85</v>
      </c>
      <c r="AW1160" s="12" t="s">
        <v>39</v>
      </c>
      <c r="AX1160" s="12" t="s">
        <v>76</v>
      </c>
      <c r="AY1160" s="261" t="s">
        <v>208</v>
      </c>
    </row>
    <row r="1161" spans="2:51" s="12" customFormat="1" ht="13.5">
      <c r="B1161" s="251"/>
      <c r="C1161" s="252"/>
      <c r="D1161" s="248" t="s">
        <v>218</v>
      </c>
      <c r="E1161" s="253" t="s">
        <v>22</v>
      </c>
      <c r="F1161" s="254" t="s">
        <v>1379</v>
      </c>
      <c r="G1161" s="252"/>
      <c r="H1161" s="255">
        <v>3</v>
      </c>
      <c r="I1161" s="256"/>
      <c r="J1161" s="252"/>
      <c r="K1161" s="252"/>
      <c r="L1161" s="257"/>
      <c r="M1161" s="258"/>
      <c r="N1161" s="259"/>
      <c r="O1161" s="259"/>
      <c r="P1161" s="259"/>
      <c r="Q1161" s="259"/>
      <c r="R1161" s="259"/>
      <c r="S1161" s="259"/>
      <c r="T1161" s="260"/>
      <c r="AT1161" s="261" t="s">
        <v>218</v>
      </c>
      <c r="AU1161" s="261" t="s">
        <v>85</v>
      </c>
      <c r="AV1161" s="12" t="s">
        <v>85</v>
      </c>
      <c r="AW1161" s="12" t="s">
        <v>39</v>
      </c>
      <c r="AX1161" s="12" t="s">
        <v>76</v>
      </c>
      <c r="AY1161" s="261" t="s">
        <v>208</v>
      </c>
    </row>
    <row r="1162" spans="2:51" s="12" customFormat="1" ht="13.5">
      <c r="B1162" s="251"/>
      <c r="C1162" s="252"/>
      <c r="D1162" s="248" t="s">
        <v>218</v>
      </c>
      <c r="E1162" s="253" t="s">
        <v>22</v>
      </c>
      <c r="F1162" s="254" t="s">
        <v>1380</v>
      </c>
      <c r="G1162" s="252"/>
      <c r="H1162" s="255">
        <v>2</v>
      </c>
      <c r="I1162" s="256"/>
      <c r="J1162" s="252"/>
      <c r="K1162" s="252"/>
      <c r="L1162" s="257"/>
      <c r="M1162" s="258"/>
      <c r="N1162" s="259"/>
      <c r="O1162" s="259"/>
      <c r="P1162" s="259"/>
      <c r="Q1162" s="259"/>
      <c r="R1162" s="259"/>
      <c r="S1162" s="259"/>
      <c r="T1162" s="260"/>
      <c r="AT1162" s="261" t="s">
        <v>218</v>
      </c>
      <c r="AU1162" s="261" t="s">
        <v>85</v>
      </c>
      <c r="AV1162" s="12" t="s">
        <v>85</v>
      </c>
      <c r="AW1162" s="12" t="s">
        <v>39</v>
      </c>
      <c r="AX1162" s="12" t="s">
        <v>76</v>
      </c>
      <c r="AY1162" s="261" t="s">
        <v>208</v>
      </c>
    </row>
    <row r="1163" spans="2:51" s="12" customFormat="1" ht="13.5">
      <c r="B1163" s="251"/>
      <c r="C1163" s="252"/>
      <c r="D1163" s="248" t="s">
        <v>218</v>
      </c>
      <c r="E1163" s="253" t="s">
        <v>22</v>
      </c>
      <c r="F1163" s="254" t="s">
        <v>1381</v>
      </c>
      <c r="G1163" s="252"/>
      <c r="H1163" s="255">
        <v>3.1</v>
      </c>
      <c r="I1163" s="256"/>
      <c r="J1163" s="252"/>
      <c r="K1163" s="252"/>
      <c r="L1163" s="257"/>
      <c r="M1163" s="258"/>
      <c r="N1163" s="259"/>
      <c r="O1163" s="259"/>
      <c r="P1163" s="259"/>
      <c r="Q1163" s="259"/>
      <c r="R1163" s="259"/>
      <c r="S1163" s="259"/>
      <c r="T1163" s="260"/>
      <c r="AT1163" s="261" t="s">
        <v>218</v>
      </c>
      <c r="AU1163" s="261" t="s">
        <v>85</v>
      </c>
      <c r="AV1163" s="12" t="s">
        <v>85</v>
      </c>
      <c r="AW1163" s="12" t="s">
        <v>39</v>
      </c>
      <c r="AX1163" s="12" t="s">
        <v>76</v>
      </c>
      <c r="AY1163" s="261" t="s">
        <v>208</v>
      </c>
    </row>
    <row r="1164" spans="2:51" s="12" customFormat="1" ht="13.5">
      <c r="B1164" s="251"/>
      <c r="C1164" s="252"/>
      <c r="D1164" s="248" t="s">
        <v>218</v>
      </c>
      <c r="E1164" s="253" t="s">
        <v>22</v>
      </c>
      <c r="F1164" s="254" t="s">
        <v>1382</v>
      </c>
      <c r="G1164" s="252"/>
      <c r="H1164" s="255">
        <v>12</v>
      </c>
      <c r="I1164" s="256"/>
      <c r="J1164" s="252"/>
      <c r="K1164" s="252"/>
      <c r="L1164" s="257"/>
      <c r="M1164" s="258"/>
      <c r="N1164" s="259"/>
      <c r="O1164" s="259"/>
      <c r="P1164" s="259"/>
      <c r="Q1164" s="259"/>
      <c r="R1164" s="259"/>
      <c r="S1164" s="259"/>
      <c r="T1164" s="260"/>
      <c r="AT1164" s="261" t="s">
        <v>218</v>
      </c>
      <c r="AU1164" s="261" t="s">
        <v>85</v>
      </c>
      <c r="AV1164" s="12" t="s">
        <v>85</v>
      </c>
      <c r="AW1164" s="12" t="s">
        <v>39</v>
      </c>
      <c r="AX1164" s="12" t="s">
        <v>76</v>
      </c>
      <c r="AY1164" s="261" t="s">
        <v>208</v>
      </c>
    </row>
    <row r="1165" spans="2:51" s="12" customFormat="1" ht="13.5">
      <c r="B1165" s="251"/>
      <c r="C1165" s="252"/>
      <c r="D1165" s="248" t="s">
        <v>218</v>
      </c>
      <c r="E1165" s="253" t="s">
        <v>22</v>
      </c>
      <c r="F1165" s="254" t="s">
        <v>1383</v>
      </c>
      <c r="G1165" s="252"/>
      <c r="H1165" s="255">
        <v>2</v>
      </c>
      <c r="I1165" s="256"/>
      <c r="J1165" s="252"/>
      <c r="K1165" s="252"/>
      <c r="L1165" s="257"/>
      <c r="M1165" s="258"/>
      <c r="N1165" s="259"/>
      <c r="O1165" s="259"/>
      <c r="P1165" s="259"/>
      <c r="Q1165" s="259"/>
      <c r="R1165" s="259"/>
      <c r="S1165" s="259"/>
      <c r="T1165" s="260"/>
      <c r="AT1165" s="261" t="s">
        <v>218</v>
      </c>
      <c r="AU1165" s="261" t="s">
        <v>85</v>
      </c>
      <c r="AV1165" s="12" t="s">
        <v>85</v>
      </c>
      <c r="AW1165" s="12" t="s">
        <v>39</v>
      </c>
      <c r="AX1165" s="12" t="s">
        <v>76</v>
      </c>
      <c r="AY1165" s="261" t="s">
        <v>208</v>
      </c>
    </row>
    <row r="1166" spans="2:51" s="12" customFormat="1" ht="13.5">
      <c r="B1166" s="251"/>
      <c r="C1166" s="252"/>
      <c r="D1166" s="248" t="s">
        <v>218</v>
      </c>
      <c r="E1166" s="253" t="s">
        <v>22</v>
      </c>
      <c r="F1166" s="254" t="s">
        <v>1384</v>
      </c>
      <c r="G1166" s="252"/>
      <c r="H1166" s="255">
        <v>8.5</v>
      </c>
      <c r="I1166" s="256"/>
      <c r="J1166" s="252"/>
      <c r="K1166" s="252"/>
      <c r="L1166" s="257"/>
      <c r="M1166" s="258"/>
      <c r="N1166" s="259"/>
      <c r="O1166" s="259"/>
      <c r="P1166" s="259"/>
      <c r="Q1166" s="259"/>
      <c r="R1166" s="259"/>
      <c r="S1166" s="259"/>
      <c r="T1166" s="260"/>
      <c r="AT1166" s="261" t="s">
        <v>218</v>
      </c>
      <c r="AU1166" s="261" t="s">
        <v>85</v>
      </c>
      <c r="AV1166" s="12" t="s">
        <v>85</v>
      </c>
      <c r="AW1166" s="12" t="s">
        <v>39</v>
      </c>
      <c r="AX1166" s="12" t="s">
        <v>76</v>
      </c>
      <c r="AY1166" s="261" t="s">
        <v>208</v>
      </c>
    </row>
    <row r="1167" spans="2:51" s="12" customFormat="1" ht="13.5">
      <c r="B1167" s="251"/>
      <c r="C1167" s="252"/>
      <c r="D1167" s="248" t="s">
        <v>218</v>
      </c>
      <c r="E1167" s="253" t="s">
        <v>22</v>
      </c>
      <c r="F1167" s="254" t="s">
        <v>1385</v>
      </c>
      <c r="G1167" s="252"/>
      <c r="H1167" s="255">
        <v>1.7</v>
      </c>
      <c r="I1167" s="256"/>
      <c r="J1167" s="252"/>
      <c r="K1167" s="252"/>
      <c r="L1167" s="257"/>
      <c r="M1167" s="258"/>
      <c r="N1167" s="259"/>
      <c r="O1167" s="259"/>
      <c r="P1167" s="259"/>
      <c r="Q1167" s="259"/>
      <c r="R1167" s="259"/>
      <c r="S1167" s="259"/>
      <c r="T1167" s="260"/>
      <c r="AT1167" s="261" t="s">
        <v>218</v>
      </c>
      <c r="AU1167" s="261" t="s">
        <v>85</v>
      </c>
      <c r="AV1167" s="12" t="s">
        <v>85</v>
      </c>
      <c r="AW1167" s="12" t="s">
        <v>39</v>
      </c>
      <c r="AX1167" s="12" t="s">
        <v>76</v>
      </c>
      <c r="AY1167" s="261" t="s">
        <v>208</v>
      </c>
    </row>
    <row r="1168" spans="2:51" s="12" customFormat="1" ht="13.5">
      <c r="B1168" s="251"/>
      <c r="C1168" s="252"/>
      <c r="D1168" s="248" t="s">
        <v>218</v>
      </c>
      <c r="E1168" s="253" t="s">
        <v>22</v>
      </c>
      <c r="F1168" s="254" t="s">
        <v>1386</v>
      </c>
      <c r="G1168" s="252"/>
      <c r="H1168" s="255">
        <v>6</v>
      </c>
      <c r="I1168" s="256"/>
      <c r="J1168" s="252"/>
      <c r="K1168" s="252"/>
      <c r="L1168" s="257"/>
      <c r="M1168" s="258"/>
      <c r="N1168" s="259"/>
      <c r="O1168" s="259"/>
      <c r="P1168" s="259"/>
      <c r="Q1168" s="259"/>
      <c r="R1168" s="259"/>
      <c r="S1168" s="259"/>
      <c r="T1168" s="260"/>
      <c r="AT1168" s="261" t="s">
        <v>218</v>
      </c>
      <c r="AU1168" s="261" t="s">
        <v>85</v>
      </c>
      <c r="AV1168" s="12" t="s">
        <v>85</v>
      </c>
      <c r="AW1168" s="12" t="s">
        <v>39</v>
      </c>
      <c r="AX1168" s="12" t="s">
        <v>76</v>
      </c>
      <c r="AY1168" s="261" t="s">
        <v>208</v>
      </c>
    </row>
    <row r="1169" spans="2:51" s="12" customFormat="1" ht="13.5">
      <c r="B1169" s="251"/>
      <c r="C1169" s="252"/>
      <c r="D1169" s="248" t="s">
        <v>218</v>
      </c>
      <c r="E1169" s="253" t="s">
        <v>22</v>
      </c>
      <c r="F1169" s="254" t="s">
        <v>1387</v>
      </c>
      <c r="G1169" s="252"/>
      <c r="H1169" s="255">
        <v>6</v>
      </c>
      <c r="I1169" s="256"/>
      <c r="J1169" s="252"/>
      <c r="K1169" s="252"/>
      <c r="L1169" s="257"/>
      <c r="M1169" s="258"/>
      <c r="N1169" s="259"/>
      <c r="O1169" s="259"/>
      <c r="P1169" s="259"/>
      <c r="Q1169" s="259"/>
      <c r="R1169" s="259"/>
      <c r="S1169" s="259"/>
      <c r="T1169" s="260"/>
      <c r="AT1169" s="261" t="s">
        <v>218</v>
      </c>
      <c r="AU1169" s="261" t="s">
        <v>85</v>
      </c>
      <c r="AV1169" s="12" t="s">
        <v>85</v>
      </c>
      <c r="AW1169" s="12" t="s">
        <v>39</v>
      </c>
      <c r="AX1169" s="12" t="s">
        <v>76</v>
      </c>
      <c r="AY1169" s="261" t="s">
        <v>208</v>
      </c>
    </row>
    <row r="1170" spans="2:51" s="12" customFormat="1" ht="13.5">
      <c r="B1170" s="251"/>
      <c r="C1170" s="252"/>
      <c r="D1170" s="248" t="s">
        <v>218</v>
      </c>
      <c r="E1170" s="253" t="s">
        <v>22</v>
      </c>
      <c r="F1170" s="254" t="s">
        <v>1388</v>
      </c>
      <c r="G1170" s="252"/>
      <c r="H1170" s="255">
        <v>10</v>
      </c>
      <c r="I1170" s="256"/>
      <c r="J1170" s="252"/>
      <c r="K1170" s="252"/>
      <c r="L1170" s="257"/>
      <c r="M1170" s="258"/>
      <c r="N1170" s="259"/>
      <c r="O1170" s="259"/>
      <c r="P1170" s="259"/>
      <c r="Q1170" s="259"/>
      <c r="R1170" s="259"/>
      <c r="S1170" s="259"/>
      <c r="T1170" s="260"/>
      <c r="AT1170" s="261" t="s">
        <v>218</v>
      </c>
      <c r="AU1170" s="261" t="s">
        <v>85</v>
      </c>
      <c r="AV1170" s="12" t="s">
        <v>85</v>
      </c>
      <c r="AW1170" s="12" t="s">
        <v>39</v>
      </c>
      <c r="AX1170" s="12" t="s">
        <v>76</v>
      </c>
      <c r="AY1170" s="261" t="s">
        <v>208</v>
      </c>
    </row>
    <row r="1171" spans="2:51" s="12" customFormat="1" ht="13.5">
      <c r="B1171" s="251"/>
      <c r="C1171" s="252"/>
      <c r="D1171" s="248" t="s">
        <v>218</v>
      </c>
      <c r="E1171" s="253" t="s">
        <v>22</v>
      </c>
      <c r="F1171" s="254" t="s">
        <v>1389</v>
      </c>
      <c r="G1171" s="252"/>
      <c r="H1171" s="255">
        <v>20.7</v>
      </c>
      <c r="I1171" s="256"/>
      <c r="J1171" s="252"/>
      <c r="K1171" s="252"/>
      <c r="L1171" s="257"/>
      <c r="M1171" s="258"/>
      <c r="N1171" s="259"/>
      <c r="O1171" s="259"/>
      <c r="P1171" s="259"/>
      <c r="Q1171" s="259"/>
      <c r="R1171" s="259"/>
      <c r="S1171" s="259"/>
      <c r="T1171" s="260"/>
      <c r="AT1171" s="261" t="s">
        <v>218</v>
      </c>
      <c r="AU1171" s="261" t="s">
        <v>85</v>
      </c>
      <c r="AV1171" s="12" t="s">
        <v>85</v>
      </c>
      <c r="AW1171" s="12" t="s">
        <v>39</v>
      </c>
      <c r="AX1171" s="12" t="s">
        <v>76</v>
      </c>
      <c r="AY1171" s="261" t="s">
        <v>208</v>
      </c>
    </row>
    <row r="1172" spans="2:51" s="12" customFormat="1" ht="13.5">
      <c r="B1172" s="251"/>
      <c r="C1172" s="252"/>
      <c r="D1172" s="248" t="s">
        <v>218</v>
      </c>
      <c r="E1172" s="253" t="s">
        <v>22</v>
      </c>
      <c r="F1172" s="254" t="s">
        <v>1390</v>
      </c>
      <c r="G1172" s="252"/>
      <c r="H1172" s="255">
        <v>19.6</v>
      </c>
      <c r="I1172" s="256"/>
      <c r="J1172" s="252"/>
      <c r="K1172" s="252"/>
      <c r="L1172" s="257"/>
      <c r="M1172" s="258"/>
      <c r="N1172" s="259"/>
      <c r="O1172" s="259"/>
      <c r="P1172" s="259"/>
      <c r="Q1172" s="259"/>
      <c r="R1172" s="259"/>
      <c r="S1172" s="259"/>
      <c r="T1172" s="260"/>
      <c r="AT1172" s="261" t="s">
        <v>218</v>
      </c>
      <c r="AU1172" s="261" t="s">
        <v>85</v>
      </c>
      <c r="AV1172" s="12" t="s">
        <v>85</v>
      </c>
      <c r="AW1172" s="12" t="s">
        <v>39</v>
      </c>
      <c r="AX1172" s="12" t="s">
        <v>76</v>
      </c>
      <c r="AY1172" s="261" t="s">
        <v>208</v>
      </c>
    </row>
    <row r="1173" spans="2:51" s="12" customFormat="1" ht="13.5">
      <c r="B1173" s="251"/>
      <c r="C1173" s="252"/>
      <c r="D1173" s="248" t="s">
        <v>218</v>
      </c>
      <c r="E1173" s="253" t="s">
        <v>22</v>
      </c>
      <c r="F1173" s="254" t="s">
        <v>1391</v>
      </c>
      <c r="G1173" s="252"/>
      <c r="H1173" s="255">
        <v>3.95</v>
      </c>
      <c r="I1173" s="256"/>
      <c r="J1173" s="252"/>
      <c r="K1173" s="252"/>
      <c r="L1173" s="257"/>
      <c r="M1173" s="258"/>
      <c r="N1173" s="259"/>
      <c r="O1173" s="259"/>
      <c r="P1173" s="259"/>
      <c r="Q1173" s="259"/>
      <c r="R1173" s="259"/>
      <c r="S1173" s="259"/>
      <c r="T1173" s="260"/>
      <c r="AT1173" s="261" t="s">
        <v>218</v>
      </c>
      <c r="AU1173" s="261" t="s">
        <v>85</v>
      </c>
      <c r="AV1173" s="12" t="s">
        <v>85</v>
      </c>
      <c r="AW1173" s="12" t="s">
        <v>39</v>
      </c>
      <c r="AX1173" s="12" t="s">
        <v>76</v>
      </c>
      <c r="AY1173" s="261" t="s">
        <v>208</v>
      </c>
    </row>
    <row r="1174" spans="2:51" s="12" customFormat="1" ht="13.5">
      <c r="B1174" s="251"/>
      <c r="C1174" s="252"/>
      <c r="D1174" s="248" t="s">
        <v>218</v>
      </c>
      <c r="E1174" s="253" t="s">
        <v>22</v>
      </c>
      <c r="F1174" s="254" t="s">
        <v>1392</v>
      </c>
      <c r="G1174" s="252"/>
      <c r="H1174" s="255">
        <v>6.9</v>
      </c>
      <c r="I1174" s="256"/>
      <c r="J1174" s="252"/>
      <c r="K1174" s="252"/>
      <c r="L1174" s="257"/>
      <c r="M1174" s="258"/>
      <c r="N1174" s="259"/>
      <c r="O1174" s="259"/>
      <c r="P1174" s="259"/>
      <c r="Q1174" s="259"/>
      <c r="R1174" s="259"/>
      <c r="S1174" s="259"/>
      <c r="T1174" s="260"/>
      <c r="AT1174" s="261" t="s">
        <v>218</v>
      </c>
      <c r="AU1174" s="261" t="s">
        <v>85</v>
      </c>
      <c r="AV1174" s="12" t="s">
        <v>85</v>
      </c>
      <c r="AW1174" s="12" t="s">
        <v>39</v>
      </c>
      <c r="AX1174" s="12" t="s">
        <v>76</v>
      </c>
      <c r="AY1174" s="261" t="s">
        <v>208</v>
      </c>
    </row>
    <row r="1175" spans="2:51" s="12" customFormat="1" ht="13.5">
      <c r="B1175" s="251"/>
      <c r="C1175" s="252"/>
      <c r="D1175" s="248" t="s">
        <v>218</v>
      </c>
      <c r="E1175" s="253" t="s">
        <v>22</v>
      </c>
      <c r="F1175" s="254" t="s">
        <v>1393</v>
      </c>
      <c r="G1175" s="252"/>
      <c r="H1175" s="255">
        <v>18.4</v>
      </c>
      <c r="I1175" s="256"/>
      <c r="J1175" s="252"/>
      <c r="K1175" s="252"/>
      <c r="L1175" s="257"/>
      <c r="M1175" s="258"/>
      <c r="N1175" s="259"/>
      <c r="O1175" s="259"/>
      <c r="P1175" s="259"/>
      <c r="Q1175" s="259"/>
      <c r="R1175" s="259"/>
      <c r="S1175" s="259"/>
      <c r="T1175" s="260"/>
      <c r="AT1175" s="261" t="s">
        <v>218</v>
      </c>
      <c r="AU1175" s="261" t="s">
        <v>85</v>
      </c>
      <c r="AV1175" s="12" t="s">
        <v>85</v>
      </c>
      <c r="AW1175" s="12" t="s">
        <v>39</v>
      </c>
      <c r="AX1175" s="12" t="s">
        <v>76</v>
      </c>
      <c r="AY1175" s="261" t="s">
        <v>208</v>
      </c>
    </row>
    <row r="1176" spans="2:51" s="13" customFormat="1" ht="13.5">
      <c r="B1176" s="262"/>
      <c r="C1176" s="263"/>
      <c r="D1176" s="248" t="s">
        <v>218</v>
      </c>
      <c r="E1176" s="264" t="s">
        <v>22</v>
      </c>
      <c r="F1176" s="265" t="s">
        <v>259</v>
      </c>
      <c r="G1176" s="263"/>
      <c r="H1176" s="266">
        <v>141.025</v>
      </c>
      <c r="I1176" s="267"/>
      <c r="J1176" s="263"/>
      <c r="K1176" s="263"/>
      <c r="L1176" s="268"/>
      <c r="M1176" s="269"/>
      <c r="N1176" s="270"/>
      <c r="O1176" s="270"/>
      <c r="P1176" s="270"/>
      <c r="Q1176" s="270"/>
      <c r="R1176" s="270"/>
      <c r="S1176" s="270"/>
      <c r="T1176" s="271"/>
      <c r="AT1176" s="272" t="s">
        <v>218</v>
      </c>
      <c r="AU1176" s="272" t="s">
        <v>85</v>
      </c>
      <c r="AV1176" s="13" t="s">
        <v>121</v>
      </c>
      <c r="AW1176" s="13" t="s">
        <v>39</v>
      </c>
      <c r="AX1176" s="13" t="s">
        <v>18</v>
      </c>
      <c r="AY1176" s="272" t="s">
        <v>208</v>
      </c>
    </row>
    <row r="1177" spans="2:51" s="12" customFormat="1" ht="13.5">
      <c r="B1177" s="251"/>
      <c r="C1177" s="252"/>
      <c r="D1177" s="248" t="s">
        <v>218</v>
      </c>
      <c r="E1177" s="252"/>
      <c r="F1177" s="254" t="s">
        <v>1399</v>
      </c>
      <c r="G1177" s="252"/>
      <c r="H1177" s="255">
        <v>155.128</v>
      </c>
      <c r="I1177" s="256"/>
      <c r="J1177" s="252"/>
      <c r="K1177" s="252"/>
      <c r="L1177" s="257"/>
      <c r="M1177" s="258"/>
      <c r="N1177" s="259"/>
      <c r="O1177" s="259"/>
      <c r="P1177" s="259"/>
      <c r="Q1177" s="259"/>
      <c r="R1177" s="259"/>
      <c r="S1177" s="259"/>
      <c r="T1177" s="260"/>
      <c r="AT1177" s="261" t="s">
        <v>218</v>
      </c>
      <c r="AU1177" s="261" t="s">
        <v>85</v>
      </c>
      <c r="AV1177" s="12" t="s">
        <v>85</v>
      </c>
      <c r="AW1177" s="12" t="s">
        <v>6</v>
      </c>
      <c r="AX1177" s="12" t="s">
        <v>18</v>
      </c>
      <c r="AY1177" s="261" t="s">
        <v>208</v>
      </c>
    </row>
    <row r="1178" spans="2:65" s="1" customFormat="1" ht="16.5" customHeight="1">
      <c r="B1178" s="48"/>
      <c r="C1178" s="286" t="s">
        <v>1400</v>
      </c>
      <c r="D1178" s="286" t="s">
        <v>468</v>
      </c>
      <c r="E1178" s="287" t="s">
        <v>1401</v>
      </c>
      <c r="F1178" s="288" t="s">
        <v>1402</v>
      </c>
      <c r="G1178" s="289" t="s">
        <v>269</v>
      </c>
      <c r="H1178" s="290">
        <v>155.128</v>
      </c>
      <c r="I1178" s="291"/>
      <c r="J1178" s="292">
        <f>ROUND(I1178*H1178,2)</f>
        <v>0</v>
      </c>
      <c r="K1178" s="288" t="s">
        <v>214</v>
      </c>
      <c r="L1178" s="293"/>
      <c r="M1178" s="294" t="s">
        <v>22</v>
      </c>
      <c r="N1178" s="295" t="s">
        <v>47</v>
      </c>
      <c r="O1178" s="49"/>
      <c r="P1178" s="245">
        <f>O1178*H1178</f>
        <v>0</v>
      </c>
      <c r="Q1178" s="245">
        <v>0.00027</v>
      </c>
      <c r="R1178" s="245">
        <f>Q1178*H1178</f>
        <v>0.041884559999999994</v>
      </c>
      <c r="S1178" s="245">
        <v>0</v>
      </c>
      <c r="T1178" s="246">
        <f>S1178*H1178</f>
        <v>0</v>
      </c>
      <c r="AR1178" s="26" t="s">
        <v>250</v>
      </c>
      <c r="AT1178" s="26" t="s">
        <v>468</v>
      </c>
      <c r="AU1178" s="26" t="s">
        <v>85</v>
      </c>
      <c r="AY1178" s="26" t="s">
        <v>208</v>
      </c>
      <c r="BE1178" s="247">
        <f>IF(N1178="základní",J1178,0)</f>
        <v>0</v>
      </c>
      <c r="BF1178" s="247">
        <f>IF(N1178="snížená",J1178,0)</f>
        <v>0</v>
      </c>
      <c r="BG1178" s="247">
        <f>IF(N1178="zákl. přenesená",J1178,0)</f>
        <v>0</v>
      </c>
      <c r="BH1178" s="247">
        <f>IF(N1178="sníž. přenesená",J1178,0)</f>
        <v>0</v>
      </c>
      <c r="BI1178" s="247">
        <f>IF(N1178="nulová",J1178,0)</f>
        <v>0</v>
      </c>
      <c r="BJ1178" s="26" t="s">
        <v>18</v>
      </c>
      <c r="BK1178" s="247">
        <f>ROUND(I1178*H1178,2)</f>
        <v>0</v>
      </c>
      <c r="BL1178" s="26" t="s">
        <v>121</v>
      </c>
      <c r="BM1178" s="26" t="s">
        <v>1403</v>
      </c>
    </row>
    <row r="1179" spans="2:51" s="14" customFormat="1" ht="13.5">
      <c r="B1179" s="273"/>
      <c r="C1179" s="274"/>
      <c r="D1179" s="248" t="s">
        <v>218</v>
      </c>
      <c r="E1179" s="275" t="s">
        <v>22</v>
      </c>
      <c r="F1179" s="276" t="s">
        <v>751</v>
      </c>
      <c r="G1179" s="274"/>
      <c r="H1179" s="275" t="s">
        <v>22</v>
      </c>
      <c r="I1179" s="277"/>
      <c r="J1179" s="274"/>
      <c r="K1179" s="274"/>
      <c r="L1179" s="278"/>
      <c r="M1179" s="279"/>
      <c r="N1179" s="280"/>
      <c r="O1179" s="280"/>
      <c r="P1179" s="280"/>
      <c r="Q1179" s="280"/>
      <c r="R1179" s="280"/>
      <c r="S1179" s="280"/>
      <c r="T1179" s="281"/>
      <c r="AT1179" s="282" t="s">
        <v>218</v>
      </c>
      <c r="AU1179" s="282" t="s">
        <v>85</v>
      </c>
      <c r="AV1179" s="14" t="s">
        <v>18</v>
      </c>
      <c r="AW1179" s="14" t="s">
        <v>39</v>
      </c>
      <c r="AX1179" s="14" t="s">
        <v>76</v>
      </c>
      <c r="AY1179" s="282" t="s">
        <v>208</v>
      </c>
    </row>
    <row r="1180" spans="2:51" s="14" customFormat="1" ht="13.5">
      <c r="B1180" s="273"/>
      <c r="C1180" s="274"/>
      <c r="D1180" s="248" t="s">
        <v>218</v>
      </c>
      <c r="E1180" s="275" t="s">
        <v>22</v>
      </c>
      <c r="F1180" s="276" t="s">
        <v>752</v>
      </c>
      <c r="G1180" s="274"/>
      <c r="H1180" s="275" t="s">
        <v>22</v>
      </c>
      <c r="I1180" s="277"/>
      <c r="J1180" s="274"/>
      <c r="K1180" s="274"/>
      <c r="L1180" s="278"/>
      <c r="M1180" s="279"/>
      <c r="N1180" s="280"/>
      <c r="O1180" s="280"/>
      <c r="P1180" s="280"/>
      <c r="Q1180" s="280"/>
      <c r="R1180" s="280"/>
      <c r="S1180" s="280"/>
      <c r="T1180" s="281"/>
      <c r="AT1180" s="282" t="s">
        <v>218</v>
      </c>
      <c r="AU1180" s="282" t="s">
        <v>85</v>
      </c>
      <c r="AV1180" s="14" t="s">
        <v>18</v>
      </c>
      <c r="AW1180" s="14" t="s">
        <v>39</v>
      </c>
      <c r="AX1180" s="14" t="s">
        <v>76</v>
      </c>
      <c r="AY1180" s="282" t="s">
        <v>208</v>
      </c>
    </row>
    <row r="1181" spans="2:51" s="14" customFormat="1" ht="13.5">
      <c r="B1181" s="273"/>
      <c r="C1181" s="274"/>
      <c r="D1181" s="248" t="s">
        <v>218</v>
      </c>
      <c r="E1181" s="275" t="s">
        <v>22</v>
      </c>
      <c r="F1181" s="276" t="s">
        <v>753</v>
      </c>
      <c r="G1181" s="274"/>
      <c r="H1181" s="275" t="s">
        <v>22</v>
      </c>
      <c r="I1181" s="277"/>
      <c r="J1181" s="274"/>
      <c r="K1181" s="274"/>
      <c r="L1181" s="278"/>
      <c r="M1181" s="279"/>
      <c r="N1181" s="280"/>
      <c r="O1181" s="280"/>
      <c r="P1181" s="280"/>
      <c r="Q1181" s="280"/>
      <c r="R1181" s="280"/>
      <c r="S1181" s="280"/>
      <c r="T1181" s="281"/>
      <c r="AT1181" s="282" t="s">
        <v>218</v>
      </c>
      <c r="AU1181" s="282" t="s">
        <v>85</v>
      </c>
      <c r="AV1181" s="14" t="s">
        <v>18</v>
      </c>
      <c r="AW1181" s="14" t="s">
        <v>39</v>
      </c>
      <c r="AX1181" s="14" t="s">
        <v>76</v>
      </c>
      <c r="AY1181" s="282" t="s">
        <v>208</v>
      </c>
    </row>
    <row r="1182" spans="2:51" s="14" customFormat="1" ht="13.5">
      <c r="B1182" s="273"/>
      <c r="C1182" s="274"/>
      <c r="D1182" s="248" t="s">
        <v>218</v>
      </c>
      <c r="E1182" s="275" t="s">
        <v>22</v>
      </c>
      <c r="F1182" s="276" t="s">
        <v>1311</v>
      </c>
      <c r="G1182" s="274"/>
      <c r="H1182" s="275" t="s">
        <v>22</v>
      </c>
      <c r="I1182" s="277"/>
      <c r="J1182" s="274"/>
      <c r="K1182" s="274"/>
      <c r="L1182" s="278"/>
      <c r="M1182" s="279"/>
      <c r="N1182" s="280"/>
      <c r="O1182" s="280"/>
      <c r="P1182" s="280"/>
      <c r="Q1182" s="280"/>
      <c r="R1182" s="280"/>
      <c r="S1182" s="280"/>
      <c r="T1182" s="281"/>
      <c r="AT1182" s="282" t="s">
        <v>218</v>
      </c>
      <c r="AU1182" s="282" t="s">
        <v>85</v>
      </c>
      <c r="AV1182" s="14" t="s">
        <v>18</v>
      </c>
      <c r="AW1182" s="14" t="s">
        <v>39</v>
      </c>
      <c r="AX1182" s="14" t="s">
        <v>76</v>
      </c>
      <c r="AY1182" s="282" t="s">
        <v>208</v>
      </c>
    </row>
    <row r="1183" spans="2:51" s="14" customFormat="1" ht="13.5">
      <c r="B1183" s="273"/>
      <c r="C1183" s="274"/>
      <c r="D1183" s="248" t="s">
        <v>218</v>
      </c>
      <c r="E1183" s="275" t="s">
        <v>22</v>
      </c>
      <c r="F1183" s="276" t="s">
        <v>1312</v>
      </c>
      <c r="G1183" s="274"/>
      <c r="H1183" s="275" t="s">
        <v>22</v>
      </c>
      <c r="I1183" s="277"/>
      <c r="J1183" s="274"/>
      <c r="K1183" s="274"/>
      <c r="L1183" s="278"/>
      <c r="M1183" s="279"/>
      <c r="N1183" s="280"/>
      <c r="O1183" s="280"/>
      <c r="P1183" s="280"/>
      <c r="Q1183" s="280"/>
      <c r="R1183" s="280"/>
      <c r="S1183" s="280"/>
      <c r="T1183" s="281"/>
      <c r="AT1183" s="282" t="s">
        <v>218</v>
      </c>
      <c r="AU1183" s="282" t="s">
        <v>85</v>
      </c>
      <c r="AV1183" s="14" t="s">
        <v>18</v>
      </c>
      <c r="AW1183" s="14" t="s">
        <v>39</v>
      </c>
      <c r="AX1183" s="14" t="s">
        <v>76</v>
      </c>
      <c r="AY1183" s="282" t="s">
        <v>208</v>
      </c>
    </row>
    <row r="1184" spans="2:51" s="12" customFormat="1" ht="13.5">
      <c r="B1184" s="251"/>
      <c r="C1184" s="252"/>
      <c r="D1184" s="248" t="s">
        <v>218</v>
      </c>
      <c r="E1184" s="253" t="s">
        <v>22</v>
      </c>
      <c r="F1184" s="254" t="s">
        <v>1376</v>
      </c>
      <c r="G1184" s="252"/>
      <c r="H1184" s="255">
        <v>6.825</v>
      </c>
      <c r="I1184" s="256"/>
      <c r="J1184" s="252"/>
      <c r="K1184" s="252"/>
      <c r="L1184" s="257"/>
      <c r="M1184" s="258"/>
      <c r="N1184" s="259"/>
      <c r="O1184" s="259"/>
      <c r="P1184" s="259"/>
      <c r="Q1184" s="259"/>
      <c r="R1184" s="259"/>
      <c r="S1184" s="259"/>
      <c r="T1184" s="260"/>
      <c r="AT1184" s="261" t="s">
        <v>218</v>
      </c>
      <c r="AU1184" s="261" t="s">
        <v>85</v>
      </c>
      <c r="AV1184" s="12" t="s">
        <v>85</v>
      </c>
      <c r="AW1184" s="12" t="s">
        <v>39</v>
      </c>
      <c r="AX1184" s="12" t="s">
        <v>76</v>
      </c>
      <c r="AY1184" s="261" t="s">
        <v>208</v>
      </c>
    </row>
    <row r="1185" spans="2:51" s="12" customFormat="1" ht="13.5">
      <c r="B1185" s="251"/>
      <c r="C1185" s="252"/>
      <c r="D1185" s="248" t="s">
        <v>218</v>
      </c>
      <c r="E1185" s="253" t="s">
        <v>22</v>
      </c>
      <c r="F1185" s="254" t="s">
        <v>1377</v>
      </c>
      <c r="G1185" s="252"/>
      <c r="H1185" s="255">
        <v>5.75</v>
      </c>
      <c r="I1185" s="256"/>
      <c r="J1185" s="252"/>
      <c r="K1185" s="252"/>
      <c r="L1185" s="257"/>
      <c r="M1185" s="258"/>
      <c r="N1185" s="259"/>
      <c r="O1185" s="259"/>
      <c r="P1185" s="259"/>
      <c r="Q1185" s="259"/>
      <c r="R1185" s="259"/>
      <c r="S1185" s="259"/>
      <c r="T1185" s="260"/>
      <c r="AT1185" s="261" t="s">
        <v>218</v>
      </c>
      <c r="AU1185" s="261" t="s">
        <v>85</v>
      </c>
      <c r="AV1185" s="12" t="s">
        <v>85</v>
      </c>
      <c r="AW1185" s="12" t="s">
        <v>39</v>
      </c>
      <c r="AX1185" s="12" t="s">
        <v>76</v>
      </c>
      <c r="AY1185" s="261" t="s">
        <v>208</v>
      </c>
    </row>
    <row r="1186" spans="2:51" s="12" customFormat="1" ht="13.5">
      <c r="B1186" s="251"/>
      <c r="C1186" s="252"/>
      <c r="D1186" s="248" t="s">
        <v>218</v>
      </c>
      <c r="E1186" s="253" t="s">
        <v>22</v>
      </c>
      <c r="F1186" s="254" t="s">
        <v>1378</v>
      </c>
      <c r="G1186" s="252"/>
      <c r="H1186" s="255">
        <v>4.6</v>
      </c>
      <c r="I1186" s="256"/>
      <c r="J1186" s="252"/>
      <c r="K1186" s="252"/>
      <c r="L1186" s="257"/>
      <c r="M1186" s="258"/>
      <c r="N1186" s="259"/>
      <c r="O1186" s="259"/>
      <c r="P1186" s="259"/>
      <c r="Q1186" s="259"/>
      <c r="R1186" s="259"/>
      <c r="S1186" s="259"/>
      <c r="T1186" s="260"/>
      <c r="AT1186" s="261" t="s">
        <v>218</v>
      </c>
      <c r="AU1186" s="261" t="s">
        <v>85</v>
      </c>
      <c r="AV1186" s="12" t="s">
        <v>85</v>
      </c>
      <c r="AW1186" s="12" t="s">
        <v>39</v>
      </c>
      <c r="AX1186" s="12" t="s">
        <v>76</v>
      </c>
      <c r="AY1186" s="261" t="s">
        <v>208</v>
      </c>
    </row>
    <row r="1187" spans="2:51" s="12" customFormat="1" ht="13.5">
      <c r="B1187" s="251"/>
      <c r="C1187" s="252"/>
      <c r="D1187" s="248" t="s">
        <v>218</v>
      </c>
      <c r="E1187" s="253" t="s">
        <v>22</v>
      </c>
      <c r="F1187" s="254" t="s">
        <v>1379</v>
      </c>
      <c r="G1187" s="252"/>
      <c r="H1187" s="255">
        <v>3</v>
      </c>
      <c r="I1187" s="256"/>
      <c r="J1187" s="252"/>
      <c r="K1187" s="252"/>
      <c r="L1187" s="257"/>
      <c r="M1187" s="258"/>
      <c r="N1187" s="259"/>
      <c r="O1187" s="259"/>
      <c r="P1187" s="259"/>
      <c r="Q1187" s="259"/>
      <c r="R1187" s="259"/>
      <c r="S1187" s="259"/>
      <c r="T1187" s="260"/>
      <c r="AT1187" s="261" t="s">
        <v>218</v>
      </c>
      <c r="AU1187" s="261" t="s">
        <v>85</v>
      </c>
      <c r="AV1187" s="12" t="s">
        <v>85</v>
      </c>
      <c r="AW1187" s="12" t="s">
        <v>39</v>
      </c>
      <c r="AX1187" s="12" t="s">
        <v>76</v>
      </c>
      <c r="AY1187" s="261" t="s">
        <v>208</v>
      </c>
    </row>
    <row r="1188" spans="2:51" s="12" customFormat="1" ht="13.5">
      <c r="B1188" s="251"/>
      <c r="C1188" s="252"/>
      <c r="D1188" s="248" t="s">
        <v>218</v>
      </c>
      <c r="E1188" s="253" t="s">
        <v>22</v>
      </c>
      <c r="F1188" s="254" t="s">
        <v>1380</v>
      </c>
      <c r="G1188" s="252"/>
      <c r="H1188" s="255">
        <v>2</v>
      </c>
      <c r="I1188" s="256"/>
      <c r="J1188" s="252"/>
      <c r="K1188" s="252"/>
      <c r="L1188" s="257"/>
      <c r="M1188" s="258"/>
      <c r="N1188" s="259"/>
      <c r="O1188" s="259"/>
      <c r="P1188" s="259"/>
      <c r="Q1188" s="259"/>
      <c r="R1188" s="259"/>
      <c r="S1188" s="259"/>
      <c r="T1188" s="260"/>
      <c r="AT1188" s="261" t="s">
        <v>218</v>
      </c>
      <c r="AU1188" s="261" t="s">
        <v>85</v>
      </c>
      <c r="AV1188" s="12" t="s">
        <v>85</v>
      </c>
      <c r="AW1188" s="12" t="s">
        <v>39</v>
      </c>
      <c r="AX1188" s="12" t="s">
        <v>76</v>
      </c>
      <c r="AY1188" s="261" t="s">
        <v>208</v>
      </c>
    </row>
    <row r="1189" spans="2:51" s="12" customFormat="1" ht="13.5">
      <c r="B1189" s="251"/>
      <c r="C1189" s="252"/>
      <c r="D1189" s="248" t="s">
        <v>218</v>
      </c>
      <c r="E1189" s="253" t="s">
        <v>22</v>
      </c>
      <c r="F1189" s="254" t="s">
        <v>1381</v>
      </c>
      <c r="G1189" s="252"/>
      <c r="H1189" s="255">
        <v>3.1</v>
      </c>
      <c r="I1189" s="256"/>
      <c r="J1189" s="252"/>
      <c r="K1189" s="252"/>
      <c r="L1189" s="257"/>
      <c r="M1189" s="258"/>
      <c r="N1189" s="259"/>
      <c r="O1189" s="259"/>
      <c r="P1189" s="259"/>
      <c r="Q1189" s="259"/>
      <c r="R1189" s="259"/>
      <c r="S1189" s="259"/>
      <c r="T1189" s="260"/>
      <c r="AT1189" s="261" t="s">
        <v>218</v>
      </c>
      <c r="AU1189" s="261" t="s">
        <v>85</v>
      </c>
      <c r="AV1189" s="12" t="s">
        <v>85</v>
      </c>
      <c r="AW1189" s="12" t="s">
        <v>39</v>
      </c>
      <c r="AX1189" s="12" t="s">
        <v>76</v>
      </c>
      <c r="AY1189" s="261" t="s">
        <v>208</v>
      </c>
    </row>
    <row r="1190" spans="2:51" s="12" customFormat="1" ht="13.5">
      <c r="B1190" s="251"/>
      <c r="C1190" s="252"/>
      <c r="D1190" s="248" t="s">
        <v>218</v>
      </c>
      <c r="E1190" s="253" t="s">
        <v>22</v>
      </c>
      <c r="F1190" s="254" t="s">
        <v>1382</v>
      </c>
      <c r="G1190" s="252"/>
      <c r="H1190" s="255">
        <v>12</v>
      </c>
      <c r="I1190" s="256"/>
      <c r="J1190" s="252"/>
      <c r="K1190" s="252"/>
      <c r="L1190" s="257"/>
      <c r="M1190" s="258"/>
      <c r="N1190" s="259"/>
      <c r="O1190" s="259"/>
      <c r="P1190" s="259"/>
      <c r="Q1190" s="259"/>
      <c r="R1190" s="259"/>
      <c r="S1190" s="259"/>
      <c r="T1190" s="260"/>
      <c r="AT1190" s="261" t="s">
        <v>218</v>
      </c>
      <c r="AU1190" s="261" t="s">
        <v>85</v>
      </c>
      <c r="AV1190" s="12" t="s">
        <v>85</v>
      </c>
      <c r="AW1190" s="12" t="s">
        <v>39</v>
      </c>
      <c r="AX1190" s="12" t="s">
        <v>76</v>
      </c>
      <c r="AY1190" s="261" t="s">
        <v>208</v>
      </c>
    </row>
    <row r="1191" spans="2:51" s="12" customFormat="1" ht="13.5">
      <c r="B1191" s="251"/>
      <c r="C1191" s="252"/>
      <c r="D1191" s="248" t="s">
        <v>218</v>
      </c>
      <c r="E1191" s="253" t="s">
        <v>22</v>
      </c>
      <c r="F1191" s="254" t="s">
        <v>1383</v>
      </c>
      <c r="G1191" s="252"/>
      <c r="H1191" s="255">
        <v>2</v>
      </c>
      <c r="I1191" s="256"/>
      <c r="J1191" s="252"/>
      <c r="K1191" s="252"/>
      <c r="L1191" s="257"/>
      <c r="M1191" s="258"/>
      <c r="N1191" s="259"/>
      <c r="O1191" s="259"/>
      <c r="P1191" s="259"/>
      <c r="Q1191" s="259"/>
      <c r="R1191" s="259"/>
      <c r="S1191" s="259"/>
      <c r="T1191" s="260"/>
      <c r="AT1191" s="261" t="s">
        <v>218</v>
      </c>
      <c r="AU1191" s="261" t="s">
        <v>85</v>
      </c>
      <c r="AV1191" s="12" t="s">
        <v>85</v>
      </c>
      <c r="AW1191" s="12" t="s">
        <v>39</v>
      </c>
      <c r="AX1191" s="12" t="s">
        <v>76</v>
      </c>
      <c r="AY1191" s="261" t="s">
        <v>208</v>
      </c>
    </row>
    <row r="1192" spans="2:51" s="12" customFormat="1" ht="13.5">
      <c r="B1192" s="251"/>
      <c r="C1192" s="252"/>
      <c r="D1192" s="248" t="s">
        <v>218</v>
      </c>
      <c r="E1192" s="253" t="s">
        <v>22</v>
      </c>
      <c r="F1192" s="254" t="s">
        <v>1384</v>
      </c>
      <c r="G1192" s="252"/>
      <c r="H1192" s="255">
        <v>8.5</v>
      </c>
      <c r="I1192" s="256"/>
      <c r="J1192" s="252"/>
      <c r="K1192" s="252"/>
      <c r="L1192" s="257"/>
      <c r="M1192" s="258"/>
      <c r="N1192" s="259"/>
      <c r="O1192" s="259"/>
      <c r="P1192" s="259"/>
      <c r="Q1192" s="259"/>
      <c r="R1192" s="259"/>
      <c r="S1192" s="259"/>
      <c r="T1192" s="260"/>
      <c r="AT1192" s="261" t="s">
        <v>218</v>
      </c>
      <c r="AU1192" s="261" t="s">
        <v>85</v>
      </c>
      <c r="AV1192" s="12" t="s">
        <v>85</v>
      </c>
      <c r="AW1192" s="12" t="s">
        <v>39</v>
      </c>
      <c r="AX1192" s="12" t="s">
        <v>76</v>
      </c>
      <c r="AY1192" s="261" t="s">
        <v>208</v>
      </c>
    </row>
    <row r="1193" spans="2:51" s="12" customFormat="1" ht="13.5">
      <c r="B1193" s="251"/>
      <c r="C1193" s="252"/>
      <c r="D1193" s="248" t="s">
        <v>218</v>
      </c>
      <c r="E1193" s="253" t="s">
        <v>22</v>
      </c>
      <c r="F1193" s="254" t="s">
        <v>1385</v>
      </c>
      <c r="G1193" s="252"/>
      <c r="H1193" s="255">
        <v>1.7</v>
      </c>
      <c r="I1193" s="256"/>
      <c r="J1193" s="252"/>
      <c r="K1193" s="252"/>
      <c r="L1193" s="257"/>
      <c r="M1193" s="258"/>
      <c r="N1193" s="259"/>
      <c r="O1193" s="259"/>
      <c r="P1193" s="259"/>
      <c r="Q1193" s="259"/>
      <c r="R1193" s="259"/>
      <c r="S1193" s="259"/>
      <c r="T1193" s="260"/>
      <c r="AT1193" s="261" t="s">
        <v>218</v>
      </c>
      <c r="AU1193" s="261" t="s">
        <v>85</v>
      </c>
      <c r="AV1193" s="12" t="s">
        <v>85</v>
      </c>
      <c r="AW1193" s="12" t="s">
        <v>39</v>
      </c>
      <c r="AX1193" s="12" t="s">
        <v>76</v>
      </c>
      <c r="AY1193" s="261" t="s">
        <v>208</v>
      </c>
    </row>
    <row r="1194" spans="2:51" s="12" customFormat="1" ht="13.5">
      <c r="B1194" s="251"/>
      <c r="C1194" s="252"/>
      <c r="D1194" s="248" t="s">
        <v>218</v>
      </c>
      <c r="E1194" s="253" t="s">
        <v>22</v>
      </c>
      <c r="F1194" s="254" t="s">
        <v>1386</v>
      </c>
      <c r="G1194" s="252"/>
      <c r="H1194" s="255">
        <v>6</v>
      </c>
      <c r="I1194" s="256"/>
      <c r="J1194" s="252"/>
      <c r="K1194" s="252"/>
      <c r="L1194" s="257"/>
      <c r="M1194" s="258"/>
      <c r="N1194" s="259"/>
      <c r="O1194" s="259"/>
      <c r="P1194" s="259"/>
      <c r="Q1194" s="259"/>
      <c r="R1194" s="259"/>
      <c r="S1194" s="259"/>
      <c r="T1194" s="260"/>
      <c r="AT1194" s="261" t="s">
        <v>218</v>
      </c>
      <c r="AU1194" s="261" t="s">
        <v>85</v>
      </c>
      <c r="AV1194" s="12" t="s">
        <v>85</v>
      </c>
      <c r="AW1194" s="12" t="s">
        <v>39</v>
      </c>
      <c r="AX1194" s="12" t="s">
        <v>76</v>
      </c>
      <c r="AY1194" s="261" t="s">
        <v>208</v>
      </c>
    </row>
    <row r="1195" spans="2:51" s="12" customFormat="1" ht="13.5">
      <c r="B1195" s="251"/>
      <c r="C1195" s="252"/>
      <c r="D1195" s="248" t="s">
        <v>218</v>
      </c>
      <c r="E1195" s="253" t="s">
        <v>22</v>
      </c>
      <c r="F1195" s="254" t="s">
        <v>1387</v>
      </c>
      <c r="G1195" s="252"/>
      <c r="H1195" s="255">
        <v>6</v>
      </c>
      <c r="I1195" s="256"/>
      <c r="J1195" s="252"/>
      <c r="K1195" s="252"/>
      <c r="L1195" s="257"/>
      <c r="M1195" s="258"/>
      <c r="N1195" s="259"/>
      <c r="O1195" s="259"/>
      <c r="P1195" s="259"/>
      <c r="Q1195" s="259"/>
      <c r="R1195" s="259"/>
      <c r="S1195" s="259"/>
      <c r="T1195" s="260"/>
      <c r="AT1195" s="261" t="s">
        <v>218</v>
      </c>
      <c r="AU1195" s="261" t="s">
        <v>85</v>
      </c>
      <c r="AV1195" s="12" t="s">
        <v>85</v>
      </c>
      <c r="AW1195" s="12" t="s">
        <v>39</v>
      </c>
      <c r="AX1195" s="12" t="s">
        <v>76</v>
      </c>
      <c r="AY1195" s="261" t="s">
        <v>208</v>
      </c>
    </row>
    <row r="1196" spans="2:51" s="12" customFormat="1" ht="13.5">
      <c r="B1196" s="251"/>
      <c r="C1196" s="252"/>
      <c r="D1196" s="248" t="s">
        <v>218</v>
      </c>
      <c r="E1196" s="253" t="s">
        <v>22</v>
      </c>
      <c r="F1196" s="254" t="s">
        <v>1388</v>
      </c>
      <c r="G1196" s="252"/>
      <c r="H1196" s="255">
        <v>10</v>
      </c>
      <c r="I1196" s="256"/>
      <c r="J1196" s="252"/>
      <c r="K1196" s="252"/>
      <c r="L1196" s="257"/>
      <c r="M1196" s="258"/>
      <c r="N1196" s="259"/>
      <c r="O1196" s="259"/>
      <c r="P1196" s="259"/>
      <c r="Q1196" s="259"/>
      <c r="R1196" s="259"/>
      <c r="S1196" s="259"/>
      <c r="T1196" s="260"/>
      <c r="AT1196" s="261" t="s">
        <v>218</v>
      </c>
      <c r="AU1196" s="261" t="s">
        <v>85</v>
      </c>
      <c r="AV1196" s="12" t="s">
        <v>85</v>
      </c>
      <c r="AW1196" s="12" t="s">
        <v>39</v>
      </c>
      <c r="AX1196" s="12" t="s">
        <v>76</v>
      </c>
      <c r="AY1196" s="261" t="s">
        <v>208</v>
      </c>
    </row>
    <row r="1197" spans="2:51" s="12" customFormat="1" ht="13.5">
      <c r="B1197" s="251"/>
      <c r="C1197" s="252"/>
      <c r="D1197" s="248" t="s">
        <v>218</v>
      </c>
      <c r="E1197" s="253" t="s">
        <v>22</v>
      </c>
      <c r="F1197" s="254" t="s">
        <v>1389</v>
      </c>
      <c r="G1197" s="252"/>
      <c r="H1197" s="255">
        <v>20.7</v>
      </c>
      <c r="I1197" s="256"/>
      <c r="J1197" s="252"/>
      <c r="K1197" s="252"/>
      <c r="L1197" s="257"/>
      <c r="M1197" s="258"/>
      <c r="N1197" s="259"/>
      <c r="O1197" s="259"/>
      <c r="P1197" s="259"/>
      <c r="Q1197" s="259"/>
      <c r="R1197" s="259"/>
      <c r="S1197" s="259"/>
      <c r="T1197" s="260"/>
      <c r="AT1197" s="261" t="s">
        <v>218</v>
      </c>
      <c r="AU1197" s="261" t="s">
        <v>85</v>
      </c>
      <c r="AV1197" s="12" t="s">
        <v>85</v>
      </c>
      <c r="AW1197" s="12" t="s">
        <v>39</v>
      </c>
      <c r="AX1197" s="12" t="s">
        <v>76</v>
      </c>
      <c r="AY1197" s="261" t="s">
        <v>208</v>
      </c>
    </row>
    <row r="1198" spans="2:51" s="12" customFormat="1" ht="13.5">
      <c r="B1198" s="251"/>
      <c r="C1198" s="252"/>
      <c r="D1198" s="248" t="s">
        <v>218</v>
      </c>
      <c r="E1198" s="253" t="s">
        <v>22</v>
      </c>
      <c r="F1198" s="254" t="s">
        <v>1390</v>
      </c>
      <c r="G1198" s="252"/>
      <c r="H1198" s="255">
        <v>19.6</v>
      </c>
      <c r="I1198" s="256"/>
      <c r="J1198" s="252"/>
      <c r="K1198" s="252"/>
      <c r="L1198" s="257"/>
      <c r="M1198" s="258"/>
      <c r="N1198" s="259"/>
      <c r="O1198" s="259"/>
      <c r="P1198" s="259"/>
      <c r="Q1198" s="259"/>
      <c r="R1198" s="259"/>
      <c r="S1198" s="259"/>
      <c r="T1198" s="260"/>
      <c r="AT1198" s="261" t="s">
        <v>218</v>
      </c>
      <c r="AU1198" s="261" t="s">
        <v>85</v>
      </c>
      <c r="AV1198" s="12" t="s">
        <v>85</v>
      </c>
      <c r="AW1198" s="12" t="s">
        <v>39</v>
      </c>
      <c r="AX1198" s="12" t="s">
        <v>76</v>
      </c>
      <c r="AY1198" s="261" t="s">
        <v>208</v>
      </c>
    </row>
    <row r="1199" spans="2:51" s="12" customFormat="1" ht="13.5">
      <c r="B1199" s="251"/>
      <c r="C1199" s="252"/>
      <c r="D1199" s="248" t="s">
        <v>218</v>
      </c>
      <c r="E1199" s="253" t="s">
        <v>22</v>
      </c>
      <c r="F1199" s="254" t="s">
        <v>1391</v>
      </c>
      <c r="G1199" s="252"/>
      <c r="H1199" s="255">
        <v>3.95</v>
      </c>
      <c r="I1199" s="256"/>
      <c r="J1199" s="252"/>
      <c r="K1199" s="252"/>
      <c r="L1199" s="257"/>
      <c r="M1199" s="258"/>
      <c r="N1199" s="259"/>
      <c r="O1199" s="259"/>
      <c r="P1199" s="259"/>
      <c r="Q1199" s="259"/>
      <c r="R1199" s="259"/>
      <c r="S1199" s="259"/>
      <c r="T1199" s="260"/>
      <c r="AT1199" s="261" t="s">
        <v>218</v>
      </c>
      <c r="AU1199" s="261" t="s">
        <v>85</v>
      </c>
      <c r="AV1199" s="12" t="s">
        <v>85</v>
      </c>
      <c r="AW1199" s="12" t="s">
        <v>39</v>
      </c>
      <c r="AX1199" s="12" t="s">
        <v>76</v>
      </c>
      <c r="AY1199" s="261" t="s">
        <v>208</v>
      </c>
    </row>
    <row r="1200" spans="2:51" s="12" customFormat="1" ht="13.5">
      <c r="B1200" s="251"/>
      <c r="C1200" s="252"/>
      <c r="D1200" s="248" t="s">
        <v>218</v>
      </c>
      <c r="E1200" s="253" t="s">
        <v>22</v>
      </c>
      <c r="F1200" s="254" t="s">
        <v>1392</v>
      </c>
      <c r="G1200" s="252"/>
      <c r="H1200" s="255">
        <v>6.9</v>
      </c>
      <c r="I1200" s="256"/>
      <c r="J1200" s="252"/>
      <c r="K1200" s="252"/>
      <c r="L1200" s="257"/>
      <c r="M1200" s="258"/>
      <c r="N1200" s="259"/>
      <c r="O1200" s="259"/>
      <c r="P1200" s="259"/>
      <c r="Q1200" s="259"/>
      <c r="R1200" s="259"/>
      <c r="S1200" s="259"/>
      <c r="T1200" s="260"/>
      <c r="AT1200" s="261" t="s">
        <v>218</v>
      </c>
      <c r="AU1200" s="261" t="s">
        <v>85</v>
      </c>
      <c r="AV1200" s="12" t="s">
        <v>85</v>
      </c>
      <c r="AW1200" s="12" t="s">
        <v>39</v>
      </c>
      <c r="AX1200" s="12" t="s">
        <v>76</v>
      </c>
      <c r="AY1200" s="261" t="s">
        <v>208</v>
      </c>
    </row>
    <row r="1201" spans="2:51" s="12" customFormat="1" ht="13.5">
      <c r="B1201" s="251"/>
      <c r="C1201" s="252"/>
      <c r="D1201" s="248" t="s">
        <v>218</v>
      </c>
      <c r="E1201" s="253" t="s">
        <v>22</v>
      </c>
      <c r="F1201" s="254" t="s">
        <v>1393</v>
      </c>
      <c r="G1201" s="252"/>
      <c r="H1201" s="255">
        <v>18.4</v>
      </c>
      <c r="I1201" s="256"/>
      <c r="J1201" s="252"/>
      <c r="K1201" s="252"/>
      <c r="L1201" s="257"/>
      <c r="M1201" s="258"/>
      <c r="N1201" s="259"/>
      <c r="O1201" s="259"/>
      <c r="P1201" s="259"/>
      <c r="Q1201" s="259"/>
      <c r="R1201" s="259"/>
      <c r="S1201" s="259"/>
      <c r="T1201" s="260"/>
      <c r="AT1201" s="261" t="s">
        <v>218</v>
      </c>
      <c r="AU1201" s="261" t="s">
        <v>85</v>
      </c>
      <c r="AV1201" s="12" t="s">
        <v>85</v>
      </c>
      <c r="AW1201" s="12" t="s">
        <v>39</v>
      </c>
      <c r="AX1201" s="12" t="s">
        <v>76</v>
      </c>
      <c r="AY1201" s="261" t="s">
        <v>208</v>
      </c>
    </row>
    <row r="1202" spans="2:51" s="13" customFormat="1" ht="13.5">
      <c r="B1202" s="262"/>
      <c r="C1202" s="263"/>
      <c r="D1202" s="248" t="s">
        <v>218</v>
      </c>
      <c r="E1202" s="264" t="s">
        <v>22</v>
      </c>
      <c r="F1202" s="265" t="s">
        <v>259</v>
      </c>
      <c r="G1202" s="263"/>
      <c r="H1202" s="266">
        <v>141.025</v>
      </c>
      <c r="I1202" s="267"/>
      <c r="J1202" s="263"/>
      <c r="K1202" s="263"/>
      <c r="L1202" s="268"/>
      <c r="M1202" s="269"/>
      <c r="N1202" s="270"/>
      <c r="O1202" s="270"/>
      <c r="P1202" s="270"/>
      <c r="Q1202" s="270"/>
      <c r="R1202" s="270"/>
      <c r="S1202" s="270"/>
      <c r="T1202" s="271"/>
      <c r="AT1202" s="272" t="s">
        <v>218</v>
      </c>
      <c r="AU1202" s="272" t="s">
        <v>85</v>
      </c>
      <c r="AV1202" s="13" t="s">
        <v>121</v>
      </c>
      <c r="AW1202" s="13" t="s">
        <v>39</v>
      </c>
      <c r="AX1202" s="13" t="s">
        <v>18</v>
      </c>
      <c r="AY1202" s="272" t="s">
        <v>208</v>
      </c>
    </row>
    <row r="1203" spans="2:51" s="12" customFormat="1" ht="13.5">
      <c r="B1203" s="251"/>
      <c r="C1203" s="252"/>
      <c r="D1203" s="248" t="s">
        <v>218</v>
      </c>
      <c r="E1203" s="252"/>
      <c r="F1203" s="254" t="s">
        <v>1399</v>
      </c>
      <c r="G1203" s="252"/>
      <c r="H1203" s="255">
        <v>155.128</v>
      </c>
      <c r="I1203" s="256"/>
      <c r="J1203" s="252"/>
      <c r="K1203" s="252"/>
      <c r="L1203" s="257"/>
      <c r="M1203" s="258"/>
      <c r="N1203" s="259"/>
      <c r="O1203" s="259"/>
      <c r="P1203" s="259"/>
      <c r="Q1203" s="259"/>
      <c r="R1203" s="259"/>
      <c r="S1203" s="259"/>
      <c r="T1203" s="260"/>
      <c r="AT1203" s="261" t="s">
        <v>218</v>
      </c>
      <c r="AU1203" s="261" t="s">
        <v>85</v>
      </c>
      <c r="AV1203" s="12" t="s">
        <v>85</v>
      </c>
      <c r="AW1203" s="12" t="s">
        <v>6</v>
      </c>
      <c r="AX1203" s="12" t="s">
        <v>18</v>
      </c>
      <c r="AY1203" s="261" t="s">
        <v>208</v>
      </c>
    </row>
    <row r="1204" spans="2:65" s="1" customFormat="1" ht="25.5" customHeight="1">
      <c r="B1204" s="48"/>
      <c r="C1204" s="236" t="s">
        <v>1404</v>
      </c>
      <c r="D1204" s="236" t="s">
        <v>210</v>
      </c>
      <c r="E1204" s="237" t="s">
        <v>1405</v>
      </c>
      <c r="F1204" s="238" t="s">
        <v>1406</v>
      </c>
      <c r="G1204" s="239" t="s">
        <v>213</v>
      </c>
      <c r="H1204" s="240">
        <v>322.267</v>
      </c>
      <c r="I1204" s="241"/>
      <c r="J1204" s="242">
        <f>ROUND(I1204*H1204,2)</f>
        <v>0</v>
      </c>
      <c r="K1204" s="238" t="s">
        <v>22</v>
      </c>
      <c r="L1204" s="74"/>
      <c r="M1204" s="243" t="s">
        <v>22</v>
      </c>
      <c r="N1204" s="244" t="s">
        <v>47</v>
      </c>
      <c r="O1204" s="49"/>
      <c r="P1204" s="245">
        <f>O1204*H1204</f>
        <v>0</v>
      </c>
      <c r="Q1204" s="245">
        <v>0.00268</v>
      </c>
      <c r="R1204" s="245">
        <f>Q1204*H1204</f>
        <v>0.86367556</v>
      </c>
      <c r="S1204" s="245">
        <v>0</v>
      </c>
      <c r="T1204" s="246">
        <f>S1204*H1204</f>
        <v>0</v>
      </c>
      <c r="AR1204" s="26" t="s">
        <v>121</v>
      </c>
      <c r="AT1204" s="26" t="s">
        <v>210</v>
      </c>
      <c r="AU1204" s="26" t="s">
        <v>85</v>
      </c>
      <c r="AY1204" s="26" t="s">
        <v>208</v>
      </c>
      <c r="BE1204" s="247">
        <f>IF(N1204="základní",J1204,0)</f>
        <v>0</v>
      </c>
      <c r="BF1204" s="247">
        <f>IF(N1204="snížená",J1204,0)</f>
        <v>0</v>
      </c>
      <c r="BG1204" s="247">
        <f>IF(N1204="zákl. přenesená",J1204,0)</f>
        <v>0</v>
      </c>
      <c r="BH1204" s="247">
        <f>IF(N1204="sníž. přenesená",J1204,0)</f>
        <v>0</v>
      </c>
      <c r="BI1204" s="247">
        <f>IF(N1204="nulová",J1204,0)</f>
        <v>0</v>
      </c>
      <c r="BJ1204" s="26" t="s">
        <v>18</v>
      </c>
      <c r="BK1204" s="247">
        <f>ROUND(I1204*H1204,2)</f>
        <v>0</v>
      </c>
      <c r="BL1204" s="26" t="s">
        <v>121</v>
      </c>
      <c r="BM1204" s="26" t="s">
        <v>1407</v>
      </c>
    </row>
    <row r="1205" spans="2:51" s="12" customFormat="1" ht="13.5">
      <c r="B1205" s="251"/>
      <c r="C1205" s="252"/>
      <c r="D1205" s="248" t="s">
        <v>218</v>
      </c>
      <c r="E1205" s="253" t="s">
        <v>22</v>
      </c>
      <c r="F1205" s="254" t="s">
        <v>1408</v>
      </c>
      <c r="G1205" s="252"/>
      <c r="H1205" s="255">
        <v>86.331</v>
      </c>
      <c r="I1205" s="256"/>
      <c r="J1205" s="252"/>
      <c r="K1205" s="252"/>
      <c r="L1205" s="257"/>
      <c r="M1205" s="258"/>
      <c r="N1205" s="259"/>
      <c r="O1205" s="259"/>
      <c r="P1205" s="259"/>
      <c r="Q1205" s="259"/>
      <c r="R1205" s="259"/>
      <c r="S1205" s="259"/>
      <c r="T1205" s="260"/>
      <c r="AT1205" s="261" t="s">
        <v>218</v>
      </c>
      <c r="AU1205" s="261" t="s">
        <v>85</v>
      </c>
      <c r="AV1205" s="12" t="s">
        <v>85</v>
      </c>
      <c r="AW1205" s="12" t="s">
        <v>39</v>
      </c>
      <c r="AX1205" s="12" t="s">
        <v>76</v>
      </c>
      <c r="AY1205" s="261" t="s">
        <v>208</v>
      </c>
    </row>
    <row r="1206" spans="2:51" s="12" customFormat="1" ht="13.5">
      <c r="B1206" s="251"/>
      <c r="C1206" s="252"/>
      <c r="D1206" s="248" t="s">
        <v>218</v>
      </c>
      <c r="E1206" s="253" t="s">
        <v>22</v>
      </c>
      <c r="F1206" s="254" t="s">
        <v>1409</v>
      </c>
      <c r="G1206" s="252"/>
      <c r="H1206" s="255">
        <v>129.218</v>
      </c>
      <c r="I1206" s="256"/>
      <c r="J1206" s="252"/>
      <c r="K1206" s="252"/>
      <c r="L1206" s="257"/>
      <c r="M1206" s="258"/>
      <c r="N1206" s="259"/>
      <c r="O1206" s="259"/>
      <c r="P1206" s="259"/>
      <c r="Q1206" s="259"/>
      <c r="R1206" s="259"/>
      <c r="S1206" s="259"/>
      <c r="T1206" s="260"/>
      <c r="AT1206" s="261" t="s">
        <v>218</v>
      </c>
      <c r="AU1206" s="261" t="s">
        <v>85</v>
      </c>
      <c r="AV1206" s="12" t="s">
        <v>85</v>
      </c>
      <c r="AW1206" s="12" t="s">
        <v>39</v>
      </c>
      <c r="AX1206" s="12" t="s">
        <v>76</v>
      </c>
      <c r="AY1206" s="261" t="s">
        <v>208</v>
      </c>
    </row>
    <row r="1207" spans="2:51" s="12" customFormat="1" ht="13.5">
      <c r="B1207" s="251"/>
      <c r="C1207" s="252"/>
      <c r="D1207" s="248" t="s">
        <v>218</v>
      </c>
      <c r="E1207" s="253" t="s">
        <v>22</v>
      </c>
      <c r="F1207" s="254" t="s">
        <v>1410</v>
      </c>
      <c r="G1207" s="252"/>
      <c r="H1207" s="255">
        <v>106.718</v>
      </c>
      <c r="I1207" s="256"/>
      <c r="J1207" s="252"/>
      <c r="K1207" s="252"/>
      <c r="L1207" s="257"/>
      <c r="M1207" s="258"/>
      <c r="N1207" s="259"/>
      <c r="O1207" s="259"/>
      <c r="P1207" s="259"/>
      <c r="Q1207" s="259"/>
      <c r="R1207" s="259"/>
      <c r="S1207" s="259"/>
      <c r="T1207" s="260"/>
      <c r="AT1207" s="261" t="s">
        <v>218</v>
      </c>
      <c r="AU1207" s="261" t="s">
        <v>85</v>
      </c>
      <c r="AV1207" s="12" t="s">
        <v>85</v>
      </c>
      <c r="AW1207" s="12" t="s">
        <v>39</v>
      </c>
      <c r="AX1207" s="12" t="s">
        <v>76</v>
      </c>
      <c r="AY1207" s="261" t="s">
        <v>208</v>
      </c>
    </row>
    <row r="1208" spans="2:51" s="13" customFormat="1" ht="13.5">
      <c r="B1208" s="262"/>
      <c r="C1208" s="263"/>
      <c r="D1208" s="248" t="s">
        <v>218</v>
      </c>
      <c r="E1208" s="264" t="s">
        <v>22</v>
      </c>
      <c r="F1208" s="265" t="s">
        <v>259</v>
      </c>
      <c r="G1208" s="263"/>
      <c r="H1208" s="266">
        <v>322.267</v>
      </c>
      <c r="I1208" s="267"/>
      <c r="J1208" s="263"/>
      <c r="K1208" s="263"/>
      <c r="L1208" s="268"/>
      <c r="M1208" s="269"/>
      <c r="N1208" s="270"/>
      <c r="O1208" s="270"/>
      <c r="P1208" s="270"/>
      <c r="Q1208" s="270"/>
      <c r="R1208" s="270"/>
      <c r="S1208" s="270"/>
      <c r="T1208" s="271"/>
      <c r="AT1208" s="272" t="s">
        <v>218</v>
      </c>
      <c r="AU1208" s="272" t="s">
        <v>85</v>
      </c>
      <c r="AV1208" s="13" t="s">
        <v>121</v>
      </c>
      <c r="AW1208" s="13" t="s">
        <v>39</v>
      </c>
      <c r="AX1208" s="13" t="s">
        <v>18</v>
      </c>
      <c r="AY1208" s="272" t="s">
        <v>208</v>
      </c>
    </row>
    <row r="1209" spans="2:65" s="1" customFormat="1" ht="16.5" customHeight="1">
      <c r="B1209" s="48"/>
      <c r="C1209" s="286" t="s">
        <v>1411</v>
      </c>
      <c r="D1209" s="286" t="s">
        <v>468</v>
      </c>
      <c r="E1209" s="287" t="s">
        <v>1412</v>
      </c>
      <c r="F1209" s="288" t="s">
        <v>1413</v>
      </c>
      <c r="G1209" s="289" t="s">
        <v>213</v>
      </c>
      <c r="H1209" s="290">
        <v>402.834</v>
      </c>
      <c r="I1209" s="291"/>
      <c r="J1209" s="292">
        <f>ROUND(I1209*H1209,2)</f>
        <v>0</v>
      </c>
      <c r="K1209" s="288" t="s">
        <v>22</v>
      </c>
      <c r="L1209" s="293"/>
      <c r="M1209" s="294" t="s">
        <v>22</v>
      </c>
      <c r="N1209" s="295" t="s">
        <v>47</v>
      </c>
      <c r="O1209" s="49"/>
      <c r="P1209" s="245">
        <f>O1209*H1209</f>
        <v>0</v>
      </c>
      <c r="Q1209" s="245">
        <v>0.0125</v>
      </c>
      <c r="R1209" s="245">
        <f>Q1209*H1209</f>
        <v>5.035425</v>
      </c>
      <c r="S1209" s="245">
        <v>0</v>
      </c>
      <c r="T1209" s="246">
        <f>S1209*H1209</f>
        <v>0</v>
      </c>
      <c r="AR1209" s="26" t="s">
        <v>250</v>
      </c>
      <c r="AT1209" s="26" t="s">
        <v>468</v>
      </c>
      <c r="AU1209" s="26" t="s">
        <v>85</v>
      </c>
      <c r="AY1209" s="26" t="s">
        <v>208</v>
      </c>
      <c r="BE1209" s="247">
        <f>IF(N1209="základní",J1209,0)</f>
        <v>0</v>
      </c>
      <c r="BF1209" s="247">
        <f>IF(N1209="snížená",J1209,0)</f>
        <v>0</v>
      </c>
      <c r="BG1209" s="247">
        <f>IF(N1209="zákl. přenesená",J1209,0)</f>
        <v>0</v>
      </c>
      <c r="BH1209" s="247">
        <f>IF(N1209="sníž. přenesená",J1209,0)</f>
        <v>0</v>
      </c>
      <c r="BI1209" s="247">
        <f>IF(N1209="nulová",J1209,0)</f>
        <v>0</v>
      </c>
      <c r="BJ1209" s="26" t="s">
        <v>18</v>
      </c>
      <c r="BK1209" s="247">
        <f>ROUND(I1209*H1209,2)</f>
        <v>0</v>
      </c>
      <c r="BL1209" s="26" t="s">
        <v>121</v>
      </c>
      <c r="BM1209" s="26" t="s">
        <v>1414</v>
      </c>
    </row>
    <row r="1210" spans="2:51" s="12" customFormat="1" ht="13.5">
      <c r="B1210" s="251"/>
      <c r="C1210" s="252"/>
      <c r="D1210" s="248" t="s">
        <v>218</v>
      </c>
      <c r="E1210" s="252"/>
      <c r="F1210" s="254" t="s">
        <v>1415</v>
      </c>
      <c r="G1210" s="252"/>
      <c r="H1210" s="255">
        <v>402.834</v>
      </c>
      <c r="I1210" s="256"/>
      <c r="J1210" s="252"/>
      <c r="K1210" s="252"/>
      <c r="L1210" s="257"/>
      <c r="M1210" s="258"/>
      <c r="N1210" s="259"/>
      <c r="O1210" s="259"/>
      <c r="P1210" s="259"/>
      <c r="Q1210" s="259"/>
      <c r="R1210" s="259"/>
      <c r="S1210" s="259"/>
      <c r="T1210" s="260"/>
      <c r="AT1210" s="261" t="s">
        <v>218</v>
      </c>
      <c r="AU1210" s="261" t="s">
        <v>85</v>
      </c>
      <c r="AV1210" s="12" t="s">
        <v>85</v>
      </c>
      <c r="AW1210" s="12" t="s">
        <v>6</v>
      </c>
      <c r="AX1210" s="12" t="s">
        <v>18</v>
      </c>
      <c r="AY1210" s="261" t="s">
        <v>208</v>
      </c>
    </row>
    <row r="1211" spans="2:65" s="1" customFormat="1" ht="16.5" customHeight="1">
      <c r="B1211" s="48"/>
      <c r="C1211" s="286" t="s">
        <v>1416</v>
      </c>
      <c r="D1211" s="286" t="s">
        <v>468</v>
      </c>
      <c r="E1211" s="287" t="s">
        <v>1417</v>
      </c>
      <c r="F1211" s="288" t="s">
        <v>1418</v>
      </c>
      <c r="G1211" s="289" t="s">
        <v>213</v>
      </c>
      <c r="H1211" s="290">
        <v>322.267</v>
      </c>
      <c r="I1211" s="291"/>
      <c r="J1211" s="292">
        <f>ROUND(I1211*H1211,2)</f>
        <v>0</v>
      </c>
      <c r="K1211" s="288" t="s">
        <v>22</v>
      </c>
      <c r="L1211" s="293"/>
      <c r="M1211" s="294" t="s">
        <v>22</v>
      </c>
      <c r="N1211" s="295" t="s">
        <v>47</v>
      </c>
      <c r="O1211" s="49"/>
      <c r="P1211" s="245">
        <f>O1211*H1211</f>
        <v>0</v>
      </c>
      <c r="Q1211" s="245">
        <v>0.0125</v>
      </c>
      <c r="R1211" s="245">
        <f>Q1211*H1211</f>
        <v>4.0283375</v>
      </c>
      <c r="S1211" s="245">
        <v>0</v>
      </c>
      <c r="T1211" s="246">
        <f>S1211*H1211</f>
        <v>0</v>
      </c>
      <c r="AR1211" s="26" t="s">
        <v>250</v>
      </c>
      <c r="AT1211" s="26" t="s">
        <v>468</v>
      </c>
      <c r="AU1211" s="26" t="s">
        <v>85</v>
      </c>
      <c r="AY1211" s="26" t="s">
        <v>208</v>
      </c>
      <c r="BE1211" s="247">
        <f>IF(N1211="základní",J1211,0)</f>
        <v>0</v>
      </c>
      <c r="BF1211" s="247">
        <f>IF(N1211="snížená",J1211,0)</f>
        <v>0</v>
      </c>
      <c r="BG1211" s="247">
        <f>IF(N1211="zákl. přenesená",J1211,0)</f>
        <v>0</v>
      </c>
      <c r="BH1211" s="247">
        <f>IF(N1211="sníž. přenesená",J1211,0)</f>
        <v>0</v>
      </c>
      <c r="BI1211" s="247">
        <f>IF(N1211="nulová",J1211,0)</f>
        <v>0</v>
      </c>
      <c r="BJ1211" s="26" t="s">
        <v>18</v>
      </c>
      <c r="BK1211" s="247">
        <f>ROUND(I1211*H1211,2)</f>
        <v>0</v>
      </c>
      <c r="BL1211" s="26" t="s">
        <v>121</v>
      </c>
      <c r="BM1211" s="26" t="s">
        <v>1419</v>
      </c>
    </row>
    <row r="1212" spans="2:51" s="12" customFormat="1" ht="13.5">
      <c r="B1212" s="251"/>
      <c r="C1212" s="252"/>
      <c r="D1212" s="248" t="s">
        <v>218</v>
      </c>
      <c r="E1212" s="252"/>
      <c r="F1212" s="254" t="s">
        <v>1420</v>
      </c>
      <c r="G1212" s="252"/>
      <c r="H1212" s="255">
        <v>322.267</v>
      </c>
      <c r="I1212" s="256"/>
      <c r="J1212" s="252"/>
      <c r="K1212" s="252"/>
      <c r="L1212" s="257"/>
      <c r="M1212" s="258"/>
      <c r="N1212" s="259"/>
      <c r="O1212" s="259"/>
      <c r="P1212" s="259"/>
      <c r="Q1212" s="259"/>
      <c r="R1212" s="259"/>
      <c r="S1212" s="259"/>
      <c r="T1212" s="260"/>
      <c r="AT1212" s="261" t="s">
        <v>218</v>
      </c>
      <c r="AU1212" s="261" t="s">
        <v>85</v>
      </c>
      <c r="AV1212" s="12" t="s">
        <v>85</v>
      </c>
      <c r="AW1212" s="12" t="s">
        <v>6</v>
      </c>
      <c r="AX1212" s="12" t="s">
        <v>18</v>
      </c>
      <c r="AY1212" s="261" t="s">
        <v>208</v>
      </c>
    </row>
    <row r="1213" spans="2:65" s="1" customFormat="1" ht="16.5" customHeight="1">
      <c r="B1213" s="48"/>
      <c r="C1213" s="286" t="s">
        <v>1421</v>
      </c>
      <c r="D1213" s="286" t="s">
        <v>468</v>
      </c>
      <c r="E1213" s="287" t="s">
        <v>1422</v>
      </c>
      <c r="F1213" s="288" t="s">
        <v>1423</v>
      </c>
      <c r="G1213" s="289" t="s">
        <v>213</v>
      </c>
      <c r="H1213" s="290">
        <v>322.267</v>
      </c>
      <c r="I1213" s="291"/>
      <c r="J1213" s="292">
        <f>ROUND(I1213*H1213,2)</f>
        <v>0</v>
      </c>
      <c r="K1213" s="288" t="s">
        <v>22</v>
      </c>
      <c r="L1213" s="293"/>
      <c r="M1213" s="294" t="s">
        <v>22</v>
      </c>
      <c r="N1213" s="295" t="s">
        <v>47</v>
      </c>
      <c r="O1213" s="49"/>
      <c r="P1213" s="245">
        <f>O1213*H1213</f>
        <v>0</v>
      </c>
      <c r="Q1213" s="245">
        <v>0.0125</v>
      </c>
      <c r="R1213" s="245">
        <f>Q1213*H1213</f>
        <v>4.0283375</v>
      </c>
      <c r="S1213" s="245">
        <v>0</v>
      </c>
      <c r="T1213" s="246">
        <f>S1213*H1213</f>
        <v>0</v>
      </c>
      <c r="AR1213" s="26" t="s">
        <v>250</v>
      </c>
      <c r="AT1213" s="26" t="s">
        <v>468</v>
      </c>
      <c r="AU1213" s="26" t="s">
        <v>85</v>
      </c>
      <c r="AY1213" s="26" t="s">
        <v>208</v>
      </c>
      <c r="BE1213" s="247">
        <f>IF(N1213="základní",J1213,0)</f>
        <v>0</v>
      </c>
      <c r="BF1213" s="247">
        <f>IF(N1213="snížená",J1213,0)</f>
        <v>0</v>
      </c>
      <c r="BG1213" s="247">
        <f>IF(N1213="zákl. přenesená",J1213,0)</f>
        <v>0</v>
      </c>
      <c r="BH1213" s="247">
        <f>IF(N1213="sníž. přenesená",J1213,0)</f>
        <v>0</v>
      </c>
      <c r="BI1213" s="247">
        <f>IF(N1213="nulová",J1213,0)</f>
        <v>0</v>
      </c>
      <c r="BJ1213" s="26" t="s">
        <v>18</v>
      </c>
      <c r="BK1213" s="247">
        <f>ROUND(I1213*H1213,2)</f>
        <v>0</v>
      </c>
      <c r="BL1213" s="26" t="s">
        <v>121</v>
      </c>
      <c r="BM1213" s="26" t="s">
        <v>1424</v>
      </c>
    </row>
    <row r="1214" spans="2:51" s="12" customFormat="1" ht="13.5">
      <c r="B1214" s="251"/>
      <c r="C1214" s="252"/>
      <c r="D1214" s="248" t="s">
        <v>218</v>
      </c>
      <c r="E1214" s="252"/>
      <c r="F1214" s="254" t="s">
        <v>1420</v>
      </c>
      <c r="G1214" s="252"/>
      <c r="H1214" s="255">
        <v>322.267</v>
      </c>
      <c r="I1214" s="256"/>
      <c r="J1214" s="252"/>
      <c r="K1214" s="252"/>
      <c r="L1214" s="257"/>
      <c r="M1214" s="258"/>
      <c r="N1214" s="259"/>
      <c r="O1214" s="259"/>
      <c r="P1214" s="259"/>
      <c r="Q1214" s="259"/>
      <c r="R1214" s="259"/>
      <c r="S1214" s="259"/>
      <c r="T1214" s="260"/>
      <c r="AT1214" s="261" t="s">
        <v>218</v>
      </c>
      <c r="AU1214" s="261" t="s">
        <v>85</v>
      </c>
      <c r="AV1214" s="12" t="s">
        <v>85</v>
      </c>
      <c r="AW1214" s="12" t="s">
        <v>6</v>
      </c>
      <c r="AX1214" s="12" t="s">
        <v>18</v>
      </c>
      <c r="AY1214" s="261" t="s">
        <v>208</v>
      </c>
    </row>
    <row r="1215" spans="2:65" s="1" customFormat="1" ht="16.5" customHeight="1">
      <c r="B1215" s="48"/>
      <c r="C1215" s="286" t="s">
        <v>1425</v>
      </c>
      <c r="D1215" s="286" t="s">
        <v>468</v>
      </c>
      <c r="E1215" s="287" t="s">
        <v>1426</v>
      </c>
      <c r="F1215" s="288" t="s">
        <v>1427</v>
      </c>
      <c r="G1215" s="289" t="s">
        <v>213</v>
      </c>
      <c r="H1215" s="290">
        <v>322.267</v>
      </c>
      <c r="I1215" s="291"/>
      <c r="J1215" s="292">
        <f>ROUND(I1215*H1215,2)</f>
        <v>0</v>
      </c>
      <c r="K1215" s="288" t="s">
        <v>22</v>
      </c>
      <c r="L1215" s="293"/>
      <c r="M1215" s="294" t="s">
        <v>22</v>
      </c>
      <c r="N1215" s="295" t="s">
        <v>47</v>
      </c>
      <c r="O1215" s="49"/>
      <c r="P1215" s="245">
        <f>O1215*H1215</f>
        <v>0</v>
      </c>
      <c r="Q1215" s="245">
        <v>0.0125</v>
      </c>
      <c r="R1215" s="245">
        <f>Q1215*H1215</f>
        <v>4.0283375</v>
      </c>
      <c r="S1215" s="245">
        <v>0</v>
      </c>
      <c r="T1215" s="246">
        <f>S1215*H1215</f>
        <v>0</v>
      </c>
      <c r="AR1215" s="26" t="s">
        <v>250</v>
      </c>
      <c r="AT1215" s="26" t="s">
        <v>468</v>
      </c>
      <c r="AU1215" s="26" t="s">
        <v>85</v>
      </c>
      <c r="AY1215" s="26" t="s">
        <v>208</v>
      </c>
      <c r="BE1215" s="247">
        <f>IF(N1215="základní",J1215,0)</f>
        <v>0</v>
      </c>
      <c r="BF1215" s="247">
        <f>IF(N1215="snížená",J1215,0)</f>
        <v>0</v>
      </c>
      <c r="BG1215" s="247">
        <f>IF(N1215="zákl. přenesená",J1215,0)</f>
        <v>0</v>
      </c>
      <c r="BH1215" s="247">
        <f>IF(N1215="sníž. přenesená",J1215,0)</f>
        <v>0</v>
      </c>
      <c r="BI1215" s="247">
        <f>IF(N1215="nulová",J1215,0)</f>
        <v>0</v>
      </c>
      <c r="BJ1215" s="26" t="s">
        <v>18</v>
      </c>
      <c r="BK1215" s="247">
        <f>ROUND(I1215*H1215,2)</f>
        <v>0</v>
      </c>
      <c r="BL1215" s="26" t="s">
        <v>121</v>
      </c>
      <c r="BM1215" s="26" t="s">
        <v>1428</v>
      </c>
    </row>
    <row r="1216" spans="2:51" s="12" customFormat="1" ht="13.5">
      <c r="B1216" s="251"/>
      <c r="C1216" s="252"/>
      <c r="D1216" s="248" t="s">
        <v>218</v>
      </c>
      <c r="E1216" s="252"/>
      <c r="F1216" s="254" t="s">
        <v>1420</v>
      </c>
      <c r="G1216" s="252"/>
      <c r="H1216" s="255">
        <v>322.267</v>
      </c>
      <c r="I1216" s="256"/>
      <c r="J1216" s="252"/>
      <c r="K1216" s="252"/>
      <c r="L1216" s="257"/>
      <c r="M1216" s="258"/>
      <c r="N1216" s="259"/>
      <c r="O1216" s="259"/>
      <c r="P1216" s="259"/>
      <c r="Q1216" s="259"/>
      <c r="R1216" s="259"/>
      <c r="S1216" s="259"/>
      <c r="T1216" s="260"/>
      <c r="AT1216" s="261" t="s">
        <v>218</v>
      </c>
      <c r="AU1216" s="261" t="s">
        <v>85</v>
      </c>
      <c r="AV1216" s="12" t="s">
        <v>85</v>
      </c>
      <c r="AW1216" s="12" t="s">
        <v>6</v>
      </c>
      <c r="AX1216" s="12" t="s">
        <v>18</v>
      </c>
      <c r="AY1216" s="261" t="s">
        <v>208</v>
      </c>
    </row>
    <row r="1217" spans="2:65" s="1" customFormat="1" ht="25.5" customHeight="1">
      <c r="B1217" s="48"/>
      <c r="C1217" s="236" t="s">
        <v>1429</v>
      </c>
      <c r="D1217" s="236" t="s">
        <v>210</v>
      </c>
      <c r="E1217" s="237" t="s">
        <v>1430</v>
      </c>
      <c r="F1217" s="238" t="s">
        <v>1431</v>
      </c>
      <c r="G1217" s="239" t="s">
        <v>213</v>
      </c>
      <c r="H1217" s="240">
        <v>84.263</v>
      </c>
      <c r="I1217" s="241"/>
      <c r="J1217" s="242">
        <f>ROUND(I1217*H1217,2)</f>
        <v>0</v>
      </c>
      <c r="K1217" s="238" t="s">
        <v>22</v>
      </c>
      <c r="L1217" s="74"/>
      <c r="M1217" s="243" t="s">
        <v>22</v>
      </c>
      <c r="N1217" s="244" t="s">
        <v>47</v>
      </c>
      <c r="O1217" s="49"/>
      <c r="P1217" s="245">
        <f>O1217*H1217</f>
        <v>0</v>
      </c>
      <c r="Q1217" s="245">
        <v>0</v>
      </c>
      <c r="R1217" s="245">
        <f>Q1217*H1217</f>
        <v>0</v>
      </c>
      <c r="S1217" s="245">
        <v>0</v>
      </c>
      <c r="T1217" s="246">
        <f>S1217*H1217</f>
        <v>0</v>
      </c>
      <c r="AR1217" s="26" t="s">
        <v>121</v>
      </c>
      <c r="AT1217" s="26" t="s">
        <v>210</v>
      </c>
      <c r="AU1217" s="26" t="s">
        <v>85</v>
      </c>
      <c r="AY1217" s="26" t="s">
        <v>208</v>
      </c>
      <c r="BE1217" s="247">
        <f>IF(N1217="základní",J1217,0)</f>
        <v>0</v>
      </c>
      <c r="BF1217" s="247">
        <f>IF(N1217="snížená",J1217,0)</f>
        <v>0</v>
      </c>
      <c r="BG1217" s="247">
        <f>IF(N1217="zákl. přenesená",J1217,0)</f>
        <v>0</v>
      </c>
      <c r="BH1217" s="247">
        <f>IF(N1217="sníž. přenesená",J1217,0)</f>
        <v>0</v>
      </c>
      <c r="BI1217" s="247">
        <f>IF(N1217="nulová",J1217,0)</f>
        <v>0</v>
      </c>
      <c r="BJ1217" s="26" t="s">
        <v>18</v>
      </c>
      <c r="BK1217" s="247">
        <f>ROUND(I1217*H1217,2)</f>
        <v>0</v>
      </c>
      <c r="BL1217" s="26" t="s">
        <v>121</v>
      </c>
      <c r="BM1217" s="26" t="s">
        <v>1432</v>
      </c>
    </row>
    <row r="1218" spans="2:51" s="14" customFormat="1" ht="13.5">
      <c r="B1218" s="273"/>
      <c r="C1218" s="274"/>
      <c r="D1218" s="248" t="s">
        <v>218</v>
      </c>
      <c r="E1218" s="275" t="s">
        <v>22</v>
      </c>
      <c r="F1218" s="276" t="s">
        <v>1433</v>
      </c>
      <c r="G1218" s="274"/>
      <c r="H1218" s="275" t="s">
        <v>22</v>
      </c>
      <c r="I1218" s="277"/>
      <c r="J1218" s="274"/>
      <c r="K1218" s="274"/>
      <c r="L1218" s="278"/>
      <c r="M1218" s="279"/>
      <c r="N1218" s="280"/>
      <c r="O1218" s="280"/>
      <c r="P1218" s="280"/>
      <c r="Q1218" s="280"/>
      <c r="R1218" s="280"/>
      <c r="S1218" s="280"/>
      <c r="T1218" s="281"/>
      <c r="AT1218" s="282" t="s">
        <v>218</v>
      </c>
      <c r="AU1218" s="282" t="s">
        <v>85</v>
      </c>
      <c r="AV1218" s="14" t="s">
        <v>18</v>
      </c>
      <c r="AW1218" s="14" t="s">
        <v>39</v>
      </c>
      <c r="AX1218" s="14" t="s">
        <v>76</v>
      </c>
      <c r="AY1218" s="282" t="s">
        <v>208</v>
      </c>
    </row>
    <row r="1219" spans="2:51" s="12" customFormat="1" ht="13.5">
      <c r="B1219" s="251"/>
      <c r="C1219" s="252"/>
      <c r="D1219" s="248" t="s">
        <v>218</v>
      </c>
      <c r="E1219" s="253" t="s">
        <v>22</v>
      </c>
      <c r="F1219" s="254" t="s">
        <v>1434</v>
      </c>
      <c r="G1219" s="252"/>
      <c r="H1219" s="255">
        <v>45.548</v>
      </c>
      <c r="I1219" s="256"/>
      <c r="J1219" s="252"/>
      <c r="K1219" s="252"/>
      <c r="L1219" s="257"/>
      <c r="M1219" s="258"/>
      <c r="N1219" s="259"/>
      <c r="O1219" s="259"/>
      <c r="P1219" s="259"/>
      <c r="Q1219" s="259"/>
      <c r="R1219" s="259"/>
      <c r="S1219" s="259"/>
      <c r="T1219" s="260"/>
      <c r="AT1219" s="261" t="s">
        <v>218</v>
      </c>
      <c r="AU1219" s="261" t="s">
        <v>85</v>
      </c>
      <c r="AV1219" s="12" t="s">
        <v>85</v>
      </c>
      <c r="AW1219" s="12" t="s">
        <v>39</v>
      </c>
      <c r="AX1219" s="12" t="s">
        <v>76</v>
      </c>
      <c r="AY1219" s="261" t="s">
        <v>208</v>
      </c>
    </row>
    <row r="1220" spans="2:51" s="12" customFormat="1" ht="13.5">
      <c r="B1220" s="251"/>
      <c r="C1220" s="252"/>
      <c r="D1220" s="248" t="s">
        <v>218</v>
      </c>
      <c r="E1220" s="253" t="s">
        <v>22</v>
      </c>
      <c r="F1220" s="254" t="s">
        <v>1435</v>
      </c>
      <c r="G1220" s="252"/>
      <c r="H1220" s="255">
        <v>38.715</v>
      </c>
      <c r="I1220" s="256"/>
      <c r="J1220" s="252"/>
      <c r="K1220" s="252"/>
      <c r="L1220" s="257"/>
      <c r="M1220" s="258"/>
      <c r="N1220" s="259"/>
      <c r="O1220" s="259"/>
      <c r="P1220" s="259"/>
      <c r="Q1220" s="259"/>
      <c r="R1220" s="259"/>
      <c r="S1220" s="259"/>
      <c r="T1220" s="260"/>
      <c r="AT1220" s="261" t="s">
        <v>218</v>
      </c>
      <c r="AU1220" s="261" t="s">
        <v>85</v>
      </c>
      <c r="AV1220" s="12" t="s">
        <v>85</v>
      </c>
      <c r="AW1220" s="12" t="s">
        <v>39</v>
      </c>
      <c r="AX1220" s="12" t="s">
        <v>76</v>
      </c>
      <c r="AY1220" s="261" t="s">
        <v>208</v>
      </c>
    </row>
    <row r="1221" spans="2:51" s="15" customFormat="1" ht="13.5">
      <c r="B1221" s="296"/>
      <c r="C1221" s="297"/>
      <c r="D1221" s="248" t="s">
        <v>218</v>
      </c>
      <c r="E1221" s="298" t="s">
        <v>22</v>
      </c>
      <c r="F1221" s="299" t="s">
        <v>1436</v>
      </c>
      <c r="G1221" s="297"/>
      <c r="H1221" s="300">
        <v>84.263</v>
      </c>
      <c r="I1221" s="301"/>
      <c r="J1221" s="297"/>
      <c r="K1221" s="297"/>
      <c r="L1221" s="302"/>
      <c r="M1221" s="303"/>
      <c r="N1221" s="304"/>
      <c r="O1221" s="304"/>
      <c r="P1221" s="304"/>
      <c r="Q1221" s="304"/>
      <c r="R1221" s="304"/>
      <c r="S1221" s="304"/>
      <c r="T1221" s="305"/>
      <c r="AT1221" s="306" t="s">
        <v>218</v>
      </c>
      <c r="AU1221" s="306" t="s">
        <v>85</v>
      </c>
      <c r="AV1221" s="15" t="s">
        <v>104</v>
      </c>
      <c r="AW1221" s="15" t="s">
        <v>39</v>
      </c>
      <c r="AX1221" s="15" t="s">
        <v>76</v>
      </c>
      <c r="AY1221" s="306" t="s">
        <v>208</v>
      </c>
    </row>
    <row r="1222" spans="2:51" s="13" customFormat="1" ht="13.5">
      <c r="B1222" s="262"/>
      <c r="C1222" s="263"/>
      <c r="D1222" s="248" t="s">
        <v>218</v>
      </c>
      <c r="E1222" s="264" t="s">
        <v>22</v>
      </c>
      <c r="F1222" s="265" t="s">
        <v>259</v>
      </c>
      <c r="G1222" s="263"/>
      <c r="H1222" s="266">
        <v>84.263</v>
      </c>
      <c r="I1222" s="267"/>
      <c r="J1222" s="263"/>
      <c r="K1222" s="263"/>
      <c r="L1222" s="268"/>
      <c r="M1222" s="269"/>
      <c r="N1222" s="270"/>
      <c r="O1222" s="270"/>
      <c r="P1222" s="270"/>
      <c r="Q1222" s="270"/>
      <c r="R1222" s="270"/>
      <c r="S1222" s="270"/>
      <c r="T1222" s="271"/>
      <c r="AT1222" s="272" t="s">
        <v>218</v>
      </c>
      <c r="AU1222" s="272" t="s">
        <v>85</v>
      </c>
      <c r="AV1222" s="13" t="s">
        <v>121</v>
      </c>
      <c r="AW1222" s="13" t="s">
        <v>39</v>
      </c>
      <c r="AX1222" s="13" t="s">
        <v>18</v>
      </c>
      <c r="AY1222" s="272" t="s">
        <v>208</v>
      </c>
    </row>
    <row r="1223" spans="2:65" s="1" customFormat="1" ht="38.25" customHeight="1">
      <c r="B1223" s="48"/>
      <c r="C1223" s="236" t="s">
        <v>1437</v>
      </c>
      <c r="D1223" s="236" t="s">
        <v>210</v>
      </c>
      <c r="E1223" s="237" t="s">
        <v>1438</v>
      </c>
      <c r="F1223" s="238" t="s">
        <v>1439</v>
      </c>
      <c r="G1223" s="239" t="s">
        <v>213</v>
      </c>
      <c r="H1223" s="240">
        <v>137.051</v>
      </c>
      <c r="I1223" s="241"/>
      <c r="J1223" s="242">
        <f>ROUND(I1223*H1223,2)</f>
        <v>0</v>
      </c>
      <c r="K1223" s="238" t="s">
        <v>214</v>
      </c>
      <c r="L1223" s="74"/>
      <c r="M1223" s="243" t="s">
        <v>22</v>
      </c>
      <c r="N1223" s="244" t="s">
        <v>47</v>
      </c>
      <c r="O1223" s="49"/>
      <c r="P1223" s="245">
        <f>O1223*H1223</f>
        <v>0</v>
      </c>
      <c r="Q1223" s="245">
        <v>0.00628</v>
      </c>
      <c r="R1223" s="245">
        <f>Q1223*H1223</f>
        <v>0.86068028</v>
      </c>
      <c r="S1223" s="245">
        <v>0</v>
      </c>
      <c r="T1223" s="246">
        <f>S1223*H1223</f>
        <v>0</v>
      </c>
      <c r="AR1223" s="26" t="s">
        <v>121</v>
      </c>
      <c r="AT1223" s="26" t="s">
        <v>210</v>
      </c>
      <c r="AU1223" s="26" t="s">
        <v>85</v>
      </c>
      <c r="AY1223" s="26" t="s">
        <v>208</v>
      </c>
      <c r="BE1223" s="247">
        <f>IF(N1223="základní",J1223,0)</f>
        <v>0</v>
      </c>
      <c r="BF1223" s="247">
        <f>IF(N1223="snížená",J1223,0)</f>
        <v>0</v>
      </c>
      <c r="BG1223" s="247">
        <f>IF(N1223="zákl. přenesená",J1223,0)</f>
        <v>0</v>
      </c>
      <c r="BH1223" s="247">
        <f>IF(N1223="sníž. přenesená",J1223,0)</f>
        <v>0</v>
      </c>
      <c r="BI1223" s="247">
        <f>IF(N1223="nulová",J1223,0)</f>
        <v>0</v>
      </c>
      <c r="BJ1223" s="26" t="s">
        <v>18</v>
      </c>
      <c r="BK1223" s="247">
        <f>ROUND(I1223*H1223,2)</f>
        <v>0</v>
      </c>
      <c r="BL1223" s="26" t="s">
        <v>121</v>
      </c>
      <c r="BM1223" s="26" t="s">
        <v>1440</v>
      </c>
    </row>
    <row r="1224" spans="2:51" s="12" customFormat="1" ht="13.5">
      <c r="B1224" s="251"/>
      <c r="C1224" s="252"/>
      <c r="D1224" s="248" t="s">
        <v>218</v>
      </c>
      <c r="E1224" s="253" t="s">
        <v>22</v>
      </c>
      <c r="F1224" s="254" t="s">
        <v>1441</v>
      </c>
      <c r="G1224" s="252"/>
      <c r="H1224" s="255">
        <v>5.175</v>
      </c>
      <c r="I1224" s="256"/>
      <c r="J1224" s="252"/>
      <c r="K1224" s="252"/>
      <c r="L1224" s="257"/>
      <c r="M1224" s="258"/>
      <c r="N1224" s="259"/>
      <c r="O1224" s="259"/>
      <c r="P1224" s="259"/>
      <c r="Q1224" s="259"/>
      <c r="R1224" s="259"/>
      <c r="S1224" s="259"/>
      <c r="T1224" s="260"/>
      <c r="AT1224" s="261" t="s">
        <v>218</v>
      </c>
      <c r="AU1224" s="261" t="s">
        <v>85</v>
      </c>
      <c r="AV1224" s="12" t="s">
        <v>85</v>
      </c>
      <c r="AW1224" s="12" t="s">
        <v>39</v>
      </c>
      <c r="AX1224" s="12" t="s">
        <v>76</v>
      </c>
      <c r="AY1224" s="261" t="s">
        <v>208</v>
      </c>
    </row>
    <row r="1225" spans="2:51" s="12" customFormat="1" ht="13.5">
      <c r="B1225" s="251"/>
      <c r="C1225" s="252"/>
      <c r="D1225" s="248" t="s">
        <v>218</v>
      </c>
      <c r="E1225" s="253" t="s">
        <v>22</v>
      </c>
      <c r="F1225" s="254" t="s">
        <v>1442</v>
      </c>
      <c r="G1225" s="252"/>
      <c r="H1225" s="255">
        <v>46.692</v>
      </c>
      <c r="I1225" s="256"/>
      <c r="J1225" s="252"/>
      <c r="K1225" s="252"/>
      <c r="L1225" s="257"/>
      <c r="M1225" s="258"/>
      <c r="N1225" s="259"/>
      <c r="O1225" s="259"/>
      <c r="P1225" s="259"/>
      <c r="Q1225" s="259"/>
      <c r="R1225" s="259"/>
      <c r="S1225" s="259"/>
      <c r="T1225" s="260"/>
      <c r="AT1225" s="261" t="s">
        <v>218</v>
      </c>
      <c r="AU1225" s="261" t="s">
        <v>85</v>
      </c>
      <c r="AV1225" s="12" t="s">
        <v>85</v>
      </c>
      <c r="AW1225" s="12" t="s">
        <v>39</v>
      </c>
      <c r="AX1225" s="12" t="s">
        <v>76</v>
      </c>
      <c r="AY1225" s="261" t="s">
        <v>208</v>
      </c>
    </row>
    <row r="1226" spans="2:51" s="12" customFormat="1" ht="13.5">
      <c r="B1226" s="251"/>
      <c r="C1226" s="252"/>
      <c r="D1226" s="248" t="s">
        <v>218</v>
      </c>
      <c r="E1226" s="253" t="s">
        <v>22</v>
      </c>
      <c r="F1226" s="254" t="s">
        <v>1443</v>
      </c>
      <c r="G1226" s="252"/>
      <c r="H1226" s="255">
        <v>6.075</v>
      </c>
      <c r="I1226" s="256"/>
      <c r="J1226" s="252"/>
      <c r="K1226" s="252"/>
      <c r="L1226" s="257"/>
      <c r="M1226" s="258"/>
      <c r="N1226" s="259"/>
      <c r="O1226" s="259"/>
      <c r="P1226" s="259"/>
      <c r="Q1226" s="259"/>
      <c r="R1226" s="259"/>
      <c r="S1226" s="259"/>
      <c r="T1226" s="260"/>
      <c r="AT1226" s="261" t="s">
        <v>218</v>
      </c>
      <c r="AU1226" s="261" t="s">
        <v>85</v>
      </c>
      <c r="AV1226" s="12" t="s">
        <v>85</v>
      </c>
      <c r="AW1226" s="12" t="s">
        <v>39</v>
      </c>
      <c r="AX1226" s="12" t="s">
        <v>76</v>
      </c>
      <c r="AY1226" s="261" t="s">
        <v>208</v>
      </c>
    </row>
    <row r="1227" spans="2:51" s="12" customFormat="1" ht="13.5">
      <c r="B1227" s="251"/>
      <c r="C1227" s="252"/>
      <c r="D1227" s="248" t="s">
        <v>218</v>
      </c>
      <c r="E1227" s="253" t="s">
        <v>22</v>
      </c>
      <c r="F1227" s="254" t="s">
        <v>1444</v>
      </c>
      <c r="G1227" s="252"/>
      <c r="H1227" s="255">
        <v>79.109</v>
      </c>
      <c r="I1227" s="256"/>
      <c r="J1227" s="252"/>
      <c r="K1227" s="252"/>
      <c r="L1227" s="257"/>
      <c r="M1227" s="258"/>
      <c r="N1227" s="259"/>
      <c r="O1227" s="259"/>
      <c r="P1227" s="259"/>
      <c r="Q1227" s="259"/>
      <c r="R1227" s="259"/>
      <c r="S1227" s="259"/>
      <c r="T1227" s="260"/>
      <c r="AT1227" s="261" t="s">
        <v>218</v>
      </c>
      <c r="AU1227" s="261" t="s">
        <v>85</v>
      </c>
      <c r="AV1227" s="12" t="s">
        <v>85</v>
      </c>
      <c r="AW1227" s="12" t="s">
        <v>39</v>
      </c>
      <c r="AX1227" s="12" t="s">
        <v>76</v>
      </c>
      <c r="AY1227" s="261" t="s">
        <v>208</v>
      </c>
    </row>
    <row r="1228" spans="2:51" s="13" customFormat="1" ht="13.5">
      <c r="B1228" s="262"/>
      <c r="C1228" s="263"/>
      <c r="D1228" s="248" t="s">
        <v>218</v>
      </c>
      <c r="E1228" s="264" t="s">
        <v>22</v>
      </c>
      <c r="F1228" s="265" t="s">
        <v>259</v>
      </c>
      <c r="G1228" s="263"/>
      <c r="H1228" s="266">
        <v>137.051</v>
      </c>
      <c r="I1228" s="267"/>
      <c r="J1228" s="263"/>
      <c r="K1228" s="263"/>
      <c r="L1228" s="268"/>
      <c r="M1228" s="269"/>
      <c r="N1228" s="270"/>
      <c r="O1228" s="270"/>
      <c r="P1228" s="270"/>
      <c r="Q1228" s="270"/>
      <c r="R1228" s="270"/>
      <c r="S1228" s="270"/>
      <c r="T1228" s="271"/>
      <c r="AT1228" s="272" t="s">
        <v>218</v>
      </c>
      <c r="AU1228" s="272" t="s">
        <v>85</v>
      </c>
      <c r="AV1228" s="13" t="s">
        <v>121</v>
      </c>
      <c r="AW1228" s="13" t="s">
        <v>39</v>
      </c>
      <c r="AX1228" s="13" t="s">
        <v>18</v>
      </c>
      <c r="AY1228" s="272" t="s">
        <v>208</v>
      </c>
    </row>
    <row r="1229" spans="2:65" s="1" customFormat="1" ht="25.5" customHeight="1">
      <c r="B1229" s="48"/>
      <c r="C1229" s="236" t="s">
        <v>1445</v>
      </c>
      <c r="D1229" s="236" t="s">
        <v>210</v>
      </c>
      <c r="E1229" s="237" t="s">
        <v>1446</v>
      </c>
      <c r="F1229" s="238" t="s">
        <v>1447</v>
      </c>
      <c r="G1229" s="239" t="s">
        <v>213</v>
      </c>
      <c r="H1229" s="240">
        <v>617.797</v>
      </c>
      <c r="I1229" s="241"/>
      <c r="J1229" s="242">
        <f>ROUND(I1229*H1229,2)</f>
        <v>0</v>
      </c>
      <c r="K1229" s="238" t="s">
        <v>214</v>
      </c>
      <c r="L1229" s="74"/>
      <c r="M1229" s="243" t="s">
        <v>22</v>
      </c>
      <c r="N1229" s="244" t="s">
        <v>47</v>
      </c>
      <c r="O1229" s="49"/>
      <c r="P1229" s="245">
        <f>O1229*H1229</f>
        <v>0</v>
      </c>
      <c r="Q1229" s="245">
        <v>0.00268</v>
      </c>
      <c r="R1229" s="245">
        <f>Q1229*H1229</f>
        <v>1.65569596</v>
      </c>
      <c r="S1229" s="245">
        <v>0</v>
      </c>
      <c r="T1229" s="246">
        <f>S1229*H1229</f>
        <v>0</v>
      </c>
      <c r="AR1229" s="26" t="s">
        <v>121</v>
      </c>
      <c r="AT1229" s="26" t="s">
        <v>210</v>
      </c>
      <c r="AU1229" s="26" t="s">
        <v>85</v>
      </c>
      <c r="AY1229" s="26" t="s">
        <v>208</v>
      </c>
      <c r="BE1229" s="247">
        <f>IF(N1229="základní",J1229,0)</f>
        <v>0</v>
      </c>
      <c r="BF1229" s="247">
        <f>IF(N1229="snížená",J1229,0)</f>
        <v>0</v>
      </c>
      <c r="BG1229" s="247">
        <f>IF(N1229="zákl. přenesená",J1229,0)</f>
        <v>0</v>
      </c>
      <c r="BH1229" s="247">
        <f>IF(N1229="sníž. přenesená",J1229,0)</f>
        <v>0</v>
      </c>
      <c r="BI1229" s="247">
        <f>IF(N1229="nulová",J1229,0)</f>
        <v>0</v>
      </c>
      <c r="BJ1229" s="26" t="s">
        <v>18</v>
      </c>
      <c r="BK1229" s="247">
        <f>ROUND(I1229*H1229,2)</f>
        <v>0</v>
      </c>
      <c r="BL1229" s="26" t="s">
        <v>121</v>
      </c>
      <c r="BM1229" s="26" t="s">
        <v>1448</v>
      </c>
    </row>
    <row r="1230" spans="2:51" s="14" customFormat="1" ht="13.5">
      <c r="B1230" s="273"/>
      <c r="C1230" s="274"/>
      <c r="D1230" s="248" t="s">
        <v>218</v>
      </c>
      <c r="E1230" s="275" t="s">
        <v>22</v>
      </c>
      <c r="F1230" s="276" t="s">
        <v>1246</v>
      </c>
      <c r="G1230" s="274"/>
      <c r="H1230" s="275" t="s">
        <v>22</v>
      </c>
      <c r="I1230" s="277"/>
      <c r="J1230" s="274"/>
      <c r="K1230" s="274"/>
      <c r="L1230" s="278"/>
      <c r="M1230" s="279"/>
      <c r="N1230" s="280"/>
      <c r="O1230" s="280"/>
      <c r="P1230" s="280"/>
      <c r="Q1230" s="280"/>
      <c r="R1230" s="280"/>
      <c r="S1230" s="280"/>
      <c r="T1230" s="281"/>
      <c r="AT1230" s="282" t="s">
        <v>218</v>
      </c>
      <c r="AU1230" s="282" t="s">
        <v>85</v>
      </c>
      <c r="AV1230" s="14" t="s">
        <v>18</v>
      </c>
      <c r="AW1230" s="14" t="s">
        <v>39</v>
      </c>
      <c r="AX1230" s="14" t="s">
        <v>76</v>
      </c>
      <c r="AY1230" s="282" t="s">
        <v>208</v>
      </c>
    </row>
    <row r="1231" spans="2:51" s="12" customFormat="1" ht="13.5">
      <c r="B1231" s="251"/>
      <c r="C1231" s="252"/>
      <c r="D1231" s="248" t="s">
        <v>218</v>
      </c>
      <c r="E1231" s="253" t="s">
        <v>22</v>
      </c>
      <c r="F1231" s="254" t="s">
        <v>1449</v>
      </c>
      <c r="G1231" s="252"/>
      <c r="H1231" s="255">
        <v>273.854</v>
      </c>
      <c r="I1231" s="256"/>
      <c r="J1231" s="252"/>
      <c r="K1231" s="252"/>
      <c r="L1231" s="257"/>
      <c r="M1231" s="258"/>
      <c r="N1231" s="259"/>
      <c r="O1231" s="259"/>
      <c r="P1231" s="259"/>
      <c r="Q1231" s="259"/>
      <c r="R1231" s="259"/>
      <c r="S1231" s="259"/>
      <c r="T1231" s="260"/>
      <c r="AT1231" s="261" t="s">
        <v>218</v>
      </c>
      <c r="AU1231" s="261" t="s">
        <v>85</v>
      </c>
      <c r="AV1231" s="12" t="s">
        <v>85</v>
      </c>
      <c r="AW1231" s="12" t="s">
        <v>39</v>
      </c>
      <c r="AX1231" s="12" t="s">
        <v>76</v>
      </c>
      <c r="AY1231" s="261" t="s">
        <v>208</v>
      </c>
    </row>
    <row r="1232" spans="2:51" s="12" customFormat="1" ht="13.5">
      <c r="B1232" s="251"/>
      <c r="C1232" s="252"/>
      <c r="D1232" s="248" t="s">
        <v>218</v>
      </c>
      <c r="E1232" s="253" t="s">
        <v>22</v>
      </c>
      <c r="F1232" s="254" t="s">
        <v>1450</v>
      </c>
      <c r="G1232" s="252"/>
      <c r="H1232" s="255">
        <v>-62.1</v>
      </c>
      <c r="I1232" s="256"/>
      <c r="J1232" s="252"/>
      <c r="K1232" s="252"/>
      <c r="L1232" s="257"/>
      <c r="M1232" s="258"/>
      <c r="N1232" s="259"/>
      <c r="O1232" s="259"/>
      <c r="P1232" s="259"/>
      <c r="Q1232" s="259"/>
      <c r="R1232" s="259"/>
      <c r="S1232" s="259"/>
      <c r="T1232" s="260"/>
      <c r="AT1232" s="261" t="s">
        <v>218</v>
      </c>
      <c r="AU1232" s="261" t="s">
        <v>85</v>
      </c>
      <c r="AV1232" s="12" t="s">
        <v>85</v>
      </c>
      <c r="AW1232" s="12" t="s">
        <v>39</v>
      </c>
      <c r="AX1232" s="12" t="s">
        <v>76</v>
      </c>
      <c r="AY1232" s="261" t="s">
        <v>208</v>
      </c>
    </row>
    <row r="1233" spans="2:51" s="12" customFormat="1" ht="13.5">
      <c r="B1233" s="251"/>
      <c r="C1233" s="252"/>
      <c r="D1233" s="248" t="s">
        <v>218</v>
      </c>
      <c r="E1233" s="253" t="s">
        <v>22</v>
      </c>
      <c r="F1233" s="254" t="s">
        <v>1451</v>
      </c>
      <c r="G1233" s="252"/>
      <c r="H1233" s="255">
        <v>-62.1</v>
      </c>
      <c r="I1233" s="256"/>
      <c r="J1233" s="252"/>
      <c r="K1233" s="252"/>
      <c r="L1233" s="257"/>
      <c r="M1233" s="258"/>
      <c r="N1233" s="259"/>
      <c r="O1233" s="259"/>
      <c r="P1233" s="259"/>
      <c r="Q1233" s="259"/>
      <c r="R1233" s="259"/>
      <c r="S1233" s="259"/>
      <c r="T1233" s="260"/>
      <c r="AT1233" s="261" t="s">
        <v>218</v>
      </c>
      <c r="AU1233" s="261" t="s">
        <v>85</v>
      </c>
      <c r="AV1233" s="12" t="s">
        <v>85</v>
      </c>
      <c r="AW1233" s="12" t="s">
        <v>39</v>
      </c>
      <c r="AX1233" s="12" t="s">
        <v>76</v>
      </c>
      <c r="AY1233" s="261" t="s">
        <v>208</v>
      </c>
    </row>
    <row r="1234" spans="2:51" s="12" customFormat="1" ht="13.5">
      <c r="B1234" s="251"/>
      <c r="C1234" s="252"/>
      <c r="D1234" s="248" t="s">
        <v>218</v>
      </c>
      <c r="E1234" s="253" t="s">
        <v>22</v>
      </c>
      <c r="F1234" s="254" t="s">
        <v>1452</v>
      </c>
      <c r="G1234" s="252"/>
      <c r="H1234" s="255">
        <v>10.215</v>
      </c>
      <c r="I1234" s="256"/>
      <c r="J1234" s="252"/>
      <c r="K1234" s="252"/>
      <c r="L1234" s="257"/>
      <c r="M1234" s="258"/>
      <c r="N1234" s="259"/>
      <c r="O1234" s="259"/>
      <c r="P1234" s="259"/>
      <c r="Q1234" s="259"/>
      <c r="R1234" s="259"/>
      <c r="S1234" s="259"/>
      <c r="T1234" s="260"/>
      <c r="AT1234" s="261" t="s">
        <v>218</v>
      </c>
      <c r="AU1234" s="261" t="s">
        <v>85</v>
      </c>
      <c r="AV1234" s="12" t="s">
        <v>85</v>
      </c>
      <c r="AW1234" s="12" t="s">
        <v>39</v>
      </c>
      <c r="AX1234" s="12" t="s">
        <v>76</v>
      </c>
      <c r="AY1234" s="261" t="s">
        <v>208</v>
      </c>
    </row>
    <row r="1235" spans="2:51" s="15" customFormat="1" ht="13.5">
      <c r="B1235" s="296"/>
      <c r="C1235" s="297"/>
      <c r="D1235" s="248" t="s">
        <v>218</v>
      </c>
      <c r="E1235" s="298" t="s">
        <v>22</v>
      </c>
      <c r="F1235" s="299" t="s">
        <v>1253</v>
      </c>
      <c r="G1235" s="297"/>
      <c r="H1235" s="300">
        <v>159.869</v>
      </c>
      <c r="I1235" s="301"/>
      <c r="J1235" s="297"/>
      <c r="K1235" s="297"/>
      <c r="L1235" s="302"/>
      <c r="M1235" s="303"/>
      <c r="N1235" s="304"/>
      <c r="O1235" s="304"/>
      <c r="P1235" s="304"/>
      <c r="Q1235" s="304"/>
      <c r="R1235" s="304"/>
      <c r="S1235" s="304"/>
      <c r="T1235" s="305"/>
      <c r="AT1235" s="306" t="s">
        <v>218</v>
      </c>
      <c r="AU1235" s="306" t="s">
        <v>85</v>
      </c>
      <c r="AV1235" s="15" t="s">
        <v>104</v>
      </c>
      <c r="AW1235" s="15" t="s">
        <v>39</v>
      </c>
      <c r="AX1235" s="15" t="s">
        <v>76</v>
      </c>
      <c r="AY1235" s="306" t="s">
        <v>208</v>
      </c>
    </row>
    <row r="1236" spans="2:51" s="14" customFormat="1" ht="13.5">
      <c r="B1236" s="273"/>
      <c r="C1236" s="274"/>
      <c r="D1236" s="248" t="s">
        <v>218</v>
      </c>
      <c r="E1236" s="275" t="s">
        <v>22</v>
      </c>
      <c r="F1236" s="276" t="s">
        <v>1254</v>
      </c>
      <c r="G1236" s="274"/>
      <c r="H1236" s="275" t="s">
        <v>22</v>
      </c>
      <c r="I1236" s="277"/>
      <c r="J1236" s="274"/>
      <c r="K1236" s="274"/>
      <c r="L1236" s="278"/>
      <c r="M1236" s="279"/>
      <c r="N1236" s="280"/>
      <c r="O1236" s="280"/>
      <c r="P1236" s="280"/>
      <c r="Q1236" s="280"/>
      <c r="R1236" s="280"/>
      <c r="S1236" s="280"/>
      <c r="T1236" s="281"/>
      <c r="AT1236" s="282" t="s">
        <v>218</v>
      </c>
      <c r="AU1236" s="282" t="s">
        <v>85</v>
      </c>
      <c r="AV1236" s="14" t="s">
        <v>18</v>
      </c>
      <c r="AW1236" s="14" t="s">
        <v>39</v>
      </c>
      <c r="AX1236" s="14" t="s">
        <v>76</v>
      </c>
      <c r="AY1236" s="282" t="s">
        <v>208</v>
      </c>
    </row>
    <row r="1237" spans="2:51" s="12" customFormat="1" ht="13.5">
      <c r="B1237" s="251"/>
      <c r="C1237" s="252"/>
      <c r="D1237" s="248" t="s">
        <v>218</v>
      </c>
      <c r="E1237" s="253" t="s">
        <v>22</v>
      </c>
      <c r="F1237" s="254" t="s">
        <v>1453</v>
      </c>
      <c r="G1237" s="252"/>
      <c r="H1237" s="255">
        <v>158.836</v>
      </c>
      <c r="I1237" s="256"/>
      <c r="J1237" s="252"/>
      <c r="K1237" s="252"/>
      <c r="L1237" s="257"/>
      <c r="M1237" s="258"/>
      <c r="N1237" s="259"/>
      <c r="O1237" s="259"/>
      <c r="P1237" s="259"/>
      <c r="Q1237" s="259"/>
      <c r="R1237" s="259"/>
      <c r="S1237" s="259"/>
      <c r="T1237" s="260"/>
      <c r="AT1237" s="261" t="s">
        <v>218</v>
      </c>
      <c r="AU1237" s="261" t="s">
        <v>85</v>
      </c>
      <c r="AV1237" s="12" t="s">
        <v>85</v>
      </c>
      <c r="AW1237" s="12" t="s">
        <v>39</v>
      </c>
      <c r="AX1237" s="12" t="s">
        <v>76</v>
      </c>
      <c r="AY1237" s="261" t="s">
        <v>208</v>
      </c>
    </row>
    <row r="1238" spans="2:51" s="12" customFormat="1" ht="13.5">
      <c r="B1238" s="251"/>
      <c r="C1238" s="252"/>
      <c r="D1238" s="248" t="s">
        <v>218</v>
      </c>
      <c r="E1238" s="253" t="s">
        <v>22</v>
      </c>
      <c r="F1238" s="254" t="s">
        <v>1454</v>
      </c>
      <c r="G1238" s="252"/>
      <c r="H1238" s="255">
        <v>-6.225</v>
      </c>
      <c r="I1238" s="256"/>
      <c r="J1238" s="252"/>
      <c r="K1238" s="252"/>
      <c r="L1238" s="257"/>
      <c r="M1238" s="258"/>
      <c r="N1238" s="259"/>
      <c r="O1238" s="259"/>
      <c r="P1238" s="259"/>
      <c r="Q1238" s="259"/>
      <c r="R1238" s="259"/>
      <c r="S1238" s="259"/>
      <c r="T1238" s="260"/>
      <c r="AT1238" s="261" t="s">
        <v>218</v>
      </c>
      <c r="AU1238" s="261" t="s">
        <v>85</v>
      </c>
      <c r="AV1238" s="12" t="s">
        <v>85</v>
      </c>
      <c r="AW1238" s="12" t="s">
        <v>39</v>
      </c>
      <c r="AX1238" s="12" t="s">
        <v>76</v>
      </c>
      <c r="AY1238" s="261" t="s">
        <v>208</v>
      </c>
    </row>
    <row r="1239" spans="2:51" s="15" customFormat="1" ht="13.5">
      <c r="B1239" s="296"/>
      <c r="C1239" s="297"/>
      <c r="D1239" s="248" t="s">
        <v>218</v>
      </c>
      <c r="E1239" s="298" t="s">
        <v>22</v>
      </c>
      <c r="F1239" s="299" t="s">
        <v>1259</v>
      </c>
      <c r="G1239" s="297"/>
      <c r="H1239" s="300">
        <v>152.611</v>
      </c>
      <c r="I1239" s="301"/>
      <c r="J1239" s="297"/>
      <c r="K1239" s="297"/>
      <c r="L1239" s="302"/>
      <c r="M1239" s="303"/>
      <c r="N1239" s="304"/>
      <c r="O1239" s="304"/>
      <c r="P1239" s="304"/>
      <c r="Q1239" s="304"/>
      <c r="R1239" s="304"/>
      <c r="S1239" s="304"/>
      <c r="T1239" s="305"/>
      <c r="AT1239" s="306" t="s">
        <v>218</v>
      </c>
      <c r="AU1239" s="306" t="s">
        <v>85</v>
      </c>
      <c r="AV1239" s="15" t="s">
        <v>104</v>
      </c>
      <c r="AW1239" s="15" t="s">
        <v>39</v>
      </c>
      <c r="AX1239" s="15" t="s">
        <v>76</v>
      </c>
      <c r="AY1239" s="306" t="s">
        <v>208</v>
      </c>
    </row>
    <row r="1240" spans="2:51" s="14" customFormat="1" ht="13.5">
      <c r="B1240" s="273"/>
      <c r="C1240" s="274"/>
      <c r="D1240" s="248" t="s">
        <v>218</v>
      </c>
      <c r="E1240" s="275" t="s">
        <v>22</v>
      </c>
      <c r="F1240" s="276" t="s">
        <v>1260</v>
      </c>
      <c r="G1240" s="274"/>
      <c r="H1240" s="275" t="s">
        <v>22</v>
      </c>
      <c r="I1240" s="277"/>
      <c r="J1240" s="274"/>
      <c r="K1240" s="274"/>
      <c r="L1240" s="278"/>
      <c r="M1240" s="279"/>
      <c r="N1240" s="280"/>
      <c r="O1240" s="280"/>
      <c r="P1240" s="280"/>
      <c r="Q1240" s="280"/>
      <c r="R1240" s="280"/>
      <c r="S1240" s="280"/>
      <c r="T1240" s="281"/>
      <c r="AT1240" s="282" t="s">
        <v>218</v>
      </c>
      <c r="AU1240" s="282" t="s">
        <v>85</v>
      </c>
      <c r="AV1240" s="14" t="s">
        <v>18</v>
      </c>
      <c r="AW1240" s="14" t="s">
        <v>39</v>
      </c>
      <c r="AX1240" s="14" t="s">
        <v>76</v>
      </c>
      <c r="AY1240" s="282" t="s">
        <v>208</v>
      </c>
    </row>
    <row r="1241" spans="2:51" s="12" customFormat="1" ht="13.5">
      <c r="B1241" s="251"/>
      <c r="C1241" s="252"/>
      <c r="D1241" s="248" t="s">
        <v>218</v>
      </c>
      <c r="E1241" s="253" t="s">
        <v>22</v>
      </c>
      <c r="F1241" s="254" t="s">
        <v>1455</v>
      </c>
      <c r="G1241" s="252"/>
      <c r="H1241" s="255">
        <v>343.321</v>
      </c>
      <c r="I1241" s="256"/>
      <c r="J1241" s="252"/>
      <c r="K1241" s="252"/>
      <c r="L1241" s="257"/>
      <c r="M1241" s="258"/>
      <c r="N1241" s="259"/>
      <c r="O1241" s="259"/>
      <c r="P1241" s="259"/>
      <c r="Q1241" s="259"/>
      <c r="R1241" s="259"/>
      <c r="S1241" s="259"/>
      <c r="T1241" s="260"/>
      <c r="AT1241" s="261" t="s">
        <v>218</v>
      </c>
      <c r="AU1241" s="261" t="s">
        <v>85</v>
      </c>
      <c r="AV1241" s="12" t="s">
        <v>85</v>
      </c>
      <c r="AW1241" s="12" t="s">
        <v>39</v>
      </c>
      <c r="AX1241" s="12" t="s">
        <v>76</v>
      </c>
      <c r="AY1241" s="261" t="s">
        <v>208</v>
      </c>
    </row>
    <row r="1242" spans="2:51" s="12" customFormat="1" ht="13.5">
      <c r="B1242" s="251"/>
      <c r="C1242" s="252"/>
      <c r="D1242" s="248" t="s">
        <v>218</v>
      </c>
      <c r="E1242" s="253" t="s">
        <v>22</v>
      </c>
      <c r="F1242" s="254" t="s">
        <v>1456</v>
      </c>
      <c r="G1242" s="252"/>
      <c r="H1242" s="255">
        <v>-44.09</v>
      </c>
      <c r="I1242" s="256"/>
      <c r="J1242" s="252"/>
      <c r="K1242" s="252"/>
      <c r="L1242" s="257"/>
      <c r="M1242" s="258"/>
      <c r="N1242" s="259"/>
      <c r="O1242" s="259"/>
      <c r="P1242" s="259"/>
      <c r="Q1242" s="259"/>
      <c r="R1242" s="259"/>
      <c r="S1242" s="259"/>
      <c r="T1242" s="260"/>
      <c r="AT1242" s="261" t="s">
        <v>218</v>
      </c>
      <c r="AU1242" s="261" t="s">
        <v>85</v>
      </c>
      <c r="AV1242" s="12" t="s">
        <v>85</v>
      </c>
      <c r="AW1242" s="12" t="s">
        <v>39</v>
      </c>
      <c r="AX1242" s="12" t="s">
        <v>76</v>
      </c>
      <c r="AY1242" s="261" t="s">
        <v>208</v>
      </c>
    </row>
    <row r="1243" spans="2:51" s="12" customFormat="1" ht="13.5">
      <c r="B1243" s="251"/>
      <c r="C1243" s="252"/>
      <c r="D1243" s="248" t="s">
        <v>218</v>
      </c>
      <c r="E1243" s="253" t="s">
        <v>22</v>
      </c>
      <c r="F1243" s="254" t="s">
        <v>1457</v>
      </c>
      <c r="G1243" s="252"/>
      <c r="H1243" s="255">
        <v>-45.323</v>
      </c>
      <c r="I1243" s="256"/>
      <c r="J1243" s="252"/>
      <c r="K1243" s="252"/>
      <c r="L1243" s="257"/>
      <c r="M1243" s="258"/>
      <c r="N1243" s="259"/>
      <c r="O1243" s="259"/>
      <c r="P1243" s="259"/>
      <c r="Q1243" s="259"/>
      <c r="R1243" s="259"/>
      <c r="S1243" s="259"/>
      <c r="T1243" s="260"/>
      <c r="AT1243" s="261" t="s">
        <v>218</v>
      </c>
      <c r="AU1243" s="261" t="s">
        <v>85</v>
      </c>
      <c r="AV1243" s="12" t="s">
        <v>85</v>
      </c>
      <c r="AW1243" s="12" t="s">
        <v>39</v>
      </c>
      <c r="AX1243" s="12" t="s">
        <v>76</v>
      </c>
      <c r="AY1243" s="261" t="s">
        <v>208</v>
      </c>
    </row>
    <row r="1244" spans="2:51" s="15" customFormat="1" ht="13.5">
      <c r="B1244" s="296"/>
      <c r="C1244" s="297"/>
      <c r="D1244" s="248" t="s">
        <v>218</v>
      </c>
      <c r="E1244" s="298" t="s">
        <v>22</v>
      </c>
      <c r="F1244" s="299" t="s">
        <v>1267</v>
      </c>
      <c r="G1244" s="297"/>
      <c r="H1244" s="300">
        <v>253.908</v>
      </c>
      <c r="I1244" s="301"/>
      <c r="J1244" s="297"/>
      <c r="K1244" s="297"/>
      <c r="L1244" s="302"/>
      <c r="M1244" s="303"/>
      <c r="N1244" s="304"/>
      <c r="O1244" s="304"/>
      <c r="P1244" s="304"/>
      <c r="Q1244" s="304"/>
      <c r="R1244" s="304"/>
      <c r="S1244" s="304"/>
      <c r="T1244" s="305"/>
      <c r="AT1244" s="306" t="s">
        <v>218</v>
      </c>
      <c r="AU1244" s="306" t="s">
        <v>85</v>
      </c>
      <c r="AV1244" s="15" t="s">
        <v>104</v>
      </c>
      <c r="AW1244" s="15" t="s">
        <v>39</v>
      </c>
      <c r="AX1244" s="15" t="s">
        <v>76</v>
      </c>
      <c r="AY1244" s="306" t="s">
        <v>208</v>
      </c>
    </row>
    <row r="1245" spans="2:51" s="14" customFormat="1" ht="13.5">
      <c r="B1245" s="273"/>
      <c r="C1245" s="274"/>
      <c r="D1245" s="248" t="s">
        <v>218</v>
      </c>
      <c r="E1245" s="275" t="s">
        <v>22</v>
      </c>
      <c r="F1245" s="276" t="s">
        <v>1268</v>
      </c>
      <c r="G1245" s="274"/>
      <c r="H1245" s="275" t="s">
        <v>22</v>
      </c>
      <c r="I1245" s="277"/>
      <c r="J1245" s="274"/>
      <c r="K1245" s="274"/>
      <c r="L1245" s="278"/>
      <c r="M1245" s="279"/>
      <c r="N1245" s="280"/>
      <c r="O1245" s="280"/>
      <c r="P1245" s="280"/>
      <c r="Q1245" s="280"/>
      <c r="R1245" s="280"/>
      <c r="S1245" s="280"/>
      <c r="T1245" s="281"/>
      <c r="AT1245" s="282" t="s">
        <v>218</v>
      </c>
      <c r="AU1245" s="282" t="s">
        <v>85</v>
      </c>
      <c r="AV1245" s="14" t="s">
        <v>18</v>
      </c>
      <c r="AW1245" s="14" t="s">
        <v>39</v>
      </c>
      <c r="AX1245" s="14" t="s">
        <v>76</v>
      </c>
      <c r="AY1245" s="282" t="s">
        <v>208</v>
      </c>
    </row>
    <row r="1246" spans="2:51" s="12" customFormat="1" ht="13.5">
      <c r="B1246" s="251"/>
      <c r="C1246" s="252"/>
      <c r="D1246" s="248" t="s">
        <v>218</v>
      </c>
      <c r="E1246" s="253" t="s">
        <v>22</v>
      </c>
      <c r="F1246" s="254" t="s">
        <v>1458</v>
      </c>
      <c r="G1246" s="252"/>
      <c r="H1246" s="255">
        <v>21.438</v>
      </c>
      <c r="I1246" s="256"/>
      <c r="J1246" s="252"/>
      <c r="K1246" s="252"/>
      <c r="L1246" s="257"/>
      <c r="M1246" s="258"/>
      <c r="N1246" s="259"/>
      <c r="O1246" s="259"/>
      <c r="P1246" s="259"/>
      <c r="Q1246" s="259"/>
      <c r="R1246" s="259"/>
      <c r="S1246" s="259"/>
      <c r="T1246" s="260"/>
      <c r="AT1246" s="261" t="s">
        <v>218</v>
      </c>
      <c r="AU1246" s="261" t="s">
        <v>85</v>
      </c>
      <c r="AV1246" s="12" t="s">
        <v>85</v>
      </c>
      <c r="AW1246" s="12" t="s">
        <v>39</v>
      </c>
      <c r="AX1246" s="12" t="s">
        <v>76</v>
      </c>
      <c r="AY1246" s="261" t="s">
        <v>208</v>
      </c>
    </row>
    <row r="1247" spans="2:51" s="15" customFormat="1" ht="13.5">
      <c r="B1247" s="296"/>
      <c r="C1247" s="297"/>
      <c r="D1247" s="248" t="s">
        <v>218</v>
      </c>
      <c r="E1247" s="298" t="s">
        <v>22</v>
      </c>
      <c r="F1247" s="299" t="s">
        <v>1273</v>
      </c>
      <c r="G1247" s="297"/>
      <c r="H1247" s="300">
        <v>21.438</v>
      </c>
      <c r="I1247" s="301"/>
      <c r="J1247" s="297"/>
      <c r="K1247" s="297"/>
      <c r="L1247" s="302"/>
      <c r="M1247" s="303"/>
      <c r="N1247" s="304"/>
      <c r="O1247" s="304"/>
      <c r="P1247" s="304"/>
      <c r="Q1247" s="304"/>
      <c r="R1247" s="304"/>
      <c r="S1247" s="304"/>
      <c r="T1247" s="305"/>
      <c r="AT1247" s="306" t="s">
        <v>218</v>
      </c>
      <c r="AU1247" s="306" t="s">
        <v>85</v>
      </c>
      <c r="AV1247" s="15" t="s">
        <v>104</v>
      </c>
      <c r="AW1247" s="15" t="s">
        <v>39</v>
      </c>
      <c r="AX1247" s="15" t="s">
        <v>76</v>
      </c>
      <c r="AY1247" s="306" t="s">
        <v>208</v>
      </c>
    </row>
    <row r="1248" spans="2:51" s="14" customFormat="1" ht="13.5">
      <c r="B1248" s="273"/>
      <c r="C1248" s="274"/>
      <c r="D1248" s="248" t="s">
        <v>218</v>
      </c>
      <c r="E1248" s="275" t="s">
        <v>22</v>
      </c>
      <c r="F1248" s="276" t="s">
        <v>1459</v>
      </c>
      <c r="G1248" s="274"/>
      <c r="H1248" s="275" t="s">
        <v>22</v>
      </c>
      <c r="I1248" s="277"/>
      <c r="J1248" s="274"/>
      <c r="K1248" s="274"/>
      <c r="L1248" s="278"/>
      <c r="M1248" s="279"/>
      <c r="N1248" s="280"/>
      <c r="O1248" s="280"/>
      <c r="P1248" s="280"/>
      <c r="Q1248" s="280"/>
      <c r="R1248" s="280"/>
      <c r="S1248" s="280"/>
      <c r="T1248" s="281"/>
      <c r="AT1248" s="282" t="s">
        <v>218</v>
      </c>
      <c r="AU1248" s="282" t="s">
        <v>85</v>
      </c>
      <c r="AV1248" s="14" t="s">
        <v>18</v>
      </c>
      <c r="AW1248" s="14" t="s">
        <v>39</v>
      </c>
      <c r="AX1248" s="14" t="s">
        <v>76</v>
      </c>
      <c r="AY1248" s="282" t="s">
        <v>208</v>
      </c>
    </row>
    <row r="1249" spans="2:51" s="12" customFormat="1" ht="13.5">
      <c r="B1249" s="251"/>
      <c r="C1249" s="252"/>
      <c r="D1249" s="248" t="s">
        <v>218</v>
      </c>
      <c r="E1249" s="253" t="s">
        <v>22</v>
      </c>
      <c r="F1249" s="254" t="s">
        <v>1460</v>
      </c>
      <c r="G1249" s="252"/>
      <c r="H1249" s="255">
        <v>22.614</v>
      </c>
      <c r="I1249" s="256"/>
      <c r="J1249" s="252"/>
      <c r="K1249" s="252"/>
      <c r="L1249" s="257"/>
      <c r="M1249" s="258"/>
      <c r="N1249" s="259"/>
      <c r="O1249" s="259"/>
      <c r="P1249" s="259"/>
      <c r="Q1249" s="259"/>
      <c r="R1249" s="259"/>
      <c r="S1249" s="259"/>
      <c r="T1249" s="260"/>
      <c r="AT1249" s="261" t="s">
        <v>218</v>
      </c>
      <c r="AU1249" s="261" t="s">
        <v>85</v>
      </c>
      <c r="AV1249" s="12" t="s">
        <v>85</v>
      </c>
      <c r="AW1249" s="12" t="s">
        <v>39</v>
      </c>
      <c r="AX1249" s="12" t="s">
        <v>76</v>
      </c>
      <c r="AY1249" s="261" t="s">
        <v>208</v>
      </c>
    </row>
    <row r="1250" spans="2:51" s="15" customFormat="1" ht="13.5">
      <c r="B1250" s="296"/>
      <c r="C1250" s="297"/>
      <c r="D1250" s="248" t="s">
        <v>218</v>
      </c>
      <c r="E1250" s="298" t="s">
        <v>22</v>
      </c>
      <c r="F1250" s="299" t="s">
        <v>1461</v>
      </c>
      <c r="G1250" s="297"/>
      <c r="H1250" s="300">
        <v>22.614</v>
      </c>
      <c r="I1250" s="301"/>
      <c r="J1250" s="297"/>
      <c r="K1250" s="297"/>
      <c r="L1250" s="302"/>
      <c r="M1250" s="303"/>
      <c r="N1250" s="304"/>
      <c r="O1250" s="304"/>
      <c r="P1250" s="304"/>
      <c r="Q1250" s="304"/>
      <c r="R1250" s="304"/>
      <c r="S1250" s="304"/>
      <c r="T1250" s="305"/>
      <c r="AT1250" s="306" t="s">
        <v>218</v>
      </c>
      <c r="AU1250" s="306" t="s">
        <v>85</v>
      </c>
      <c r="AV1250" s="15" t="s">
        <v>104</v>
      </c>
      <c r="AW1250" s="15" t="s">
        <v>39</v>
      </c>
      <c r="AX1250" s="15" t="s">
        <v>76</v>
      </c>
      <c r="AY1250" s="306" t="s">
        <v>208</v>
      </c>
    </row>
    <row r="1251" spans="2:51" s="12" customFormat="1" ht="13.5">
      <c r="B1251" s="251"/>
      <c r="C1251" s="252"/>
      <c r="D1251" s="248" t="s">
        <v>218</v>
      </c>
      <c r="E1251" s="253" t="s">
        <v>22</v>
      </c>
      <c r="F1251" s="254" t="s">
        <v>22</v>
      </c>
      <c r="G1251" s="252"/>
      <c r="H1251" s="255">
        <v>0</v>
      </c>
      <c r="I1251" s="256"/>
      <c r="J1251" s="252"/>
      <c r="K1251" s="252"/>
      <c r="L1251" s="257"/>
      <c r="M1251" s="258"/>
      <c r="N1251" s="259"/>
      <c r="O1251" s="259"/>
      <c r="P1251" s="259"/>
      <c r="Q1251" s="259"/>
      <c r="R1251" s="259"/>
      <c r="S1251" s="259"/>
      <c r="T1251" s="260"/>
      <c r="AT1251" s="261" t="s">
        <v>218</v>
      </c>
      <c r="AU1251" s="261" t="s">
        <v>85</v>
      </c>
      <c r="AV1251" s="12" t="s">
        <v>85</v>
      </c>
      <c r="AW1251" s="12" t="s">
        <v>39</v>
      </c>
      <c r="AX1251" s="12" t="s">
        <v>76</v>
      </c>
      <c r="AY1251" s="261" t="s">
        <v>208</v>
      </c>
    </row>
    <row r="1252" spans="2:51" s="14" customFormat="1" ht="13.5">
      <c r="B1252" s="273"/>
      <c r="C1252" s="274"/>
      <c r="D1252" s="248" t="s">
        <v>218</v>
      </c>
      <c r="E1252" s="275" t="s">
        <v>22</v>
      </c>
      <c r="F1252" s="276" t="s">
        <v>1462</v>
      </c>
      <c r="G1252" s="274"/>
      <c r="H1252" s="275" t="s">
        <v>22</v>
      </c>
      <c r="I1252" s="277"/>
      <c r="J1252" s="274"/>
      <c r="K1252" s="274"/>
      <c r="L1252" s="278"/>
      <c r="M1252" s="279"/>
      <c r="N1252" s="280"/>
      <c r="O1252" s="280"/>
      <c r="P1252" s="280"/>
      <c r="Q1252" s="280"/>
      <c r="R1252" s="280"/>
      <c r="S1252" s="280"/>
      <c r="T1252" s="281"/>
      <c r="AT1252" s="282" t="s">
        <v>218</v>
      </c>
      <c r="AU1252" s="282" t="s">
        <v>85</v>
      </c>
      <c r="AV1252" s="14" t="s">
        <v>18</v>
      </c>
      <c r="AW1252" s="14" t="s">
        <v>39</v>
      </c>
      <c r="AX1252" s="14" t="s">
        <v>76</v>
      </c>
      <c r="AY1252" s="282" t="s">
        <v>208</v>
      </c>
    </row>
    <row r="1253" spans="2:51" s="12" customFormat="1" ht="13.5">
      <c r="B1253" s="251"/>
      <c r="C1253" s="252"/>
      <c r="D1253" s="248" t="s">
        <v>218</v>
      </c>
      <c r="E1253" s="253" t="s">
        <v>22</v>
      </c>
      <c r="F1253" s="254" t="s">
        <v>1463</v>
      </c>
      <c r="G1253" s="252"/>
      <c r="H1253" s="255">
        <v>1.624</v>
      </c>
      <c r="I1253" s="256"/>
      <c r="J1253" s="252"/>
      <c r="K1253" s="252"/>
      <c r="L1253" s="257"/>
      <c r="M1253" s="258"/>
      <c r="N1253" s="259"/>
      <c r="O1253" s="259"/>
      <c r="P1253" s="259"/>
      <c r="Q1253" s="259"/>
      <c r="R1253" s="259"/>
      <c r="S1253" s="259"/>
      <c r="T1253" s="260"/>
      <c r="AT1253" s="261" t="s">
        <v>218</v>
      </c>
      <c r="AU1253" s="261" t="s">
        <v>85</v>
      </c>
      <c r="AV1253" s="12" t="s">
        <v>85</v>
      </c>
      <c r="AW1253" s="12" t="s">
        <v>39</v>
      </c>
      <c r="AX1253" s="12" t="s">
        <v>76</v>
      </c>
      <c r="AY1253" s="261" t="s">
        <v>208</v>
      </c>
    </row>
    <row r="1254" spans="2:51" s="12" customFormat="1" ht="13.5">
      <c r="B1254" s="251"/>
      <c r="C1254" s="252"/>
      <c r="D1254" s="248" t="s">
        <v>218</v>
      </c>
      <c r="E1254" s="253" t="s">
        <v>22</v>
      </c>
      <c r="F1254" s="254" t="s">
        <v>1464</v>
      </c>
      <c r="G1254" s="252"/>
      <c r="H1254" s="255">
        <v>20.506</v>
      </c>
      <c r="I1254" s="256"/>
      <c r="J1254" s="252"/>
      <c r="K1254" s="252"/>
      <c r="L1254" s="257"/>
      <c r="M1254" s="258"/>
      <c r="N1254" s="259"/>
      <c r="O1254" s="259"/>
      <c r="P1254" s="259"/>
      <c r="Q1254" s="259"/>
      <c r="R1254" s="259"/>
      <c r="S1254" s="259"/>
      <c r="T1254" s="260"/>
      <c r="AT1254" s="261" t="s">
        <v>218</v>
      </c>
      <c r="AU1254" s="261" t="s">
        <v>85</v>
      </c>
      <c r="AV1254" s="12" t="s">
        <v>85</v>
      </c>
      <c r="AW1254" s="12" t="s">
        <v>39</v>
      </c>
      <c r="AX1254" s="12" t="s">
        <v>76</v>
      </c>
      <c r="AY1254" s="261" t="s">
        <v>208</v>
      </c>
    </row>
    <row r="1255" spans="2:51" s="12" customFormat="1" ht="13.5">
      <c r="B1255" s="251"/>
      <c r="C1255" s="252"/>
      <c r="D1255" s="248" t="s">
        <v>218</v>
      </c>
      <c r="E1255" s="253" t="s">
        <v>22</v>
      </c>
      <c r="F1255" s="254" t="s">
        <v>1465</v>
      </c>
      <c r="G1255" s="252"/>
      <c r="H1255" s="255">
        <v>12.267</v>
      </c>
      <c r="I1255" s="256"/>
      <c r="J1255" s="252"/>
      <c r="K1255" s="252"/>
      <c r="L1255" s="257"/>
      <c r="M1255" s="258"/>
      <c r="N1255" s="259"/>
      <c r="O1255" s="259"/>
      <c r="P1255" s="259"/>
      <c r="Q1255" s="259"/>
      <c r="R1255" s="259"/>
      <c r="S1255" s="259"/>
      <c r="T1255" s="260"/>
      <c r="AT1255" s="261" t="s">
        <v>218</v>
      </c>
      <c r="AU1255" s="261" t="s">
        <v>85</v>
      </c>
      <c r="AV1255" s="12" t="s">
        <v>85</v>
      </c>
      <c r="AW1255" s="12" t="s">
        <v>39</v>
      </c>
      <c r="AX1255" s="12" t="s">
        <v>76</v>
      </c>
      <c r="AY1255" s="261" t="s">
        <v>208</v>
      </c>
    </row>
    <row r="1256" spans="2:51" s="15" customFormat="1" ht="13.5">
      <c r="B1256" s="296"/>
      <c r="C1256" s="297"/>
      <c r="D1256" s="248" t="s">
        <v>218</v>
      </c>
      <c r="E1256" s="298" t="s">
        <v>22</v>
      </c>
      <c r="F1256" s="299" t="s">
        <v>1466</v>
      </c>
      <c r="G1256" s="297"/>
      <c r="H1256" s="300">
        <v>34.397</v>
      </c>
      <c r="I1256" s="301"/>
      <c r="J1256" s="297"/>
      <c r="K1256" s="297"/>
      <c r="L1256" s="302"/>
      <c r="M1256" s="303"/>
      <c r="N1256" s="304"/>
      <c r="O1256" s="304"/>
      <c r="P1256" s="304"/>
      <c r="Q1256" s="304"/>
      <c r="R1256" s="304"/>
      <c r="S1256" s="304"/>
      <c r="T1256" s="305"/>
      <c r="AT1256" s="306" t="s">
        <v>218</v>
      </c>
      <c r="AU1256" s="306" t="s">
        <v>85</v>
      </c>
      <c r="AV1256" s="15" t="s">
        <v>104</v>
      </c>
      <c r="AW1256" s="15" t="s">
        <v>39</v>
      </c>
      <c r="AX1256" s="15" t="s">
        <v>76</v>
      </c>
      <c r="AY1256" s="306" t="s">
        <v>208</v>
      </c>
    </row>
    <row r="1257" spans="2:51" s="12" customFormat="1" ht="13.5">
      <c r="B1257" s="251"/>
      <c r="C1257" s="252"/>
      <c r="D1257" s="248" t="s">
        <v>218</v>
      </c>
      <c r="E1257" s="253" t="s">
        <v>22</v>
      </c>
      <c r="F1257" s="254" t="s">
        <v>22</v>
      </c>
      <c r="G1257" s="252"/>
      <c r="H1257" s="255">
        <v>0</v>
      </c>
      <c r="I1257" s="256"/>
      <c r="J1257" s="252"/>
      <c r="K1257" s="252"/>
      <c r="L1257" s="257"/>
      <c r="M1257" s="258"/>
      <c r="N1257" s="259"/>
      <c r="O1257" s="259"/>
      <c r="P1257" s="259"/>
      <c r="Q1257" s="259"/>
      <c r="R1257" s="259"/>
      <c r="S1257" s="259"/>
      <c r="T1257" s="260"/>
      <c r="AT1257" s="261" t="s">
        <v>218</v>
      </c>
      <c r="AU1257" s="261" t="s">
        <v>85</v>
      </c>
      <c r="AV1257" s="12" t="s">
        <v>85</v>
      </c>
      <c r="AW1257" s="12" t="s">
        <v>39</v>
      </c>
      <c r="AX1257" s="12" t="s">
        <v>76</v>
      </c>
      <c r="AY1257" s="261" t="s">
        <v>208</v>
      </c>
    </row>
    <row r="1258" spans="2:51" s="14" customFormat="1" ht="13.5">
      <c r="B1258" s="273"/>
      <c r="C1258" s="274"/>
      <c r="D1258" s="248" t="s">
        <v>218</v>
      </c>
      <c r="E1258" s="275" t="s">
        <v>22</v>
      </c>
      <c r="F1258" s="276" t="s">
        <v>1467</v>
      </c>
      <c r="G1258" s="274"/>
      <c r="H1258" s="275" t="s">
        <v>22</v>
      </c>
      <c r="I1258" s="277"/>
      <c r="J1258" s="274"/>
      <c r="K1258" s="274"/>
      <c r="L1258" s="278"/>
      <c r="M1258" s="279"/>
      <c r="N1258" s="280"/>
      <c r="O1258" s="280"/>
      <c r="P1258" s="280"/>
      <c r="Q1258" s="280"/>
      <c r="R1258" s="280"/>
      <c r="S1258" s="280"/>
      <c r="T1258" s="281"/>
      <c r="AT1258" s="282" t="s">
        <v>218</v>
      </c>
      <c r="AU1258" s="282" t="s">
        <v>85</v>
      </c>
      <c r="AV1258" s="14" t="s">
        <v>18</v>
      </c>
      <c r="AW1258" s="14" t="s">
        <v>39</v>
      </c>
      <c r="AX1258" s="14" t="s">
        <v>76</v>
      </c>
      <c r="AY1258" s="282" t="s">
        <v>208</v>
      </c>
    </row>
    <row r="1259" spans="2:51" s="12" customFormat="1" ht="13.5">
      <c r="B1259" s="251"/>
      <c r="C1259" s="252"/>
      <c r="D1259" s="248" t="s">
        <v>218</v>
      </c>
      <c r="E1259" s="253" t="s">
        <v>22</v>
      </c>
      <c r="F1259" s="254" t="s">
        <v>1468</v>
      </c>
      <c r="G1259" s="252"/>
      <c r="H1259" s="255">
        <v>-27.04</v>
      </c>
      <c r="I1259" s="256"/>
      <c r="J1259" s="252"/>
      <c r="K1259" s="252"/>
      <c r="L1259" s="257"/>
      <c r="M1259" s="258"/>
      <c r="N1259" s="259"/>
      <c r="O1259" s="259"/>
      <c r="P1259" s="259"/>
      <c r="Q1259" s="259"/>
      <c r="R1259" s="259"/>
      <c r="S1259" s="259"/>
      <c r="T1259" s="260"/>
      <c r="AT1259" s="261" t="s">
        <v>218</v>
      </c>
      <c r="AU1259" s="261" t="s">
        <v>85</v>
      </c>
      <c r="AV1259" s="12" t="s">
        <v>85</v>
      </c>
      <c r="AW1259" s="12" t="s">
        <v>39</v>
      </c>
      <c r="AX1259" s="12" t="s">
        <v>76</v>
      </c>
      <c r="AY1259" s="261" t="s">
        <v>208</v>
      </c>
    </row>
    <row r="1260" spans="2:51" s="15" customFormat="1" ht="13.5">
      <c r="B1260" s="296"/>
      <c r="C1260" s="297"/>
      <c r="D1260" s="248" t="s">
        <v>218</v>
      </c>
      <c r="E1260" s="298" t="s">
        <v>22</v>
      </c>
      <c r="F1260" s="299" t="s">
        <v>567</v>
      </c>
      <c r="G1260" s="297"/>
      <c r="H1260" s="300">
        <v>-27.04</v>
      </c>
      <c r="I1260" s="301"/>
      <c r="J1260" s="297"/>
      <c r="K1260" s="297"/>
      <c r="L1260" s="302"/>
      <c r="M1260" s="303"/>
      <c r="N1260" s="304"/>
      <c r="O1260" s="304"/>
      <c r="P1260" s="304"/>
      <c r="Q1260" s="304"/>
      <c r="R1260" s="304"/>
      <c r="S1260" s="304"/>
      <c r="T1260" s="305"/>
      <c r="AT1260" s="306" t="s">
        <v>218</v>
      </c>
      <c r="AU1260" s="306" t="s">
        <v>85</v>
      </c>
      <c r="AV1260" s="15" t="s">
        <v>104</v>
      </c>
      <c r="AW1260" s="15" t="s">
        <v>39</v>
      </c>
      <c r="AX1260" s="15" t="s">
        <v>76</v>
      </c>
      <c r="AY1260" s="306" t="s">
        <v>208</v>
      </c>
    </row>
    <row r="1261" spans="2:51" s="13" customFormat="1" ht="13.5">
      <c r="B1261" s="262"/>
      <c r="C1261" s="263"/>
      <c r="D1261" s="248" t="s">
        <v>218</v>
      </c>
      <c r="E1261" s="264" t="s">
        <v>22</v>
      </c>
      <c r="F1261" s="265" t="s">
        <v>259</v>
      </c>
      <c r="G1261" s="263"/>
      <c r="H1261" s="266">
        <v>617.797</v>
      </c>
      <c r="I1261" s="267"/>
      <c r="J1261" s="263"/>
      <c r="K1261" s="263"/>
      <c r="L1261" s="268"/>
      <c r="M1261" s="269"/>
      <c r="N1261" s="270"/>
      <c r="O1261" s="270"/>
      <c r="P1261" s="270"/>
      <c r="Q1261" s="270"/>
      <c r="R1261" s="270"/>
      <c r="S1261" s="270"/>
      <c r="T1261" s="271"/>
      <c r="AT1261" s="272" t="s">
        <v>218</v>
      </c>
      <c r="AU1261" s="272" t="s">
        <v>85</v>
      </c>
      <c r="AV1261" s="13" t="s">
        <v>121</v>
      </c>
      <c r="AW1261" s="13" t="s">
        <v>39</v>
      </c>
      <c r="AX1261" s="13" t="s">
        <v>18</v>
      </c>
      <c r="AY1261" s="272" t="s">
        <v>208</v>
      </c>
    </row>
    <row r="1262" spans="2:65" s="1" customFormat="1" ht="38.25" customHeight="1">
      <c r="B1262" s="48"/>
      <c r="C1262" s="236" t="s">
        <v>1469</v>
      </c>
      <c r="D1262" s="236" t="s">
        <v>210</v>
      </c>
      <c r="E1262" s="237" t="s">
        <v>1470</v>
      </c>
      <c r="F1262" s="238" t="s">
        <v>1471</v>
      </c>
      <c r="G1262" s="239" t="s">
        <v>318</v>
      </c>
      <c r="H1262" s="240">
        <v>16</v>
      </c>
      <c r="I1262" s="241"/>
      <c r="J1262" s="242">
        <f>ROUND(I1262*H1262,2)</f>
        <v>0</v>
      </c>
      <c r="K1262" s="238" t="s">
        <v>22</v>
      </c>
      <c r="L1262" s="74"/>
      <c r="M1262" s="243" t="s">
        <v>22</v>
      </c>
      <c r="N1262" s="244" t="s">
        <v>47</v>
      </c>
      <c r="O1262" s="49"/>
      <c r="P1262" s="245">
        <f>O1262*H1262</f>
        <v>0</v>
      </c>
      <c r="Q1262" s="245">
        <v>0.00075</v>
      </c>
      <c r="R1262" s="245">
        <f>Q1262*H1262</f>
        <v>0.012</v>
      </c>
      <c r="S1262" s="245">
        <v>0</v>
      </c>
      <c r="T1262" s="246">
        <f>S1262*H1262</f>
        <v>0</v>
      </c>
      <c r="AR1262" s="26" t="s">
        <v>121</v>
      </c>
      <c r="AT1262" s="26" t="s">
        <v>210</v>
      </c>
      <c r="AU1262" s="26" t="s">
        <v>85</v>
      </c>
      <c r="AY1262" s="26" t="s">
        <v>208</v>
      </c>
      <c r="BE1262" s="247">
        <f>IF(N1262="základní",J1262,0)</f>
        <v>0</v>
      </c>
      <c r="BF1262" s="247">
        <f>IF(N1262="snížená",J1262,0)</f>
        <v>0</v>
      </c>
      <c r="BG1262" s="247">
        <f>IF(N1262="zákl. přenesená",J1262,0)</f>
        <v>0</v>
      </c>
      <c r="BH1262" s="247">
        <f>IF(N1262="sníž. přenesená",J1262,0)</f>
        <v>0</v>
      </c>
      <c r="BI1262" s="247">
        <f>IF(N1262="nulová",J1262,0)</f>
        <v>0</v>
      </c>
      <c r="BJ1262" s="26" t="s">
        <v>18</v>
      </c>
      <c r="BK1262" s="247">
        <f>ROUND(I1262*H1262,2)</f>
        <v>0</v>
      </c>
      <c r="BL1262" s="26" t="s">
        <v>121</v>
      </c>
      <c r="BM1262" s="26" t="s">
        <v>1472</v>
      </c>
    </row>
    <row r="1263" spans="2:51" s="12" customFormat="1" ht="13.5">
      <c r="B1263" s="251"/>
      <c r="C1263" s="252"/>
      <c r="D1263" s="248" t="s">
        <v>218</v>
      </c>
      <c r="E1263" s="253" t="s">
        <v>22</v>
      </c>
      <c r="F1263" s="254" t="s">
        <v>1473</v>
      </c>
      <c r="G1263" s="252"/>
      <c r="H1263" s="255">
        <v>16</v>
      </c>
      <c r="I1263" s="256"/>
      <c r="J1263" s="252"/>
      <c r="K1263" s="252"/>
      <c r="L1263" s="257"/>
      <c r="M1263" s="258"/>
      <c r="N1263" s="259"/>
      <c r="O1263" s="259"/>
      <c r="P1263" s="259"/>
      <c r="Q1263" s="259"/>
      <c r="R1263" s="259"/>
      <c r="S1263" s="259"/>
      <c r="T1263" s="260"/>
      <c r="AT1263" s="261" t="s">
        <v>218</v>
      </c>
      <c r="AU1263" s="261" t="s">
        <v>85</v>
      </c>
      <c r="AV1263" s="12" t="s">
        <v>85</v>
      </c>
      <c r="AW1263" s="12" t="s">
        <v>39</v>
      </c>
      <c r="AX1263" s="12" t="s">
        <v>18</v>
      </c>
      <c r="AY1263" s="261" t="s">
        <v>208</v>
      </c>
    </row>
    <row r="1264" spans="2:65" s="1" customFormat="1" ht="51" customHeight="1">
      <c r="B1264" s="48"/>
      <c r="C1264" s="286" t="s">
        <v>1474</v>
      </c>
      <c r="D1264" s="286" t="s">
        <v>468</v>
      </c>
      <c r="E1264" s="287" t="s">
        <v>1475</v>
      </c>
      <c r="F1264" s="288" t="s">
        <v>1476</v>
      </c>
      <c r="G1264" s="289" t="s">
        <v>227</v>
      </c>
      <c r="H1264" s="290">
        <v>14</v>
      </c>
      <c r="I1264" s="291"/>
      <c r="J1264" s="292">
        <f>ROUND(I1264*H1264,2)</f>
        <v>0</v>
      </c>
      <c r="K1264" s="288" t="s">
        <v>22</v>
      </c>
      <c r="L1264" s="293"/>
      <c r="M1264" s="294" t="s">
        <v>22</v>
      </c>
      <c r="N1264" s="295" t="s">
        <v>47</v>
      </c>
      <c r="O1264" s="49"/>
      <c r="P1264" s="245">
        <f>O1264*H1264</f>
        <v>0</v>
      </c>
      <c r="Q1264" s="245">
        <v>0.0001</v>
      </c>
      <c r="R1264" s="245">
        <f>Q1264*H1264</f>
        <v>0.0014</v>
      </c>
      <c r="S1264" s="245">
        <v>0</v>
      </c>
      <c r="T1264" s="246">
        <f>S1264*H1264</f>
        <v>0</v>
      </c>
      <c r="AR1264" s="26" t="s">
        <v>250</v>
      </c>
      <c r="AT1264" s="26" t="s">
        <v>468</v>
      </c>
      <c r="AU1264" s="26" t="s">
        <v>85</v>
      </c>
      <c r="AY1264" s="26" t="s">
        <v>208</v>
      </c>
      <c r="BE1264" s="247">
        <f>IF(N1264="základní",J1264,0)</f>
        <v>0</v>
      </c>
      <c r="BF1264" s="247">
        <f>IF(N1264="snížená",J1264,0)</f>
        <v>0</v>
      </c>
      <c r="BG1264" s="247">
        <f>IF(N1264="zákl. přenesená",J1264,0)</f>
        <v>0</v>
      </c>
      <c r="BH1264" s="247">
        <f>IF(N1264="sníž. přenesená",J1264,0)</f>
        <v>0</v>
      </c>
      <c r="BI1264" s="247">
        <f>IF(N1264="nulová",J1264,0)</f>
        <v>0</v>
      </c>
      <c r="BJ1264" s="26" t="s">
        <v>18</v>
      </c>
      <c r="BK1264" s="247">
        <f>ROUND(I1264*H1264,2)</f>
        <v>0</v>
      </c>
      <c r="BL1264" s="26" t="s">
        <v>121</v>
      </c>
      <c r="BM1264" s="26" t="s">
        <v>1477</v>
      </c>
    </row>
    <row r="1265" spans="2:65" s="1" customFormat="1" ht="38.25" customHeight="1">
      <c r="B1265" s="48"/>
      <c r="C1265" s="286" t="s">
        <v>1478</v>
      </c>
      <c r="D1265" s="286" t="s">
        <v>468</v>
      </c>
      <c r="E1265" s="287" t="s">
        <v>1479</v>
      </c>
      <c r="F1265" s="288" t="s">
        <v>1480</v>
      </c>
      <c r="G1265" s="289" t="s">
        <v>227</v>
      </c>
      <c r="H1265" s="290">
        <v>2</v>
      </c>
      <c r="I1265" s="291"/>
      <c r="J1265" s="292">
        <f>ROUND(I1265*H1265,2)</f>
        <v>0</v>
      </c>
      <c r="K1265" s="288" t="s">
        <v>22</v>
      </c>
      <c r="L1265" s="293"/>
      <c r="M1265" s="294" t="s">
        <v>22</v>
      </c>
      <c r="N1265" s="295" t="s">
        <v>47</v>
      </c>
      <c r="O1265" s="49"/>
      <c r="P1265" s="245">
        <f>O1265*H1265</f>
        <v>0</v>
      </c>
      <c r="Q1265" s="245">
        <v>0.0001</v>
      </c>
      <c r="R1265" s="245">
        <f>Q1265*H1265</f>
        <v>0.0002</v>
      </c>
      <c r="S1265" s="245">
        <v>0</v>
      </c>
      <c r="T1265" s="246">
        <f>S1265*H1265</f>
        <v>0</v>
      </c>
      <c r="AR1265" s="26" t="s">
        <v>250</v>
      </c>
      <c r="AT1265" s="26" t="s">
        <v>468</v>
      </c>
      <c r="AU1265" s="26" t="s">
        <v>85</v>
      </c>
      <c r="AY1265" s="26" t="s">
        <v>208</v>
      </c>
      <c r="BE1265" s="247">
        <f>IF(N1265="základní",J1265,0)</f>
        <v>0</v>
      </c>
      <c r="BF1265" s="247">
        <f>IF(N1265="snížená",J1265,0)</f>
        <v>0</v>
      </c>
      <c r="BG1265" s="247">
        <f>IF(N1265="zákl. přenesená",J1265,0)</f>
        <v>0</v>
      </c>
      <c r="BH1265" s="247">
        <f>IF(N1265="sníž. přenesená",J1265,0)</f>
        <v>0</v>
      </c>
      <c r="BI1265" s="247">
        <f>IF(N1265="nulová",J1265,0)</f>
        <v>0</v>
      </c>
      <c r="BJ1265" s="26" t="s">
        <v>18</v>
      </c>
      <c r="BK1265" s="247">
        <f>ROUND(I1265*H1265,2)</f>
        <v>0</v>
      </c>
      <c r="BL1265" s="26" t="s">
        <v>121</v>
      </c>
      <c r="BM1265" s="26" t="s">
        <v>1481</v>
      </c>
    </row>
    <row r="1266" spans="2:65" s="1" customFormat="1" ht="25.5" customHeight="1">
      <c r="B1266" s="48"/>
      <c r="C1266" s="236" t="s">
        <v>1482</v>
      </c>
      <c r="D1266" s="236" t="s">
        <v>210</v>
      </c>
      <c r="E1266" s="237" t="s">
        <v>1483</v>
      </c>
      <c r="F1266" s="238" t="s">
        <v>1484</v>
      </c>
      <c r="G1266" s="239" t="s">
        <v>318</v>
      </c>
      <c r="H1266" s="240">
        <v>16</v>
      </c>
      <c r="I1266" s="241"/>
      <c r="J1266" s="242">
        <f>ROUND(I1266*H1266,2)</f>
        <v>0</v>
      </c>
      <c r="K1266" s="238" t="s">
        <v>22</v>
      </c>
      <c r="L1266" s="74"/>
      <c r="M1266" s="243" t="s">
        <v>22</v>
      </c>
      <c r="N1266" s="244" t="s">
        <v>47</v>
      </c>
      <c r="O1266" s="49"/>
      <c r="P1266" s="245">
        <f>O1266*H1266</f>
        <v>0</v>
      </c>
      <c r="Q1266" s="245">
        <v>0.00042</v>
      </c>
      <c r="R1266" s="245">
        <f>Q1266*H1266</f>
        <v>0.00672</v>
      </c>
      <c r="S1266" s="245">
        <v>0</v>
      </c>
      <c r="T1266" s="246">
        <f>S1266*H1266</f>
        <v>0</v>
      </c>
      <c r="AR1266" s="26" t="s">
        <v>121</v>
      </c>
      <c r="AT1266" s="26" t="s">
        <v>210</v>
      </c>
      <c r="AU1266" s="26" t="s">
        <v>85</v>
      </c>
      <c r="AY1266" s="26" t="s">
        <v>208</v>
      </c>
      <c r="BE1266" s="247">
        <f>IF(N1266="základní",J1266,0)</f>
        <v>0</v>
      </c>
      <c r="BF1266" s="247">
        <f>IF(N1266="snížená",J1266,0)</f>
        <v>0</v>
      </c>
      <c r="BG1266" s="247">
        <f>IF(N1266="zákl. přenesená",J1266,0)</f>
        <v>0</v>
      </c>
      <c r="BH1266" s="247">
        <f>IF(N1266="sníž. přenesená",J1266,0)</f>
        <v>0</v>
      </c>
      <c r="BI1266" s="247">
        <f>IF(N1266="nulová",J1266,0)</f>
        <v>0</v>
      </c>
      <c r="BJ1266" s="26" t="s">
        <v>18</v>
      </c>
      <c r="BK1266" s="247">
        <f>ROUND(I1266*H1266,2)</f>
        <v>0</v>
      </c>
      <c r="BL1266" s="26" t="s">
        <v>121</v>
      </c>
      <c r="BM1266" s="26" t="s">
        <v>1485</v>
      </c>
    </row>
    <row r="1267" spans="2:65" s="1" customFormat="1" ht="25.5" customHeight="1">
      <c r="B1267" s="48"/>
      <c r="C1267" s="236" t="s">
        <v>1486</v>
      </c>
      <c r="D1267" s="236" t="s">
        <v>210</v>
      </c>
      <c r="E1267" s="237" t="s">
        <v>1487</v>
      </c>
      <c r="F1267" s="238" t="s">
        <v>1488</v>
      </c>
      <c r="G1267" s="239" t="s">
        <v>318</v>
      </c>
      <c r="H1267" s="240">
        <v>1</v>
      </c>
      <c r="I1267" s="241"/>
      <c r="J1267" s="242">
        <f>ROUND(I1267*H1267,2)</f>
        <v>0</v>
      </c>
      <c r="K1267" s="238" t="s">
        <v>22</v>
      </c>
      <c r="L1267" s="74"/>
      <c r="M1267" s="243" t="s">
        <v>22</v>
      </c>
      <c r="N1267" s="244" t="s">
        <v>47</v>
      </c>
      <c r="O1267" s="49"/>
      <c r="P1267" s="245">
        <f>O1267*H1267</f>
        <v>0</v>
      </c>
      <c r="Q1267" s="245">
        <v>0.00075</v>
      </c>
      <c r="R1267" s="245">
        <f>Q1267*H1267</f>
        <v>0.00075</v>
      </c>
      <c r="S1267" s="245">
        <v>0</v>
      </c>
      <c r="T1267" s="246">
        <f>S1267*H1267</f>
        <v>0</v>
      </c>
      <c r="AR1267" s="26" t="s">
        <v>121</v>
      </c>
      <c r="AT1267" s="26" t="s">
        <v>210</v>
      </c>
      <c r="AU1267" s="26" t="s">
        <v>85</v>
      </c>
      <c r="AY1267" s="26" t="s">
        <v>208</v>
      </c>
      <c r="BE1267" s="247">
        <f>IF(N1267="základní",J1267,0)</f>
        <v>0</v>
      </c>
      <c r="BF1267" s="247">
        <f>IF(N1267="snížená",J1267,0)</f>
        <v>0</v>
      </c>
      <c r="BG1267" s="247">
        <f>IF(N1267="zákl. přenesená",J1267,0)</f>
        <v>0</v>
      </c>
      <c r="BH1267" s="247">
        <f>IF(N1267="sníž. přenesená",J1267,0)</f>
        <v>0</v>
      </c>
      <c r="BI1267" s="247">
        <f>IF(N1267="nulová",J1267,0)</f>
        <v>0</v>
      </c>
      <c r="BJ1267" s="26" t="s">
        <v>18</v>
      </c>
      <c r="BK1267" s="247">
        <f>ROUND(I1267*H1267,2)</f>
        <v>0</v>
      </c>
      <c r="BL1267" s="26" t="s">
        <v>121</v>
      </c>
      <c r="BM1267" s="26" t="s">
        <v>1489</v>
      </c>
    </row>
    <row r="1268" spans="2:65" s="1" customFormat="1" ht="38.25" customHeight="1">
      <c r="B1268" s="48"/>
      <c r="C1268" s="236" t="s">
        <v>1490</v>
      </c>
      <c r="D1268" s="236" t="s">
        <v>210</v>
      </c>
      <c r="E1268" s="237" t="s">
        <v>1491</v>
      </c>
      <c r="F1268" s="238" t="s">
        <v>1492</v>
      </c>
      <c r="G1268" s="239" t="s">
        <v>318</v>
      </c>
      <c r="H1268" s="240">
        <v>1</v>
      </c>
      <c r="I1268" s="241"/>
      <c r="J1268" s="242">
        <f>ROUND(I1268*H1268,2)</f>
        <v>0</v>
      </c>
      <c r="K1268" s="238" t="s">
        <v>22</v>
      </c>
      <c r="L1268" s="74"/>
      <c r="M1268" s="243" t="s">
        <v>22</v>
      </c>
      <c r="N1268" s="244" t="s">
        <v>47</v>
      </c>
      <c r="O1268" s="49"/>
      <c r="P1268" s="245">
        <f>O1268*H1268</f>
        <v>0</v>
      </c>
      <c r="Q1268" s="245">
        <v>0.00042</v>
      </c>
      <c r="R1268" s="245">
        <f>Q1268*H1268</f>
        <v>0.00042</v>
      </c>
      <c r="S1268" s="245">
        <v>0</v>
      </c>
      <c r="T1268" s="246">
        <f>S1268*H1268</f>
        <v>0</v>
      </c>
      <c r="AR1268" s="26" t="s">
        <v>121</v>
      </c>
      <c r="AT1268" s="26" t="s">
        <v>210</v>
      </c>
      <c r="AU1268" s="26" t="s">
        <v>85</v>
      </c>
      <c r="AY1268" s="26" t="s">
        <v>208</v>
      </c>
      <c r="BE1268" s="247">
        <f>IF(N1268="základní",J1268,0)</f>
        <v>0</v>
      </c>
      <c r="BF1268" s="247">
        <f>IF(N1268="snížená",J1268,0)</f>
        <v>0</v>
      </c>
      <c r="BG1268" s="247">
        <f>IF(N1268="zákl. přenesená",J1268,0)</f>
        <v>0</v>
      </c>
      <c r="BH1268" s="247">
        <f>IF(N1268="sníž. přenesená",J1268,0)</f>
        <v>0</v>
      </c>
      <c r="BI1268" s="247">
        <f>IF(N1268="nulová",J1268,0)</f>
        <v>0</v>
      </c>
      <c r="BJ1268" s="26" t="s">
        <v>18</v>
      </c>
      <c r="BK1268" s="247">
        <f>ROUND(I1268*H1268,2)</f>
        <v>0</v>
      </c>
      <c r="BL1268" s="26" t="s">
        <v>121</v>
      </c>
      <c r="BM1268" s="26" t="s">
        <v>1493</v>
      </c>
    </row>
    <row r="1269" spans="2:65" s="1" customFormat="1" ht="25.5" customHeight="1">
      <c r="B1269" s="48"/>
      <c r="C1269" s="236" t="s">
        <v>1494</v>
      </c>
      <c r="D1269" s="236" t="s">
        <v>210</v>
      </c>
      <c r="E1269" s="237" t="s">
        <v>1495</v>
      </c>
      <c r="F1269" s="238" t="s">
        <v>1496</v>
      </c>
      <c r="G1269" s="239" t="s">
        <v>213</v>
      </c>
      <c r="H1269" s="240">
        <v>1396.843</v>
      </c>
      <c r="I1269" s="241"/>
      <c r="J1269" s="242">
        <f>ROUND(I1269*H1269,2)</f>
        <v>0</v>
      </c>
      <c r="K1269" s="238" t="s">
        <v>22</v>
      </c>
      <c r="L1269" s="74"/>
      <c r="M1269" s="243" t="s">
        <v>22</v>
      </c>
      <c r="N1269" s="244" t="s">
        <v>47</v>
      </c>
      <c r="O1269" s="49"/>
      <c r="P1269" s="245">
        <f>O1269*H1269</f>
        <v>0</v>
      </c>
      <c r="Q1269" s="245">
        <v>0.125</v>
      </c>
      <c r="R1269" s="245">
        <f>Q1269*H1269</f>
        <v>174.605375</v>
      </c>
      <c r="S1269" s="245">
        <v>0</v>
      </c>
      <c r="T1269" s="246">
        <f>S1269*H1269</f>
        <v>0</v>
      </c>
      <c r="AR1269" s="26" t="s">
        <v>121</v>
      </c>
      <c r="AT1269" s="26" t="s">
        <v>210</v>
      </c>
      <c r="AU1269" s="26" t="s">
        <v>85</v>
      </c>
      <c r="AY1269" s="26" t="s">
        <v>208</v>
      </c>
      <c r="BE1269" s="247">
        <f>IF(N1269="základní",J1269,0)</f>
        <v>0</v>
      </c>
      <c r="BF1269" s="247">
        <f>IF(N1269="snížená",J1269,0)</f>
        <v>0</v>
      </c>
      <c r="BG1269" s="247">
        <f>IF(N1269="zákl. přenesená",J1269,0)</f>
        <v>0</v>
      </c>
      <c r="BH1269" s="247">
        <f>IF(N1269="sníž. přenesená",J1269,0)</f>
        <v>0</v>
      </c>
      <c r="BI1269" s="247">
        <f>IF(N1269="nulová",J1269,0)</f>
        <v>0</v>
      </c>
      <c r="BJ1269" s="26" t="s">
        <v>18</v>
      </c>
      <c r="BK1269" s="247">
        <f>ROUND(I1269*H1269,2)</f>
        <v>0</v>
      </c>
      <c r="BL1269" s="26" t="s">
        <v>121</v>
      </c>
      <c r="BM1269" s="26" t="s">
        <v>1497</v>
      </c>
    </row>
    <row r="1270" spans="2:51" s="14" customFormat="1" ht="13.5">
      <c r="B1270" s="273"/>
      <c r="C1270" s="274"/>
      <c r="D1270" s="248" t="s">
        <v>218</v>
      </c>
      <c r="E1270" s="275" t="s">
        <v>22</v>
      </c>
      <c r="F1270" s="276" t="s">
        <v>751</v>
      </c>
      <c r="G1270" s="274"/>
      <c r="H1270" s="275" t="s">
        <v>22</v>
      </c>
      <c r="I1270" s="277"/>
      <c r="J1270" s="274"/>
      <c r="K1270" s="274"/>
      <c r="L1270" s="278"/>
      <c r="M1270" s="279"/>
      <c r="N1270" s="280"/>
      <c r="O1270" s="280"/>
      <c r="P1270" s="280"/>
      <c r="Q1270" s="280"/>
      <c r="R1270" s="280"/>
      <c r="S1270" s="280"/>
      <c r="T1270" s="281"/>
      <c r="AT1270" s="282" t="s">
        <v>218</v>
      </c>
      <c r="AU1270" s="282" t="s">
        <v>85</v>
      </c>
      <c r="AV1270" s="14" t="s">
        <v>18</v>
      </c>
      <c r="AW1270" s="14" t="s">
        <v>39</v>
      </c>
      <c r="AX1270" s="14" t="s">
        <v>76</v>
      </c>
      <c r="AY1270" s="282" t="s">
        <v>208</v>
      </c>
    </row>
    <row r="1271" spans="2:51" s="12" customFormat="1" ht="13.5">
      <c r="B1271" s="251"/>
      <c r="C1271" s="252"/>
      <c r="D1271" s="248" t="s">
        <v>218</v>
      </c>
      <c r="E1271" s="253" t="s">
        <v>22</v>
      </c>
      <c r="F1271" s="254" t="s">
        <v>1498</v>
      </c>
      <c r="G1271" s="252"/>
      <c r="H1271" s="255">
        <v>17.423</v>
      </c>
      <c r="I1271" s="256"/>
      <c r="J1271" s="252"/>
      <c r="K1271" s="252"/>
      <c r="L1271" s="257"/>
      <c r="M1271" s="258"/>
      <c r="N1271" s="259"/>
      <c r="O1271" s="259"/>
      <c r="P1271" s="259"/>
      <c r="Q1271" s="259"/>
      <c r="R1271" s="259"/>
      <c r="S1271" s="259"/>
      <c r="T1271" s="260"/>
      <c r="AT1271" s="261" t="s">
        <v>218</v>
      </c>
      <c r="AU1271" s="261" t="s">
        <v>85</v>
      </c>
      <c r="AV1271" s="12" t="s">
        <v>85</v>
      </c>
      <c r="AW1271" s="12" t="s">
        <v>39</v>
      </c>
      <c r="AX1271" s="12" t="s">
        <v>76</v>
      </c>
      <c r="AY1271" s="261" t="s">
        <v>208</v>
      </c>
    </row>
    <row r="1272" spans="2:51" s="12" customFormat="1" ht="13.5">
      <c r="B1272" s="251"/>
      <c r="C1272" s="252"/>
      <c r="D1272" s="248" t="s">
        <v>218</v>
      </c>
      <c r="E1272" s="253" t="s">
        <v>22</v>
      </c>
      <c r="F1272" s="254" t="s">
        <v>1499</v>
      </c>
      <c r="G1272" s="252"/>
      <c r="H1272" s="255">
        <v>52.198</v>
      </c>
      <c r="I1272" s="256"/>
      <c r="J1272" s="252"/>
      <c r="K1272" s="252"/>
      <c r="L1272" s="257"/>
      <c r="M1272" s="258"/>
      <c r="N1272" s="259"/>
      <c r="O1272" s="259"/>
      <c r="P1272" s="259"/>
      <c r="Q1272" s="259"/>
      <c r="R1272" s="259"/>
      <c r="S1272" s="259"/>
      <c r="T1272" s="260"/>
      <c r="AT1272" s="261" t="s">
        <v>218</v>
      </c>
      <c r="AU1272" s="261" t="s">
        <v>85</v>
      </c>
      <c r="AV1272" s="12" t="s">
        <v>85</v>
      </c>
      <c r="AW1272" s="12" t="s">
        <v>39</v>
      </c>
      <c r="AX1272" s="12" t="s">
        <v>76</v>
      </c>
      <c r="AY1272" s="261" t="s">
        <v>208</v>
      </c>
    </row>
    <row r="1273" spans="2:51" s="12" customFormat="1" ht="13.5">
      <c r="B1273" s="251"/>
      <c r="C1273" s="252"/>
      <c r="D1273" s="248" t="s">
        <v>218</v>
      </c>
      <c r="E1273" s="253" t="s">
        <v>22</v>
      </c>
      <c r="F1273" s="254" t="s">
        <v>1500</v>
      </c>
      <c r="G1273" s="252"/>
      <c r="H1273" s="255">
        <v>11.863</v>
      </c>
      <c r="I1273" s="256"/>
      <c r="J1273" s="252"/>
      <c r="K1273" s="252"/>
      <c r="L1273" s="257"/>
      <c r="M1273" s="258"/>
      <c r="N1273" s="259"/>
      <c r="O1273" s="259"/>
      <c r="P1273" s="259"/>
      <c r="Q1273" s="259"/>
      <c r="R1273" s="259"/>
      <c r="S1273" s="259"/>
      <c r="T1273" s="260"/>
      <c r="AT1273" s="261" t="s">
        <v>218</v>
      </c>
      <c r="AU1273" s="261" t="s">
        <v>85</v>
      </c>
      <c r="AV1273" s="12" t="s">
        <v>85</v>
      </c>
      <c r="AW1273" s="12" t="s">
        <v>39</v>
      </c>
      <c r="AX1273" s="12" t="s">
        <v>76</v>
      </c>
      <c r="AY1273" s="261" t="s">
        <v>208</v>
      </c>
    </row>
    <row r="1274" spans="2:51" s="12" customFormat="1" ht="13.5">
      <c r="B1274" s="251"/>
      <c r="C1274" s="252"/>
      <c r="D1274" s="248" t="s">
        <v>218</v>
      </c>
      <c r="E1274" s="253" t="s">
        <v>22</v>
      </c>
      <c r="F1274" s="254" t="s">
        <v>1501</v>
      </c>
      <c r="G1274" s="252"/>
      <c r="H1274" s="255">
        <v>212.006</v>
      </c>
      <c r="I1274" s="256"/>
      <c r="J1274" s="252"/>
      <c r="K1274" s="252"/>
      <c r="L1274" s="257"/>
      <c r="M1274" s="258"/>
      <c r="N1274" s="259"/>
      <c r="O1274" s="259"/>
      <c r="P1274" s="259"/>
      <c r="Q1274" s="259"/>
      <c r="R1274" s="259"/>
      <c r="S1274" s="259"/>
      <c r="T1274" s="260"/>
      <c r="AT1274" s="261" t="s">
        <v>218</v>
      </c>
      <c r="AU1274" s="261" t="s">
        <v>85</v>
      </c>
      <c r="AV1274" s="12" t="s">
        <v>85</v>
      </c>
      <c r="AW1274" s="12" t="s">
        <v>39</v>
      </c>
      <c r="AX1274" s="12" t="s">
        <v>76</v>
      </c>
      <c r="AY1274" s="261" t="s">
        <v>208</v>
      </c>
    </row>
    <row r="1275" spans="2:51" s="12" customFormat="1" ht="13.5">
      <c r="B1275" s="251"/>
      <c r="C1275" s="252"/>
      <c r="D1275" s="248" t="s">
        <v>218</v>
      </c>
      <c r="E1275" s="253" t="s">
        <v>22</v>
      </c>
      <c r="F1275" s="254" t="s">
        <v>1502</v>
      </c>
      <c r="G1275" s="252"/>
      <c r="H1275" s="255">
        <v>3.762</v>
      </c>
      <c r="I1275" s="256"/>
      <c r="J1275" s="252"/>
      <c r="K1275" s="252"/>
      <c r="L1275" s="257"/>
      <c r="M1275" s="258"/>
      <c r="N1275" s="259"/>
      <c r="O1275" s="259"/>
      <c r="P1275" s="259"/>
      <c r="Q1275" s="259"/>
      <c r="R1275" s="259"/>
      <c r="S1275" s="259"/>
      <c r="T1275" s="260"/>
      <c r="AT1275" s="261" t="s">
        <v>218</v>
      </c>
      <c r="AU1275" s="261" t="s">
        <v>85</v>
      </c>
      <c r="AV1275" s="12" t="s">
        <v>85</v>
      </c>
      <c r="AW1275" s="12" t="s">
        <v>39</v>
      </c>
      <c r="AX1275" s="12" t="s">
        <v>76</v>
      </c>
      <c r="AY1275" s="261" t="s">
        <v>208</v>
      </c>
    </row>
    <row r="1276" spans="2:51" s="12" customFormat="1" ht="13.5">
      <c r="B1276" s="251"/>
      <c r="C1276" s="252"/>
      <c r="D1276" s="248" t="s">
        <v>218</v>
      </c>
      <c r="E1276" s="253" t="s">
        <v>22</v>
      </c>
      <c r="F1276" s="254" t="s">
        <v>1503</v>
      </c>
      <c r="G1276" s="252"/>
      <c r="H1276" s="255">
        <v>5.002</v>
      </c>
      <c r="I1276" s="256"/>
      <c r="J1276" s="252"/>
      <c r="K1276" s="252"/>
      <c r="L1276" s="257"/>
      <c r="M1276" s="258"/>
      <c r="N1276" s="259"/>
      <c r="O1276" s="259"/>
      <c r="P1276" s="259"/>
      <c r="Q1276" s="259"/>
      <c r="R1276" s="259"/>
      <c r="S1276" s="259"/>
      <c r="T1276" s="260"/>
      <c r="AT1276" s="261" t="s">
        <v>218</v>
      </c>
      <c r="AU1276" s="261" t="s">
        <v>85</v>
      </c>
      <c r="AV1276" s="12" t="s">
        <v>85</v>
      </c>
      <c r="AW1276" s="12" t="s">
        <v>39</v>
      </c>
      <c r="AX1276" s="12" t="s">
        <v>76</v>
      </c>
      <c r="AY1276" s="261" t="s">
        <v>208</v>
      </c>
    </row>
    <row r="1277" spans="2:51" s="12" customFormat="1" ht="13.5">
      <c r="B1277" s="251"/>
      <c r="C1277" s="252"/>
      <c r="D1277" s="248" t="s">
        <v>218</v>
      </c>
      <c r="E1277" s="253" t="s">
        <v>22</v>
      </c>
      <c r="F1277" s="254" t="s">
        <v>1504</v>
      </c>
      <c r="G1277" s="252"/>
      <c r="H1277" s="255">
        <v>1.878</v>
      </c>
      <c r="I1277" s="256"/>
      <c r="J1277" s="252"/>
      <c r="K1277" s="252"/>
      <c r="L1277" s="257"/>
      <c r="M1277" s="258"/>
      <c r="N1277" s="259"/>
      <c r="O1277" s="259"/>
      <c r="P1277" s="259"/>
      <c r="Q1277" s="259"/>
      <c r="R1277" s="259"/>
      <c r="S1277" s="259"/>
      <c r="T1277" s="260"/>
      <c r="AT1277" s="261" t="s">
        <v>218</v>
      </c>
      <c r="AU1277" s="261" t="s">
        <v>85</v>
      </c>
      <c r="AV1277" s="12" t="s">
        <v>85</v>
      </c>
      <c r="AW1277" s="12" t="s">
        <v>39</v>
      </c>
      <c r="AX1277" s="12" t="s">
        <v>76</v>
      </c>
      <c r="AY1277" s="261" t="s">
        <v>208</v>
      </c>
    </row>
    <row r="1278" spans="2:51" s="12" customFormat="1" ht="13.5">
      <c r="B1278" s="251"/>
      <c r="C1278" s="252"/>
      <c r="D1278" s="248" t="s">
        <v>218</v>
      </c>
      <c r="E1278" s="253" t="s">
        <v>22</v>
      </c>
      <c r="F1278" s="254" t="s">
        <v>1505</v>
      </c>
      <c r="G1278" s="252"/>
      <c r="H1278" s="255">
        <v>5.087</v>
      </c>
      <c r="I1278" s="256"/>
      <c r="J1278" s="252"/>
      <c r="K1278" s="252"/>
      <c r="L1278" s="257"/>
      <c r="M1278" s="258"/>
      <c r="N1278" s="259"/>
      <c r="O1278" s="259"/>
      <c r="P1278" s="259"/>
      <c r="Q1278" s="259"/>
      <c r="R1278" s="259"/>
      <c r="S1278" s="259"/>
      <c r="T1278" s="260"/>
      <c r="AT1278" s="261" t="s">
        <v>218</v>
      </c>
      <c r="AU1278" s="261" t="s">
        <v>85</v>
      </c>
      <c r="AV1278" s="12" t="s">
        <v>85</v>
      </c>
      <c r="AW1278" s="12" t="s">
        <v>39</v>
      </c>
      <c r="AX1278" s="12" t="s">
        <v>76</v>
      </c>
      <c r="AY1278" s="261" t="s">
        <v>208</v>
      </c>
    </row>
    <row r="1279" spans="2:51" s="12" customFormat="1" ht="13.5">
      <c r="B1279" s="251"/>
      <c r="C1279" s="252"/>
      <c r="D1279" s="248" t="s">
        <v>218</v>
      </c>
      <c r="E1279" s="253" t="s">
        <v>22</v>
      </c>
      <c r="F1279" s="254" t="s">
        <v>1506</v>
      </c>
      <c r="G1279" s="252"/>
      <c r="H1279" s="255">
        <v>5.16</v>
      </c>
      <c r="I1279" s="256"/>
      <c r="J1279" s="252"/>
      <c r="K1279" s="252"/>
      <c r="L1279" s="257"/>
      <c r="M1279" s="258"/>
      <c r="N1279" s="259"/>
      <c r="O1279" s="259"/>
      <c r="P1279" s="259"/>
      <c r="Q1279" s="259"/>
      <c r="R1279" s="259"/>
      <c r="S1279" s="259"/>
      <c r="T1279" s="260"/>
      <c r="AT1279" s="261" t="s">
        <v>218</v>
      </c>
      <c r="AU1279" s="261" t="s">
        <v>85</v>
      </c>
      <c r="AV1279" s="12" t="s">
        <v>85</v>
      </c>
      <c r="AW1279" s="12" t="s">
        <v>39</v>
      </c>
      <c r="AX1279" s="12" t="s">
        <v>76</v>
      </c>
      <c r="AY1279" s="261" t="s">
        <v>208</v>
      </c>
    </row>
    <row r="1280" spans="2:51" s="12" customFormat="1" ht="13.5">
      <c r="B1280" s="251"/>
      <c r="C1280" s="252"/>
      <c r="D1280" s="248" t="s">
        <v>218</v>
      </c>
      <c r="E1280" s="253" t="s">
        <v>22</v>
      </c>
      <c r="F1280" s="254" t="s">
        <v>1507</v>
      </c>
      <c r="G1280" s="252"/>
      <c r="H1280" s="255">
        <v>21.415</v>
      </c>
      <c r="I1280" s="256"/>
      <c r="J1280" s="252"/>
      <c r="K1280" s="252"/>
      <c r="L1280" s="257"/>
      <c r="M1280" s="258"/>
      <c r="N1280" s="259"/>
      <c r="O1280" s="259"/>
      <c r="P1280" s="259"/>
      <c r="Q1280" s="259"/>
      <c r="R1280" s="259"/>
      <c r="S1280" s="259"/>
      <c r="T1280" s="260"/>
      <c r="AT1280" s="261" t="s">
        <v>218</v>
      </c>
      <c r="AU1280" s="261" t="s">
        <v>85</v>
      </c>
      <c r="AV1280" s="12" t="s">
        <v>85</v>
      </c>
      <c r="AW1280" s="12" t="s">
        <v>39</v>
      </c>
      <c r="AX1280" s="12" t="s">
        <v>76</v>
      </c>
      <c r="AY1280" s="261" t="s">
        <v>208</v>
      </c>
    </row>
    <row r="1281" spans="2:51" s="12" customFormat="1" ht="13.5">
      <c r="B1281" s="251"/>
      <c r="C1281" s="252"/>
      <c r="D1281" s="248" t="s">
        <v>218</v>
      </c>
      <c r="E1281" s="253" t="s">
        <v>22</v>
      </c>
      <c r="F1281" s="254" t="s">
        <v>1508</v>
      </c>
      <c r="G1281" s="252"/>
      <c r="H1281" s="255">
        <v>13.388</v>
      </c>
      <c r="I1281" s="256"/>
      <c r="J1281" s="252"/>
      <c r="K1281" s="252"/>
      <c r="L1281" s="257"/>
      <c r="M1281" s="258"/>
      <c r="N1281" s="259"/>
      <c r="O1281" s="259"/>
      <c r="P1281" s="259"/>
      <c r="Q1281" s="259"/>
      <c r="R1281" s="259"/>
      <c r="S1281" s="259"/>
      <c r="T1281" s="260"/>
      <c r="AT1281" s="261" t="s">
        <v>218</v>
      </c>
      <c r="AU1281" s="261" t="s">
        <v>85</v>
      </c>
      <c r="AV1281" s="12" t="s">
        <v>85</v>
      </c>
      <c r="AW1281" s="12" t="s">
        <v>39</v>
      </c>
      <c r="AX1281" s="12" t="s">
        <v>76</v>
      </c>
      <c r="AY1281" s="261" t="s">
        <v>208</v>
      </c>
    </row>
    <row r="1282" spans="2:51" s="12" customFormat="1" ht="13.5">
      <c r="B1282" s="251"/>
      <c r="C1282" s="252"/>
      <c r="D1282" s="248" t="s">
        <v>218</v>
      </c>
      <c r="E1282" s="253" t="s">
        <v>22</v>
      </c>
      <c r="F1282" s="254" t="s">
        <v>1509</v>
      </c>
      <c r="G1282" s="252"/>
      <c r="H1282" s="255">
        <v>65.773</v>
      </c>
      <c r="I1282" s="256"/>
      <c r="J1282" s="252"/>
      <c r="K1282" s="252"/>
      <c r="L1282" s="257"/>
      <c r="M1282" s="258"/>
      <c r="N1282" s="259"/>
      <c r="O1282" s="259"/>
      <c r="P1282" s="259"/>
      <c r="Q1282" s="259"/>
      <c r="R1282" s="259"/>
      <c r="S1282" s="259"/>
      <c r="T1282" s="260"/>
      <c r="AT1282" s="261" t="s">
        <v>218</v>
      </c>
      <c r="AU1282" s="261" t="s">
        <v>85</v>
      </c>
      <c r="AV1282" s="12" t="s">
        <v>85</v>
      </c>
      <c r="AW1282" s="12" t="s">
        <v>39</v>
      </c>
      <c r="AX1282" s="12" t="s">
        <v>76</v>
      </c>
      <c r="AY1282" s="261" t="s">
        <v>208</v>
      </c>
    </row>
    <row r="1283" spans="2:51" s="12" customFormat="1" ht="13.5">
      <c r="B1283" s="251"/>
      <c r="C1283" s="252"/>
      <c r="D1283" s="248" t="s">
        <v>218</v>
      </c>
      <c r="E1283" s="253" t="s">
        <v>22</v>
      </c>
      <c r="F1283" s="254" t="s">
        <v>1510</v>
      </c>
      <c r="G1283" s="252"/>
      <c r="H1283" s="255">
        <v>17.684</v>
      </c>
      <c r="I1283" s="256"/>
      <c r="J1283" s="252"/>
      <c r="K1283" s="252"/>
      <c r="L1283" s="257"/>
      <c r="M1283" s="258"/>
      <c r="N1283" s="259"/>
      <c r="O1283" s="259"/>
      <c r="P1283" s="259"/>
      <c r="Q1283" s="259"/>
      <c r="R1283" s="259"/>
      <c r="S1283" s="259"/>
      <c r="T1283" s="260"/>
      <c r="AT1283" s="261" t="s">
        <v>218</v>
      </c>
      <c r="AU1283" s="261" t="s">
        <v>85</v>
      </c>
      <c r="AV1283" s="12" t="s">
        <v>85</v>
      </c>
      <c r="AW1283" s="12" t="s">
        <v>39</v>
      </c>
      <c r="AX1283" s="12" t="s">
        <v>76</v>
      </c>
      <c r="AY1283" s="261" t="s">
        <v>208</v>
      </c>
    </row>
    <row r="1284" spans="2:51" s="12" customFormat="1" ht="13.5">
      <c r="B1284" s="251"/>
      <c r="C1284" s="252"/>
      <c r="D1284" s="248" t="s">
        <v>218</v>
      </c>
      <c r="E1284" s="253" t="s">
        <v>22</v>
      </c>
      <c r="F1284" s="254" t="s">
        <v>1511</v>
      </c>
      <c r="G1284" s="252"/>
      <c r="H1284" s="255">
        <v>23.283</v>
      </c>
      <c r="I1284" s="256"/>
      <c r="J1284" s="252"/>
      <c r="K1284" s="252"/>
      <c r="L1284" s="257"/>
      <c r="M1284" s="258"/>
      <c r="N1284" s="259"/>
      <c r="O1284" s="259"/>
      <c r="P1284" s="259"/>
      <c r="Q1284" s="259"/>
      <c r="R1284" s="259"/>
      <c r="S1284" s="259"/>
      <c r="T1284" s="260"/>
      <c r="AT1284" s="261" t="s">
        <v>218</v>
      </c>
      <c r="AU1284" s="261" t="s">
        <v>85</v>
      </c>
      <c r="AV1284" s="12" t="s">
        <v>85</v>
      </c>
      <c r="AW1284" s="12" t="s">
        <v>39</v>
      </c>
      <c r="AX1284" s="12" t="s">
        <v>76</v>
      </c>
      <c r="AY1284" s="261" t="s">
        <v>208</v>
      </c>
    </row>
    <row r="1285" spans="2:51" s="12" customFormat="1" ht="13.5">
      <c r="B1285" s="251"/>
      <c r="C1285" s="252"/>
      <c r="D1285" s="248" t="s">
        <v>218</v>
      </c>
      <c r="E1285" s="253" t="s">
        <v>22</v>
      </c>
      <c r="F1285" s="254" t="s">
        <v>1512</v>
      </c>
      <c r="G1285" s="252"/>
      <c r="H1285" s="255">
        <v>0</v>
      </c>
      <c r="I1285" s="256"/>
      <c r="J1285" s="252"/>
      <c r="K1285" s="252"/>
      <c r="L1285" s="257"/>
      <c r="M1285" s="258"/>
      <c r="N1285" s="259"/>
      <c r="O1285" s="259"/>
      <c r="P1285" s="259"/>
      <c r="Q1285" s="259"/>
      <c r="R1285" s="259"/>
      <c r="S1285" s="259"/>
      <c r="T1285" s="260"/>
      <c r="AT1285" s="261" t="s">
        <v>218</v>
      </c>
      <c r="AU1285" s="261" t="s">
        <v>85</v>
      </c>
      <c r="AV1285" s="12" t="s">
        <v>85</v>
      </c>
      <c r="AW1285" s="12" t="s">
        <v>39</v>
      </c>
      <c r="AX1285" s="12" t="s">
        <v>76</v>
      </c>
      <c r="AY1285" s="261" t="s">
        <v>208</v>
      </c>
    </row>
    <row r="1286" spans="2:51" s="12" customFormat="1" ht="13.5">
      <c r="B1286" s="251"/>
      <c r="C1286" s="252"/>
      <c r="D1286" s="248" t="s">
        <v>218</v>
      </c>
      <c r="E1286" s="253" t="s">
        <v>22</v>
      </c>
      <c r="F1286" s="254" t="s">
        <v>1513</v>
      </c>
      <c r="G1286" s="252"/>
      <c r="H1286" s="255">
        <v>43.559</v>
      </c>
      <c r="I1286" s="256"/>
      <c r="J1286" s="252"/>
      <c r="K1286" s="252"/>
      <c r="L1286" s="257"/>
      <c r="M1286" s="258"/>
      <c r="N1286" s="259"/>
      <c r="O1286" s="259"/>
      <c r="P1286" s="259"/>
      <c r="Q1286" s="259"/>
      <c r="R1286" s="259"/>
      <c r="S1286" s="259"/>
      <c r="T1286" s="260"/>
      <c r="AT1286" s="261" t="s">
        <v>218</v>
      </c>
      <c r="AU1286" s="261" t="s">
        <v>85</v>
      </c>
      <c r="AV1286" s="12" t="s">
        <v>85</v>
      </c>
      <c r="AW1286" s="12" t="s">
        <v>39</v>
      </c>
      <c r="AX1286" s="12" t="s">
        <v>76</v>
      </c>
      <c r="AY1286" s="261" t="s">
        <v>208</v>
      </c>
    </row>
    <row r="1287" spans="2:51" s="12" customFormat="1" ht="13.5">
      <c r="B1287" s="251"/>
      <c r="C1287" s="252"/>
      <c r="D1287" s="248" t="s">
        <v>218</v>
      </c>
      <c r="E1287" s="253" t="s">
        <v>22</v>
      </c>
      <c r="F1287" s="254" t="s">
        <v>1514</v>
      </c>
      <c r="G1287" s="252"/>
      <c r="H1287" s="255">
        <v>37.963</v>
      </c>
      <c r="I1287" s="256"/>
      <c r="J1287" s="252"/>
      <c r="K1287" s="252"/>
      <c r="L1287" s="257"/>
      <c r="M1287" s="258"/>
      <c r="N1287" s="259"/>
      <c r="O1287" s="259"/>
      <c r="P1287" s="259"/>
      <c r="Q1287" s="259"/>
      <c r="R1287" s="259"/>
      <c r="S1287" s="259"/>
      <c r="T1287" s="260"/>
      <c r="AT1287" s="261" t="s">
        <v>218</v>
      </c>
      <c r="AU1287" s="261" t="s">
        <v>85</v>
      </c>
      <c r="AV1287" s="12" t="s">
        <v>85</v>
      </c>
      <c r="AW1287" s="12" t="s">
        <v>39</v>
      </c>
      <c r="AX1287" s="12" t="s">
        <v>76</v>
      </c>
      <c r="AY1287" s="261" t="s">
        <v>208</v>
      </c>
    </row>
    <row r="1288" spans="2:51" s="15" customFormat="1" ht="13.5">
      <c r="B1288" s="296"/>
      <c r="C1288" s="297"/>
      <c r="D1288" s="248" t="s">
        <v>218</v>
      </c>
      <c r="E1288" s="298" t="s">
        <v>22</v>
      </c>
      <c r="F1288" s="299" t="s">
        <v>695</v>
      </c>
      <c r="G1288" s="297"/>
      <c r="H1288" s="300">
        <v>537.444</v>
      </c>
      <c r="I1288" s="301"/>
      <c r="J1288" s="297"/>
      <c r="K1288" s="297"/>
      <c r="L1288" s="302"/>
      <c r="M1288" s="303"/>
      <c r="N1288" s="304"/>
      <c r="O1288" s="304"/>
      <c r="P1288" s="304"/>
      <c r="Q1288" s="304"/>
      <c r="R1288" s="304"/>
      <c r="S1288" s="304"/>
      <c r="T1288" s="305"/>
      <c r="AT1288" s="306" t="s">
        <v>218</v>
      </c>
      <c r="AU1288" s="306" t="s">
        <v>85</v>
      </c>
      <c r="AV1288" s="15" t="s">
        <v>104</v>
      </c>
      <c r="AW1288" s="15" t="s">
        <v>39</v>
      </c>
      <c r="AX1288" s="15" t="s">
        <v>76</v>
      </c>
      <c r="AY1288" s="306" t="s">
        <v>208</v>
      </c>
    </row>
    <row r="1289" spans="2:51" s="14" customFormat="1" ht="13.5">
      <c r="B1289" s="273"/>
      <c r="C1289" s="274"/>
      <c r="D1289" s="248" t="s">
        <v>218</v>
      </c>
      <c r="E1289" s="275" t="s">
        <v>22</v>
      </c>
      <c r="F1289" s="276" t="s">
        <v>752</v>
      </c>
      <c r="G1289" s="274"/>
      <c r="H1289" s="275" t="s">
        <v>22</v>
      </c>
      <c r="I1289" s="277"/>
      <c r="J1289" s="274"/>
      <c r="K1289" s="274"/>
      <c r="L1289" s="278"/>
      <c r="M1289" s="279"/>
      <c r="N1289" s="280"/>
      <c r="O1289" s="280"/>
      <c r="P1289" s="280"/>
      <c r="Q1289" s="280"/>
      <c r="R1289" s="280"/>
      <c r="S1289" s="280"/>
      <c r="T1289" s="281"/>
      <c r="AT1289" s="282" t="s">
        <v>218</v>
      </c>
      <c r="AU1289" s="282" t="s">
        <v>85</v>
      </c>
      <c r="AV1289" s="14" t="s">
        <v>18</v>
      </c>
      <c r="AW1289" s="14" t="s">
        <v>39</v>
      </c>
      <c r="AX1289" s="14" t="s">
        <v>76</v>
      </c>
      <c r="AY1289" s="282" t="s">
        <v>208</v>
      </c>
    </row>
    <row r="1290" spans="2:51" s="12" customFormat="1" ht="13.5">
      <c r="B1290" s="251"/>
      <c r="C1290" s="252"/>
      <c r="D1290" s="248" t="s">
        <v>218</v>
      </c>
      <c r="E1290" s="253" t="s">
        <v>22</v>
      </c>
      <c r="F1290" s="254" t="s">
        <v>1515</v>
      </c>
      <c r="G1290" s="252"/>
      <c r="H1290" s="255">
        <v>29.183</v>
      </c>
      <c r="I1290" s="256"/>
      <c r="J1290" s="252"/>
      <c r="K1290" s="252"/>
      <c r="L1290" s="257"/>
      <c r="M1290" s="258"/>
      <c r="N1290" s="259"/>
      <c r="O1290" s="259"/>
      <c r="P1290" s="259"/>
      <c r="Q1290" s="259"/>
      <c r="R1290" s="259"/>
      <c r="S1290" s="259"/>
      <c r="T1290" s="260"/>
      <c r="AT1290" s="261" t="s">
        <v>218</v>
      </c>
      <c r="AU1290" s="261" t="s">
        <v>85</v>
      </c>
      <c r="AV1290" s="12" t="s">
        <v>85</v>
      </c>
      <c r="AW1290" s="12" t="s">
        <v>39</v>
      </c>
      <c r="AX1290" s="12" t="s">
        <v>76</v>
      </c>
      <c r="AY1290" s="261" t="s">
        <v>208</v>
      </c>
    </row>
    <row r="1291" spans="2:51" s="12" customFormat="1" ht="13.5">
      <c r="B1291" s="251"/>
      <c r="C1291" s="252"/>
      <c r="D1291" s="248" t="s">
        <v>218</v>
      </c>
      <c r="E1291" s="253" t="s">
        <v>22</v>
      </c>
      <c r="F1291" s="254" t="s">
        <v>1516</v>
      </c>
      <c r="G1291" s="252"/>
      <c r="H1291" s="255">
        <v>0</v>
      </c>
      <c r="I1291" s="256"/>
      <c r="J1291" s="252"/>
      <c r="K1291" s="252"/>
      <c r="L1291" s="257"/>
      <c r="M1291" s="258"/>
      <c r="N1291" s="259"/>
      <c r="O1291" s="259"/>
      <c r="P1291" s="259"/>
      <c r="Q1291" s="259"/>
      <c r="R1291" s="259"/>
      <c r="S1291" s="259"/>
      <c r="T1291" s="260"/>
      <c r="AT1291" s="261" t="s">
        <v>218</v>
      </c>
      <c r="AU1291" s="261" t="s">
        <v>85</v>
      </c>
      <c r="AV1291" s="12" t="s">
        <v>85</v>
      </c>
      <c r="AW1291" s="12" t="s">
        <v>39</v>
      </c>
      <c r="AX1291" s="12" t="s">
        <v>76</v>
      </c>
      <c r="AY1291" s="261" t="s">
        <v>208</v>
      </c>
    </row>
    <row r="1292" spans="2:51" s="12" customFormat="1" ht="13.5">
      <c r="B1292" s="251"/>
      <c r="C1292" s="252"/>
      <c r="D1292" s="248" t="s">
        <v>218</v>
      </c>
      <c r="E1292" s="253" t="s">
        <v>22</v>
      </c>
      <c r="F1292" s="254" t="s">
        <v>1517</v>
      </c>
      <c r="G1292" s="252"/>
      <c r="H1292" s="255">
        <v>88.859</v>
      </c>
      <c r="I1292" s="256"/>
      <c r="J1292" s="252"/>
      <c r="K1292" s="252"/>
      <c r="L1292" s="257"/>
      <c r="M1292" s="258"/>
      <c r="N1292" s="259"/>
      <c r="O1292" s="259"/>
      <c r="P1292" s="259"/>
      <c r="Q1292" s="259"/>
      <c r="R1292" s="259"/>
      <c r="S1292" s="259"/>
      <c r="T1292" s="260"/>
      <c r="AT1292" s="261" t="s">
        <v>218</v>
      </c>
      <c r="AU1292" s="261" t="s">
        <v>85</v>
      </c>
      <c r="AV1292" s="12" t="s">
        <v>85</v>
      </c>
      <c r="AW1292" s="12" t="s">
        <v>39</v>
      </c>
      <c r="AX1292" s="12" t="s">
        <v>76</v>
      </c>
      <c r="AY1292" s="261" t="s">
        <v>208</v>
      </c>
    </row>
    <row r="1293" spans="2:51" s="12" customFormat="1" ht="13.5">
      <c r="B1293" s="251"/>
      <c r="C1293" s="252"/>
      <c r="D1293" s="248" t="s">
        <v>218</v>
      </c>
      <c r="E1293" s="253" t="s">
        <v>22</v>
      </c>
      <c r="F1293" s="254" t="s">
        <v>1518</v>
      </c>
      <c r="G1293" s="252"/>
      <c r="H1293" s="255">
        <v>68.35</v>
      </c>
      <c r="I1293" s="256"/>
      <c r="J1293" s="252"/>
      <c r="K1293" s="252"/>
      <c r="L1293" s="257"/>
      <c r="M1293" s="258"/>
      <c r="N1293" s="259"/>
      <c r="O1293" s="259"/>
      <c r="P1293" s="259"/>
      <c r="Q1293" s="259"/>
      <c r="R1293" s="259"/>
      <c r="S1293" s="259"/>
      <c r="T1293" s="260"/>
      <c r="AT1293" s="261" t="s">
        <v>218</v>
      </c>
      <c r="AU1293" s="261" t="s">
        <v>85</v>
      </c>
      <c r="AV1293" s="12" t="s">
        <v>85</v>
      </c>
      <c r="AW1293" s="12" t="s">
        <v>39</v>
      </c>
      <c r="AX1293" s="12" t="s">
        <v>76</v>
      </c>
      <c r="AY1293" s="261" t="s">
        <v>208</v>
      </c>
    </row>
    <row r="1294" spans="2:51" s="12" customFormat="1" ht="13.5">
      <c r="B1294" s="251"/>
      <c r="C1294" s="252"/>
      <c r="D1294" s="248" t="s">
        <v>218</v>
      </c>
      <c r="E1294" s="253" t="s">
        <v>22</v>
      </c>
      <c r="F1294" s="254" t="s">
        <v>1519</v>
      </c>
      <c r="G1294" s="252"/>
      <c r="H1294" s="255">
        <v>27.868</v>
      </c>
      <c r="I1294" s="256"/>
      <c r="J1294" s="252"/>
      <c r="K1294" s="252"/>
      <c r="L1294" s="257"/>
      <c r="M1294" s="258"/>
      <c r="N1294" s="259"/>
      <c r="O1294" s="259"/>
      <c r="P1294" s="259"/>
      <c r="Q1294" s="259"/>
      <c r="R1294" s="259"/>
      <c r="S1294" s="259"/>
      <c r="T1294" s="260"/>
      <c r="AT1294" s="261" t="s">
        <v>218</v>
      </c>
      <c r="AU1294" s="261" t="s">
        <v>85</v>
      </c>
      <c r="AV1294" s="12" t="s">
        <v>85</v>
      </c>
      <c r="AW1294" s="12" t="s">
        <v>39</v>
      </c>
      <c r="AX1294" s="12" t="s">
        <v>76</v>
      </c>
      <c r="AY1294" s="261" t="s">
        <v>208</v>
      </c>
    </row>
    <row r="1295" spans="2:51" s="12" customFormat="1" ht="13.5">
      <c r="B1295" s="251"/>
      <c r="C1295" s="252"/>
      <c r="D1295" s="248" t="s">
        <v>218</v>
      </c>
      <c r="E1295" s="253" t="s">
        <v>22</v>
      </c>
      <c r="F1295" s="254" t="s">
        <v>1520</v>
      </c>
      <c r="G1295" s="252"/>
      <c r="H1295" s="255">
        <v>68.125</v>
      </c>
      <c r="I1295" s="256"/>
      <c r="J1295" s="252"/>
      <c r="K1295" s="252"/>
      <c r="L1295" s="257"/>
      <c r="M1295" s="258"/>
      <c r="N1295" s="259"/>
      <c r="O1295" s="259"/>
      <c r="P1295" s="259"/>
      <c r="Q1295" s="259"/>
      <c r="R1295" s="259"/>
      <c r="S1295" s="259"/>
      <c r="T1295" s="260"/>
      <c r="AT1295" s="261" t="s">
        <v>218</v>
      </c>
      <c r="AU1295" s="261" t="s">
        <v>85</v>
      </c>
      <c r="AV1295" s="12" t="s">
        <v>85</v>
      </c>
      <c r="AW1295" s="12" t="s">
        <v>39</v>
      </c>
      <c r="AX1295" s="12" t="s">
        <v>76</v>
      </c>
      <c r="AY1295" s="261" t="s">
        <v>208</v>
      </c>
    </row>
    <row r="1296" spans="2:51" s="12" customFormat="1" ht="13.5">
      <c r="B1296" s="251"/>
      <c r="C1296" s="252"/>
      <c r="D1296" s="248" t="s">
        <v>218</v>
      </c>
      <c r="E1296" s="253" t="s">
        <v>22</v>
      </c>
      <c r="F1296" s="254" t="s">
        <v>1521</v>
      </c>
      <c r="G1296" s="252"/>
      <c r="H1296" s="255">
        <v>66.915</v>
      </c>
      <c r="I1296" s="256"/>
      <c r="J1296" s="252"/>
      <c r="K1296" s="252"/>
      <c r="L1296" s="257"/>
      <c r="M1296" s="258"/>
      <c r="N1296" s="259"/>
      <c r="O1296" s="259"/>
      <c r="P1296" s="259"/>
      <c r="Q1296" s="259"/>
      <c r="R1296" s="259"/>
      <c r="S1296" s="259"/>
      <c r="T1296" s="260"/>
      <c r="AT1296" s="261" t="s">
        <v>218</v>
      </c>
      <c r="AU1296" s="261" t="s">
        <v>85</v>
      </c>
      <c r="AV1296" s="12" t="s">
        <v>85</v>
      </c>
      <c r="AW1296" s="12" t="s">
        <v>39</v>
      </c>
      <c r="AX1296" s="12" t="s">
        <v>76</v>
      </c>
      <c r="AY1296" s="261" t="s">
        <v>208</v>
      </c>
    </row>
    <row r="1297" spans="2:51" s="12" customFormat="1" ht="13.5">
      <c r="B1297" s="251"/>
      <c r="C1297" s="252"/>
      <c r="D1297" s="248" t="s">
        <v>218</v>
      </c>
      <c r="E1297" s="253" t="s">
        <v>22</v>
      </c>
      <c r="F1297" s="254" t="s">
        <v>1522</v>
      </c>
      <c r="G1297" s="252"/>
      <c r="H1297" s="255">
        <v>18.468</v>
      </c>
      <c r="I1297" s="256"/>
      <c r="J1297" s="252"/>
      <c r="K1297" s="252"/>
      <c r="L1297" s="257"/>
      <c r="M1297" s="258"/>
      <c r="N1297" s="259"/>
      <c r="O1297" s="259"/>
      <c r="P1297" s="259"/>
      <c r="Q1297" s="259"/>
      <c r="R1297" s="259"/>
      <c r="S1297" s="259"/>
      <c r="T1297" s="260"/>
      <c r="AT1297" s="261" t="s">
        <v>218</v>
      </c>
      <c r="AU1297" s="261" t="s">
        <v>85</v>
      </c>
      <c r="AV1297" s="12" t="s">
        <v>85</v>
      </c>
      <c r="AW1297" s="12" t="s">
        <v>39</v>
      </c>
      <c r="AX1297" s="12" t="s">
        <v>76</v>
      </c>
      <c r="AY1297" s="261" t="s">
        <v>208</v>
      </c>
    </row>
    <row r="1298" spans="2:51" s="12" customFormat="1" ht="13.5">
      <c r="B1298" s="251"/>
      <c r="C1298" s="252"/>
      <c r="D1298" s="248" t="s">
        <v>218</v>
      </c>
      <c r="E1298" s="253" t="s">
        <v>22</v>
      </c>
      <c r="F1298" s="254" t="s">
        <v>1523</v>
      </c>
      <c r="G1298" s="252"/>
      <c r="H1298" s="255">
        <v>5.723</v>
      </c>
      <c r="I1298" s="256"/>
      <c r="J1298" s="252"/>
      <c r="K1298" s="252"/>
      <c r="L1298" s="257"/>
      <c r="M1298" s="258"/>
      <c r="N1298" s="259"/>
      <c r="O1298" s="259"/>
      <c r="P1298" s="259"/>
      <c r="Q1298" s="259"/>
      <c r="R1298" s="259"/>
      <c r="S1298" s="259"/>
      <c r="T1298" s="260"/>
      <c r="AT1298" s="261" t="s">
        <v>218</v>
      </c>
      <c r="AU1298" s="261" t="s">
        <v>85</v>
      </c>
      <c r="AV1298" s="12" t="s">
        <v>85</v>
      </c>
      <c r="AW1298" s="12" t="s">
        <v>39</v>
      </c>
      <c r="AX1298" s="12" t="s">
        <v>76</v>
      </c>
      <c r="AY1298" s="261" t="s">
        <v>208</v>
      </c>
    </row>
    <row r="1299" spans="2:51" s="12" customFormat="1" ht="13.5">
      <c r="B1299" s="251"/>
      <c r="C1299" s="252"/>
      <c r="D1299" s="248" t="s">
        <v>218</v>
      </c>
      <c r="E1299" s="253" t="s">
        <v>22</v>
      </c>
      <c r="F1299" s="254" t="s">
        <v>1524</v>
      </c>
      <c r="G1299" s="252"/>
      <c r="H1299" s="255">
        <v>13.717</v>
      </c>
      <c r="I1299" s="256"/>
      <c r="J1299" s="252"/>
      <c r="K1299" s="252"/>
      <c r="L1299" s="257"/>
      <c r="M1299" s="258"/>
      <c r="N1299" s="259"/>
      <c r="O1299" s="259"/>
      <c r="P1299" s="259"/>
      <c r="Q1299" s="259"/>
      <c r="R1299" s="259"/>
      <c r="S1299" s="259"/>
      <c r="T1299" s="260"/>
      <c r="AT1299" s="261" t="s">
        <v>218</v>
      </c>
      <c r="AU1299" s="261" t="s">
        <v>85</v>
      </c>
      <c r="AV1299" s="12" t="s">
        <v>85</v>
      </c>
      <c r="AW1299" s="12" t="s">
        <v>39</v>
      </c>
      <c r="AX1299" s="12" t="s">
        <v>76</v>
      </c>
      <c r="AY1299" s="261" t="s">
        <v>208</v>
      </c>
    </row>
    <row r="1300" spans="2:51" s="12" customFormat="1" ht="13.5">
      <c r="B1300" s="251"/>
      <c r="C1300" s="252"/>
      <c r="D1300" s="248" t="s">
        <v>218</v>
      </c>
      <c r="E1300" s="253" t="s">
        <v>22</v>
      </c>
      <c r="F1300" s="254" t="s">
        <v>1525</v>
      </c>
      <c r="G1300" s="252"/>
      <c r="H1300" s="255">
        <v>5.585</v>
      </c>
      <c r="I1300" s="256"/>
      <c r="J1300" s="252"/>
      <c r="K1300" s="252"/>
      <c r="L1300" s="257"/>
      <c r="M1300" s="258"/>
      <c r="N1300" s="259"/>
      <c r="O1300" s="259"/>
      <c r="P1300" s="259"/>
      <c r="Q1300" s="259"/>
      <c r="R1300" s="259"/>
      <c r="S1300" s="259"/>
      <c r="T1300" s="260"/>
      <c r="AT1300" s="261" t="s">
        <v>218</v>
      </c>
      <c r="AU1300" s="261" t="s">
        <v>85</v>
      </c>
      <c r="AV1300" s="12" t="s">
        <v>85</v>
      </c>
      <c r="AW1300" s="12" t="s">
        <v>39</v>
      </c>
      <c r="AX1300" s="12" t="s">
        <v>76</v>
      </c>
      <c r="AY1300" s="261" t="s">
        <v>208</v>
      </c>
    </row>
    <row r="1301" spans="2:51" s="12" customFormat="1" ht="13.5">
      <c r="B1301" s="251"/>
      <c r="C1301" s="252"/>
      <c r="D1301" s="248" t="s">
        <v>218</v>
      </c>
      <c r="E1301" s="253" t="s">
        <v>22</v>
      </c>
      <c r="F1301" s="254" t="s">
        <v>1526</v>
      </c>
      <c r="G1301" s="252"/>
      <c r="H1301" s="255">
        <v>7.648</v>
      </c>
      <c r="I1301" s="256"/>
      <c r="J1301" s="252"/>
      <c r="K1301" s="252"/>
      <c r="L1301" s="257"/>
      <c r="M1301" s="258"/>
      <c r="N1301" s="259"/>
      <c r="O1301" s="259"/>
      <c r="P1301" s="259"/>
      <c r="Q1301" s="259"/>
      <c r="R1301" s="259"/>
      <c r="S1301" s="259"/>
      <c r="T1301" s="260"/>
      <c r="AT1301" s="261" t="s">
        <v>218</v>
      </c>
      <c r="AU1301" s="261" t="s">
        <v>85</v>
      </c>
      <c r="AV1301" s="12" t="s">
        <v>85</v>
      </c>
      <c r="AW1301" s="12" t="s">
        <v>39</v>
      </c>
      <c r="AX1301" s="12" t="s">
        <v>76</v>
      </c>
      <c r="AY1301" s="261" t="s">
        <v>208</v>
      </c>
    </row>
    <row r="1302" spans="2:51" s="12" customFormat="1" ht="13.5">
      <c r="B1302" s="251"/>
      <c r="C1302" s="252"/>
      <c r="D1302" s="248" t="s">
        <v>218</v>
      </c>
      <c r="E1302" s="253" t="s">
        <v>22</v>
      </c>
      <c r="F1302" s="254" t="s">
        <v>1527</v>
      </c>
      <c r="G1302" s="252"/>
      <c r="H1302" s="255">
        <v>11.785</v>
      </c>
      <c r="I1302" s="256"/>
      <c r="J1302" s="252"/>
      <c r="K1302" s="252"/>
      <c r="L1302" s="257"/>
      <c r="M1302" s="258"/>
      <c r="N1302" s="259"/>
      <c r="O1302" s="259"/>
      <c r="P1302" s="259"/>
      <c r="Q1302" s="259"/>
      <c r="R1302" s="259"/>
      <c r="S1302" s="259"/>
      <c r="T1302" s="260"/>
      <c r="AT1302" s="261" t="s">
        <v>218</v>
      </c>
      <c r="AU1302" s="261" t="s">
        <v>85</v>
      </c>
      <c r="AV1302" s="12" t="s">
        <v>85</v>
      </c>
      <c r="AW1302" s="12" t="s">
        <v>39</v>
      </c>
      <c r="AX1302" s="12" t="s">
        <v>76</v>
      </c>
      <c r="AY1302" s="261" t="s">
        <v>208</v>
      </c>
    </row>
    <row r="1303" spans="2:51" s="12" customFormat="1" ht="13.5">
      <c r="B1303" s="251"/>
      <c r="C1303" s="252"/>
      <c r="D1303" s="248" t="s">
        <v>218</v>
      </c>
      <c r="E1303" s="253" t="s">
        <v>22</v>
      </c>
      <c r="F1303" s="254" t="s">
        <v>1528</v>
      </c>
      <c r="G1303" s="252"/>
      <c r="H1303" s="255">
        <v>6.432</v>
      </c>
      <c r="I1303" s="256"/>
      <c r="J1303" s="252"/>
      <c r="K1303" s="252"/>
      <c r="L1303" s="257"/>
      <c r="M1303" s="258"/>
      <c r="N1303" s="259"/>
      <c r="O1303" s="259"/>
      <c r="P1303" s="259"/>
      <c r="Q1303" s="259"/>
      <c r="R1303" s="259"/>
      <c r="S1303" s="259"/>
      <c r="T1303" s="260"/>
      <c r="AT1303" s="261" t="s">
        <v>218</v>
      </c>
      <c r="AU1303" s="261" t="s">
        <v>85</v>
      </c>
      <c r="AV1303" s="12" t="s">
        <v>85</v>
      </c>
      <c r="AW1303" s="12" t="s">
        <v>39</v>
      </c>
      <c r="AX1303" s="12" t="s">
        <v>76</v>
      </c>
      <c r="AY1303" s="261" t="s">
        <v>208</v>
      </c>
    </row>
    <row r="1304" spans="2:51" s="12" customFormat="1" ht="13.5">
      <c r="B1304" s="251"/>
      <c r="C1304" s="252"/>
      <c r="D1304" s="248" t="s">
        <v>218</v>
      </c>
      <c r="E1304" s="253" t="s">
        <v>22</v>
      </c>
      <c r="F1304" s="254" t="s">
        <v>1529</v>
      </c>
      <c r="G1304" s="252"/>
      <c r="H1304" s="255">
        <v>12.081</v>
      </c>
      <c r="I1304" s="256"/>
      <c r="J1304" s="252"/>
      <c r="K1304" s="252"/>
      <c r="L1304" s="257"/>
      <c r="M1304" s="258"/>
      <c r="N1304" s="259"/>
      <c r="O1304" s="259"/>
      <c r="P1304" s="259"/>
      <c r="Q1304" s="259"/>
      <c r="R1304" s="259"/>
      <c r="S1304" s="259"/>
      <c r="T1304" s="260"/>
      <c r="AT1304" s="261" t="s">
        <v>218</v>
      </c>
      <c r="AU1304" s="261" t="s">
        <v>85</v>
      </c>
      <c r="AV1304" s="12" t="s">
        <v>85</v>
      </c>
      <c r="AW1304" s="12" t="s">
        <v>39</v>
      </c>
      <c r="AX1304" s="12" t="s">
        <v>76</v>
      </c>
      <c r="AY1304" s="261" t="s">
        <v>208</v>
      </c>
    </row>
    <row r="1305" spans="2:51" s="12" customFormat="1" ht="13.5">
      <c r="B1305" s="251"/>
      <c r="C1305" s="252"/>
      <c r="D1305" s="248" t="s">
        <v>218</v>
      </c>
      <c r="E1305" s="253" t="s">
        <v>22</v>
      </c>
      <c r="F1305" s="254" t="s">
        <v>1530</v>
      </c>
      <c r="G1305" s="252"/>
      <c r="H1305" s="255">
        <v>4.383</v>
      </c>
      <c r="I1305" s="256"/>
      <c r="J1305" s="252"/>
      <c r="K1305" s="252"/>
      <c r="L1305" s="257"/>
      <c r="M1305" s="258"/>
      <c r="N1305" s="259"/>
      <c r="O1305" s="259"/>
      <c r="P1305" s="259"/>
      <c r="Q1305" s="259"/>
      <c r="R1305" s="259"/>
      <c r="S1305" s="259"/>
      <c r="T1305" s="260"/>
      <c r="AT1305" s="261" t="s">
        <v>218</v>
      </c>
      <c r="AU1305" s="261" t="s">
        <v>85</v>
      </c>
      <c r="AV1305" s="12" t="s">
        <v>85</v>
      </c>
      <c r="AW1305" s="12" t="s">
        <v>39</v>
      </c>
      <c r="AX1305" s="12" t="s">
        <v>76</v>
      </c>
      <c r="AY1305" s="261" t="s">
        <v>208</v>
      </c>
    </row>
    <row r="1306" spans="2:51" s="15" customFormat="1" ht="13.5">
      <c r="B1306" s="296"/>
      <c r="C1306" s="297"/>
      <c r="D1306" s="248" t="s">
        <v>218</v>
      </c>
      <c r="E1306" s="298" t="s">
        <v>22</v>
      </c>
      <c r="F1306" s="299" t="s">
        <v>703</v>
      </c>
      <c r="G1306" s="297"/>
      <c r="H1306" s="300">
        <v>435.122</v>
      </c>
      <c r="I1306" s="301"/>
      <c r="J1306" s="297"/>
      <c r="K1306" s="297"/>
      <c r="L1306" s="302"/>
      <c r="M1306" s="303"/>
      <c r="N1306" s="304"/>
      <c r="O1306" s="304"/>
      <c r="P1306" s="304"/>
      <c r="Q1306" s="304"/>
      <c r="R1306" s="304"/>
      <c r="S1306" s="304"/>
      <c r="T1306" s="305"/>
      <c r="AT1306" s="306" t="s">
        <v>218</v>
      </c>
      <c r="AU1306" s="306" t="s">
        <v>85</v>
      </c>
      <c r="AV1306" s="15" t="s">
        <v>104</v>
      </c>
      <c r="AW1306" s="15" t="s">
        <v>39</v>
      </c>
      <c r="AX1306" s="15" t="s">
        <v>76</v>
      </c>
      <c r="AY1306" s="306" t="s">
        <v>208</v>
      </c>
    </row>
    <row r="1307" spans="2:51" s="14" customFormat="1" ht="13.5">
      <c r="B1307" s="273"/>
      <c r="C1307" s="274"/>
      <c r="D1307" s="248" t="s">
        <v>218</v>
      </c>
      <c r="E1307" s="275" t="s">
        <v>22</v>
      </c>
      <c r="F1307" s="276" t="s">
        <v>753</v>
      </c>
      <c r="G1307" s="274"/>
      <c r="H1307" s="275" t="s">
        <v>22</v>
      </c>
      <c r="I1307" s="277"/>
      <c r="J1307" s="274"/>
      <c r="K1307" s="274"/>
      <c r="L1307" s="278"/>
      <c r="M1307" s="279"/>
      <c r="N1307" s="280"/>
      <c r="O1307" s="280"/>
      <c r="P1307" s="280"/>
      <c r="Q1307" s="280"/>
      <c r="R1307" s="280"/>
      <c r="S1307" s="280"/>
      <c r="T1307" s="281"/>
      <c r="AT1307" s="282" t="s">
        <v>218</v>
      </c>
      <c r="AU1307" s="282" t="s">
        <v>85</v>
      </c>
      <c r="AV1307" s="14" t="s">
        <v>18</v>
      </c>
      <c r="AW1307" s="14" t="s">
        <v>39</v>
      </c>
      <c r="AX1307" s="14" t="s">
        <v>76</v>
      </c>
      <c r="AY1307" s="282" t="s">
        <v>208</v>
      </c>
    </row>
    <row r="1308" spans="2:51" s="12" customFormat="1" ht="13.5">
      <c r="B1308" s="251"/>
      <c r="C1308" s="252"/>
      <c r="D1308" s="248" t="s">
        <v>218</v>
      </c>
      <c r="E1308" s="253" t="s">
        <v>22</v>
      </c>
      <c r="F1308" s="254" t="s">
        <v>1531</v>
      </c>
      <c r="G1308" s="252"/>
      <c r="H1308" s="255">
        <v>17.564</v>
      </c>
      <c r="I1308" s="256"/>
      <c r="J1308" s="252"/>
      <c r="K1308" s="252"/>
      <c r="L1308" s="257"/>
      <c r="M1308" s="258"/>
      <c r="N1308" s="259"/>
      <c r="O1308" s="259"/>
      <c r="P1308" s="259"/>
      <c r="Q1308" s="259"/>
      <c r="R1308" s="259"/>
      <c r="S1308" s="259"/>
      <c r="T1308" s="260"/>
      <c r="AT1308" s="261" t="s">
        <v>218</v>
      </c>
      <c r="AU1308" s="261" t="s">
        <v>85</v>
      </c>
      <c r="AV1308" s="12" t="s">
        <v>85</v>
      </c>
      <c r="AW1308" s="12" t="s">
        <v>39</v>
      </c>
      <c r="AX1308" s="12" t="s">
        <v>76</v>
      </c>
      <c r="AY1308" s="261" t="s">
        <v>208</v>
      </c>
    </row>
    <row r="1309" spans="2:51" s="12" customFormat="1" ht="13.5">
      <c r="B1309" s="251"/>
      <c r="C1309" s="252"/>
      <c r="D1309" s="248" t="s">
        <v>218</v>
      </c>
      <c r="E1309" s="253" t="s">
        <v>22</v>
      </c>
      <c r="F1309" s="254" t="s">
        <v>1532</v>
      </c>
      <c r="G1309" s="252"/>
      <c r="H1309" s="255">
        <v>0</v>
      </c>
      <c r="I1309" s="256"/>
      <c r="J1309" s="252"/>
      <c r="K1309" s="252"/>
      <c r="L1309" s="257"/>
      <c r="M1309" s="258"/>
      <c r="N1309" s="259"/>
      <c r="O1309" s="259"/>
      <c r="P1309" s="259"/>
      <c r="Q1309" s="259"/>
      <c r="R1309" s="259"/>
      <c r="S1309" s="259"/>
      <c r="T1309" s="260"/>
      <c r="AT1309" s="261" t="s">
        <v>218</v>
      </c>
      <c r="AU1309" s="261" t="s">
        <v>85</v>
      </c>
      <c r="AV1309" s="12" t="s">
        <v>85</v>
      </c>
      <c r="AW1309" s="12" t="s">
        <v>39</v>
      </c>
      <c r="AX1309" s="12" t="s">
        <v>76</v>
      </c>
      <c r="AY1309" s="261" t="s">
        <v>208</v>
      </c>
    </row>
    <row r="1310" spans="2:51" s="12" customFormat="1" ht="13.5">
      <c r="B1310" s="251"/>
      <c r="C1310" s="252"/>
      <c r="D1310" s="248" t="s">
        <v>218</v>
      </c>
      <c r="E1310" s="253" t="s">
        <v>22</v>
      </c>
      <c r="F1310" s="254" t="s">
        <v>1533</v>
      </c>
      <c r="G1310" s="252"/>
      <c r="H1310" s="255">
        <v>88.65</v>
      </c>
      <c r="I1310" s="256"/>
      <c r="J1310" s="252"/>
      <c r="K1310" s="252"/>
      <c r="L1310" s="257"/>
      <c r="M1310" s="258"/>
      <c r="N1310" s="259"/>
      <c r="O1310" s="259"/>
      <c r="P1310" s="259"/>
      <c r="Q1310" s="259"/>
      <c r="R1310" s="259"/>
      <c r="S1310" s="259"/>
      <c r="T1310" s="260"/>
      <c r="AT1310" s="261" t="s">
        <v>218</v>
      </c>
      <c r="AU1310" s="261" t="s">
        <v>85</v>
      </c>
      <c r="AV1310" s="12" t="s">
        <v>85</v>
      </c>
      <c r="AW1310" s="12" t="s">
        <v>39</v>
      </c>
      <c r="AX1310" s="12" t="s">
        <v>76</v>
      </c>
      <c r="AY1310" s="261" t="s">
        <v>208</v>
      </c>
    </row>
    <row r="1311" spans="2:51" s="12" customFormat="1" ht="13.5">
      <c r="B1311" s="251"/>
      <c r="C1311" s="252"/>
      <c r="D1311" s="248" t="s">
        <v>218</v>
      </c>
      <c r="E1311" s="253" t="s">
        <v>22</v>
      </c>
      <c r="F1311" s="254" t="s">
        <v>1534</v>
      </c>
      <c r="G1311" s="252"/>
      <c r="H1311" s="255">
        <v>68.125</v>
      </c>
      <c r="I1311" s="256"/>
      <c r="J1311" s="252"/>
      <c r="K1311" s="252"/>
      <c r="L1311" s="257"/>
      <c r="M1311" s="258"/>
      <c r="N1311" s="259"/>
      <c r="O1311" s="259"/>
      <c r="P1311" s="259"/>
      <c r="Q1311" s="259"/>
      <c r="R1311" s="259"/>
      <c r="S1311" s="259"/>
      <c r="T1311" s="260"/>
      <c r="AT1311" s="261" t="s">
        <v>218</v>
      </c>
      <c r="AU1311" s="261" t="s">
        <v>85</v>
      </c>
      <c r="AV1311" s="12" t="s">
        <v>85</v>
      </c>
      <c r="AW1311" s="12" t="s">
        <v>39</v>
      </c>
      <c r="AX1311" s="12" t="s">
        <v>76</v>
      </c>
      <c r="AY1311" s="261" t="s">
        <v>208</v>
      </c>
    </row>
    <row r="1312" spans="2:51" s="12" customFormat="1" ht="13.5">
      <c r="B1312" s="251"/>
      <c r="C1312" s="252"/>
      <c r="D1312" s="248" t="s">
        <v>218</v>
      </c>
      <c r="E1312" s="253" t="s">
        <v>22</v>
      </c>
      <c r="F1312" s="254" t="s">
        <v>1535</v>
      </c>
      <c r="G1312" s="252"/>
      <c r="H1312" s="255">
        <v>27.868</v>
      </c>
      <c r="I1312" s="256"/>
      <c r="J1312" s="252"/>
      <c r="K1312" s="252"/>
      <c r="L1312" s="257"/>
      <c r="M1312" s="258"/>
      <c r="N1312" s="259"/>
      <c r="O1312" s="259"/>
      <c r="P1312" s="259"/>
      <c r="Q1312" s="259"/>
      <c r="R1312" s="259"/>
      <c r="S1312" s="259"/>
      <c r="T1312" s="260"/>
      <c r="AT1312" s="261" t="s">
        <v>218</v>
      </c>
      <c r="AU1312" s="261" t="s">
        <v>85</v>
      </c>
      <c r="AV1312" s="12" t="s">
        <v>85</v>
      </c>
      <c r="AW1312" s="12" t="s">
        <v>39</v>
      </c>
      <c r="AX1312" s="12" t="s">
        <v>76</v>
      </c>
      <c r="AY1312" s="261" t="s">
        <v>208</v>
      </c>
    </row>
    <row r="1313" spans="2:51" s="12" customFormat="1" ht="13.5">
      <c r="B1313" s="251"/>
      <c r="C1313" s="252"/>
      <c r="D1313" s="248" t="s">
        <v>218</v>
      </c>
      <c r="E1313" s="253" t="s">
        <v>22</v>
      </c>
      <c r="F1313" s="254" t="s">
        <v>1536</v>
      </c>
      <c r="G1313" s="252"/>
      <c r="H1313" s="255">
        <v>68.125</v>
      </c>
      <c r="I1313" s="256"/>
      <c r="J1313" s="252"/>
      <c r="K1313" s="252"/>
      <c r="L1313" s="257"/>
      <c r="M1313" s="258"/>
      <c r="N1313" s="259"/>
      <c r="O1313" s="259"/>
      <c r="P1313" s="259"/>
      <c r="Q1313" s="259"/>
      <c r="R1313" s="259"/>
      <c r="S1313" s="259"/>
      <c r="T1313" s="260"/>
      <c r="AT1313" s="261" t="s">
        <v>218</v>
      </c>
      <c r="AU1313" s="261" t="s">
        <v>85</v>
      </c>
      <c r="AV1313" s="12" t="s">
        <v>85</v>
      </c>
      <c r="AW1313" s="12" t="s">
        <v>39</v>
      </c>
      <c r="AX1313" s="12" t="s">
        <v>76</v>
      </c>
      <c r="AY1313" s="261" t="s">
        <v>208</v>
      </c>
    </row>
    <row r="1314" spans="2:51" s="12" customFormat="1" ht="13.5">
      <c r="B1314" s="251"/>
      <c r="C1314" s="252"/>
      <c r="D1314" s="248" t="s">
        <v>218</v>
      </c>
      <c r="E1314" s="253" t="s">
        <v>22</v>
      </c>
      <c r="F1314" s="254" t="s">
        <v>1537</v>
      </c>
      <c r="G1314" s="252"/>
      <c r="H1314" s="255">
        <v>66.94</v>
      </c>
      <c r="I1314" s="256"/>
      <c r="J1314" s="252"/>
      <c r="K1314" s="252"/>
      <c r="L1314" s="257"/>
      <c r="M1314" s="258"/>
      <c r="N1314" s="259"/>
      <c r="O1314" s="259"/>
      <c r="P1314" s="259"/>
      <c r="Q1314" s="259"/>
      <c r="R1314" s="259"/>
      <c r="S1314" s="259"/>
      <c r="T1314" s="260"/>
      <c r="AT1314" s="261" t="s">
        <v>218</v>
      </c>
      <c r="AU1314" s="261" t="s">
        <v>85</v>
      </c>
      <c r="AV1314" s="12" t="s">
        <v>85</v>
      </c>
      <c r="AW1314" s="12" t="s">
        <v>39</v>
      </c>
      <c r="AX1314" s="12" t="s">
        <v>76</v>
      </c>
      <c r="AY1314" s="261" t="s">
        <v>208</v>
      </c>
    </row>
    <row r="1315" spans="2:51" s="12" customFormat="1" ht="13.5">
      <c r="B1315" s="251"/>
      <c r="C1315" s="252"/>
      <c r="D1315" s="248" t="s">
        <v>218</v>
      </c>
      <c r="E1315" s="253" t="s">
        <v>22</v>
      </c>
      <c r="F1315" s="254" t="s">
        <v>1538</v>
      </c>
      <c r="G1315" s="252"/>
      <c r="H1315" s="255">
        <v>18.468</v>
      </c>
      <c r="I1315" s="256"/>
      <c r="J1315" s="252"/>
      <c r="K1315" s="252"/>
      <c r="L1315" s="257"/>
      <c r="M1315" s="258"/>
      <c r="N1315" s="259"/>
      <c r="O1315" s="259"/>
      <c r="P1315" s="259"/>
      <c r="Q1315" s="259"/>
      <c r="R1315" s="259"/>
      <c r="S1315" s="259"/>
      <c r="T1315" s="260"/>
      <c r="AT1315" s="261" t="s">
        <v>218</v>
      </c>
      <c r="AU1315" s="261" t="s">
        <v>85</v>
      </c>
      <c r="AV1315" s="12" t="s">
        <v>85</v>
      </c>
      <c r="AW1315" s="12" t="s">
        <v>39</v>
      </c>
      <c r="AX1315" s="12" t="s">
        <v>76</v>
      </c>
      <c r="AY1315" s="261" t="s">
        <v>208</v>
      </c>
    </row>
    <row r="1316" spans="2:51" s="12" customFormat="1" ht="13.5">
      <c r="B1316" s="251"/>
      <c r="C1316" s="252"/>
      <c r="D1316" s="248" t="s">
        <v>218</v>
      </c>
      <c r="E1316" s="253" t="s">
        <v>22</v>
      </c>
      <c r="F1316" s="254" t="s">
        <v>1539</v>
      </c>
      <c r="G1316" s="252"/>
      <c r="H1316" s="255">
        <v>5.735</v>
      </c>
      <c r="I1316" s="256"/>
      <c r="J1316" s="252"/>
      <c r="K1316" s="252"/>
      <c r="L1316" s="257"/>
      <c r="M1316" s="258"/>
      <c r="N1316" s="259"/>
      <c r="O1316" s="259"/>
      <c r="P1316" s="259"/>
      <c r="Q1316" s="259"/>
      <c r="R1316" s="259"/>
      <c r="S1316" s="259"/>
      <c r="T1316" s="260"/>
      <c r="AT1316" s="261" t="s">
        <v>218</v>
      </c>
      <c r="AU1316" s="261" t="s">
        <v>85</v>
      </c>
      <c r="AV1316" s="12" t="s">
        <v>85</v>
      </c>
      <c r="AW1316" s="12" t="s">
        <v>39</v>
      </c>
      <c r="AX1316" s="12" t="s">
        <v>76</v>
      </c>
      <c r="AY1316" s="261" t="s">
        <v>208</v>
      </c>
    </row>
    <row r="1317" spans="2:51" s="12" customFormat="1" ht="13.5">
      <c r="B1317" s="251"/>
      <c r="C1317" s="252"/>
      <c r="D1317" s="248" t="s">
        <v>218</v>
      </c>
      <c r="E1317" s="253" t="s">
        <v>22</v>
      </c>
      <c r="F1317" s="254" t="s">
        <v>1540</v>
      </c>
      <c r="G1317" s="252"/>
      <c r="H1317" s="255">
        <v>13.717</v>
      </c>
      <c r="I1317" s="256"/>
      <c r="J1317" s="252"/>
      <c r="K1317" s="252"/>
      <c r="L1317" s="257"/>
      <c r="M1317" s="258"/>
      <c r="N1317" s="259"/>
      <c r="O1317" s="259"/>
      <c r="P1317" s="259"/>
      <c r="Q1317" s="259"/>
      <c r="R1317" s="259"/>
      <c r="S1317" s="259"/>
      <c r="T1317" s="260"/>
      <c r="AT1317" s="261" t="s">
        <v>218</v>
      </c>
      <c r="AU1317" s="261" t="s">
        <v>85</v>
      </c>
      <c r="AV1317" s="12" t="s">
        <v>85</v>
      </c>
      <c r="AW1317" s="12" t="s">
        <v>39</v>
      </c>
      <c r="AX1317" s="12" t="s">
        <v>76</v>
      </c>
      <c r="AY1317" s="261" t="s">
        <v>208</v>
      </c>
    </row>
    <row r="1318" spans="2:51" s="12" customFormat="1" ht="13.5">
      <c r="B1318" s="251"/>
      <c r="C1318" s="252"/>
      <c r="D1318" s="248" t="s">
        <v>218</v>
      </c>
      <c r="E1318" s="253" t="s">
        <v>22</v>
      </c>
      <c r="F1318" s="254" t="s">
        <v>1541</v>
      </c>
      <c r="G1318" s="252"/>
      <c r="H1318" s="255">
        <v>5.585</v>
      </c>
      <c r="I1318" s="256"/>
      <c r="J1318" s="252"/>
      <c r="K1318" s="252"/>
      <c r="L1318" s="257"/>
      <c r="M1318" s="258"/>
      <c r="N1318" s="259"/>
      <c r="O1318" s="259"/>
      <c r="P1318" s="259"/>
      <c r="Q1318" s="259"/>
      <c r="R1318" s="259"/>
      <c r="S1318" s="259"/>
      <c r="T1318" s="260"/>
      <c r="AT1318" s="261" t="s">
        <v>218</v>
      </c>
      <c r="AU1318" s="261" t="s">
        <v>85</v>
      </c>
      <c r="AV1318" s="12" t="s">
        <v>85</v>
      </c>
      <c r="AW1318" s="12" t="s">
        <v>39</v>
      </c>
      <c r="AX1318" s="12" t="s">
        <v>76</v>
      </c>
      <c r="AY1318" s="261" t="s">
        <v>208</v>
      </c>
    </row>
    <row r="1319" spans="2:51" s="12" customFormat="1" ht="13.5">
      <c r="B1319" s="251"/>
      <c r="C1319" s="252"/>
      <c r="D1319" s="248" t="s">
        <v>218</v>
      </c>
      <c r="E1319" s="253" t="s">
        <v>22</v>
      </c>
      <c r="F1319" s="254" t="s">
        <v>1542</v>
      </c>
      <c r="G1319" s="252"/>
      <c r="H1319" s="255">
        <v>7.265</v>
      </c>
      <c r="I1319" s="256"/>
      <c r="J1319" s="252"/>
      <c r="K1319" s="252"/>
      <c r="L1319" s="257"/>
      <c r="M1319" s="258"/>
      <c r="N1319" s="259"/>
      <c r="O1319" s="259"/>
      <c r="P1319" s="259"/>
      <c r="Q1319" s="259"/>
      <c r="R1319" s="259"/>
      <c r="S1319" s="259"/>
      <c r="T1319" s="260"/>
      <c r="AT1319" s="261" t="s">
        <v>218</v>
      </c>
      <c r="AU1319" s="261" t="s">
        <v>85</v>
      </c>
      <c r="AV1319" s="12" t="s">
        <v>85</v>
      </c>
      <c r="AW1319" s="12" t="s">
        <v>39</v>
      </c>
      <c r="AX1319" s="12" t="s">
        <v>76</v>
      </c>
      <c r="AY1319" s="261" t="s">
        <v>208</v>
      </c>
    </row>
    <row r="1320" spans="2:51" s="12" customFormat="1" ht="13.5">
      <c r="B1320" s="251"/>
      <c r="C1320" s="252"/>
      <c r="D1320" s="248" t="s">
        <v>218</v>
      </c>
      <c r="E1320" s="253" t="s">
        <v>22</v>
      </c>
      <c r="F1320" s="254" t="s">
        <v>1543</v>
      </c>
      <c r="G1320" s="252"/>
      <c r="H1320" s="255">
        <v>12.516</v>
      </c>
      <c r="I1320" s="256"/>
      <c r="J1320" s="252"/>
      <c r="K1320" s="252"/>
      <c r="L1320" s="257"/>
      <c r="M1320" s="258"/>
      <c r="N1320" s="259"/>
      <c r="O1320" s="259"/>
      <c r="P1320" s="259"/>
      <c r="Q1320" s="259"/>
      <c r="R1320" s="259"/>
      <c r="S1320" s="259"/>
      <c r="T1320" s="260"/>
      <c r="AT1320" s="261" t="s">
        <v>218</v>
      </c>
      <c r="AU1320" s="261" t="s">
        <v>85</v>
      </c>
      <c r="AV1320" s="12" t="s">
        <v>85</v>
      </c>
      <c r="AW1320" s="12" t="s">
        <v>39</v>
      </c>
      <c r="AX1320" s="12" t="s">
        <v>76</v>
      </c>
      <c r="AY1320" s="261" t="s">
        <v>208</v>
      </c>
    </row>
    <row r="1321" spans="2:51" s="12" customFormat="1" ht="13.5">
      <c r="B1321" s="251"/>
      <c r="C1321" s="252"/>
      <c r="D1321" s="248" t="s">
        <v>218</v>
      </c>
      <c r="E1321" s="253" t="s">
        <v>22</v>
      </c>
      <c r="F1321" s="254" t="s">
        <v>1544</v>
      </c>
      <c r="G1321" s="252"/>
      <c r="H1321" s="255">
        <v>6.432</v>
      </c>
      <c r="I1321" s="256"/>
      <c r="J1321" s="252"/>
      <c r="K1321" s="252"/>
      <c r="L1321" s="257"/>
      <c r="M1321" s="258"/>
      <c r="N1321" s="259"/>
      <c r="O1321" s="259"/>
      <c r="P1321" s="259"/>
      <c r="Q1321" s="259"/>
      <c r="R1321" s="259"/>
      <c r="S1321" s="259"/>
      <c r="T1321" s="260"/>
      <c r="AT1321" s="261" t="s">
        <v>218</v>
      </c>
      <c r="AU1321" s="261" t="s">
        <v>85</v>
      </c>
      <c r="AV1321" s="12" t="s">
        <v>85</v>
      </c>
      <c r="AW1321" s="12" t="s">
        <v>39</v>
      </c>
      <c r="AX1321" s="12" t="s">
        <v>76</v>
      </c>
      <c r="AY1321" s="261" t="s">
        <v>208</v>
      </c>
    </row>
    <row r="1322" spans="2:51" s="12" customFormat="1" ht="13.5">
      <c r="B1322" s="251"/>
      <c r="C1322" s="252"/>
      <c r="D1322" s="248" t="s">
        <v>218</v>
      </c>
      <c r="E1322" s="253" t="s">
        <v>22</v>
      </c>
      <c r="F1322" s="254" t="s">
        <v>1545</v>
      </c>
      <c r="G1322" s="252"/>
      <c r="H1322" s="255">
        <v>12.66</v>
      </c>
      <c r="I1322" s="256"/>
      <c r="J1322" s="252"/>
      <c r="K1322" s="252"/>
      <c r="L1322" s="257"/>
      <c r="M1322" s="258"/>
      <c r="N1322" s="259"/>
      <c r="O1322" s="259"/>
      <c r="P1322" s="259"/>
      <c r="Q1322" s="259"/>
      <c r="R1322" s="259"/>
      <c r="S1322" s="259"/>
      <c r="T1322" s="260"/>
      <c r="AT1322" s="261" t="s">
        <v>218</v>
      </c>
      <c r="AU1322" s="261" t="s">
        <v>85</v>
      </c>
      <c r="AV1322" s="12" t="s">
        <v>85</v>
      </c>
      <c r="AW1322" s="12" t="s">
        <v>39</v>
      </c>
      <c r="AX1322" s="12" t="s">
        <v>76</v>
      </c>
      <c r="AY1322" s="261" t="s">
        <v>208</v>
      </c>
    </row>
    <row r="1323" spans="2:51" s="12" customFormat="1" ht="13.5">
      <c r="B1323" s="251"/>
      <c r="C1323" s="252"/>
      <c r="D1323" s="248" t="s">
        <v>218</v>
      </c>
      <c r="E1323" s="253" t="s">
        <v>22</v>
      </c>
      <c r="F1323" s="254" t="s">
        <v>1546</v>
      </c>
      <c r="G1323" s="252"/>
      <c r="H1323" s="255">
        <v>4.627</v>
      </c>
      <c r="I1323" s="256"/>
      <c r="J1323" s="252"/>
      <c r="K1323" s="252"/>
      <c r="L1323" s="257"/>
      <c r="M1323" s="258"/>
      <c r="N1323" s="259"/>
      <c r="O1323" s="259"/>
      <c r="P1323" s="259"/>
      <c r="Q1323" s="259"/>
      <c r="R1323" s="259"/>
      <c r="S1323" s="259"/>
      <c r="T1323" s="260"/>
      <c r="AT1323" s="261" t="s">
        <v>218</v>
      </c>
      <c r="AU1323" s="261" t="s">
        <v>85</v>
      </c>
      <c r="AV1323" s="12" t="s">
        <v>85</v>
      </c>
      <c r="AW1323" s="12" t="s">
        <v>39</v>
      </c>
      <c r="AX1323" s="12" t="s">
        <v>76</v>
      </c>
      <c r="AY1323" s="261" t="s">
        <v>208</v>
      </c>
    </row>
    <row r="1324" spans="2:51" s="15" customFormat="1" ht="13.5">
      <c r="B1324" s="296"/>
      <c r="C1324" s="297"/>
      <c r="D1324" s="248" t="s">
        <v>218</v>
      </c>
      <c r="E1324" s="298" t="s">
        <v>22</v>
      </c>
      <c r="F1324" s="299" t="s">
        <v>710</v>
      </c>
      <c r="G1324" s="297"/>
      <c r="H1324" s="300">
        <v>424.277</v>
      </c>
      <c r="I1324" s="301"/>
      <c r="J1324" s="297"/>
      <c r="K1324" s="297"/>
      <c r="L1324" s="302"/>
      <c r="M1324" s="303"/>
      <c r="N1324" s="304"/>
      <c r="O1324" s="304"/>
      <c r="P1324" s="304"/>
      <c r="Q1324" s="304"/>
      <c r="R1324" s="304"/>
      <c r="S1324" s="304"/>
      <c r="T1324" s="305"/>
      <c r="AT1324" s="306" t="s">
        <v>218</v>
      </c>
      <c r="AU1324" s="306" t="s">
        <v>85</v>
      </c>
      <c r="AV1324" s="15" t="s">
        <v>104</v>
      </c>
      <c r="AW1324" s="15" t="s">
        <v>39</v>
      </c>
      <c r="AX1324" s="15" t="s">
        <v>76</v>
      </c>
      <c r="AY1324" s="306" t="s">
        <v>208</v>
      </c>
    </row>
    <row r="1325" spans="2:51" s="13" customFormat="1" ht="13.5">
      <c r="B1325" s="262"/>
      <c r="C1325" s="263"/>
      <c r="D1325" s="248" t="s">
        <v>218</v>
      </c>
      <c r="E1325" s="264" t="s">
        <v>22</v>
      </c>
      <c r="F1325" s="265" t="s">
        <v>259</v>
      </c>
      <c r="G1325" s="263"/>
      <c r="H1325" s="266">
        <v>1396.843</v>
      </c>
      <c r="I1325" s="267"/>
      <c r="J1325" s="263"/>
      <c r="K1325" s="263"/>
      <c r="L1325" s="268"/>
      <c r="M1325" s="269"/>
      <c r="N1325" s="270"/>
      <c r="O1325" s="270"/>
      <c r="P1325" s="270"/>
      <c r="Q1325" s="270"/>
      <c r="R1325" s="270"/>
      <c r="S1325" s="270"/>
      <c r="T1325" s="271"/>
      <c r="AT1325" s="272" t="s">
        <v>218</v>
      </c>
      <c r="AU1325" s="272" t="s">
        <v>85</v>
      </c>
      <c r="AV1325" s="13" t="s">
        <v>121</v>
      </c>
      <c r="AW1325" s="13" t="s">
        <v>39</v>
      </c>
      <c r="AX1325" s="13" t="s">
        <v>18</v>
      </c>
      <c r="AY1325" s="272" t="s">
        <v>208</v>
      </c>
    </row>
    <row r="1326" spans="2:65" s="1" customFormat="1" ht="25.5" customHeight="1">
      <c r="B1326" s="48"/>
      <c r="C1326" s="236" t="s">
        <v>1547</v>
      </c>
      <c r="D1326" s="236" t="s">
        <v>210</v>
      </c>
      <c r="E1326" s="237" t="s">
        <v>1548</v>
      </c>
      <c r="F1326" s="238" t="s">
        <v>1549</v>
      </c>
      <c r="G1326" s="239" t="s">
        <v>253</v>
      </c>
      <c r="H1326" s="240">
        <v>0.683</v>
      </c>
      <c r="I1326" s="241"/>
      <c r="J1326" s="242">
        <f>ROUND(I1326*H1326,2)</f>
        <v>0</v>
      </c>
      <c r="K1326" s="238" t="s">
        <v>214</v>
      </c>
      <c r="L1326" s="74"/>
      <c r="M1326" s="243" t="s">
        <v>22</v>
      </c>
      <c r="N1326" s="244" t="s">
        <v>47</v>
      </c>
      <c r="O1326" s="49"/>
      <c r="P1326" s="245">
        <f>O1326*H1326</f>
        <v>0</v>
      </c>
      <c r="Q1326" s="245">
        <v>2.45329</v>
      </c>
      <c r="R1326" s="245">
        <f>Q1326*H1326</f>
        <v>1.67559707</v>
      </c>
      <c r="S1326" s="245">
        <v>0</v>
      </c>
      <c r="T1326" s="246">
        <f>S1326*H1326</f>
        <v>0</v>
      </c>
      <c r="AR1326" s="26" t="s">
        <v>121</v>
      </c>
      <c r="AT1326" s="26" t="s">
        <v>210</v>
      </c>
      <c r="AU1326" s="26" t="s">
        <v>85</v>
      </c>
      <c r="AY1326" s="26" t="s">
        <v>208</v>
      </c>
      <c r="BE1326" s="247">
        <f>IF(N1326="základní",J1326,0)</f>
        <v>0</v>
      </c>
      <c r="BF1326" s="247">
        <f>IF(N1326="snížená",J1326,0)</f>
        <v>0</v>
      </c>
      <c r="BG1326" s="247">
        <f>IF(N1326="zákl. přenesená",J1326,0)</f>
        <v>0</v>
      </c>
      <c r="BH1326" s="247">
        <f>IF(N1326="sníž. přenesená",J1326,0)</f>
        <v>0</v>
      </c>
      <c r="BI1326" s="247">
        <f>IF(N1326="nulová",J1326,0)</f>
        <v>0</v>
      </c>
      <c r="BJ1326" s="26" t="s">
        <v>18</v>
      </c>
      <c r="BK1326" s="247">
        <f>ROUND(I1326*H1326,2)</f>
        <v>0</v>
      </c>
      <c r="BL1326" s="26" t="s">
        <v>121</v>
      </c>
      <c r="BM1326" s="26" t="s">
        <v>1550</v>
      </c>
    </row>
    <row r="1327" spans="2:47" s="1" customFormat="1" ht="13.5">
      <c r="B1327" s="48"/>
      <c r="C1327" s="76"/>
      <c r="D1327" s="248" t="s">
        <v>216</v>
      </c>
      <c r="E1327" s="76"/>
      <c r="F1327" s="249" t="s">
        <v>1551</v>
      </c>
      <c r="G1327" s="76"/>
      <c r="H1327" s="76"/>
      <c r="I1327" s="206"/>
      <c r="J1327" s="76"/>
      <c r="K1327" s="76"/>
      <c r="L1327" s="74"/>
      <c r="M1327" s="250"/>
      <c r="N1327" s="49"/>
      <c r="O1327" s="49"/>
      <c r="P1327" s="49"/>
      <c r="Q1327" s="49"/>
      <c r="R1327" s="49"/>
      <c r="S1327" s="49"/>
      <c r="T1327" s="97"/>
      <c r="AT1327" s="26" t="s">
        <v>216</v>
      </c>
      <c r="AU1327" s="26" t="s">
        <v>85</v>
      </c>
    </row>
    <row r="1328" spans="2:51" s="14" customFormat="1" ht="13.5">
      <c r="B1328" s="273"/>
      <c r="C1328" s="274"/>
      <c r="D1328" s="248" t="s">
        <v>218</v>
      </c>
      <c r="E1328" s="275" t="s">
        <v>22</v>
      </c>
      <c r="F1328" s="276" t="s">
        <v>681</v>
      </c>
      <c r="G1328" s="274"/>
      <c r="H1328" s="275" t="s">
        <v>22</v>
      </c>
      <c r="I1328" s="277"/>
      <c r="J1328" s="274"/>
      <c r="K1328" s="274"/>
      <c r="L1328" s="278"/>
      <c r="M1328" s="279"/>
      <c r="N1328" s="280"/>
      <c r="O1328" s="280"/>
      <c r="P1328" s="280"/>
      <c r="Q1328" s="280"/>
      <c r="R1328" s="280"/>
      <c r="S1328" s="280"/>
      <c r="T1328" s="281"/>
      <c r="AT1328" s="282" t="s">
        <v>218</v>
      </c>
      <c r="AU1328" s="282" t="s">
        <v>85</v>
      </c>
      <c r="AV1328" s="14" t="s">
        <v>18</v>
      </c>
      <c r="AW1328" s="14" t="s">
        <v>39</v>
      </c>
      <c r="AX1328" s="14" t="s">
        <v>76</v>
      </c>
      <c r="AY1328" s="282" t="s">
        <v>208</v>
      </c>
    </row>
    <row r="1329" spans="2:51" s="12" customFormat="1" ht="13.5">
      <c r="B1329" s="251"/>
      <c r="C1329" s="252"/>
      <c r="D1329" s="248" t="s">
        <v>218</v>
      </c>
      <c r="E1329" s="253" t="s">
        <v>22</v>
      </c>
      <c r="F1329" s="254" t="s">
        <v>1552</v>
      </c>
      <c r="G1329" s="252"/>
      <c r="H1329" s="255">
        <v>0.683</v>
      </c>
      <c r="I1329" s="256"/>
      <c r="J1329" s="252"/>
      <c r="K1329" s="252"/>
      <c r="L1329" s="257"/>
      <c r="M1329" s="258"/>
      <c r="N1329" s="259"/>
      <c r="O1329" s="259"/>
      <c r="P1329" s="259"/>
      <c r="Q1329" s="259"/>
      <c r="R1329" s="259"/>
      <c r="S1329" s="259"/>
      <c r="T1329" s="260"/>
      <c r="AT1329" s="261" t="s">
        <v>218</v>
      </c>
      <c r="AU1329" s="261" t="s">
        <v>85</v>
      </c>
      <c r="AV1329" s="12" t="s">
        <v>85</v>
      </c>
      <c r="AW1329" s="12" t="s">
        <v>39</v>
      </c>
      <c r="AX1329" s="12" t="s">
        <v>18</v>
      </c>
      <c r="AY1329" s="261" t="s">
        <v>208</v>
      </c>
    </row>
    <row r="1330" spans="2:65" s="1" customFormat="1" ht="25.5" customHeight="1">
      <c r="B1330" s="48"/>
      <c r="C1330" s="236" t="s">
        <v>1553</v>
      </c>
      <c r="D1330" s="236" t="s">
        <v>210</v>
      </c>
      <c r="E1330" s="237" t="s">
        <v>1554</v>
      </c>
      <c r="F1330" s="238" t="s">
        <v>1555</v>
      </c>
      <c r="G1330" s="239" t="s">
        <v>253</v>
      </c>
      <c r="H1330" s="240">
        <v>0.683</v>
      </c>
      <c r="I1330" s="241"/>
      <c r="J1330" s="242">
        <f>ROUND(I1330*H1330,2)</f>
        <v>0</v>
      </c>
      <c r="K1330" s="238" t="s">
        <v>214</v>
      </c>
      <c r="L1330" s="74"/>
      <c r="M1330" s="243" t="s">
        <v>22</v>
      </c>
      <c r="N1330" s="244" t="s">
        <v>47</v>
      </c>
      <c r="O1330" s="49"/>
      <c r="P1330" s="245">
        <f>O1330*H1330</f>
        <v>0</v>
      </c>
      <c r="Q1330" s="245">
        <v>0</v>
      </c>
      <c r="R1330" s="245">
        <f>Q1330*H1330</f>
        <v>0</v>
      </c>
      <c r="S1330" s="245">
        <v>0</v>
      </c>
      <c r="T1330" s="246">
        <f>S1330*H1330</f>
        <v>0</v>
      </c>
      <c r="AR1330" s="26" t="s">
        <v>121</v>
      </c>
      <c r="AT1330" s="26" t="s">
        <v>210</v>
      </c>
      <c r="AU1330" s="26" t="s">
        <v>85</v>
      </c>
      <c r="AY1330" s="26" t="s">
        <v>208</v>
      </c>
      <c r="BE1330" s="247">
        <f>IF(N1330="základní",J1330,0)</f>
        <v>0</v>
      </c>
      <c r="BF1330" s="247">
        <f>IF(N1330="snížená",J1330,0)</f>
        <v>0</v>
      </c>
      <c r="BG1330" s="247">
        <f>IF(N1330="zákl. přenesená",J1330,0)</f>
        <v>0</v>
      </c>
      <c r="BH1330" s="247">
        <f>IF(N1330="sníž. přenesená",J1330,0)</f>
        <v>0</v>
      </c>
      <c r="BI1330" s="247">
        <f>IF(N1330="nulová",J1330,0)</f>
        <v>0</v>
      </c>
      <c r="BJ1330" s="26" t="s">
        <v>18</v>
      </c>
      <c r="BK1330" s="247">
        <f>ROUND(I1330*H1330,2)</f>
        <v>0</v>
      </c>
      <c r="BL1330" s="26" t="s">
        <v>121</v>
      </c>
      <c r="BM1330" s="26" t="s">
        <v>1556</v>
      </c>
    </row>
    <row r="1331" spans="2:47" s="1" customFormat="1" ht="13.5">
      <c r="B1331" s="48"/>
      <c r="C1331" s="76"/>
      <c r="D1331" s="248" t="s">
        <v>216</v>
      </c>
      <c r="E1331" s="76"/>
      <c r="F1331" s="249" t="s">
        <v>1557</v>
      </c>
      <c r="G1331" s="76"/>
      <c r="H1331" s="76"/>
      <c r="I1331" s="206"/>
      <c r="J1331" s="76"/>
      <c r="K1331" s="76"/>
      <c r="L1331" s="74"/>
      <c r="M1331" s="250"/>
      <c r="N1331" s="49"/>
      <c r="O1331" s="49"/>
      <c r="P1331" s="49"/>
      <c r="Q1331" s="49"/>
      <c r="R1331" s="49"/>
      <c r="S1331" s="49"/>
      <c r="T1331" s="97"/>
      <c r="AT1331" s="26" t="s">
        <v>216</v>
      </c>
      <c r="AU1331" s="26" t="s">
        <v>85</v>
      </c>
    </row>
    <row r="1332" spans="2:65" s="1" customFormat="1" ht="38.25" customHeight="1">
      <c r="B1332" s="48"/>
      <c r="C1332" s="236" t="s">
        <v>1558</v>
      </c>
      <c r="D1332" s="236" t="s">
        <v>210</v>
      </c>
      <c r="E1332" s="237" t="s">
        <v>1559</v>
      </c>
      <c r="F1332" s="238" t="s">
        <v>1560</v>
      </c>
      <c r="G1332" s="239" t="s">
        <v>253</v>
      </c>
      <c r="H1332" s="240">
        <v>0.683</v>
      </c>
      <c r="I1332" s="241"/>
      <c r="J1332" s="242">
        <f>ROUND(I1332*H1332,2)</f>
        <v>0</v>
      </c>
      <c r="K1332" s="238" t="s">
        <v>242</v>
      </c>
      <c r="L1332" s="74"/>
      <c r="M1332" s="243" t="s">
        <v>22</v>
      </c>
      <c r="N1332" s="244" t="s">
        <v>47</v>
      </c>
      <c r="O1332" s="49"/>
      <c r="P1332" s="245">
        <f>O1332*H1332</f>
        <v>0</v>
      </c>
      <c r="Q1332" s="245">
        <v>0</v>
      </c>
      <c r="R1332" s="245">
        <f>Q1332*H1332</f>
        <v>0</v>
      </c>
      <c r="S1332" s="245">
        <v>0</v>
      </c>
      <c r="T1332" s="246">
        <f>S1332*H1332</f>
        <v>0</v>
      </c>
      <c r="AR1332" s="26" t="s">
        <v>121</v>
      </c>
      <c r="AT1332" s="26" t="s">
        <v>210</v>
      </c>
      <c r="AU1332" s="26" t="s">
        <v>85</v>
      </c>
      <c r="AY1332" s="26" t="s">
        <v>208</v>
      </c>
      <c r="BE1332" s="247">
        <f>IF(N1332="základní",J1332,0)</f>
        <v>0</v>
      </c>
      <c r="BF1332" s="247">
        <f>IF(N1332="snížená",J1332,0)</f>
        <v>0</v>
      </c>
      <c r="BG1332" s="247">
        <f>IF(N1332="zákl. přenesená",J1332,0)</f>
        <v>0</v>
      </c>
      <c r="BH1332" s="247">
        <f>IF(N1332="sníž. přenesená",J1332,0)</f>
        <v>0</v>
      </c>
      <c r="BI1332" s="247">
        <f>IF(N1332="nulová",J1332,0)</f>
        <v>0</v>
      </c>
      <c r="BJ1332" s="26" t="s">
        <v>18</v>
      </c>
      <c r="BK1332" s="247">
        <f>ROUND(I1332*H1332,2)</f>
        <v>0</v>
      </c>
      <c r="BL1332" s="26" t="s">
        <v>121</v>
      </c>
      <c r="BM1332" s="26" t="s">
        <v>1561</v>
      </c>
    </row>
    <row r="1333" spans="2:65" s="1" customFormat="1" ht="16.5" customHeight="1">
      <c r="B1333" s="48"/>
      <c r="C1333" s="236" t="s">
        <v>1562</v>
      </c>
      <c r="D1333" s="236" t="s">
        <v>210</v>
      </c>
      <c r="E1333" s="237" t="s">
        <v>1563</v>
      </c>
      <c r="F1333" s="238" t="s">
        <v>1564</v>
      </c>
      <c r="G1333" s="239" t="s">
        <v>340</v>
      </c>
      <c r="H1333" s="240">
        <v>0.082</v>
      </c>
      <c r="I1333" s="241"/>
      <c r="J1333" s="242">
        <f>ROUND(I1333*H1333,2)</f>
        <v>0</v>
      </c>
      <c r="K1333" s="238" t="s">
        <v>214</v>
      </c>
      <c r="L1333" s="74"/>
      <c r="M1333" s="243" t="s">
        <v>22</v>
      </c>
      <c r="N1333" s="244" t="s">
        <v>47</v>
      </c>
      <c r="O1333" s="49"/>
      <c r="P1333" s="245">
        <f>O1333*H1333</f>
        <v>0</v>
      </c>
      <c r="Q1333" s="245">
        <v>1.05306</v>
      </c>
      <c r="R1333" s="245">
        <f>Q1333*H1333</f>
        <v>0.08635092000000001</v>
      </c>
      <c r="S1333" s="245">
        <v>0</v>
      </c>
      <c r="T1333" s="246">
        <f>S1333*H1333</f>
        <v>0</v>
      </c>
      <c r="AR1333" s="26" t="s">
        <v>121</v>
      </c>
      <c r="AT1333" s="26" t="s">
        <v>210</v>
      </c>
      <c r="AU1333" s="26" t="s">
        <v>85</v>
      </c>
      <c r="AY1333" s="26" t="s">
        <v>208</v>
      </c>
      <c r="BE1333" s="247">
        <f>IF(N1333="základní",J1333,0)</f>
        <v>0</v>
      </c>
      <c r="BF1333" s="247">
        <f>IF(N1333="snížená",J1333,0)</f>
        <v>0</v>
      </c>
      <c r="BG1333" s="247">
        <f>IF(N1333="zákl. přenesená",J1333,0)</f>
        <v>0</v>
      </c>
      <c r="BH1333" s="247">
        <f>IF(N1333="sníž. přenesená",J1333,0)</f>
        <v>0</v>
      </c>
      <c r="BI1333" s="247">
        <f>IF(N1333="nulová",J1333,0)</f>
        <v>0</v>
      </c>
      <c r="BJ1333" s="26" t="s">
        <v>18</v>
      </c>
      <c r="BK1333" s="247">
        <f>ROUND(I1333*H1333,2)</f>
        <v>0</v>
      </c>
      <c r="BL1333" s="26" t="s">
        <v>121</v>
      </c>
      <c r="BM1333" s="26" t="s">
        <v>1565</v>
      </c>
    </row>
    <row r="1334" spans="2:51" s="12" customFormat="1" ht="13.5">
      <c r="B1334" s="251"/>
      <c r="C1334" s="252"/>
      <c r="D1334" s="248" t="s">
        <v>218</v>
      </c>
      <c r="E1334" s="253" t="s">
        <v>22</v>
      </c>
      <c r="F1334" s="254" t="s">
        <v>1566</v>
      </c>
      <c r="G1334" s="252"/>
      <c r="H1334" s="255">
        <v>0.082</v>
      </c>
      <c r="I1334" s="256"/>
      <c r="J1334" s="252"/>
      <c r="K1334" s="252"/>
      <c r="L1334" s="257"/>
      <c r="M1334" s="258"/>
      <c r="N1334" s="259"/>
      <c r="O1334" s="259"/>
      <c r="P1334" s="259"/>
      <c r="Q1334" s="259"/>
      <c r="R1334" s="259"/>
      <c r="S1334" s="259"/>
      <c r="T1334" s="260"/>
      <c r="AT1334" s="261" t="s">
        <v>218</v>
      </c>
      <c r="AU1334" s="261" t="s">
        <v>85</v>
      </c>
      <c r="AV1334" s="12" t="s">
        <v>85</v>
      </c>
      <c r="AW1334" s="12" t="s">
        <v>39</v>
      </c>
      <c r="AX1334" s="12" t="s">
        <v>18</v>
      </c>
      <c r="AY1334" s="261" t="s">
        <v>208</v>
      </c>
    </row>
    <row r="1335" spans="2:65" s="1" customFormat="1" ht="38.25" customHeight="1">
      <c r="B1335" s="48"/>
      <c r="C1335" s="236" t="s">
        <v>1567</v>
      </c>
      <c r="D1335" s="236" t="s">
        <v>210</v>
      </c>
      <c r="E1335" s="237" t="s">
        <v>1568</v>
      </c>
      <c r="F1335" s="238" t="s">
        <v>1569</v>
      </c>
      <c r="G1335" s="239" t="s">
        <v>253</v>
      </c>
      <c r="H1335" s="240">
        <v>29.398</v>
      </c>
      <c r="I1335" s="241"/>
      <c r="J1335" s="242">
        <f>ROUND(I1335*H1335,2)</f>
        <v>0</v>
      </c>
      <c r="K1335" s="238" t="s">
        <v>22</v>
      </c>
      <c r="L1335" s="74"/>
      <c r="M1335" s="243" t="s">
        <v>22</v>
      </c>
      <c r="N1335" s="244" t="s">
        <v>47</v>
      </c>
      <c r="O1335" s="49"/>
      <c r="P1335" s="245">
        <f>O1335*H1335</f>
        <v>0</v>
      </c>
      <c r="Q1335" s="245">
        <v>0.303</v>
      </c>
      <c r="R1335" s="245">
        <f>Q1335*H1335</f>
        <v>8.907594</v>
      </c>
      <c r="S1335" s="245">
        <v>0</v>
      </c>
      <c r="T1335" s="246">
        <f>S1335*H1335</f>
        <v>0</v>
      </c>
      <c r="AR1335" s="26" t="s">
        <v>121</v>
      </c>
      <c r="AT1335" s="26" t="s">
        <v>210</v>
      </c>
      <c r="AU1335" s="26" t="s">
        <v>85</v>
      </c>
      <c r="AY1335" s="26" t="s">
        <v>208</v>
      </c>
      <c r="BE1335" s="247">
        <f>IF(N1335="základní",J1335,0)</f>
        <v>0</v>
      </c>
      <c r="BF1335" s="247">
        <f>IF(N1335="snížená",J1335,0)</f>
        <v>0</v>
      </c>
      <c r="BG1335" s="247">
        <f>IF(N1335="zákl. přenesená",J1335,0)</f>
        <v>0</v>
      </c>
      <c r="BH1335" s="247">
        <f>IF(N1335="sníž. přenesená",J1335,0)</f>
        <v>0</v>
      </c>
      <c r="BI1335" s="247">
        <f>IF(N1335="nulová",J1335,0)</f>
        <v>0</v>
      </c>
      <c r="BJ1335" s="26" t="s">
        <v>18</v>
      </c>
      <c r="BK1335" s="247">
        <f>ROUND(I1335*H1335,2)</f>
        <v>0</v>
      </c>
      <c r="BL1335" s="26" t="s">
        <v>121</v>
      </c>
      <c r="BM1335" s="26" t="s">
        <v>1570</v>
      </c>
    </row>
    <row r="1336" spans="2:51" s="14" customFormat="1" ht="13.5">
      <c r="B1336" s="273"/>
      <c r="C1336" s="274"/>
      <c r="D1336" s="248" t="s">
        <v>218</v>
      </c>
      <c r="E1336" s="275" t="s">
        <v>22</v>
      </c>
      <c r="F1336" s="276" t="s">
        <v>1571</v>
      </c>
      <c r="G1336" s="274"/>
      <c r="H1336" s="275" t="s">
        <v>22</v>
      </c>
      <c r="I1336" s="277"/>
      <c r="J1336" s="274"/>
      <c r="K1336" s="274"/>
      <c r="L1336" s="278"/>
      <c r="M1336" s="279"/>
      <c r="N1336" s="280"/>
      <c r="O1336" s="280"/>
      <c r="P1336" s="280"/>
      <c r="Q1336" s="280"/>
      <c r="R1336" s="280"/>
      <c r="S1336" s="280"/>
      <c r="T1336" s="281"/>
      <c r="AT1336" s="282" t="s">
        <v>218</v>
      </c>
      <c r="AU1336" s="282" t="s">
        <v>85</v>
      </c>
      <c r="AV1336" s="14" t="s">
        <v>18</v>
      </c>
      <c r="AW1336" s="14" t="s">
        <v>39</v>
      </c>
      <c r="AX1336" s="14" t="s">
        <v>76</v>
      </c>
      <c r="AY1336" s="282" t="s">
        <v>208</v>
      </c>
    </row>
    <row r="1337" spans="2:51" s="12" customFormat="1" ht="13.5">
      <c r="B1337" s="251"/>
      <c r="C1337" s="252"/>
      <c r="D1337" s="248" t="s">
        <v>218</v>
      </c>
      <c r="E1337" s="253" t="s">
        <v>22</v>
      </c>
      <c r="F1337" s="254" t="s">
        <v>1572</v>
      </c>
      <c r="G1337" s="252"/>
      <c r="H1337" s="255">
        <v>1.021</v>
      </c>
      <c r="I1337" s="256"/>
      <c r="J1337" s="252"/>
      <c r="K1337" s="252"/>
      <c r="L1337" s="257"/>
      <c r="M1337" s="258"/>
      <c r="N1337" s="259"/>
      <c r="O1337" s="259"/>
      <c r="P1337" s="259"/>
      <c r="Q1337" s="259"/>
      <c r="R1337" s="259"/>
      <c r="S1337" s="259"/>
      <c r="T1337" s="260"/>
      <c r="AT1337" s="261" t="s">
        <v>218</v>
      </c>
      <c r="AU1337" s="261" t="s">
        <v>85</v>
      </c>
      <c r="AV1337" s="12" t="s">
        <v>85</v>
      </c>
      <c r="AW1337" s="12" t="s">
        <v>39</v>
      </c>
      <c r="AX1337" s="12" t="s">
        <v>76</v>
      </c>
      <c r="AY1337" s="261" t="s">
        <v>208</v>
      </c>
    </row>
    <row r="1338" spans="2:51" s="12" customFormat="1" ht="13.5">
      <c r="B1338" s="251"/>
      <c r="C1338" s="252"/>
      <c r="D1338" s="248" t="s">
        <v>218</v>
      </c>
      <c r="E1338" s="253" t="s">
        <v>22</v>
      </c>
      <c r="F1338" s="254" t="s">
        <v>1573</v>
      </c>
      <c r="G1338" s="252"/>
      <c r="H1338" s="255">
        <v>3.11</v>
      </c>
      <c r="I1338" s="256"/>
      <c r="J1338" s="252"/>
      <c r="K1338" s="252"/>
      <c r="L1338" s="257"/>
      <c r="M1338" s="258"/>
      <c r="N1338" s="259"/>
      <c r="O1338" s="259"/>
      <c r="P1338" s="259"/>
      <c r="Q1338" s="259"/>
      <c r="R1338" s="259"/>
      <c r="S1338" s="259"/>
      <c r="T1338" s="260"/>
      <c r="AT1338" s="261" t="s">
        <v>218</v>
      </c>
      <c r="AU1338" s="261" t="s">
        <v>85</v>
      </c>
      <c r="AV1338" s="12" t="s">
        <v>85</v>
      </c>
      <c r="AW1338" s="12" t="s">
        <v>39</v>
      </c>
      <c r="AX1338" s="12" t="s">
        <v>76</v>
      </c>
      <c r="AY1338" s="261" t="s">
        <v>208</v>
      </c>
    </row>
    <row r="1339" spans="2:51" s="12" customFormat="1" ht="13.5">
      <c r="B1339" s="251"/>
      <c r="C1339" s="252"/>
      <c r="D1339" s="248" t="s">
        <v>218</v>
      </c>
      <c r="E1339" s="253" t="s">
        <v>22</v>
      </c>
      <c r="F1339" s="254" t="s">
        <v>1574</v>
      </c>
      <c r="G1339" s="252"/>
      <c r="H1339" s="255">
        <v>2.392</v>
      </c>
      <c r="I1339" s="256"/>
      <c r="J1339" s="252"/>
      <c r="K1339" s="252"/>
      <c r="L1339" s="257"/>
      <c r="M1339" s="258"/>
      <c r="N1339" s="259"/>
      <c r="O1339" s="259"/>
      <c r="P1339" s="259"/>
      <c r="Q1339" s="259"/>
      <c r="R1339" s="259"/>
      <c r="S1339" s="259"/>
      <c r="T1339" s="260"/>
      <c r="AT1339" s="261" t="s">
        <v>218</v>
      </c>
      <c r="AU1339" s="261" t="s">
        <v>85</v>
      </c>
      <c r="AV1339" s="12" t="s">
        <v>85</v>
      </c>
      <c r="AW1339" s="12" t="s">
        <v>39</v>
      </c>
      <c r="AX1339" s="12" t="s">
        <v>76</v>
      </c>
      <c r="AY1339" s="261" t="s">
        <v>208</v>
      </c>
    </row>
    <row r="1340" spans="2:51" s="12" customFormat="1" ht="13.5">
      <c r="B1340" s="251"/>
      <c r="C1340" s="252"/>
      <c r="D1340" s="248" t="s">
        <v>218</v>
      </c>
      <c r="E1340" s="253" t="s">
        <v>22</v>
      </c>
      <c r="F1340" s="254" t="s">
        <v>1575</v>
      </c>
      <c r="G1340" s="252"/>
      <c r="H1340" s="255">
        <v>0.975</v>
      </c>
      <c r="I1340" s="256"/>
      <c r="J1340" s="252"/>
      <c r="K1340" s="252"/>
      <c r="L1340" s="257"/>
      <c r="M1340" s="258"/>
      <c r="N1340" s="259"/>
      <c r="O1340" s="259"/>
      <c r="P1340" s="259"/>
      <c r="Q1340" s="259"/>
      <c r="R1340" s="259"/>
      <c r="S1340" s="259"/>
      <c r="T1340" s="260"/>
      <c r="AT1340" s="261" t="s">
        <v>218</v>
      </c>
      <c r="AU1340" s="261" t="s">
        <v>85</v>
      </c>
      <c r="AV1340" s="12" t="s">
        <v>85</v>
      </c>
      <c r="AW1340" s="12" t="s">
        <v>39</v>
      </c>
      <c r="AX1340" s="12" t="s">
        <v>76</v>
      </c>
      <c r="AY1340" s="261" t="s">
        <v>208</v>
      </c>
    </row>
    <row r="1341" spans="2:51" s="12" customFormat="1" ht="13.5">
      <c r="B1341" s="251"/>
      <c r="C1341" s="252"/>
      <c r="D1341" s="248" t="s">
        <v>218</v>
      </c>
      <c r="E1341" s="253" t="s">
        <v>22</v>
      </c>
      <c r="F1341" s="254" t="s">
        <v>1576</v>
      </c>
      <c r="G1341" s="252"/>
      <c r="H1341" s="255">
        <v>2.384</v>
      </c>
      <c r="I1341" s="256"/>
      <c r="J1341" s="252"/>
      <c r="K1341" s="252"/>
      <c r="L1341" s="257"/>
      <c r="M1341" s="258"/>
      <c r="N1341" s="259"/>
      <c r="O1341" s="259"/>
      <c r="P1341" s="259"/>
      <c r="Q1341" s="259"/>
      <c r="R1341" s="259"/>
      <c r="S1341" s="259"/>
      <c r="T1341" s="260"/>
      <c r="AT1341" s="261" t="s">
        <v>218</v>
      </c>
      <c r="AU1341" s="261" t="s">
        <v>85</v>
      </c>
      <c r="AV1341" s="12" t="s">
        <v>85</v>
      </c>
      <c r="AW1341" s="12" t="s">
        <v>39</v>
      </c>
      <c r="AX1341" s="12" t="s">
        <v>76</v>
      </c>
      <c r="AY1341" s="261" t="s">
        <v>208</v>
      </c>
    </row>
    <row r="1342" spans="2:51" s="12" customFormat="1" ht="13.5">
      <c r="B1342" s="251"/>
      <c r="C1342" s="252"/>
      <c r="D1342" s="248" t="s">
        <v>218</v>
      </c>
      <c r="E1342" s="253" t="s">
        <v>22</v>
      </c>
      <c r="F1342" s="254" t="s">
        <v>1577</v>
      </c>
      <c r="G1342" s="252"/>
      <c r="H1342" s="255">
        <v>2.342</v>
      </c>
      <c r="I1342" s="256"/>
      <c r="J1342" s="252"/>
      <c r="K1342" s="252"/>
      <c r="L1342" s="257"/>
      <c r="M1342" s="258"/>
      <c r="N1342" s="259"/>
      <c r="O1342" s="259"/>
      <c r="P1342" s="259"/>
      <c r="Q1342" s="259"/>
      <c r="R1342" s="259"/>
      <c r="S1342" s="259"/>
      <c r="T1342" s="260"/>
      <c r="AT1342" s="261" t="s">
        <v>218</v>
      </c>
      <c r="AU1342" s="261" t="s">
        <v>85</v>
      </c>
      <c r="AV1342" s="12" t="s">
        <v>85</v>
      </c>
      <c r="AW1342" s="12" t="s">
        <v>39</v>
      </c>
      <c r="AX1342" s="12" t="s">
        <v>76</v>
      </c>
      <c r="AY1342" s="261" t="s">
        <v>208</v>
      </c>
    </row>
    <row r="1343" spans="2:51" s="12" customFormat="1" ht="13.5">
      <c r="B1343" s="251"/>
      <c r="C1343" s="252"/>
      <c r="D1343" s="248" t="s">
        <v>218</v>
      </c>
      <c r="E1343" s="253" t="s">
        <v>22</v>
      </c>
      <c r="F1343" s="254" t="s">
        <v>1578</v>
      </c>
      <c r="G1343" s="252"/>
      <c r="H1343" s="255">
        <v>0.646</v>
      </c>
      <c r="I1343" s="256"/>
      <c r="J1343" s="252"/>
      <c r="K1343" s="252"/>
      <c r="L1343" s="257"/>
      <c r="M1343" s="258"/>
      <c r="N1343" s="259"/>
      <c r="O1343" s="259"/>
      <c r="P1343" s="259"/>
      <c r="Q1343" s="259"/>
      <c r="R1343" s="259"/>
      <c r="S1343" s="259"/>
      <c r="T1343" s="260"/>
      <c r="AT1343" s="261" t="s">
        <v>218</v>
      </c>
      <c r="AU1343" s="261" t="s">
        <v>85</v>
      </c>
      <c r="AV1343" s="12" t="s">
        <v>85</v>
      </c>
      <c r="AW1343" s="12" t="s">
        <v>39</v>
      </c>
      <c r="AX1343" s="12" t="s">
        <v>76</v>
      </c>
      <c r="AY1343" s="261" t="s">
        <v>208</v>
      </c>
    </row>
    <row r="1344" spans="2:51" s="12" customFormat="1" ht="13.5">
      <c r="B1344" s="251"/>
      <c r="C1344" s="252"/>
      <c r="D1344" s="248" t="s">
        <v>218</v>
      </c>
      <c r="E1344" s="253" t="s">
        <v>22</v>
      </c>
      <c r="F1344" s="254" t="s">
        <v>1579</v>
      </c>
      <c r="G1344" s="252"/>
      <c r="H1344" s="255">
        <v>0.172</v>
      </c>
      <c r="I1344" s="256"/>
      <c r="J1344" s="252"/>
      <c r="K1344" s="252"/>
      <c r="L1344" s="257"/>
      <c r="M1344" s="258"/>
      <c r="N1344" s="259"/>
      <c r="O1344" s="259"/>
      <c r="P1344" s="259"/>
      <c r="Q1344" s="259"/>
      <c r="R1344" s="259"/>
      <c r="S1344" s="259"/>
      <c r="T1344" s="260"/>
      <c r="AT1344" s="261" t="s">
        <v>218</v>
      </c>
      <c r="AU1344" s="261" t="s">
        <v>85</v>
      </c>
      <c r="AV1344" s="12" t="s">
        <v>85</v>
      </c>
      <c r="AW1344" s="12" t="s">
        <v>39</v>
      </c>
      <c r="AX1344" s="12" t="s">
        <v>76</v>
      </c>
      <c r="AY1344" s="261" t="s">
        <v>208</v>
      </c>
    </row>
    <row r="1345" spans="2:51" s="12" customFormat="1" ht="13.5">
      <c r="B1345" s="251"/>
      <c r="C1345" s="252"/>
      <c r="D1345" s="248" t="s">
        <v>218</v>
      </c>
      <c r="E1345" s="253" t="s">
        <v>22</v>
      </c>
      <c r="F1345" s="254" t="s">
        <v>1580</v>
      </c>
      <c r="G1345" s="252"/>
      <c r="H1345" s="255">
        <v>0.412</v>
      </c>
      <c r="I1345" s="256"/>
      <c r="J1345" s="252"/>
      <c r="K1345" s="252"/>
      <c r="L1345" s="257"/>
      <c r="M1345" s="258"/>
      <c r="N1345" s="259"/>
      <c r="O1345" s="259"/>
      <c r="P1345" s="259"/>
      <c r="Q1345" s="259"/>
      <c r="R1345" s="259"/>
      <c r="S1345" s="259"/>
      <c r="T1345" s="260"/>
      <c r="AT1345" s="261" t="s">
        <v>218</v>
      </c>
      <c r="AU1345" s="261" t="s">
        <v>85</v>
      </c>
      <c r="AV1345" s="12" t="s">
        <v>85</v>
      </c>
      <c r="AW1345" s="12" t="s">
        <v>39</v>
      </c>
      <c r="AX1345" s="12" t="s">
        <v>76</v>
      </c>
      <c r="AY1345" s="261" t="s">
        <v>208</v>
      </c>
    </row>
    <row r="1346" spans="2:51" s="12" customFormat="1" ht="13.5">
      <c r="B1346" s="251"/>
      <c r="C1346" s="252"/>
      <c r="D1346" s="248" t="s">
        <v>218</v>
      </c>
      <c r="E1346" s="253" t="s">
        <v>22</v>
      </c>
      <c r="F1346" s="254" t="s">
        <v>1581</v>
      </c>
      <c r="G1346" s="252"/>
      <c r="H1346" s="255">
        <v>0.168</v>
      </c>
      <c r="I1346" s="256"/>
      <c r="J1346" s="252"/>
      <c r="K1346" s="252"/>
      <c r="L1346" s="257"/>
      <c r="M1346" s="258"/>
      <c r="N1346" s="259"/>
      <c r="O1346" s="259"/>
      <c r="P1346" s="259"/>
      <c r="Q1346" s="259"/>
      <c r="R1346" s="259"/>
      <c r="S1346" s="259"/>
      <c r="T1346" s="260"/>
      <c r="AT1346" s="261" t="s">
        <v>218</v>
      </c>
      <c r="AU1346" s="261" t="s">
        <v>85</v>
      </c>
      <c r="AV1346" s="12" t="s">
        <v>85</v>
      </c>
      <c r="AW1346" s="12" t="s">
        <v>39</v>
      </c>
      <c r="AX1346" s="12" t="s">
        <v>76</v>
      </c>
      <c r="AY1346" s="261" t="s">
        <v>208</v>
      </c>
    </row>
    <row r="1347" spans="2:51" s="12" customFormat="1" ht="13.5">
      <c r="B1347" s="251"/>
      <c r="C1347" s="252"/>
      <c r="D1347" s="248" t="s">
        <v>218</v>
      </c>
      <c r="E1347" s="253" t="s">
        <v>22</v>
      </c>
      <c r="F1347" s="254" t="s">
        <v>1582</v>
      </c>
      <c r="G1347" s="252"/>
      <c r="H1347" s="255">
        <v>0.229</v>
      </c>
      <c r="I1347" s="256"/>
      <c r="J1347" s="252"/>
      <c r="K1347" s="252"/>
      <c r="L1347" s="257"/>
      <c r="M1347" s="258"/>
      <c r="N1347" s="259"/>
      <c r="O1347" s="259"/>
      <c r="P1347" s="259"/>
      <c r="Q1347" s="259"/>
      <c r="R1347" s="259"/>
      <c r="S1347" s="259"/>
      <c r="T1347" s="260"/>
      <c r="AT1347" s="261" t="s">
        <v>218</v>
      </c>
      <c r="AU1347" s="261" t="s">
        <v>85</v>
      </c>
      <c r="AV1347" s="12" t="s">
        <v>85</v>
      </c>
      <c r="AW1347" s="12" t="s">
        <v>39</v>
      </c>
      <c r="AX1347" s="12" t="s">
        <v>76</v>
      </c>
      <c r="AY1347" s="261" t="s">
        <v>208</v>
      </c>
    </row>
    <row r="1348" spans="2:51" s="12" customFormat="1" ht="13.5">
      <c r="B1348" s="251"/>
      <c r="C1348" s="252"/>
      <c r="D1348" s="248" t="s">
        <v>218</v>
      </c>
      <c r="E1348" s="253" t="s">
        <v>22</v>
      </c>
      <c r="F1348" s="254" t="s">
        <v>1583</v>
      </c>
      <c r="G1348" s="252"/>
      <c r="H1348" s="255">
        <v>0.354</v>
      </c>
      <c r="I1348" s="256"/>
      <c r="J1348" s="252"/>
      <c r="K1348" s="252"/>
      <c r="L1348" s="257"/>
      <c r="M1348" s="258"/>
      <c r="N1348" s="259"/>
      <c r="O1348" s="259"/>
      <c r="P1348" s="259"/>
      <c r="Q1348" s="259"/>
      <c r="R1348" s="259"/>
      <c r="S1348" s="259"/>
      <c r="T1348" s="260"/>
      <c r="AT1348" s="261" t="s">
        <v>218</v>
      </c>
      <c r="AU1348" s="261" t="s">
        <v>85</v>
      </c>
      <c r="AV1348" s="12" t="s">
        <v>85</v>
      </c>
      <c r="AW1348" s="12" t="s">
        <v>39</v>
      </c>
      <c r="AX1348" s="12" t="s">
        <v>76</v>
      </c>
      <c r="AY1348" s="261" t="s">
        <v>208</v>
      </c>
    </row>
    <row r="1349" spans="2:51" s="12" customFormat="1" ht="13.5">
      <c r="B1349" s="251"/>
      <c r="C1349" s="252"/>
      <c r="D1349" s="248" t="s">
        <v>218</v>
      </c>
      <c r="E1349" s="253" t="s">
        <v>22</v>
      </c>
      <c r="F1349" s="254" t="s">
        <v>1584</v>
      </c>
      <c r="G1349" s="252"/>
      <c r="H1349" s="255">
        <v>0.193</v>
      </c>
      <c r="I1349" s="256"/>
      <c r="J1349" s="252"/>
      <c r="K1349" s="252"/>
      <c r="L1349" s="257"/>
      <c r="M1349" s="258"/>
      <c r="N1349" s="259"/>
      <c r="O1349" s="259"/>
      <c r="P1349" s="259"/>
      <c r="Q1349" s="259"/>
      <c r="R1349" s="259"/>
      <c r="S1349" s="259"/>
      <c r="T1349" s="260"/>
      <c r="AT1349" s="261" t="s">
        <v>218</v>
      </c>
      <c r="AU1349" s="261" t="s">
        <v>85</v>
      </c>
      <c r="AV1349" s="12" t="s">
        <v>85</v>
      </c>
      <c r="AW1349" s="12" t="s">
        <v>39</v>
      </c>
      <c r="AX1349" s="12" t="s">
        <v>76</v>
      </c>
      <c r="AY1349" s="261" t="s">
        <v>208</v>
      </c>
    </row>
    <row r="1350" spans="2:51" s="12" customFormat="1" ht="13.5">
      <c r="B1350" s="251"/>
      <c r="C1350" s="252"/>
      <c r="D1350" s="248" t="s">
        <v>218</v>
      </c>
      <c r="E1350" s="253" t="s">
        <v>22</v>
      </c>
      <c r="F1350" s="254" t="s">
        <v>1585</v>
      </c>
      <c r="G1350" s="252"/>
      <c r="H1350" s="255">
        <v>0.362</v>
      </c>
      <c r="I1350" s="256"/>
      <c r="J1350" s="252"/>
      <c r="K1350" s="252"/>
      <c r="L1350" s="257"/>
      <c r="M1350" s="258"/>
      <c r="N1350" s="259"/>
      <c r="O1350" s="259"/>
      <c r="P1350" s="259"/>
      <c r="Q1350" s="259"/>
      <c r="R1350" s="259"/>
      <c r="S1350" s="259"/>
      <c r="T1350" s="260"/>
      <c r="AT1350" s="261" t="s">
        <v>218</v>
      </c>
      <c r="AU1350" s="261" t="s">
        <v>85</v>
      </c>
      <c r="AV1350" s="12" t="s">
        <v>85</v>
      </c>
      <c r="AW1350" s="12" t="s">
        <v>39</v>
      </c>
      <c r="AX1350" s="12" t="s">
        <v>76</v>
      </c>
      <c r="AY1350" s="261" t="s">
        <v>208</v>
      </c>
    </row>
    <row r="1351" spans="2:51" s="12" customFormat="1" ht="13.5">
      <c r="B1351" s="251"/>
      <c r="C1351" s="252"/>
      <c r="D1351" s="248" t="s">
        <v>218</v>
      </c>
      <c r="E1351" s="253" t="s">
        <v>22</v>
      </c>
      <c r="F1351" s="254" t="s">
        <v>1586</v>
      </c>
      <c r="G1351" s="252"/>
      <c r="H1351" s="255">
        <v>0.131</v>
      </c>
      <c r="I1351" s="256"/>
      <c r="J1351" s="252"/>
      <c r="K1351" s="252"/>
      <c r="L1351" s="257"/>
      <c r="M1351" s="258"/>
      <c r="N1351" s="259"/>
      <c r="O1351" s="259"/>
      <c r="P1351" s="259"/>
      <c r="Q1351" s="259"/>
      <c r="R1351" s="259"/>
      <c r="S1351" s="259"/>
      <c r="T1351" s="260"/>
      <c r="AT1351" s="261" t="s">
        <v>218</v>
      </c>
      <c r="AU1351" s="261" t="s">
        <v>85</v>
      </c>
      <c r="AV1351" s="12" t="s">
        <v>85</v>
      </c>
      <c r="AW1351" s="12" t="s">
        <v>39</v>
      </c>
      <c r="AX1351" s="12" t="s">
        <v>76</v>
      </c>
      <c r="AY1351" s="261" t="s">
        <v>208</v>
      </c>
    </row>
    <row r="1352" spans="2:51" s="15" customFormat="1" ht="13.5">
      <c r="B1352" s="296"/>
      <c r="C1352" s="297"/>
      <c r="D1352" s="248" t="s">
        <v>218</v>
      </c>
      <c r="E1352" s="298" t="s">
        <v>22</v>
      </c>
      <c r="F1352" s="299" t="s">
        <v>703</v>
      </c>
      <c r="G1352" s="297"/>
      <c r="H1352" s="300">
        <v>14.891</v>
      </c>
      <c r="I1352" s="301"/>
      <c r="J1352" s="297"/>
      <c r="K1352" s="297"/>
      <c r="L1352" s="302"/>
      <c r="M1352" s="303"/>
      <c r="N1352" s="304"/>
      <c r="O1352" s="304"/>
      <c r="P1352" s="304"/>
      <c r="Q1352" s="304"/>
      <c r="R1352" s="304"/>
      <c r="S1352" s="304"/>
      <c r="T1352" s="305"/>
      <c r="AT1352" s="306" t="s">
        <v>218</v>
      </c>
      <c r="AU1352" s="306" t="s">
        <v>85</v>
      </c>
      <c r="AV1352" s="15" t="s">
        <v>104</v>
      </c>
      <c r="AW1352" s="15" t="s">
        <v>39</v>
      </c>
      <c r="AX1352" s="15" t="s">
        <v>76</v>
      </c>
      <c r="AY1352" s="306" t="s">
        <v>208</v>
      </c>
    </row>
    <row r="1353" spans="2:51" s="14" customFormat="1" ht="13.5">
      <c r="B1353" s="273"/>
      <c r="C1353" s="274"/>
      <c r="D1353" s="248" t="s">
        <v>218</v>
      </c>
      <c r="E1353" s="275" t="s">
        <v>22</v>
      </c>
      <c r="F1353" s="276" t="s">
        <v>1587</v>
      </c>
      <c r="G1353" s="274"/>
      <c r="H1353" s="275" t="s">
        <v>22</v>
      </c>
      <c r="I1353" s="277"/>
      <c r="J1353" s="274"/>
      <c r="K1353" s="274"/>
      <c r="L1353" s="278"/>
      <c r="M1353" s="279"/>
      <c r="N1353" s="280"/>
      <c r="O1353" s="280"/>
      <c r="P1353" s="280"/>
      <c r="Q1353" s="280"/>
      <c r="R1353" s="280"/>
      <c r="S1353" s="280"/>
      <c r="T1353" s="281"/>
      <c r="AT1353" s="282" t="s">
        <v>218</v>
      </c>
      <c r="AU1353" s="282" t="s">
        <v>85</v>
      </c>
      <c r="AV1353" s="14" t="s">
        <v>18</v>
      </c>
      <c r="AW1353" s="14" t="s">
        <v>39</v>
      </c>
      <c r="AX1353" s="14" t="s">
        <v>76</v>
      </c>
      <c r="AY1353" s="282" t="s">
        <v>208</v>
      </c>
    </row>
    <row r="1354" spans="2:51" s="12" customFormat="1" ht="13.5">
      <c r="B1354" s="251"/>
      <c r="C1354" s="252"/>
      <c r="D1354" s="248" t="s">
        <v>218</v>
      </c>
      <c r="E1354" s="253" t="s">
        <v>22</v>
      </c>
      <c r="F1354" s="254" t="s">
        <v>1588</v>
      </c>
      <c r="G1354" s="252"/>
      <c r="H1354" s="255">
        <v>0.615</v>
      </c>
      <c r="I1354" s="256"/>
      <c r="J1354" s="252"/>
      <c r="K1354" s="252"/>
      <c r="L1354" s="257"/>
      <c r="M1354" s="258"/>
      <c r="N1354" s="259"/>
      <c r="O1354" s="259"/>
      <c r="P1354" s="259"/>
      <c r="Q1354" s="259"/>
      <c r="R1354" s="259"/>
      <c r="S1354" s="259"/>
      <c r="T1354" s="260"/>
      <c r="AT1354" s="261" t="s">
        <v>218</v>
      </c>
      <c r="AU1354" s="261" t="s">
        <v>85</v>
      </c>
      <c r="AV1354" s="12" t="s">
        <v>85</v>
      </c>
      <c r="AW1354" s="12" t="s">
        <v>39</v>
      </c>
      <c r="AX1354" s="12" t="s">
        <v>76</v>
      </c>
      <c r="AY1354" s="261" t="s">
        <v>208</v>
      </c>
    </row>
    <row r="1355" spans="2:51" s="12" customFormat="1" ht="13.5">
      <c r="B1355" s="251"/>
      <c r="C1355" s="252"/>
      <c r="D1355" s="248" t="s">
        <v>218</v>
      </c>
      <c r="E1355" s="253" t="s">
        <v>22</v>
      </c>
      <c r="F1355" s="254" t="s">
        <v>1589</v>
      </c>
      <c r="G1355" s="252"/>
      <c r="H1355" s="255">
        <v>3.103</v>
      </c>
      <c r="I1355" s="256"/>
      <c r="J1355" s="252"/>
      <c r="K1355" s="252"/>
      <c r="L1355" s="257"/>
      <c r="M1355" s="258"/>
      <c r="N1355" s="259"/>
      <c r="O1355" s="259"/>
      <c r="P1355" s="259"/>
      <c r="Q1355" s="259"/>
      <c r="R1355" s="259"/>
      <c r="S1355" s="259"/>
      <c r="T1355" s="260"/>
      <c r="AT1355" s="261" t="s">
        <v>218</v>
      </c>
      <c r="AU1355" s="261" t="s">
        <v>85</v>
      </c>
      <c r="AV1355" s="12" t="s">
        <v>85</v>
      </c>
      <c r="AW1355" s="12" t="s">
        <v>39</v>
      </c>
      <c r="AX1355" s="12" t="s">
        <v>76</v>
      </c>
      <c r="AY1355" s="261" t="s">
        <v>208</v>
      </c>
    </row>
    <row r="1356" spans="2:51" s="12" customFormat="1" ht="13.5">
      <c r="B1356" s="251"/>
      <c r="C1356" s="252"/>
      <c r="D1356" s="248" t="s">
        <v>218</v>
      </c>
      <c r="E1356" s="253" t="s">
        <v>22</v>
      </c>
      <c r="F1356" s="254" t="s">
        <v>1590</v>
      </c>
      <c r="G1356" s="252"/>
      <c r="H1356" s="255">
        <v>2.384</v>
      </c>
      <c r="I1356" s="256"/>
      <c r="J1356" s="252"/>
      <c r="K1356" s="252"/>
      <c r="L1356" s="257"/>
      <c r="M1356" s="258"/>
      <c r="N1356" s="259"/>
      <c r="O1356" s="259"/>
      <c r="P1356" s="259"/>
      <c r="Q1356" s="259"/>
      <c r="R1356" s="259"/>
      <c r="S1356" s="259"/>
      <c r="T1356" s="260"/>
      <c r="AT1356" s="261" t="s">
        <v>218</v>
      </c>
      <c r="AU1356" s="261" t="s">
        <v>85</v>
      </c>
      <c r="AV1356" s="12" t="s">
        <v>85</v>
      </c>
      <c r="AW1356" s="12" t="s">
        <v>39</v>
      </c>
      <c r="AX1356" s="12" t="s">
        <v>76</v>
      </c>
      <c r="AY1356" s="261" t="s">
        <v>208</v>
      </c>
    </row>
    <row r="1357" spans="2:51" s="12" customFormat="1" ht="13.5">
      <c r="B1357" s="251"/>
      <c r="C1357" s="252"/>
      <c r="D1357" s="248" t="s">
        <v>218</v>
      </c>
      <c r="E1357" s="253" t="s">
        <v>22</v>
      </c>
      <c r="F1357" s="254" t="s">
        <v>1591</v>
      </c>
      <c r="G1357" s="252"/>
      <c r="H1357" s="255">
        <v>0.975</v>
      </c>
      <c r="I1357" s="256"/>
      <c r="J1357" s="252"/>
      <c r="K1357" s="252"/>
      <c r="L1357" s="257"/>
      <c r="M1357" s="258"/>
      <c r="N1357" s="259"/>
      <c r="O1357" s="259"/>
      <c r="P1357" s="259"/>
      <c r="Q1357" s="259"/>
      <c r="R1357" s="259"/>
      <c r="S1357" s="259"/>
      <c r="T1357" s="260"/>
      <c r="AT1357" s="261" t="s">
        <v>218</v>
      </c>
      <c r="AU1357" s="261" t="s">
        <v>85</v>
      </c>
      <c r="AV1357" s="12" t="s">
        <v>85</v>
      </c>
      <c r="AW1357" s="12" t="s">
        <v>39</v>
      </c>
      <c r="AX1357" s="12" t="s">
        <v>76</v>
      </c>
      <c r="AY1357" s="261" t="s">
        <v>208</v>
      </c>
    </row>
    <row r="1358" spans="2:51" s="12" customFormat="1" ht="13.5">
      <c r="B1358" s="251"/>
      <c r="C1358" s="252"/>
      <c r="D1358" s="248" t="s">
        <v>218</v>
      </c>
      <c r="E1358" s="253" t="s">
        <v>22</v>
      </c>
      <c r="F1358" s="254" t="s">
        <v>1592</v>
      </c>
      <c r="G1358" s="252"/>
      <c r="H1358" s="255">
        <v>2.384</v>
      </c>
      <c r="I1358" s="256"/>
      <c r="J1358" s="252"/>
      <c r="K1358" s="252"/>
      <c r="L1358" s="257"/>
      <c r="M1358" s="258"/>
      <c r="N1358" s="259"/>
      <c r="O1358" s="259"/>
      <c r="P1358" s="259"/>
      <c r="Q1358" s="259"/>
      <c r="R1358" s="259"/>
      <c r="S1358" s="259"/>
      <c r="T1358" s="260"/>
      <c r="AT1358" s="261" t="s">
        <v>218</v>
      </c>
      <c r="AU1358" s="261" t="s">
        <v>85</v>
      </c>
      <c r="AV1358" s="12" t="s">
        <v>85</v>
      </c>
      <c r="AW1358" s="12" t="s">
        <v>39</v>
      </c>
      <c r="AX1358" s="12" t="s">
        <v>76</v>
      </c>
      <c r="AY1358" s="261" t="s">
        <v>208</v>
      </c>
    </row>
    <row r="1359" spans="2:51" s="12" customFormat="1" ht="13.5">
      <c r="B1359" s="251"/>
      <c r="C1359" s="252"/>
      <c r="D1359" s="248" t="s">
        <v>218</v>
      </c>
      <c r="E1359" s="253" t="s">
        <v>22</v>
      </c>
      <c r="F1359" s="254" t="s">
        <v>1593</v>
      </c>
      <c r="G1359" s="252"/>
      <c r="H1359" s="255">
        <v>2.343</v>
      </c>
      <c r="I1359" s="256"/>
      <c r="J1359" s="252"/>
      <c r="K1359" s="252"/>
      <c r="L1359" s="257"/>
      <c r="M1359" s="258"/>
      <c r="N1359" s="259"/>
      <c r="O1359" s="259"/>
      <c r="P1359" s="259"/>
      <c r="Q1359" s="259"/>
      <c r="R1359" s="259"/>
      <c r="S1359" s="259"/>
      <c r="T1359" s="260"/>
      <c r="AT1359" s="261" t="s">
        <v>218</v>
      </c>
      <c r="AU1359" s="261" t="s">
        <v>85</v>
      </c>
      <c r="AV1359" s="12" t="s">
        <v>85</v>
      </c>
      <c r="AW1359" s="12" t="s">
        <v>39</v>
      </c>
      <c r="AX1359" s="12" t="s">
        <v>76</v>
      </c>
      <c r="AY1359" s="261" t="s">
        <v>208</v>
      </c>
    </row>
    <row r="1360" spans="2:51" s="12" customFormat="1" ht="13.5">
      <c r="B1360" s="251"/>
      <c r="C1360" s="252"/>
      <c r="D1360" s="248" t="s">
        <v>218</v>
      </c>
      <c r="E1360" s="253" t="s">
        <v>22</v>
      </c>
      <c r="F1360" s="254" t="s">
        <v>1594</v>
      </c>
      <c r="G1360" s="252"/>
      <c r="H1360" s="255">
        <v>0.646</v>
      </c>
      <c r="I1360" s="256"/>
      <c r="J1360" s="252"/>
      <c r="K1360" s="252"/>
      <c r="L1360" s="257"/>
      <c r="M1360" s="258"/>
      <c r="N1360" s="259"/>
      <c r="O1360" s="259"/>
      <c r="P1360" s="259"/>
      <c r="Q1360" s="259"/>
      <c r="R1360" s="259"/>
      <c r="S1360" s="259"/>
      <c r="T1360" s="260"/>
      <c r="AT1360" s="261" t="s">
        <v>218</v>
      </c>
      <c r="AU1360" s="261" t="s">
        <v>85</v>
      </c>
      <c r="AV1360" s="12" t="s">
        <v>85</v>
      </c>
      <c r="AW1360" s="12" t="s">
        <v>39</v>
      </c>
      <c r="AX1360" s="12" t="s">
        <v>76</v>
      </c>
      <c r="AY1360" s="261" t="s">
        <v>208</v>
      </c>
    </row>
    <row r="1361" spans="2:51" s="12" customFormat="1" ht="13.5">
      <c r="B1361" s="251"/>
      <c r="C1361" s="252"/>
      <c r="D1361" s="248" t="s">
        <v>218</v>
      </c>
      <c r="E1361" s="253" t="s">
        <v>22</v>
      </c>
      <c r="F1361" s="254" t="s">
        <v>1595</v>
      </c>
      <c r="G1361" s="252"/>
      <c r="H1361" s="255">
        <v>0.172</v>
      </c>
      <c r="I1361" s="256"/>
      <c r="J1361" s="252"/>
      <c r="K1361" s="252"/>
      <c r="L1361" s="257"/>
      <c r="M1361" s="258"/>
      <c r="N1361" s="259"/>
      <c r="O1361" s="259"/>
      <c r="P1361" s="259"/>
      <c r="Q1361" s="259"/>
      <c r="R1361" s="259"/>
      <c r="S1361" s="259"/>
      <c r="T1361" s="260"/>
      <c r="AT1361" s="261" t="s">
        <v>218</v>
      </c>
      <c r="AU1361" s="261" t="s">
        <v>85</v>
      </c>
      <c r="AV1361" s="12" t="s">
        <v>85</v>
      </c>
      <c r="AW1361" s="12" t="s">
        <v>39</v>
      </c>
      <c r="AX1361" s="12" t="s">
        <v>76</v>
      </c>
      <c r="AY1361" s="261" t="s">
        <v>208</v>
      </c>
    </row>
    <row r="1362" spans="2:51" s="12" customFormat="1" ht="13.5">
      <c r="B1362" s="251"/>
      <c r="C1362" s="252"/>
      <c r="D1362" s="248" t="s">
        <v>218</v>
      </c>
      <c r="E1362" s="253" t="s">
        <v>22</v>
      </c>
      <c r="F1362" s="254" t="s">
        <v>1596</v>
      </c>
      <c r="G1362" s="252"/>
      <c r="H1362" s="255">
        <v>0.412</v>
      </c>
      <c r="I1362" s="256"/>
      <c r="J1362" s="252"/>
      <c r="K1362" s="252"/>
      <c r="L1362" s="257"/>
      <c r="M1362" s="258"/>
      <c r="N1362" s="259"/>
      <c r="O1362" s="259"/>
      <c r="P1362" s="259"/>
      <c r="Q1362" s="259"/>
      <c r="R1362" s="259"/>
      <c r="S1362" s="259"/>
      <c r="T1362" s="260"/>
      <c r="AT1362" s="261" t="s">
        <v>218</v>
      </c>
      <c r="AU1362" s="261" t="s">
        <v>85</v>
      </c>
      <c r="AV1362" s="12" t="s">
        <v>85</v>
      </c>
      <c r="AW1362" s="12" t="s">
        <v>39</v>
      </c>
      <c r="AX1362" s="12" t="s">
        <v>76</v>
      </c>
      <c r="AY1362" s="261" t="s">
        <v>208</v>
      </c>
    </row>
    <row r="1363" spans="2:51" s="12" customFormat="1" ht="13.5">
      <c r="B1363" s="251"/>
      <c r="C1363" s="252"/>
      <c r="D1363" s="248" t="s">
        <v>218</v>
      </c>
      <c r="E1363" s="253" t="s">
        <v>22</v>
      </c>
      <c r="F1363" s="254" t="s">
        <v>1597</v>
      </c>
      <c r="G1363" s="252"/>
      <c r="H1363" s="255">
        <v>0.168</v>
      </c>
      <c r="I1363" s="256"/>
      <c r="J1363" s="252"/>
      <c r="K1363" s="252"/>
      <c r="L1363" s="257"/>
      <c r="M1363" s="258"/>
      <c r="N1363" s="259"/>
      <c r="O1363" s="259"/>
      <c r="P1363" s="259"/>
      <c r="Q1363" s="259"/>
      <c r="R1363" s="259"/>
      <c r="S1363" s="259"/>
      <c r="T1363" s="260"/>
      <c r="AT1363" s="261" t="s">
        <v>218</v>
      </c>
      <c r="AU1363" s="261" t="s">
        <v>85</v>
      </c>
      <c r="AV1363" s="12" t="s">
        <v>85</v>
      </c>
      <c r="AW1363" s="12" t="s">
        <v>39</v>
      </c>
      <c r="AX1363" s="12" t="s">
        <v>76</v>
      </c>
      <c r="AY1363" s="261" t="s">
        <v>208</v>
      </c>
    </row>
    <row r="1364" spans="2:51" s="12" customFormat="1" ht="13.5">
      <c r="B1364" s="251"/>
      <c r="C1364" s="252"/>
      <c r="D1364" s="248" t="s">
        <v>218</v>
      </c>
      <c r="E1364" s="253" t="s">
        <v>22</v>
      </c>
      <c r="F1364" s="254" t="s">
        <v>1598</v>
      </c>
      <c r="G1364" s="252"/>
      <c r="H1364" s="255">
        <v>0.218</v>
      </c>
      <c r="I1364" s="256"/>
      <c r="J1364" s="252"/>
      <c r="K1364" s="252"/>
      <c r="L1364" s="257"/>
      <c r="M1364" s="258"/>
      <c r="N1364" s="259"/>
      <c r="O1364" s="259"/>
      <c r="P1364" s="259"/>
      <c r="Q1364" s="259"/>
      <c r="R1364" s="259"/>
      <c r="S1364" s="259"/>
      <c r="T1364" s="260"/>
      <c r="AT1364" s="261" t="s">
        <v>218</v>
      </c>
      <c r="AU1364" s="261" t="s">
        <v>85</v>
      </c>
      <c r="AV1364" s="12" t="s">
        <v>85</v>
      </c>
      <c r="AW1364" s="12" t="s">
        <v>39</v>
      </c>
      <c r="AX1364" s="12" t="s">
        <v>76</v>
      </c>
      <c r="AY1364" s="261" t="s">
        <v>208</v>
      </c>
    </row>
    <row r="1365" spans="2:51" s="12" customFormat="1" ht="13.5">
      <c r="B1365" s="251"/>
      <c r="C1365" s="252"/>
      <c r="D1365" s="248" t="s">
        <v>218</v>
      </c>
      <c r="E1365" s="253" t="s">
        <v>22</v>
      </c>
      <c r="F1365" s="254" t="s">
        <v>1599</v>
      </c>
      <c r="G1365" s="252"/>
      <c r="H1365" s="255">
        <v>0.375</v>
      </c>
      <c r="I1365" s="256"/>
      <c r="J1365" s="252"/>
      <c r="K1365" s="252"/>
      <c r="L1365" s="257"/>
      <c r="M1365" s="258"/>
      <c r="N1365" s="259"/>
      <c r="O1365" s="259"/>
      <c r="P1365" s="259"/>
      <c r="Q1365" s="259"/>
      <c r="R1365" s="259"/>
      <c r="S1365" s="259"/>
      <c r="T1365" s="260"/>
      <c r="AT1365" s="261" t="s">
        <v>218</v>
      </c>
      <c r="AU1365" s="261" t="s">
        <v>85</v>
      </c>
      <c r="AV1365" s="12" t="s">
        <v>85</v>
      </c>
      <c r="AW1365" s="12" t="s">
        <v>39</v>
      </c>
      <c r="AX1365" s="12" t="s">
        <v>76</v>
      </c>
      <c r="AY1365" s="261" t="s">
        <v>208</v>
      </c>
    </row>
    <row r="1366" spans="2:51" s="12" customFormat="1" ht="13.5">
      <c r="B1366" s="251"/>
      <c r="C1366" s="252"/>
      <c r="D1366" s="248" t="s">
        <v>218</v>
      </c>
      <c r="E1366" s="253" t="s">
        <v>22</v>
      </c>
      <c r="F1366" s="254" t="s">
        <v>1600</v>
      </c>
      <c r="G1366" s="252"/>
      <c r="H1366" s="255">
        <v>0.193</v>
      </c>
      <c r="I1366" s="256"/>
      <c r="J1366" s="252"/>
      <c r="K1366" s="252"/>
      <c r="L1366" s="257"/>
      <c r="M1366" s="258"/>
      <c r="N1366" s="259"/>
      <c r="O1366" s="259"/>
      <c r="P1366" s="259"/>
      <c r="Q1366" s="259"/>
      <c r="R1366" s="259"/>
      <c r="S1366" s="259"/>
      <c r="T1366" s="260"/>
      <c r="AT1366" s="261" t="s">
        <v>218</v>
      </c>
      <c r="AU1366" s="261" t="s">
        <v>85</v>
      </c>
      <c r="AV1366" s="12" t="s">
        <v>85</v>
      </c>
      <c r="AW1366" s="12" t="s">
        <v>39</v>
      </c>
      <c r="AX1366" s="12" t="s">
        <v>76</v>
      </c>
      <c r="AY1366" s="261" t="s">
        <v>208</v>
      </c>
    </row>
    <row r="1367" spans="2:51" s="12" customFormat="1" ht="13.5">
      <c r="B1367" s="251"/>
      <c r="C1367" s="252"/>
      <c r="D1367" s="248" t="s">
        <v>218</v>
      </c>
      <c r="E1367" s="253" t="s">
        <v>22</v>
      </c>
      <c r="F1367" s="254" t="s">
        <v>1601</v>
      </c>
      <c r="G1367" s="252"/>
      <c r="H1367" s="255">
        <v>0.38</v>
      </c>
      <c r="I1367" s="256"/>
      <c r="J1367" s="252"/>
      <c r="K1367" s="252"/>
      <c r="L1367" s="257"/>
      <c r="M1367" s="258"/>
      <c r="N1367" s="259"/>
      <c r="O1367" s="259"/>
      <c r="P1367" s="259"/>
      <c r="Q1367" s="259"/>
      <c r="R1367" s="259"/>
      <c r="S1367" s="259"/>
      <c r="T1367" s="260"/>
      <c r="AT1367" s="261" t="s">
        <v>218</v>
      </c>
      <c r="AU1367" s="261" t="s">
        <v>85</v>
      </c>
      <c r="AV1367" s="12" t="s">
        <v>85</v>
      </c>
      <c r="AW1367" s="12" t="s">
        <v>39</v>
      </c>
      <c r="AX1367" s="12" t="s">
        <v>76</v>
      </c>
      <c r="AY1367" s="261" t="s">
        <v>208</v>
      </c>
    </row>
    <row r="1368" spans="2:51" s="12" customFormat="1" ht="13.5">
      <c r="B1368" s="251"/>
      <c r="C1368" s="252"/>
      <c r="D1368" s="248" t="s">
        <v>218</v>
      </c>
      <c r="E1368" s="253" t="s">
        <v>22</v>
      </c>
      <c r="F1368" s="254" t="s">
        <v>1602</v>
      </c>
      <c r="G1368" s="252"/>
      <c r="H1368" s="255">
        <v>0.139</v>
      </c>
      <c r="I1368" s="256"/>
      <c r="J1368" s="252"/>
      <c r="K1368" s="252"/>
      <c r="L1368" s="257"/>
      <c r="M1368" s="258"/>
      <c r="N1368" s="259"/>
      <c r="O1368" s="259"/>
      <c r="P1368" s="259"/>
      <c r="Q1368" s="259"/>
      <c r="R1368" s="259"/>
      <c r="S1368" s="259"/>
      <c r="T1368" s="260"/>
      <c r="AT1368" s="261" t="s">
        <v>218</v>
      </c>
      <c r="AU1368" s="261" t="s">
        <v>85</v>
      </c>
      <c r="AV1368" s="12" t="s">
        <v>85</v>
      </c>
      <c r="AW1368" s="12" t="s">
        <v>39</v>
      </c>
      <c r="AX1368" s="12" t="s">
        <v>76</v>
      </c>
      <c r="AY1368" s="261" t="s">
        <v>208</v>
      </c>
    </row>
    <row r="1369" spans="2:51" s="15" customFormat="1" ht="13.5">
      <c r="B1369" s="296"/>
      <c r="C1369" s="297"/>
      <c r="D1369" s="248" t="s">
        <v>218</v>
      </c>
      <c r="E1369" s="298" t="s">
        <v>22</v>
      </c>
      <c r="F1369" s="299" t="s">
        <v>710</v>
      </c>
      <c r="G1369" s="297"/>
      <c r="H1369" s="300">
        <v>14.507</v>
      </c>
      <c r="I1369" s="301"/>
      <c r="J1369" s="297"/>
      <c r="K1369" s="297"/>
      <c r="L1369" s="302"/>
      <c r="M1369" s="303"/>
      <c r="N1369" s="304"/>
      <c r="O1369" s="304"/>
      <c r="P1369" s="304"/>
      <c r="Q1369" s="304"/>
      <c r="R1369" s="304"/>
      <c r="S1369" s="304"/>
      <c r="T1369" s="305"/>
      <c r="AT1369" s="306" t="s">
        <v>218</v>
      </c>
      <c r="AU1369" s="306" t="s">
        <v>85</v>
      </c>
      <c r="AV1369" s="15" t="s">
        <v>104</v>
      </c>
      <c r="AW1369" s="15" t="s">
        <v>39</v>
      </c>
      <c r="AX1369" s="15" t="s">
        <v>76</v>
      </c>
      <c r="AY1369" s="306" t="s">
        <v>208</v>
      </c>
    </row>
    <row r="1370" spans="2:51" s="13" customFormat="1" ht="13.5">
      <c r="B1370" s="262"/>
      <c r="C1370" s="263"/>
      <c r="D1370" s="248" t="s">
        <v>218</v>
      </c>
      <c r="E1370" s="264" t="s">
        <v>22</v>
      </c>
      <c r="F1370" s="265" t="s">
        <v>259</v>
      </c>
      <c r="G1370" s="263"/>
      <c r="H1370" s="266">
        <v>29.398</v>
      </c>
      <c r="I1370" s="267"/>
      <c r="J1370" s="263"/>
      <c r="K1370" s="263"/>
      <c r="L1370" s="268"/>
      <c r="M1370" s="269"/>
      <c r="N1370" s="270"/>
      <c r="O1370" s="270"/>
      <c r="P1370" s="270"/>
      <c r="Q1370" s="270"/>
      <c r="R1370" s="270"/>
      <c r="S1370" s="270"/>
      <c r="T1370" s="271"/>
      <c r="AT1370" s="272" t="s">
        <v>218</v>
      </c>
      <c r="AU1370" s="272" t="s">
        <v>85</v>
      </c>
      <c r="AV1370" s="13" t="s">
        <v>121</v>
      </c>
      <c r="AW1370" s="13" t="s">
        <v>39</v>
      </c>
      <c r="AX1370" s="13" t="s">
        <v>18</v>
      </c>
      <c r="AY1370" s="272" t="s">
        <v>208</v>
      </c>
    </row>
    <row r="1371" spans="2:65" s="1" customFormat="1" ht="16.5" customHeight="1">
      <c r="B1371" s="48"/>
      <c r="C1371" s="236" t="s">
        <v>1603</v>
      </c>
      <c r="D1371" s="236" t="s">
        <v>210</v>
      </c>
      <c r="E1371" s="237" t="s">
        <v>1604</v>
      </c>
      <c r="F1371" s="238" t="s">
        <v>1605</v>
      </c>
      <c r="G1371" s="239" t="s">
        <v>213</v>
      </c>
      <c r="H1371" s="240">
        <v>1400.26</v>
      </c>
      <c r="I1371" s="241"/>
      <c r="J1371" s="242">
        <f>ROUND(I1371*H1371,2)</f>
        <v>0</v>
      </c>
      <c r="K1371" s="238" t="s">
        <v>214</v>
      </c>
      <c r="L1371" s="74"/>
      <c r="M1371" s="243" t="s">
        <v>22</v>
      </c>
      <c r="N1371" s="244" t="s">
        <v>47</v>
      </c>
      <c r="O1371" s="49"/>
      <c r="P1371" s="245">
        <f>O1371*H1371</f>
        <v>0</v>
      </c>
      <c r="Q1371" s="245">
        <v>0.00012</v>
      </c>
      <c r="R1371" s="245">
        <f>Q1371*H1371</f>
        <v>0.1680312</v>
      </c>
      <c r="S1371" s="245">
        <v>0</v>
      </c>
      <c r="T1371" s="246">
        <f>S1371*H1371</f>
        <v>0</v>
      </c>
      <c r="AR1371" s="26" t="s">
        <v>121</v>
      </c>
      <c r="AT1371" s="26" t="s">
        <v>210</v>
      </c>
      <c r="AU1371" s="26" t="s">
        <v>85</v>
      </c>
      <c r="AY1371" s="26" t="s">
        <v>208</v>
      </c>
      <c r="BE1371" s="247">
        <f>IF(N1371="základní",J1371,0)</f>
        <v>0</v>
      </c>
      <c r="BF1371" s="247">
        <f>IF(N1371="snížená",J1371,0)</f>
        <v>0</v>
      </c>
      <c r="BG1371" s="247">
        <f>IF(N1371="zákl. přenesená",J1371,0)</f>
        <v>0</v>
      </c>
      <c r="BH1371" s="247">
        <f>IF(N1371="sníž. přenesená",J1371,0)</f>
        <v>0</v>
      </c>
      <c r="BI1371" s="247">
        <f>IF(N1371="nulová",J1371,0)</f>
        <v>0</v>
      </c>
      <c r="BJ1371" s="26" t="s">
        <v>18</v>
      </c>
      <c r="BK1371" s="247">
        <f>ROUND(I1371*H1371,2)</f>
        <v>0</v>
      </c>
      <c r="BL1371" s="26" t="s">
        <v>121</v>
      </c>
      <c r="BM1371" s="26" t="s">
        <v>1606</v>
      </c>
    </row>
    <row r="1372" spans="2:51" s="14" customFormat="1" ht="13.5">
      <c r="B1372" s="273"/>
      <c r="C1372" s="274"/>
      <c r="D1372" s="248" t="s">
        <v>218</v>
      </c>
      <c r="E1372" s="275" t="s">
        <v>22</v>
      </c>
      <c r="F1372" s="276" t="s">
        <v>751</v>
      </c>
      <c r="G1372" s="274"/>
      <c r="H1372" s="275" t="s">
        <v>22</v>
      </c>
      <c r="I1372" s="277"/>
      <c r="J1372" s="274"/>
      <c r="K1372" s="274"/>
      <c r="L1372" s="278"/>
      <c r="M1372" s="279"/>
      <c r="N1372" s="280"/>
      <c r="O1372" s="280"/>
      <c r="P1372" s="280"/>
      <c r="Q1372" s="280"/>
      <c r="R1372" s="280"/>
      <c r="S1372" s="280"/>
      <c r="T1372" s="281"/>
      <c r="AT1372" s="282" t="s">
        <v>218</v>
      </c>
      <c r="AU1372" s="282" t="s">
        <v>85</v>
      </c>
      <c r="AV1372" s="14" t="s">
        <v>18</v>
      </c>
      <c r="AW1372" s="14" t="s">
        <v>39</v>
      </c>
      <c r="AX1372" s="14" t="s">
        <v>76</v>
      </c>
      <c r="AY1372" s="282" t="s">
        <v>208</v>
      </c>
    </row>
    <row r="1373" spans="2:51" s="12" customFormat="1" ht="13.5">
      <c r="B1373" s="251"/>
      <c r="C1373" s="252"/>
      <c r="D1373" s="248" t="s">
        <v>218</v>
      </c>
      <c r="E1373" s="253" t="s">
        <v>22</v>
      </c>
      <c r="F1373" s="254" t="s">
        <v>1498</v>
      </c>
      <c r="G1373" s="252"/>
      <c r="H1373" s="255">
        <v>17.423</v>
      </c>
      <c r="I1373" s="256"/>
      <c r="J1373" s="252"/>
      <c r="K1373" s="252"/>
      <c r="L1373" s="257"/>
      <c r="M1373" s="258"/>
      <c r="N1373" s="259"/>
      <c r="O1373" s="259"/>
      <c r="P1373" s="259"/>
      <c r="Q1373" s="259"/>
      <c r="R1373" s="259"/>
      <c r="S1373" s="259"/>
      <c r="T1373" s="260"/>
      <c r="AT1373" s="261" t="s">
        <v>218</v>
      </c>
      <c r="AU1373" s="261" t="s">
        <v>85</v>
      </c>
      <c r="AV1373" s="12" t="s">
        <v>85</v>
      </c>
      <c r="AW1373" s="12" t="s">
        <v>39</v>
      </c>
      <c r="AX1373" s="12" t="s">
        <v>76</v>
      </c>
      <c r="AY1373" s="261" t="s">
        <v>208</v>
      </c>
    </row>
    <row r="1374" spans="2:51" s="12" customFormat="1" ht="13.5">
      <c r="B1374" s="251"/>
      <c r="C1374" s="252"/>
      <c r="D1374" s="248" t="s">
        <v>218</v>
      </c>
      <c r="E1374" s="253" t="s">
        <v>22</v>
      </c>
      <c r="F1374" s="254" t="s">
        <v>1499</v>
      </c>
      <c r="G1374" s="252"/>
      <c r="H1374" s="255">
        <v>52.198</v>
      </c>
      <c r="I1374" s="256"/>
      <c r="J1374" s="252"/>
      <c r="K1374" s="252"/>
      <c r="L1374" s="257"/>
      <c r="M1374" s="258"/>
      <c r="N1374" s="259"/>
      <c r="O1374" s="259"/>
      <c r="P1374" s="259"/>
      <c r="Q1374" s="259"/>
      <c r="R1374" s="259"/>
      <c r="S1374" s="259"/>
      <c r="T1374" s="260"/>
      <c r="AT1374" s="261" t="s">
        <v>218</v>
      </c>
      <c r="AU1374" s="261" t="s">
        <v>85</v>
      </c>
      <c r="AV1374" s="12" t="s">
        <v>85</v>
      </c>
      <c r="AW1374" s="12" t="s">
        <v>39</v>
      </c>
      <c r="AX1374" s="12" t="s">
        <v>76</v>
      </c>
      <c r="AY1374" s="261" t="s">
        <v>208</v>
      </c>
    </row>
    <row r="1375" spans="2:51" s="12" customFormat="1" ht="13.5">
      <c r="B1375" s="251"/>
      <c r="C1375" s="252"/>
      <c r="D1375" s="248" t="s">
        <v>218</v>
      </c>
      <c r="E1375" s="253" t="s">
        <v>22</v>
      </c>
      <c r="F1375" s="254" t="s">
        <v>1500</v>
      </c>
      <c r="G1375" s="252"/>
      <c r="H1375" s="255">
        <v>11.863</v>
      </c>
      <c r="I1375" s="256"/>
      <c r="J1375" s="252"/>
      <c r="K1375" s="252"/>
      <c r="L1375" s="257"/>
      <c r="M1375" s="258"/>
      <c r="N1375" s="259"/>
      <c r="O1375" s="259"/>
      <c r="P1375" s="259"/>
      <c r="Q1375" s="259"/>
      <c r="R1375" s="259"/>
      <c r="S1375" s="259"/>
      <c r="T1375" s="260"/>
      <c r="AT1375" s="261" t="s">
        <v>218</v>
      </c>
      <c r="AU1375" s="261" t="s">
        <v>85</v>
      </c>
      <c r="AV1375" s="12" t="s">
        <v>85</v>
      </c>
      <c r="AW1375" s="12" t="s">
        <v>39</v>
      </c>
      <c r="AX1375" s="12" t="s">
        <v>76</v>
      </c>
      <c r="AY1375" s="261" t="s">
        <v>208</v>
      </c>
    </row>
    <row r="1376" spans="2:51" s="12" customFormat="1" ht="13.5">
      <c r="B1376" s="251"/>
      <c r="C1376" s="252"/>
      <c r="D1376" s="248" t="s">
        <v>218</v>
      </c>
      <c r="E1376" s="253" t="s">
        <v>22</v>
      </c>
      <c r="F1376" s="254" t="s">
        <v>1501</v>
      </c>
      <c r="G1376" s="252"/>
      <c r="H1376" s="255">
        <v>212.006</v>
      </c>
      <c r="I1376" s="256"/>
      <c r="J1376" s="252"/>
      <c r="K1376" s="252"/>
      <c r="L1376" s="257"/>
      <c r="M1376" s="258"/>
      <c r="N1376" s="259"/>
      <c r="O1376" s="259"/>
      <c r="P1376" s="259"/>
      <c r="Q1376" s="259"/>
      <c r="R1376" s="259"/>
      <c r="S1376" s="259"/>
      <c r="T1376" s="260"/>
      <c r="AT1376" s="261" t="s">
        <v>218</v>
      </c>
      <c r="AU1376" s="261" t="s">
        <v>85</v>
      </c>
      <c r="AV1376" s="12" t="s">
        <v>85</v>
      </c>
      <c r="AW1376" s="12" t="s">
        <v>39</v>
      </c>
      <c r="AX1376" s="12" t="s">
        <v>76</v>
      </c>
      <c r="AY1376" s="261" t="s">
        <v>208</v>
      </c>
    </row>
    <row r="1377" spans="2:51" s="12" customFormat="1" ht="13.5">
      <c r="B1377" s="251"/>
      <c r="C1377" s="252"/>
      <c r="D1377" s="248" t="s">
        <v>218</v>
      </c>
      <c r="E1377" s="253" t="s">
        <v>22</v>
      </c>
      <c r="F1377" s="254" t="s">
        <v>1502</v>
      </c>
      <c r="G1377" s="252"/>
      <c r="H1377" s="255">
        <v>3.762</v>
      </c>
      <c r="I1377" s="256"/>
      <c r="J1377" s="252"/>
      <c r="K1377" s="252"/>
      <c r="L1377" s="257"/>
      <c r="M1377" s="258"/>
      <c r="N1377" s="259"/>
      <c r="O1377" s="259"/>
      <c r="P1377" s="259"/>
      <c r="Q1377" s="259"/>
      <c r="R1377" s="259"/>
      <c r="S1377" s="259"/>
      <c r="T1377" s="260"/>
      <c r="AT1377" s="261" t="s">
        <v>218</v>
      </c>
      <c r="AU1377" s="261" t="s">
        <v>85</v>
      </c>
      <c r="AV1377" s="12" t="s">
        <v>85</v>
      </c>
      <c r="AW1377" s="12" t="s">
        <v>39</v>
      </c>
      <c r="AX1377" s="12" t="s">
        <v>76</v>
      </c>
      <c r="AY1377" s="261" t="s">
        <v>208</v>
      </c>
    </row>
    <row r="1378" spans="2:51" s="12" customFormat="1" ht="13.5">
      <c r="B1378" s="251"/>
      <c r="C1378" s="252"/>
      <c r="D1378" s="248" t="s">
        <v>218</v>
      </c>
      <c r="E1378" s="253" t="s">
        <v>22</v>
      </c>
      <c r="F1378" s="254" t="s">
        <v>1503</v>
      </c>
      <c r="G1378" s="252"/>
      <c r="H1378" s="255">
        <v>5.002</v>
      </c>
      <c r="I1378" s="256"/>
      <c r="J1378" s="252"/>
      <c r="K1378" s="252"/>
      <c r="L1378" s="257"/>
      <c r="M1378" s="258"/>
      <c r="N1378" s="259"/>
      <c r="O1378" s="259"/>
      <c r="P1378" s="259"/>
      <c r="Q1378" s="259"/>
      <c r="R1378" s="259"/>
      <c r="S1378" s="259"/>
      <c r="T1378" s="260"/>
      <c r="AT1378" s="261" t="s">
        <v>218</v>
      </c>
      <c r="AU1378" s="261" t="s">
        <v>85</v>
      </c>
      <c r="AV1378" s="12" t="s">
        <v>85</v>
      </c>
      <c r="AW1378" s="12" t="s">
        <v>39</v>
      </c>
      <c r="AX1378" s="12" t="s">
        <v>76</v>
      </c>
      <c r="AY1378" s="261" t="s">
        <v>208</v>
      </c>
    </row>
    <row r="1379" spans="2:51" s="12" customFormat="1" ht="13.5">
      <c r="B1379" s="251"/>
      <c r="C1379" s="252"/>
      <c r="D1379" s="248" t="s">
        <v>218</v>
      </c>
      <c r="E1379" s="253" t="s">
        <v>22</v>
      </c>
      <c r="F1379" s="254" t="s">
        <v>1504</v>
      </c>
      <c r="G1379" s="252"/>
      <c r="H1379" s="255">
        <v>1.878</v>
      </c>
      <c r="I1379" s="256"/>
      <c r="J1379" s="252"/>
      <c r="K1379" s="252"/>
      <c r="L1379" s="257"/>
      <c r="M1379" s="258"/>
      <c r="N1379" s="259"/>
      <c r="O1379" s="259"/>
      <c r="P1379" s="259"/>
      <c r="Q1379" s="259"/>
      <c r="R1379" s="259"/>
      <c r="S1379" s="259"/>
      <c r="T1379" s="260"/>
      <c r="AT1379" s="261" t="s">
        <v>218</v>
      </c>
      <c r="AU1379" s="261" t="s">
        <v>85</v>
      </c>
      <c r="AV1379" s="12" t="s">
        <v>85</v>
      </c>
      <c r="AW1379" s="12" t="s">
        <v>39</v>
      </c>
      <c r="AX1379" s="12" t="s">
        <v>76</v>
      </c>
      <c r="AY1379" s="261" t="s">
        <v>208</v>
      </c>
    </row>
    <row r="1380" spans="2:51" s="12" customFormat="1" ht="13.5">
      <c r="B1380" s="251"/>
      <c r="C1380" s="252"/>
      <c r="D1380" s="248" t="s">
        <v>218</v>
      </c>
      <c r="E1380" s="253" t="s">
        <v>22</v>
      </c>
      <c r="F1380" s="254" t="s">
        <v>1505</v>
      </c>
      <c r="G1380" s="252"/>
      <c r="H1380" s="255">
        <v>5.087</v>
      </c>
      <c r="I1380" s="256"/>
      <c r="J1380" s="252"/>
      <c r="K1380" s="252"/>
      <c r="L1380" s="257"/>
      <c r="M1380" s="258"/>
      <c r="N1380" s="259"/>
      <c r="O1380" s="259"/>
      <c r="P1380" s="259"/>
      <c r="Q1380" s="259"/>
      <c r="R1380" s="259"/>
      <c r="S1380" s="259"/>
      <c r="T1380" s="260"/>
      <c r="AT1380" s="261" t="s">
        <v>218</v>
      </c>
      <c r="AU1380" s="261" t="s">
        <v>85</v>
      </c>
      <c r="AV1380" s="12" t="s">
        <v>85</v>
      </c>
      <c r="AW1380" s="12" t="s">
        <v>39</v>
      </c>
      <c r="AX1380" s="12" t="s">
        <v>76</v>
      </c>
      <c r="AY1380" s="261" t="s">
        <v>208</v>
      </c>
    </row>
    <row r="1381" spans="2:51" s="12" customFormat="1" ht="13.5">
      <c r="B1381" s="251"/>
      <c r="C1381" s="252"/>
      <c r="D1381" s="248" t="s">
        <v>218</v>
      </c>
      <c r="E1381" s="253" t="s">
        <v>22</v>
      </c>
      <c r="F1381" s="254" t="s">
        <v>1506</v>
      </c>
      <c r="G1381" s="252"/>
      <c r="H1381" s="255">
        <v>5.16</v>
      </c>
      <c r="I1381" s="256"/>
      <c r="J1381" s="252"/>
      <c r="K1381" s="252"/>
      <c r="L1381" s="257"/>
      <c r="M1381" s="258"/>
      <c r="N1381" s="259"/>
      <c r="O1381" s="259"/>
      <c r="P1381" s="259"/>
      <c r="Q1381" s="259"/>
      <c r="R1381" s="259"/>
      <c r="S1381" s="259"/>
      <c r="T1381" s="260"/>
      <c r="AT1381" s="261" t="s">
        <v>218</v>
      </c>
      <c r="AU1381" s="261" t="s">
        <v>85</v>
      </c>
      <c r="AV1381" s="12" t="s">
        <v>85</v>
      </c>
      <c r="AW1381" s="12" t="s">
        <v>39</v>
      </c>
      <c r="AX1381" s="12" t="s">
        <v>76</v>
      </c>
      <c r="AY1381" s="261" t="s">
        <v>208</v>
      </c>
    </row>
    <row r="1382" spans="2:51" s="12" customFormat="1" ht="13.5">
      <c r="B1382" s="251"/>
      <c r="C1382" s="252"/>
      <c r="D1382" s="248" t="s">
        <v>218</v>
      </c>
      <c r="E1382" s="253" t="s">
        <v>22</v>
      </c>
      <c r="F1382" s="254" t="s">
        <v>1507</v>
      </c>
      <c r="G1382" s="252"/>
      <c r="H1382" s="255">
        <v>21.415</v>
      </c>
      <c r="I1382" s="256"/>
      <c r="J1382" s="252"/>
      <c r="K1382" s="252"/>
      <c r="L1382" s="257"/>
      <c r="M1382" s="258"/>
      <c r="N1382" s="259"/>
      <c r="O1382" s="259"/>
      <c r="P1382" s="259"/>
      <c r="Q1382" s="259"/>
      <c r="R1382" s="259"/>
      <c r="S1382" s="259"/>
      <c r="T1382" s="260"/>
      <c r="AT1382" s="261" t="s">
        <v>218</v>
      </c>
      <c r="AU1382" s="261" t="s">
        <v>85</v>
      </c>
      <c r="AV1382" s="12" t="s">
        <v>85</v>
      </c>
      <c r="AW1382" s="12" t="s">
        <v>39</v>
      </c>
      <c r="AX1382" s="12" t="s">
        <v>76</v>
      </c>
      <c r="AY1382" s="261" t="s">
        <v>208</v>
      </c>
    </row>
    <row r="1383" spans="2:51" s="12" customFormat="1" ht="13.5">
      <c r="B1383" s="251"/>
      <c r="C1383" s="252"/>
      <c r="D1383" s="248" t="s">
        <v>218</v>
      </c>
      <c r="E1383" s="253" t="s">
        <v>22</v>
      </c>
      <c r="F1383" s="254" t="s">
        <v>1508</v>
      </c>
      <c r="G1383" s="252"/>
      <c r="H1383" s="255">
        <v>13.388</v>
      </c>
      <c r="I1383" s="256"/>
      <c r="J1383" s="252"/>
      <c r="K1383" s="252"/>
      <c r="L1383" s="257"/>
      <c r="M1383" s="258"/>
      <c r="N1383" s="259"/>
      <c r="O1383" s="259"/>
      <c r="P1383" s="259"/>
      <c r="Q1383" s="259"/>
      <c r="R1383" s="259"/>
      <c r="S1383" s="259"/>
      <c r="T1383" s="260"/>
      <c r="AT1383" s="261" t="s">
        <v>218</v>
      </c>
      <c r="AU1383" s="261" t="s">
        <v>85</v>
      </c>
      <c r="AV1383" s="12" t="s">
        <v>85</v>
      </c>
      <c r="AW1383" s="12" t="s">
        <v>39</v>
      </c>
      <c r="AX1383" s="12" t="s">
        <v>76</v>
      </c>
      <c r="AY1383" s="261" t="s">
        <v>208</v>
      </c>
    </row>
    <row r="1384" spans="2:51" s="12" customFormat="1" ht="13.5">
      <c r="B1384" s="251"/>
      <c r="C1384" s="252"/>
      <c r="D1384" s="248" t="s">
        <v>218</v>
      </c>
      <c r="E1384" s="253" t="s">
        <v>22</v>
      </c>
      <c r="F1384" s="254" t="s">
        <v>1509</v>
      </c>
      <c r="G1384" s="252"/>
      <c r="H1384" s="255">
        <v>65.773</v>
      </c>
      <c r="I1384" s="256"/>
      <c r="J1384" s="252"/>
      <c r="K1384" s="252"/>
      <c r="L1384" s="257"/>
      <c r="M1384" s="258"/>
      <c r="N1384" s="259"/>
      <c r="O1384" s="259"/>
      <c r="P1384" s="259"/>
      <c r="Q1384" s="259"/>
      <c r="R1384" s="259"/>
      <c r="S1384" s="259"/>
      <c r="T1384" s="260"/>
      <c r="AT1384" s="261" t="s">
        <v>218</v>
      </c>
      <c r="AU1384" s="261" t="s">
        <v>85</v>
      </c>
      <c r="AV1384" s="12" t="s">
        <v>85</v>
      </c>
      <c r="AW1384" s="12" t="s">
        <v>39</v>
      </c>
      <c r="AX1384" s="12" t="s">
        <v>76</v>
      </c>
      <c r="AY1384" s="261" t="s">
        <v>208</v>
      </c>
    </row>
    <row r="1385" spans="2:51" s="12" customFormat="1" ht="13.5">
      <c r="B1385" s="251"/>
      <c r="C1385" s="252"/>
      <c r="D1385" s="248" t="s">
        <v>218</v>
      </c>
      <c r="E1385" s="253" t="s">
        <v>22</v>
      </c>
      <c r="F1385" s="254" t="s">
        <v>1510</v>
      </c>
      <c r="G1385" s="252"/>
      <c r="H1385" s="255">
        <v>17.684</v>
      </c>
      <c r="I1385" s="256"/>
      <c r="J1385" s="252"/>
      <c r="K1385" s="252"/>
      <c r="L1385" s="257"/>
      <c r="M1385" s="258"/>
      <c r="N1385" s="259"/>
      <c r="O1385" s="259"/>
      <c r="P1385" s="259"/>
      <c r="Q1385" s="259"/>
      <c r="R1385" s="259"/>
      <c r="S1385" s="259"/>
      <c r="T1385" s="260"/>
      <c r="AT1385" s="261" t="s">
        <v>218</v>
      </c>
      <c r="AU1385" s="261" t="s">
        <v>85</v>
      </c>
      <c r="AV1385" s="12" t="s">
        <v>85</v>
      </c>
      <c r="AW1385" s="12" t="s">
        <v>39</v>
      </c>
      <c r="AX1385" s="12" t="s">
        <v>76</v>
      </c>
      <c r="AY1385" s="261" t="s">
        <v>208</v>
      </c>
    </row>
    <row r="1386" spans="2:51" s="12" customFormat="1" ht="13.5">
      <c r="B1386" s="251"/>
      <c r="C1386" s="252"/>
      <c r="D1386" s="248" t="s">
        <v>218</v>
      </c>
      <c r="E1386" s="253" t="s">
        <v>22</v>
      </c>
      <c r="F1386" s="254" t="s">
        <v>1511</v>
      </c>
      <c r="G1386" s="252"/>
      <c r="H1386" s="255">
        <v>23.283</v>
      </c>
      <c r="I1386" s="256"/>
      <c r="J1386" s="252"/>
      <c r="K1386" s="252"/>
      <c r="L1386" s="257"/>
      <c r="M1386" s="258"/>
      <c r="N1386" s="259"/>
      <c r="O1386" s="259"/>
      <c r="P1386" s="259"/>
      <c r="Q1386" s="259"/>
      <c r="R1386" s="259"/>
      <c r="S1386" s="259"/>
      <c r="T1386" s="260"/>
      <c r="AT1386" s="261" t="s">
        <v>218</v>
      </c>
      <c r="AU1386" s="261" t="s">
        <v>85</v>
      </c>
      <c r="AV1386" s="12" t="s">
        <v>85</v>
      </c>
      <c r="AW1386" s="12" t="s">
        <v>39</v>
      </c>
      <c r="AX1386" s="12" t="s">
        <v>76</v>
      </c>
      <c r="AY1386" s="261" t="s">
        <v>208</v>
      </c>
    </row>
    <row r="1387" spans="2:51" s="12" customFormat="1" ht="13.5">
      <c r="B1387" s="251"/>
      <c r="C1387" s="252"/>
      <c r="D1387" s="248" t="s">
        <v>218</v>
      </c>
      <c r="E1387" s="253" t="s">
        <v>22</v>
      </c>
      <c r="F1387" s="254" t="s">
        <v>1607</v>
      </c>
      <c r="G1387" s="252"/>
      <c r="H1387" s="255">
        <v>3.417</v>
      </c>
      <c r="I1387" s="256"/>
      <c r="J1387" s="252"/>
      <c r="K1387" s="252"/>
      <c r="L1387" s="257"/>
      <c r="M1387" s="258"/>
      <c r="N1387" s="259"/>
      <c r="O1387" s="259"/>
      <c r="P1387" s="259"/>
      <c r="Q1387" s="259"/>
      <c r="R1387" s="259"/>
      <c r="S1387" s="259"/>
      <c r="T1387" s="260"/>
      <c r="AT1387" s="261" t="s">
        <v>218</v>
      </c>
      <c r="AU1387" s="261" t="s">
        <v>85</v>
      </c>
      <c r="AV1387" s="12" t="s">
        <v>85</v>
      </c>
      <c r="AW1387" s="12" t="s">
        <v>39</v>
      </c>
      <c r="AX1387" s="12" t="s">
        <v>76</v>
      </c>
      <c r="AY1387" s="261" t="s">
        <v>208</v>
      </c>
    </row>
    <row r="1388" spans="2:51" s="12" customFormat="1" ht="13.5">
      <c r="B1388" s="251"/>
      <c r="C1388" s="252"/>
      <c r="D1388" s="248" t="s">
        <v>218</v>
      </c>
      <c r="E1388" s="253" t="s">
        <v>22</v>
      </c>
      <c r="F1388" s="254" t="s">
        <v>1513</v>
      </c>
      <c r="G1388" s="252"/>
      <c r="H1388" s="255">
        <v>43.559</v>
      </c>
      <c r="I1388" s="256"/>
      <c r="J1388" s="252"/>
      <c r="K1388" s="252"/>
      <c r="L1388" s="257"/>
      <c r="M1388" s="258"/>
      <c r="N1388" s="259"/>
      <c r="O1388" s="259"/>
      <c r="P1388" s="259"/>
      <c r="Q1388" s="259"/>
      <c r="R1388" s="259"/>
      <c r="S1388" s="259"/>
      <c r="T1388" s="260"/>
      <c r="AT1388" s="261" t="s">
        <v>218</v>
      </c>
      <c r="AU1388" s="261" t="s">
        <v>85</v>
      </c>
      <c r="AV1388" s="12" t="s">
        <v>85</v>
      </c>
      <c r="AW1388" s="12" t="s">
        <v>39</v>
      </c>
      <c r="AX1388" s="12" t="s">
        <v>76</v>
      </c>
      <c r="AY1388" s="261" t="s">
        <v>208</v>
      </c>
    </row>
    <row r="1389" spans="2:51" s="12" customFormat="1" ht="13.5">
      <c r="B1389" s="251"/>
      <c r="C1389" s="252"/>
      <c r="D1389" s="248" t="s">
        <v>218</v>
      </c>
      <c r="E1389" s="253" t="s">
        <v>22</v>
      </c>
      <c r="F1389" s="254" t="s">
        <v>1514</v>
      </c>
      <c r="G1389" s="252"/>
      <c r="H1389" s="255">
        <v>37.963</v>
      </c>
      <c r="I1389" s="256"/>
      <c r="J1389" s="252"/>
      <c r="K1389" s="252"/>
      <c r="L1389" s="257"/>
      <c r="M1389" s="258"/>
      <c r="N1389" s="259"/>
      <c r="O1389" s="259"/>
      <c r="P1389" s="259"/>
      <c r="Q1389" s="259"/>
      <c r="R1389" s="259"/>
      <c r="S1389" s="259"/>
      <c r="T1389" s="260"/>
      <c r="AT1389" s="261" t="s">
        <v>218</v>
      </c>
      <c r="AU1389" s="261" t="s">
        <v>85</v>
      </c>
      <c r="AV1389" s="12" t="s">
        <v>85</v>
      </c>
      <c r="AW1389" s="12" t="s">
        <v>39</v>
      </c>
      <c r="AX1389" s="12" t="s">
        <v>76</v>
      </c>
      <c r="AY1389" s="261" t="s">
        <v>208</v>
      </c>
    </row>
    <row r="1390" spans="2:51" s="15" customFormat="1" ht="13.5">
      <c r="B1390" s="296"/>
      <c r="C1390" s="297"/>
      <c r="D1390" s="248" t="s">
        <v>218</v>
      </c>
      <c r="E1390" s="298" t="s">
        <v>22</v>
      </c>
      <c r="F1390" s="299" t="s">
        <v>695</v>
      </c>
      <c r="G1390" s="297"/>
      <c r="H1390" s="300">
        <v>540.861</v>
      </c>
      <c r="I1390" s="301"/>
      <c r="J1390" s="297"/>
      <c r="K1390" s="297"/>
      <c r="L1390" s="302"/>
      <c r="M1390" s="303"/>
      <c r="N1390" s="304"/>
      <c r="O1390" s="304"/>
      <c r="P1390" s="304"/>
      <c r="Q1390" s="304"/>
      <c r="R1390" s="304"/>
      <c r="S1390" s="304"/>
      <c r="T1390" s="305"/>
      <c r="AT1390" s="306" t="s">
        <v>218</v>
      </c>
      <c r="AU1390" s="306" t="s">
        <v>85</v>
      </c>
      <c r="AV1390" s="15" t="s">
        <v>104</v>
      </c>
      <c r="AW1390" s="15" t="s">
        <v>39</v>
      </c>
      <c r="AX1390" s="15" t="s">
        <v>76</v>
      </c>
      <c r="AY1390" s="306" t="s">
        <v>208</v>
      </c>
    </row>
    <row r="1391" spans="2:51" s="14" customFormat="1" ht="13.5">
      <c r="B1391" s="273"/>
      <c r="C1391" s="274"/>
      <c r="D1391" s="248" t="s">
        <v>218</v>
      </c>
      <c r="E1391" s="275" t="s">
        <v>22</v>
      </c>
      <c r="F1391" s="276" t="s">
        <v>752</v>
      </c>
      <c r="G1391" s="274"/>
      <c r="H1391" s="275" t="s">
        <v>22</v>
      </c>
      <c r="I1391" s="277"/>
      <c r="J1391" s="274"/>
      <c r="K1391" s="274"/>
      <c r="L1391" s="278"/>
      <c r="M1391" s="279"/>
      <c r="N1391" s="280"/>
      <c r="O1391" s="280"/>
      <c r="P1391" s="280"/>
      <c r="Q1391" s="280"/>
      <c r="R1391" s="280"/>
      <c r="S1391" s="280"/>
      <c r="T1391" s="281"/>
      <c r="AT1391" s="282" t="s">
        <v>218</v>
      </c>
      <c r="AU1391" s="282" t="s">
        <v>85</v>
      </c>
      <c r="AV1391" s="14" t="s">
        <v>18</v>
      </c>
      <c r="AW1391" s="14" t="s">
        <v>39</v>
      </c>
      <c r="AX1391" s="14" t="s">
        <v>76</v>
      </c>
      <c r="AY1391" s="282" t="s">
        <v>208</v>
      </c>
    </row>
    <row r="1392" spans="2:51" s="12" customFormat="1" ht="13.5">
      <c r="B1392" s="251"/>
      <c r="C1392" s="252"/>
      <c r="D1392" s="248" t="s">
        <v>218</v>
      </c>
      <c r="E1392" s="253" t="s">
        <v>22</v>
      </c>
      <c r="F1392" s="254" t="s">
        <v>1515</v>
      </c>
      <c r="G1392" s="252"/>
      <c r="H1392" s="255">
        <v>29.183</v>
      </c>
      <c r="I1392" s="256"/>
      <c r="J1392" s="252"/>
      <c r="K1392" s="252"/>
      <c r="L1392" s="257"/>
      <c r="M1392" s="258"/>
      <c r="N1392" s="259"/>
      <c r="O1392" s="259"/>
      <c r="P1392" s="259"/>
      <c r="Q1392" s="259"/>
      <c r="R1392" s="259"/>
      <c r="S1392" s="259"/>
      <c r="T1392" s="260"/>
      <c r="AT1392" s="261" t="s">
        <v>218</v>
      </c>
      <c r="AU1392" s="261" t="s">
        <v>85</v>
      </c>
      <c r="AV1392" s="12" t="s">
        <v>85</v>
      </c>
      <c r="AW1392" s="12" t="s">
        <v>39</v>
      </c>
      <c r="AX1392" s="12" t="s">
        <v>76</v>
      </c>
      <c r="AY1392" s="261" t="s">
        <v>208</v>
      </c>
    </row>
    <row r="1393" spans="2:51" s="12" customFormat="1" ht="13.5">
      <c r="B1393" s="251"/>
      <c r="C1393" s="252"/>
      <c r="D1393" s="248" t="s">
        <v>218</v>
      </c>
      <c r="E1393" s="253" t="s">
        <v>22</v>
      </c>
      <c r="F1393" s="254" t="s">
        <v>1516</v>
      </c>
      <c r="G1393" s="252"/>
      <c r="H1393" s="255">
        <v>0</v>
      </c>
      <c r="I1393" s="256"/>
      <c r="J1393" s="252"/>
      <c r="K1393" s="252"/>
      <c r="L1393" s="257"/>
      <c r="M1393" s="258"/>
      <c r="N1393" s="259"/>
      <c r="O1393" s="259"/>
      <c r="P1393" s="259"/>
      <c r="Q1393" s="259"/>
      <c r="R1393" s="259"/>
      <c r="S1393" s="259"/>
      <c r="T1393" s="260"/>
      <c r="AT1393" s="261" t="s">
        <v>218</v>
      </c>
      <c r="AU1393" s="261" t="s">
        <v>85</v>
      </c>
      <c r="AV1393" s="12" t="s">
        <v>85</v>
      </c>
      <c r="AW1393" s="12" t="s">
        <v>39</v>
      </c>
      <c r="AX1393" s="12" t="s">
        <v>76</v>
      </c>
      <c r="AY1393" s="261" t="s">
        <v>208</v>
      </c>
    </row>
    <row r="1394" spans="2:51" s="12" customFormat="1" ht="13.5">
      <c r="B1394" s="251"/>
      <c r="C1394" s="252"/>
      <c r="D1394" s="248" t="s">
        <v>218</v>
      </c>
      <c r="E1394" s="253" t="s">
        <v>22</v>
      </c>
      <c r="F1394" s="254" t="s">
        <v>1517</v>
      </c>
      <c r="G1394" s="252"/>
      <c r="H1394" s="255">
        <v>88.859</v>
      </c>
      <c r="I1394" s="256"/>
      <c r="J1394" s="252"/>
      <c r="K1394" s="252"/>
      <c r="L1394" s="257"/>
      <c r="M1394" s="258"/>
      <c r="N1394" s="259"/>
      <c r="O1394" s="259"/>
      <c r="P1394" s="259"/>
      <c r="Q1394" s="259"/>
      <c r="R1394" s="259"/>
      <c r="S1394" s="259"/>
      <c r="T1394" s="260"/>
      <c r="AT1394" s="261" t="s">
        <v>218</v>
      </c>
      <c r="AU1394" s="261" t="s">
        <v>85</v>
      </c>
      <c r="AV1394" s="12" t="s">
        <v>85</v>
      </c>
      <c r="AW1394" s="12" t="s">
        <v>39</v>
      </c>
      <c r="AX1394" s="12" t="s">
        <v>76</v>
      </c>
      <c r="AY1394" s="261" t="s">
        <v>208</v>
      </c>
    </row>
    <row r="1395" spans="2:51" s="12" customFormat="1" ht="13.5">
      <c r="B1395" s="251"/>
      <c r="C1395" s="252"/>
      <c r="D1395" s="248" t="s">
        <v>218</v>
      </c>
      <c r="E1395" s="253" t="s">
        <v>22</v>
      </c>
      <c r="F1395" s="254" t="s">
        <v>1518</v>
      </c>
      <c r="G1395" s="252"/>
      <c r="H1395" s="255">
        <v>68.35</v>
      </c>
      <c r="I1395" s="256"/>
      <c r="J1395" s="252"/>
      <c r="K1395" s="252"/>
      <c r="L1395" s="257"/>
      <c r="M1395" s="258"/>
      <c r="N1395" s="259"/>
      <c r="O1395" s="259"/>
      <c r="P1395" s="259"/>
      <c r="Q1395" s="259"/>
      <c r="R1395" s="259"/>
      <c r="S1395" s="259"/>
      <c r="T1395" s="260"/>
      <c r="AT1395" s="261" t="s">
        <v>218</v>
      </c>
      <c r="AU1395" s="261" t="s">
        <v>85</v>
      </c>
      <c r="AV1395" s="12" t="s">
        <v>85</v>
      </c>
      <c r="AW1395" s="12" t="s">
        <v>39</v>
      </c>
      <c r="AX1395" s="12" t="s">
        <v>76</v>
      </c>
      <c r="AY1395" s="261" t="s">
        <v>208</v>
      </c>
    </row>
    <row r="1396" spans="2:51" s="12" customFormat="1" ht="13.5">
      <c r="B1396" s="251"/>
      <c r="C1396" s="252"/>
      <c r="D1396" s="248" t="s">
        <v>218</v>
      </c>
      <c r="E1396" s="253" t="s">
        <v>22</v>
      </c>
      <c r="F1396" s="254" t="s">
        <v>1519</v>
      </c>
      <c r="G1396" s="252"/>
      <c r="H1396" s="255">
        <v>27.868</v>
      </c>
      <c r="I1396" s="256"/>
      <c r="J1396" s="252"/>
      <c r="K1396" s="252"/>
      <c r="L1396" s="257"/>
      <c r="M1396" s="258"/>
      <c r="N1396" s="259"/>
      <c r="O1396" s="259"/>
      <c r="P1396" s="259"/>
      <c r="Q1396" s="259"/>
      <c r="R1396" s="259"/>
      <c r="S1396" s="259"/>
      <c r="T1396" s="260"/>
      <c r="AT1396" s="261" t="s">
        <v>218</v>
      </c>
      <c r="AU1396" s="261" t="s">
        <v>85</v>
      </c>
      <c r="AV1396" s="12" t="s">
        <v>85</v>
      </c>
      <c r="AW1396" s="12" t="s">
        <v>39</v>
      </c>
      <c r="AX1396" s="12" t="s">
        <v>76</v>
      </c>
      <c r="AY1396" s="261" t="s">
        <v>208</v>
      </c>
    </row>
    <row r="1397" spans="2:51" s="12" customFormat="1" ht="13.5">
      <c r="B1397" s="251"/>
      <c r="C1397" s="252"/>
      <c r="D1397" s="248" t="s">
        <v>218</v>
      </c>
      <c r="E1397" s="253" t="s">
        <v>22</v>
      </c>
      <c r="F1397" s="254" t="s">
        <v>1520</v>
      </c>
      <c r="G1397" s="252"/>
      <c r="H1397" s="255">
        <v>68.125</v>
      </c>
      <c r="I1397" s="256"/>
      <c r="J1397" s="252"/>
      <c r="K1397" s="252"/>
      <c r="L1397" s="257"/>
      <c r="M1397" s="258"/>
      <c r="N1397" s="259"/>
      <c r="O1397" s="259"/>
      <c r="P1397" s="259"/>
      <c r="Q1397" s="259"/>
      <c r="R1397" s="259"/>
      <c r="S1397" s="259"/>
      <c r="T1397" s="260"/>
      <c r="AT1397" s="261" t="s">
        <v>218</v>
      </c>
      <c r="AU1397" s="261" t="s">
        <v>85</v>
      </c>
      <c r="AV1397" s="12" t="s">
        <v>85</v>
      </c>
      <c r="AW1397" s="12" t="s">
        <v>39</v>
      </c>
      <c r="AX1397" s="12" t="s">
        <v>76</v>
      </c>
      <c r="AY1397" s="261" t="s">
        <v>208</v>
      </c>
    </row>
    <row r="1398" spans="2:51" s="12" customFormat="1" ht="13.5">
      <c r="B1398" s="251"/>
      <c r="C1398" s="252"/>
      <c r="D1398" s="248" t="s">
        <v>218</v>
      </c>
      <c r="E1398" s="253" t="s">
        <v>22</v>
      </c>
      <c r="F1398" s="254" t="s">
        <v>1521</v>
      </c>
      <c r="G1398" s="252"/>
      <c r="H1398" s="255">
        <v>66.915</v>
      </c>
      <c r="I1398" s="256"/>
      <c r="J1398" s="252"/>
      <c r="K1398" s="252"/>
      <c r="L1398" s="257"/>
      <c r="M1398" s="258"/>
      <c r="N1398" s="259"/>
      <c r="O1398" s="259"/>
      <c r="P1398" s="259"/>
      <c r="Q1398" s="259"/>
      <c r="R1398" s="259"/>
      <c r="S1398" s="259"/>
      <c r="T1398" s="260"/>
      <c r="AT1398" s="261" t="s">
        <v>218</v>
      </c>
      <c r="AU1398" s="261" t="s">
        <v>85</v>
      </c>
      <c r="AV1398" s="12" t="s">
        <v>85</v>
      </c>
      <c r="AW1398" s="12" t="s">
        <v>39</v>
      </c>
      <c r="AX1398" s="12" t="s">
        <v>76</v>
      </c>
      <c r="AY1398" s="261" t="s">
        <v>208</v>
      </c>
    </row>
    <row r="1399" spans="2:51" s="12" customFormat="1" ht="13.5">
      <c r="B1399" s="251"/>
      <c r="C1399" s="252"/>
      <c r="D1399" s="248" t="s">
        <v>218</v>
      </c>
      <c r="E1399" s="253" t="s">
        <v>22</v>
      </c>
      <c r="F1399" s="254" t="s">
        <v>1522</v>
      </c>
      <c r="G1399" s="252"/>
      <c r="H1399" s="255">
        <v>18.468</v>
      </c>
      <c r="I1399" s="256"/>
      <c r="J1399" s="252"/>
      <c r="K1399" s="252"/>
      <c r="L1399" s="257"/>
      <c r="M1399" s="258"/>
      <c r="N1399" s="259"/>
      <c r="O1399" s="259"/>
      <c r="P1399" s="259"/>
      <c r="Q1399" s="259"/>
      <c r="R1399" s="259"/>
      <c r="S1399" s="259"/>
      <c r="T1399" s="260"/>
      <c r="AT1399" s="261" t="s">
        <v>218</v>
      </c>
      <c r="AU1399" s="261" t="s">
        <v>85</v>
      </c>
      <c r="AV1399" s="12" t="s">
        <v>85</v>
      </c>
      <c r="AW1399" s="12" t="s">
        <v>39</v>
      </c>
      <c r="AX1399" s="12" t="s">
        <v>76</v>
      </c>
      <c r="AY1399" s="261" t="s">
        <v>208</v>
      </c>
    </row>
    <row r="1400" spans="2:51" s="12" customFormat="1" ht="13.5">
      <c r="B1400" s="251"/>
      <c r="C1400" s="252"/>
      <c r="D1400" s="248" t="s">
        <v>218</v>
      </c>
      <c r="E1400" s="253" t="s">
        <v>22</v>
      </c>
      <c r="F1400" s="254" t="s">
        <v>1523</v>
      </c>
      <c r="G1400" s="252"/>
      <c r="H1400" s="255">
        <v>5.723</v>
      </c>
      <c r="I1400" s="256"/>
      <c r="J1400" s="252"/>
      <c r="K1400" s="252"/>
      <c r="L1400" s="257"/>
      <c r="M1400" s="258"/>
      <c r="N1400" s="259"/>
      <c r="O1400" s="259"/>
      <c r="P1400" s="259"/>
      <c r="Q1400" s="259"/>
      <c r="R1400" s="259"/>
      <c r="S1400" s="259"/>
      <c r="T1400" s="260"/>
      <c r="AT1400" s="261" t="s">
        <v>218</v>
      </c>
      <c r="AU1400" s="261" t="s">
        <v>85</v>
      </c>
      <c r="AV1400" s="12" t="s">
        <v>85</v>
      </c>
      <c r="AW1400" s="12" t="s">
        <v>39</v>
      </c>
      <c r="AX1400" s="12" t="s">
        <v>76</v>
      </c>
      <c r="AY1400" s="261" t="s">
        <v>208</v>
      </c>
    </row>
    <row r="1401" spans="2:51" s="12" customFormat="1" ht="13.5">
      <c r="B1401" s="251"/>
      <c r="C1401" s="252"/>
      <c r="D1401" s="248" t="s">
        <v>218</v>
      </c>
      <c r="E1401" s="253" t="s">
        <v>22</v>
      </c>
      <c r="F1401" s="254" t="s">
        <v>1524</v>
      </c>
      <c r="G1401" s="252"/>
      <c r="H1401" s="255">
        <v>13.717</v>
      </c>
      <c r="I1401" s="256"/>
      <c r="J1401" s="252"/>
      <c r="K1401" s="252"/>
      <c r="L1401" s="257"/>
      <c r="M1401" s="258"/>
      <c r="N1401" s="259"/>
      <c r="O1401" s="259"/>
      <c r="P1401" s="259"/>
      <c r="Q1401" s="259"/>
      <c r="R1401" s="259"/>
      <c r="S1401" s="259"/>
      <c r="T1401" s="260"/>
      <c r="AT1401" s="261" t="s">
        <v>218</v>
      </c>
      <c r="AU1401" s="261" t="s">
        <v>85</v>
      </c>
      <c r="AV1401" s="12" t="s">
        <v>85</v>
      </c>
      <c r="AW1401" s="12" t="s">
        <v>39</v>
      </c>
      <c r="AX1401" s="12" t="s">
        <v>76</v>
      </c>
      <c r="AY1401" s="261" t="s">
        <v>208</v>
      </c>
    </row>
    <row r="1402" spans="2:51" s="12" customFormat="1" ht="13.5">
      <c r="B1402" s="251"/>
      <c r="C1402" s="252"/>
      <c r="D1402" s="248" t="s">
        <v>218</v>
      </c>
      <c r="E1402" s="253" t="s">
        <v>22</v>
      </c>
      <c r="F1402" s="254" t="s">
        <v>1525</v>
      </c>
      <c r="G1402" s="252"/>
      <c r="H1402" s="255">
        <v>5.585</v>
      </c>
      <c r="I1402" s="256"/>
      <c r="J1402" s="252"/>
      <c r="K1402" s="252"/>
      <c r="L1402" s="257"/>
      <c r="M1402" s="258"/>
      <c r="N1402" s="259"/>
      <c r="O1402" s="259"/>
      <c r="P1402" s="259"/>
      <c r="Q1402" s="259"/>
      <c r="R1402" s="259"/>
      <c r="S1402" s="259"/>
      <c r="T1402" s="260"/>
      <c r="AT1402" s="261" t="s">
        <v>218</v>
      </c>
      <c r="AU1402" s="261" t="s">
        <v>85</v>
      </c>
      <c r="AV1402" s="12" t="s">
        <v>85</v>
      </c>
      <c r="AW1402" s="12" t="s">
        <v>39</v>
      </c>
      <c r="AX1402" s="12" t="s">
        <v>76</v>
      </c>
      <c r="AY1402" s="261" t="s">
        <v>208</v>
      </c>
    </row>
    <row r="1403" spans="2:51" s="12" customFormat="1" ht="13.5">
      <c r="B1403" s="251"/>
      <c r="C1403" s="252"/>
      <c r="D1403" s="248" t="s">
        <v>218</v>
      </c>
      <c r="E1403" s="253" t="s">
        <v>22</v>
      </c>
      <c r="F1403" s="254" t="s">
        <v>1526</v>
      </c>
      <c r="G1403" s="252"/>
      <c r="H1403" s="255">
        <v>7.648</v>
      </c>
      <c r="I1403" s="256"/>
      <c r="J1403" s="252"/>
      <c r="K1403" s="252"/>
      <c r="L1403" s="257"/>
      <c r="M1403" s="258"/>
      <c r="N1403" s="259"/>
      <c r="O1403" s="259"/>
      <c r="P1403" s="259"/>
      <c r="Q1403" s="259"/>
      <c r="R1403" s="259"/>
      <c r="S1403" s="259"/>
      <c r="T1403" s="260"/>
      <c r="AT1403" s="261" t="s">
        <v>218</v>
      </c>
      <c r="AU1403" s="261" t="s">
        <v>85</v>
      </c>
      <c r="AV1403" s="12" t="s">
        <v>85</v>
      </c>
      <c r="AW1403" s="12" t="s">
        <v>39</v>
      </c>
      <c r="AX1403" s="12" t="s">
        <v>76</v>
      </c>
      <c r="AY1403" s="261" t="s">
        <v>208</v>
      </c>
    </row>
    <row r="1404" spans="2:51" s="12" customFormat="1" ht="13.5">
      <c r="B1404" s="251"/>
      <c r="C1404" s="252"/>
      <c r="D1404" s="248" t="s">
        <v>218</v>
      </c>
      <c r="E1404" s="253" t="s">
        <v>22</v>
      </c>
      <c r="F1404" s="254" t="s">
        <v>1527</v>
      </c>
      <c r="G1404" s="252"/>
      <c r="H1404" s="255">
        <v>11.785</v>
      </c>
      <c r="I1404" s="256"/>
      <c r="J1404" s="252"/>
      <c r="K1404" s="252"/>
      <c r="L1404" s="257"/>
      <c r="M1404" s="258"/>
      <c r="N1404" s="259"/>
      <c r="O1404" s="259"/>
      <c r="P1404" s="259"/>
      <c r="Q1404" s="259"/>
      <c r="R1404" s="259"/>
      <c r="S1404" s="259"/>
      <c r="T1404" s="260"/>
      <c r="AT1404" s="261" t="s">
        <v>218</v>
      </c>
      <c r="AU1404" s="261" t="s">
        <v>85</v>
      </c>
      <c r="AV1404" s="12" t="s">
        <v>85</v>
      </c>
      <c r="AW1404" s="12" t="s">
        <v>39</v>
      </c>
      <c r="AX1404" s="12" t="s">
        <v>76</v>
      </c>
      <c r="AY1404" s="261" t="s">
        <v>208</v>
      </c>
    </row>
    <row r="1405" spans="2:51" s="12" customFormat="1" ht="13.5">
      <c r="B1405" s="251"/>
      <c r="C1405" s="252"/>
      <c r="D1405" s="248" t="s">
        <v>218</v>
      </c>
      <c r="E1405" s="253" t="s">
        <v>22</v>
      </c>
      <c r="F1405" s="254" t="s">
        <v>1528</v>
      </c>
      <c r="G1405" s="252"/>
      <c r="H1405" s="255">
        <v>6.432</v>
      </c>
      <c r="I1405" s="256"/>
      <c r="J1405" s="252"/>
      <c r="K1405" s="252"/>
      <c r="L1405" s="257"/>
      <c r="M1405" s="258"/>
      <c r="N1405" s="259"/>
      <c r="O1405" s="259"/>
      <c r="P1405" s="259"/>
      <c r="Q1405" s="259"/>
      <c r="R1405" s="259"/>
      <c r="S1405" s="259"/>
      <c r="T1405" s="260"/>
      <c r="AT1405" s="261" t="s">
        <v>218</v>
      </c>
      <c r="AU1405" s="261" t="s">
        <v>85</v>
      </c>
      <c r="AV1405" s="12" t="s">
        <v>85</v>
      </c>
      <c r="AW1405" s="12" t="s">
        <v>39</v>
      </c>
      <c r="AX1405" s="12" t="s">
        <v>76</v>
      </c>
      <c r="AY1405" s="261" t="s">
        <v>208</v>
      </c>
    </row>
    <row r="1406" spans="2:51" s="12" customFormat="1" ht="13.5">
      <c r="B1406" s="251"/>
      <c r="C1406" s="252"/>
      <c r="D1406" s="248" t="s">
        <v>218</v>
      </c>
      <c r="E1406" s="253" t="s">
        <v>22</v>
      </c>
      <c r="F1406" s="254" t="s">
        <v>1529</v>
      </c>
      <c r="G1406" s="252"/>
      <c r="H1406" s="255">
        <v>12.081</v>
      </c>
      <c r="I1406" s="256"/>
      <c r="J1406" s="252"/>
      <c r="K1406" s="252"/>
      <c r="L1406" s="257"/>
      <c r="M1406" s="258"/>
      <c r="N1406" s="259"/>
      <c r="O1406" s="259"/>
      <c r="P1406" s="259"/>
      <c r="Q1406" s="259"/>
      <c r="R1406" s="259"/>
      <c r="S1406" s="259"/>
      <c r="T1406" s="260"/>
      <c r="AT1406" s="261" t="s">
        <v>218</v>
      </c>
      <c r="AU1406" s="261" t="s">
        <v>85</v>
      </c>
      <c r="AV1406" s="12" t="s">
        <v>85</v>
      </c>
      <c r="AW1406" s="12" t="s">
        <v>39</v>
      </c>
      <c r="AX1406" s="12" t="s">
        <v>76</v>
      </c>
      <c r="AY1406" s="261" t="s">
        <v>208</v>
      </c>
    </row>
    <row r="1407" spans="2:51" s="12" customFormat="1" ht="13.5">
      <c r="B1407" s="251"/>
      <c r="C1407" s="252"/>
      <c r="D1407" s="248" t="s">
        <v>218</v>
      </c>
      <c r="E1407" s="253" t="s">
        <v>22</v>
      </c>
      <c r="F1407" s="254" t="s">
        <v>1530</v>
      </c>
      <c r="G1407" s="252"/>
      <c r="H1407" s="255">
        <v>4.383</v>
      </c>
      <c r="I1407" s="256"/>
      <c r="J1407" s="252"/>
      <c r="K1407" s="252"/>
      <c r="L1407" s="257"/>
      <c r="M1407" s="258"/>
      <c r="N1407" s="259"/>
      <c r="O1407" s="259"/>
      <c r="P1407" s="259"/>
      <c r="Q1407" s="259"/>
      <c r="R1407" s="259"/>
      <c r="S1407" s="259"/>
      <c r="T1407" s="260"/>
      <c r="AT1407" s="261" t="s">
        <v>218</v>
      </c>
      <c r="AU1407" s="261" t="s">
        <v>85</v>
      </c>
      <c r="AV1407" s="12" t="s">
        <v>85</v>
      </c>
      <c r="AW1407" s="12" t="s">
        <v>39</v>
      </c>
      <c r="AX1407" s="12" t="s">
        <v>76</v>
      </c>
      <c r="AY1407" s="261" t="s">
        <v>208</v>
      </c>
    </row>
    <row r="1408" spans="2:51" s="15" customFormat="1" ht="13.5">
      <c r="B1408" s="296"/>
      <c r="C1408" s="297"/>
      <c r="D1408" s="248" t="s">
        <v>218</v>
      </c>
      <c r="E1408" s="298" t="s">
        <v>22</v>
      </c>
      <c r="F1408" s="299" t="s">
        <v>703</v>
      </c>
      <c r="G1408" s="297"/>
      <c r="H1408" s="300">
        <v>435.122</v>
      </c>
      <c r="I1408" s="301"/>
      <c r="J1408" s="297"/>
      <c r="K1408" s="297"/>
      <c r="L1408" s="302"/>
      <c r="M1408" s="303"/>
      <c r="N1408" s="304"/>
      <c r="O1408" s="304"/>
      <c r="P1408" s="304"/>
      <c r="Q1408" s="304"/>
      <c r="R1408" s="304"/>
      <c r="S1408" s="304"/>
      <c r="T1408" s="305"/>
      <c r="AT1408" s="306" t="s">
        <v>218</v>
      </c>
      <c r="AU1408" s="306" t="s">
        <v>85</v>
      </c>
      <c r="AV1408" s="15" t="s">
        <v>104</v>
      </c>
      <c r="AW1408" s="15" t="s">
        <v>39</v>
      </c>
      <c r="AX1408" s="15" t="s">
        <v>76</v>
      </c>
      <c r="AY1408" s="306" t="s">
        <v>208</v>
      </c>
    </row>
    <row r="1409" spans="2:51" s="14" customFormat="1" ht="13.5">
      <c r="B1409" s="273"/>
      <c r="C1409" s="274"/>
      <c r="D1409" s="248" t="s">
        <v>218</v>
      </c>
      <c r="E1409" s="275" t="s">
        <v>22</v>
      </c>
      <c r="F1409" s="276" t="s">
        <v>753</v>
      </c>
      <c r="G1409" s="274"/>
      <c r="H1409" s="275" t="s">
        <v>22</v>
      </c>
      <c r="I1409" s="277"/>
      <c r="J1409" s="274"/>
      <c r="K1409" s="274"/>
      <c r="L1409" s="278"/>
      <c r="M1409" s="279"/>
      <c r="N1409" s="280"/>
      <c r="O1409" s="280"/>
      <c r="P1409" s="280"/>
      <c r="Q1409" s="280"/>
      <c r="R1409" s="280"/>
      <c r="S1409" s="280"/>
      <c r="T1409" s="281"/>
      <c r="AT1409" s="282" t="s">
        <v>218</v>
      </c>
      <c r="AU1409" s="282" t="s">
        <v>85</v>
      </c>
      <c r="AV1409" s="14" t="s">
        <v>18</v>
      </c>
      <c r="AW1409" s="14" t="s">
        <v>39</v>
      </c>
      <c r="AX1409" s="14" t="s">
        <v>76</v>
      </c>
      <c r="AY1409" s="282" t="s">
        <v>208</v>
      </c>
    </row>
    <row r="1410" spans="2:51" s="12" customFormat="1" ht="13.5">
      <c r="B1410" s="251"/>
      <c r="C1410" s="252"/>
      <c r="D1410" s="248" t="s">
        <v>218</v>
      </c>
      <c r="E1410" s="253" t="s">
        <v>22</v>
      </c>
      <c r="F1410" s="254" t="s">
        <v>1531</v>
      </c>
      <c r="G1410" s="252"/>
      <c r="H1410" s="255">
        <v>17.564</v>
      </c>
      <c r="I1410" s="256"/>
      <c r="J1410" s="252"/>
      <c r="K1410" s="252"/>
      <c r="L1410" s="257"/>
      <c r="M1410" s="258"/>
      <c r="N1410" s="259"/>
      <c r="O1410" s="259"/>
      <c r="P1410" s="259"/>
      <c r="Q1410" s="259"/>
      <c r="R1410" s="259"/>
      <c r="S1410" s="259"/>
      <c r="T1410" s="260"/>
      <c r="AT1410" s="261" t="s">
        <v>218</v>
      </c>
      <c r="AU1410" s="261" t="s">
        <v>85</v>
      </c>
      <c r="AV1410" s="12" t="s">
        <v>85</v>
      </c>
      <c r="AW1410" s="12" t="s">
        <v>39</v>
      </c>
      <c r="AX1410" s="12" t="s">
        <v>76</v>
      </c>
      <c r="AY1410" s="261" t="s">
        <v>208</v>
      </c>
    </row>
    <row r="1411" spans="2:51" s="12" customFormat="1" ht="13.5">
      <c r="B1411" s="251"/>
      <c r="C1411" s="252"/>
      <c r="D1411" s="248" t="s">
        <v>218</v>
      </c>
      <c r="E1411" s="253" t="s">
        <v>22</v>
      </c>
      <c r="F1411" s="254" t="s">
        <v>1532</v>
      </c>
      <c r="G1411" s="252"/>
      <c r="H1411" s="255">
        <v>0</v>
      </c>
      <c r="I1411" s="256"/>
      <c r="J1411" s="252"/>
      <c r="K1411" s="252"/>
      <c r="L1411" s="257"/>
      <c r="M1411" s="258"/>
      <c r="N1411" s="259"/>
      <c r="O1411" s="259"/>
      <c r="P1411" s="259"/>
      <c r="Q1411" s="259"/>
      <c r="R1411" s="259"/>
      <c r="S1411" s="259"/>
      <c r="T1411" s="260"/>
      <c r="AT1411" s="261" t="s">
        <v>218</v>
      </c>
      <c r="AU1411" s="261" t="s">
        <v>85</v>
      </c>
      <c r="AV1411" s="12" t="s">
        <v>85</v>
      </c>
      <c r="AW1411" s="12" t="s">
        <v>39</v>
      </c>
      <c r="AX1411" s="12" t="s">
        <v>76</v>
      </c>
      <c r="AY1411" s="261" t="s">
        <v>208</v>
      </c>
    </row>
    <row r="1412" spans="2:51" s="12" customFormat="1" ht="13.5">
      <c r="B1412" s="251"/>
      <c r="C1412" s="252"/>
      <c r="D1412" s="248" t="s">
        <v>218</v>
      </c>
      <c r="E1412" s="253" t="s">
        <v>22</v>
      </c>
      <c r="F1412" s="254" t="s">
        <v>1533</v>
      </c>
      <c r="G1412" s="252"/>
      <c r="H1412" s="255">
        <v>88.65</v>
      </c>
      <c r="I1412" s="256"/>
      <c r="J1412" s="252"/>
      <c r="K1412" s="252"/>
      <c r="L1412" s="257"/>
      <c r="M1412" s="258"/>
      <c r="N1412" s="259"/>
      <c r="O1412" s="259"/>
      <c r="P1412" s="259"/>
      <c r="Q1412" s="259"/>
      <c r="R1412" s="259"/>
      <c r="S1412" s="259"/>
      <c r="T1412" s="260"/>
      <c r="AT1412" s="261" t="s">
        <v>218</v>
      </c>
      <c r="AU1412" s="261" t="s">
        <v>85</v>
      </c>
      <c r="AV1412" s="12" t="s">
        <v>85</v>
      </c>
      <c r="AW1412" s="12" t="s">
        <v>39</v>
      </c>
      <c r="AX1412" s="12" t="s">
        <v>76</v>
      </c>
      <c r="AY1412" s="261" t="s">
        <v>208</v>
      </c>
    </row>
    <row r="1413" spans="2:51" s="12" customFormat="1" ht="13.5">
      <c r="B1413" s="251"/>
      <c r="C1413" s="252"/>
      <c r="D1413" s="248" t="s">
        <v>218</v>
      </c>
      <c r="E1413" s="253" t="s">
        <v>22</v>
      </c>
      <c r="F1413" s="254" t="s">
        <v>1534</v>
      </c>
      <c r="G1413" s="252"/>
      <c r="H1413" s="255">
        <v>68.125</v>
      </c>
      <c r="I1413" s="256"/>
      <c r="J1413" s="252"/>
      <c r="K1413" s="252"/>
      <c r="L1413" s="257"/>
      <c r="M1413" s="258"/>
      <c r="N1413" s="259"/>
      <c r="O1413" s="259"/>
      <c r="P1413" s="259"/>
      <c r="Q1413" s="259"/>
      <c r="R1413" s="259"/>
      <c r="S1413" s="259"/>
      <c r="T1413" s="260"/>
      <c r="AT1413" s="261" t="s">
        <v>218</v>
      </c>
      <c r="AU1413" s="261" t="s">
        <v>85</v>
      </c>
      <c r="AV1413" s="12" t="s">
        <v>85</v>
      </c>
      <c r="AW1413" s="12" t="s">
        <v>39</v>
      </c>
      <c r="AX1413" s="12" t="s">
        <v>76</v>
      </c>
      <c r="AY1413" s="261" t="s">
        <v>208</v>
      </c>
    </row>
    <row r="1414" spans="2:51" s="12" customFormat="1" ht="13.5">
      <c r="B1414" s="251"/>
      <c r="C1414" s="252"/>
      <c r="D1414" s="248" t="s">
        <v>218</v>
      </c>
      <c r="E1414" s="253" t="s">
        <v>22</v>
      </c>
      <c r="F1414" s="254" t="s">
        <v>1535</v>
      </c>
      <c r="G1414" s="252"/>
      <c r="H1414" s="255">
        <v>27.868</v>
      </c>
      <c r="I1414" s="256"/>
      <c r="J1414" s="252"/>
      <c r="K1414" s="252"/>
      <c r="L1414" s="257"/>
      <c r="M1414" s="258"/>
      <c r="N1414" s="259"/>
      <c r="O1414" s="259"/>
      <c r="P1414" s="259"/>
      <c r="Q1414" s="259"/>
      <c r="R1414" s="259"/>
      <c r="S1414" s="259"/>
      <c r="T1414" s="260"/>
      <c r="AT1414" s="261" t="s">
        <v>218</v>
      </c>
      <c r="AU1414" s="261" t="s">
        <v>85</v>
      </c>
      <c r="AV1414" s="12" t="s">
        <v>85</v>
      </c>
      <c r="AW1414" s="12" t="s">
        <v>39</v>
      </c>
      <c r="AX1414" s="12" t="s">
        <v>76</v>
      </c>
      <c r="AY1414" s="261" t="s">
        <v>208</v>
      </c>
    </row>
    <row r="1415" spans="2:51" s="12" customFormat="1" ht="13.5">
      <c r="B1415" s="251"/>
      <c r="C1415" s="252"/>
      <c r="D1415" s="248" t="s">
        <v>218</v>
      </c>
      <c r="E1415" s="253" t="s">
        <v>22</v>
      </c>
      <c r="F1415" s="254" t="s">
        <v>1536</v>
      </c>
      <c r="G1415" s="252"/>
      <c r="H1415" s="255">
        <v>68.125</v>
      </c>
      <c r="I1415" s="256"/>
      <c r="J1415" s="252"/>
      <c r="K1415" s="252"/>
      <c r="L1415" s="257"/>
      <c r="M1415" s="258"/>
      <c r="N1415" s="259"/>
      <c r="O1415" s="259"/>
      <c r="P1415" s="259"/>
      <c r="Q1415" s="259"/>
      <c r="R1415" s="259"/>
      <c r="S1415" s="259"/>
      <c r="T1415" s="260"/>
      <c r="AT1415" s="261" t="s">
        <v>218</v>
      </c>
      <c r="AU1415" s="261" t="s">
        <v>85</v>
      </c>
      <c r="AV1415" s="12" t="s">
        <v>85</v>
      </c>
      <c r="AW1415" s="12" t="s">
        <v>39</v>
      </c>
      <c r="AX1415" s="12" t="s">
        <v>76</v>
      </c>
      <c r="AY1415" s="261" t="s">
        <v>208</v>
      </c>
    </row>
    <row r="1416" spans="2:51" s="12" customFormat="1" ht="13.5">
      <c r="B1416" s="251"/>
      <c r="C1416" s="252"/>
      <c r="D1416" s="248" t="s">
        <v>218</v>
      </c>
      <c r="E1416" s="253" t="s">
        <v>22</v>
      </c>
      <c r="F1416" s="254" t="s">
        <v>1537</v>
      </c>
      <c r="G1416" s="252"/>
      <c r="H1416" s="255">
        <v>66.94</v>
      </c>
      <c r="I1416" s="256"/>
      <c r="J1416" s="252"/>
      <c r="K1416" s="252"/>
      <c r="L1416" s="257"/>
      <c r="M1416" s="258"/>
      <c r="N1416" s="259"/>
      <c r="O1416" s="259"/>
      <c r="P1416" s="259"/>
      <c r="Q1416" s="259"/>
      <c r="R1416" s="259"/>
      <c r="S1416" s="259"/>
      <c r="T1416" s="260"/>
      <c r="AT1416" s="261" t="s">
        <v>218</v>
      </c>
      <c r="AU1416" s="261" t="s">
        <v>85</v>
      </c>
      <c r="AV1416" s="12" t="s">
        <v>85</v>
      </c>
      <c r="AW1416" s="12" t="s">
        <v>39</v>
      </c>
      <c r="AX1416" s="12" t="s">
        <v>76</v>
      </c>
      <c r="AY1416" s="261" t="s">
        <v>208</v>
      </c>
    </row>
    <row r="1417" spans="2:51" s="12" customFormat="1" ht="13.5">
      <c r="B1417" s="251"/>
      <c r="C1417" s="252"/>
      <c r="D1417" s="248" t="s">
        <v>218</v>
      </c>
      <c r="E1417" s="253" t="s">
        <v>22</v>
      </c>
      <c r="F1417" s="254" t="s">
        <v>1538</v>
      </c>
      <c r="G1417" s="252"/>
      <c r="H1417" s="255">
        <v>18.468</v>
      </c>
      <c r="I1417" s="256"/>
      <c r="J1417" s="252"/>
      <c r="K1417" s="252"/>
      <c r="L1417" s="257"/>
      <c r="M1417" s="258"/>
      <c r="N1417" s="259"/>
      <c r="O1417" s="259"/>
      <c r="P1417" s="259"/>
      <c r="Q1417" s="259"/>
      <c r="R1417" s="259"/>
      <c r="S1417" s="259"/>
      <c r="T1417" s="260"/>
      <c r="AT1417" s="261" t="s">
        <v>218</v>
      </c>
      <c r="AU1417" s="261" t="s">
        <v>85</v>
      </c>
      <c r="AV1417" s="12" t="s">
        <v>85</v>
      </c>
      <c r="AW1417" s="12" t="s">
        <v>39</v>
      </c>
      <c r="AX1417" s="12" t="s">
        <v>76</v>
      </c>
      <c r="AY1417" s="261" t="s">
        <v>208</v>
      </c>
    </row>
    <row r="1418" spans="2:51" s="12" customFormat="1" ht="13.5">
      <c r="B1418" s="251"/>
      <c r="C1418" s="252"/>
      <c r="D1418" s="248" t="s">
        <v>218</v>
      </c>
      <c r="E1418" s="253" t="s">
        <v>22</v>
      </c>
      <c r="F1418" s="254" t="s">
        <v>1539</v>
      </c>
      <c r="G1418" s="252"/>
      <c r="H1418" s="255">
        <v>5.735</v>
      </c>
      <c r="I1418" s="256"/>
      <c r="J1418" s="252"/>
      <c r="K1418" s="252"/>
      <c r="L1418" s="257"/>
      <c r="M1418" s="258"/>
      <c r="N1418" s="259"/>
      <c r="O1418" s="259"/>
      <c r="P1418" s="259"/>
      <c r="Q1418" s="259"/>
      <c r="R1418" s="259"/>
      <c r="S1418" s="259"/>
      <c r="T1418" s="260"/>
      <c r="AT1418" s="261" t="s">
        <v>218</v>
      </c>
      <c r="AU1418" s="261" t="s">
        <v>85</v>
      </c>
      <c r="AV1418" s="12" t="s">
        <v>85</v>
      </c>
      <c r="AW1418" s="12" t="s">
        <v>39</v>
      </c>
      <c r="AX1418" s="12" t="s">
        <v>76</v>
      </c>
      <c r="AY1418" s="261" t="s">
        <v>208</v>
      </c>
    </row>
    <row r="1419" spans="2:51" s="12" customFormat="1" ht="13.5">
      <c r="B1419" s="251"/>
      <c r="C1419" s="252"/>
      <c r="D1419" s="248" t="s">
        <v>218</v>
      </c>
      <c r="E1419" s="253" t="s">
        <v>22</v>
      </c>
      <c r="F1419" s="254" t="s">
        <v>1540</v>
      </c>
      <c r="G1419" s="252"/>
      <c r="H1419" s="255">
        <v>13.717</v>
      </c>
      <c r="I1419" s="256"/>
      <c r="J1419" s="252"/>
      <c r="K1419" s="252"/>
      <c r="L1419" s="257"/>
      <c r="M1419" s="258"/>
      <c r="N1419" s="259"/>
      <c r="O1419" s="259"/>
      <c r="P1419" s="259"/>
      <c r="Q1419" s="259"/>
      <c r="R1419" s="259"/>
      <c r="S1419" s="259"/>
      <c r="T1419" s="260"/>
      <c r="AT1419" s="261" t="s">
        <v>218</v>
      </c>
      <c r="AU1419" s="261" t="s">
        <v>85</v>
      </c>
      <c r="AV1419" s="12" t="s">
        <v>85</v>
      </c>
      <c r="AW1419" s="12" t="s">
        <v>39</v>
      </c>
      <c r="AX1419" s="12" t="s">
        <v>76</v>
      </c>
      <c r="AY1419" s="261" t="s">
        <v>208</v>
      </c>
    </row>
    <row r="1420" spans="2:51" s="12" customFormat="1" ht="13.5">
      <c r="B1420" s="251"/>
      <c r="C1420" s="252"/>
      <c r="D1420" s="248" t="s">
        <v>218</v>
      </c>
      <c r="E1420" s="253" t="s">
        <v>22</v>
      </c>
      <c r="F1420" s="254" t="s">
        <v>1541</v>
      </c>
      <c r="G1420" s="252"/>
      <c r="H1420" s="255">
        <v>5.585</v>
      </c>
      <c r="I1420" s="256"/>
      <c r="J1420" s="252"/>
      <c r="K1420" s="252"/>
      <c r="L1420" s="257"/>
      <c r="M1420" s="258"/>
      <c r="N1420" s="259"/>
      <c r="O1420" s="259"/>
      <c r="P1420" s="259"/>
      <c r="Q1420" s="259"/>
      <c r="R1420" s="259"/>
      <c r="S1420" s="259"/>
      <c r="T1420" s="260"/>
      <c r="AT1420" s="261" t="s">
        <v>218</v>
      </c>
      <c r="AU1420" s="261" t="s">
        <v>85</v>
      </c>
      <c r="AV1420" s="12" t="s">
        <v>85</v>
      </c>
      <c r="AW1420" s="12" t="s">
        <v>39</v>
      </c>
      <c r="AX1420" s="12" t="s">
        <v>76</v>
      </c>
      <c r="AY1420" s="261" t="s">
        <v>208</v>
      </c>
    </row>
    <row r="1421" spans="2:51" s="12" customFormat="1" ht="13.5">
      <c r="B1421" s="251"/>
      <c r="C1421" s="252"/>
      <c r="D1421" s="248" t="s">
        <v>218</v>
      </c>
      <c r="E1421" s="253" t="s">
        <v>22</v>
      </c>
      <c r="F1421" s="254" t="s">
        <v>1542</v>
      </c>
      <c r="G1421" s="252"/>
      <c r="H1421" s="255">
        <v>7.265</v>
      </c>
      <c r="I1421" s="256"/>
      <c r="J1421" s="252"/>
      <c r="K1421" s="252"/>
      <c r="L1421" s="257"/>
      <c r="M1421" s="258"/>
      <c r="N1421" s="259"/>
      <c r="O1421" s="259"/>
      <c r="P1421" s="259"/>
      <c r="Q1421" s="259"/>
      <c r="R1421" s="259"/>
      <c r="S1421" s="259"/>
      <c r="T1421" s="260"/>
      <c r="AT1421" s="261" t="s">
        <v>218</v>
      </c>
      <c r="AU1421" s="261" t="s">
        <v>85</v>
      </c>
      <c r="AV1421" s="12" t="s">
        <v>85</v>
      </c>
      <c r="AW1421" s="12" t="s">
        <v>39</v>
      </c>
      <c r="AX1421" s="12" t="s">
        <v>76</v>
      </c>
      <c r="AY1421" s="261" t="s">
        <v>208</v>
      </c>
    </row>
    <row r="1422" spans="2:51" s="12" customFormat="1" ht="13.5">
      <c r="B1422" s="251"/>
      <c r="C1422" s="252"/>
      <c r="D1422" s="248" t="s">
        <v>218</v>
      </c>
      <c r="E1422" s="253" t="s">
        <v>22</v>
      </c>
      <c r="F1422" s="254" t="s">
        <v>1543</v>
      </c>
      <c r="G1422" s="252"/>
      <c r="H1422" s="255">
        <v>12.516</v>
      </c>
      <c r="I1422" s="256"/>
      <c r="J1422" s="252"/>
      <c r="K1422" s="252"/>
      <c r="L1422" s="257"/>
      <c r="M1422" s="258"/>
      <c r="N1422" s="259"/>
      <c r="O1422" s="259"/>
      <c r="P1422" s="259"/>
      <c r="Q1422" s="259"/>
      <c r="R1422" s="259"/>
      <c r="S1422" s="259"/>
      <c r="T1422" s="260"/>
      <c r="AT1422" s="261" t="s">
        <v>218</v>
      </c>
      <c r="AU1422" s="261" t="s">
        <v>85</v>
      </c>
      <c r="AV1422" s="12" t="s">
        <v>85</v>
      </c>
      <c r="AW1422" s="12" t="s">
        <v>39</v>
      </c>
      <c r="AX1422" s="12" t="s">
        <v>76</v>
      </c>
      <c r="AY1422" s="261" t="s">
        <v>208</v>
      </c>
    </row>
    <row r="1423" spans="2:51" s="12" customFormat="1" ht="13.5">
      <c r="B1423" s="251"/>
      <c r="C1423" s="252"/>
      <c r="D1423" s="248" t="s">
        <v>218</v>
      </c>
      <c r="E1423" s="253" t="s">
        <v>22</v>
      </c>
      <c r="F1423" s="254" t="s">
        <v>1544</v>
      </c>
      <c r="G1423" s="252"/>
      <c r="H1423" s="255">
        <v>6.432</v>
      </c>
      <c r="I1423" s="256"/>
      <c r="J1423" s="252"/>
      <c r="K1423" s="252"/>
      <c r="L1423" s="257"/>
      <c r="M1423" s="258"/>
      <c r="N1423" s="259"/>
      <c r="O1423" s="259"/>
      <c r="P1423" s="259"/>
      <c r="Q1423" s="259"/>
      <c r="R1423" s="259"/>
      <c r="S1423" s="259"/>
      <c r="T1423" s="260"/>
      <c r="AT1423" s="261" t="s">
        <v>218</v>
      </c>
      <c r="AU1423" s="261" t="s">
        <v>85</v>
      </c>
      <c r="AV1423" s="12" t="s">
        <v>85</v>
      </c>
      <c r="AW1423" s="12" t="s">
        <v>39</v>
      </c>
      <c r="AX1423" s="12" t="s">
        <v>76</v>
      </c>
      <c r="AY1423" s="261" t="s">
        <v>208</v>
      </c>
    </row>
    <row r="1424" spans="2:51" s="12" customFormat="1" ht="13.5">
      <c r="B1424" s="251"/>
      <c r="C1424" s="252"/>
      <c r="D1424" s="248" t="s">
        <v>218</v>
      </c>
      <c r="E1424" s="253" t="s">
        <v>22</v>
      </c>
      <c r="F1424" s="254" t="s">
        <v>1545</v>
      </c>
      <c r="G1424" s="252"/>
      <c r="H1424" s="255">
        <v>12.66</v>
      </c>
      <c r="I1424" s="256"/>
      <c r="J1424" s="252"/>
      <c r="K1424" s="252"/>
      <c r="L1424" s="257"/>
      <c r="M1424" s="258"/>
      <c r="N1424" s="259"/>
      <c r="O1424" s="259"/>
      <c r="P1424" s="259"/>
      <c r="Q1424" s="259"/>
      <c r="R1424" s="259"/>
      <c r="S1424" s="259"/>
      <c r="T1424" s="260"/>
      <c r="AT1424" s="261" t="s">
        <v>218</v>
      </c>
      <c r="AU1424" s="261" t="s">
        <v>85</v>
      </c>
      <c r="AV1424" s="12" t="s">
        <v>85</v>
      </c>
      <c r="AW1424" s="12" t="s">
        <v>39</v>
      </c>
      <c r="AX1424" s="12" t="s">
        <v>76</v>
      </c>
      <c r="AY1424" s="261" t="s">
        <v>208</v>
      </c>
    </row>
    <row r="1425" spans="2:51" s="12" customFormat="1" ht="13.5">
      <c r="B1425" s="251"/>
      <c r="C1425" s="252"/>
      <c r="D1425" s="248" t="s">
        <v>218</v>
      </c>
      <c r="E1425" s="253" t="s">
        <v>22</v>
      </c>
      <c r="F1425" s="254" t="s">
        <v>1546</v>
      </c>
      <c r="G1425" s="252"/>
      <c r="H1425" s="255">
        <v>4.627</v>
      </c>
      <c r="I1425" s="256"/>
      <c r="J1425" s="252"/>
      <c r="K1425" s="252"/>
      <c r="L1425" s="257"/>
      <c r="M1425" s="258"/>
      <c r="N1425" s="259"/>
      <c r="O1425" s="259"/>
      <c r="P1425" s="259"/>
      <c r="Q1425" s="259"/>
      <c r="R1425" s="259"/>
      <c r="S1425" s="259"/>
      <c r="T1425" s="260"/>
      <c r="AT1425" s="261" t="s">
        <v>218</v>
      </c>
      <c r="AU1425" s="261" t="s">
        <v>85</v>
      </c>
      <c r="AV1425" s="12" t="s">
        <v>85</v>
      </c>
      <c r="AW1425" s="12" t="s">
        <v>39</v>
      </c>
      <c r="AX1425" s="12" t="s">
        <v>76</v>
      </c>
      <c r="AY1425" s="261" t="s">
        <v>208</v>
      </c>
    </row>
    <row r="1426" spans="2:51" s="15" customFormat="1" ht="13.5">
      <c r="B1426" s="296"/>
      <c r="C1426" s="297"/>
      <c r="D1426" s="248" t="s">
        <v>218</v>
      </c>
      <c r="E1426" s="298" t="s">
        <v>22</v>
      </c>
      <c r="F1426" s="299" t="s">
        <v>710</v>
      </c>
      <c r="G1426" s="297"/>
      <c r="H1426" s="300">
        <v>424.277</v>
      </c>
      <c r="I1426" s="301"/>
      <c r="J1426" s="297"/>
      <c r="K1426" s="297"/>
      <c r="L1426" s="302"/>
      <c r="M1426" s="303"/>
      <c r="N1426" s="304"/>
      <c r="O1426" s="304"/>
      <c r="P1426" s="304"/>
      <c r="Q1426" s="304"/>
      <c r="R1426" s="304"/>
      <c r="S1426" s="304"/>
      <c r="T1426" s="305"/>
      <c r="AT1426" s="306" t="s">
        <v>218</v>
      </c>
      <c r="AU1426" s="306" t="s">
        <v>85</v>
      </c>
      <c r="AV1426" s="15" t="s">
        <v>104</v>
      </c>
      <c r="AW1426" s="15" t="s">
        <v>39</v>
      </c>
      <c r="AX1426" s="15" t="s">
        <v>76</v>
      </c>
      <c r="AY1426" s="306" t="s">
        <v>208</v>
      </c>
    </row>
    <row r="1427" spans="2:51" s="13" customFormat="1" ht="13.5">
      <c r="B1427" s="262"/>
      <c r="C1427" s="263"/>
      <c r="D1427" s="248" t="s">
        <v>218</v>
      </c>
      <c r="E1427" s="264" t="s">
        <v>22</v>
      </c>
      <c r="F1427" s="265" t="s">
        <v>259</v>
      </c>
      <c r="G1427" s="263"/>
      <c r="H1427" s="266">
        <v>1400.26</v>
      </c>
      <c r="I1427" s="267"/>
      <c r="J1427" s="263"/>
      <c r="K1427" s="263"/>
      <c r="L1427" s="268"/>
      <c r="M1427" s="269"/>
      <c r="N1427" s="270"/>
      <c r="O1427" s="270"/>
      <c r="P1427" s="270"/>
      <c r="Q1427" s="270"/>
      <c r="R1427" s="270"/>
      <c r="S1427" s="270"/>
      <c r="T1427" s="271"/>
      <c r="AT1427" s="272" t="s">
        <v>218</v>
      </c>
      <c r="AU1427" s="272" t="s">
        <v>85</v>
      </c>
      <c r="AV1427" s="13" t="s">
        <v>121</v>
      </c>
      <c r="AW1427" s="13" t="s">
        <v>39</v>
      </c>
      <c r="AX1427" s="13" t="s">
        <v>18</v>
      </c>
      <c r="AY1427" s="272" t="s">
        <v>208</v>
      </c>
    </row>
    <row r="1428" spans="2:65" s="1" customFormat="1" ht="25.5" customHeight="1">
      <c r="B1428" s="48"/>
      <c r="C1428" s="236" t="s">
        <v>1608</v>
      </c>
      <c r="D1428" s="236" t="s">
        <v>210</v>
      </c>
      <c r="E1428" s="237" t="s">
        <v>1609</v>
      </c>
      <c r="F1428" s="238" t="s">
        <v>1610</v>
      </c>
      <c r="G1428" s="239" t="s">
        <v>213</v>
      </c>
      <c r="H1428" s="240">
        <v>1362.297</v>
      </c>
      <c r="I1428" s="241"/>
      <c r="J1428" s="242">
        <f>ROUND(I1428*H1428,2)</f>
        <v>0</v>
      </c>
      <c r="K1428" s="238" t="s">
        <v>214</v>
      </c>
      <c r="L1428" s="74"/>
      <c r="M1428" s="243" t="s">
        <v>22</v>
      </c>
      <c r="N1428" s="244" t="s">
        <v>47</v>
      </c>
      <c r="O1428" s="49"/>
      <c r="P1428" s="245">
        <f>O1428*H1428</f>
        <v>0</v>
      </c>
      <c r="Q1428" s="245">
        <v>0</v>
      </c>
      <c r="R1428" s="245">
        <f>Q1428*H1428</f>
        <v>0</v>
      </c>
      <c r="S1428" s="245">
        <v>0</v>
      </c>
      <c r="T1428" s="246">
        <f>S1428*H1428</f>
        <v>0</v>
      </c>
      <c r="AR1428" s="26" t="s">
        <v>121</v>
      </c>
      <c r="AT1428" s="26" t="s">
        <v>210</v>
      </c>
      <c r="AU1428" s="26" t="s">
        <v>85</v>
      </c>
      <c r="AY1428" s="26" t="s">
        <v>208</v>
      </c>
      <c r="BE1428" s="247">
        <f>IF(N1428="základní",J1428,0)</f>
        <v>0</v>
      </c>
      <c r="BF1428" s="247">
        <f>IF(N1428="snížená",J1428,0)</f>
        <v>0</v>
      </c>
      <c r="BG1428" s="247">
        <f>IF(N1428="zákl. přenesená",J1428,0)</f>
        <v>0</v>
      </c>
      <c r="BH1428" s="247">
        <f>IF(N1428="sníž. přenesená",J1428,0)</f>
        <v>0</v>
      </c>
      <c r="BI1428" s="247">
        <f>IF(N1428="nulová",J1428,0)</f>
        <v>0</v>
      </c>
      <c r="BJ1428" s="26" t="s">
        <v>18</v>
      </c>
      <c r="BK1428" s="247">
        <f>ROUND(I1428*H1428,2)</f>
        <v>0</v>
      </c>
      <c r="BL1428" s="26" t="s">
        <v>121</v>
      </c>
      <c r="BM1428" s="26" t="s">
        <v>1611</v>
      </c>
    </row>
    <row r="1429" spans="2:65" s="1" customFormat="1" ht="25.5" customHeight="1">
      <c r="B1429" s="48"/>
      <c r="C1429" s="236" t="s">
        <v>1612</v>
      </c>
      <c r="D1429" s="236" t="s">
        <v>210</v>
      </c>
      <c r="E1429" s="237" t="s">
        <v>1613</v>
      </c>
      <c r="F1429" s="238" t="s">
        <v>1614</v>
      </c>
      <c r="G1429" s="239" t="s">
        <v>269</v>
      </c>
      <c r="H1429" s="240">
        <v>1007.728</v>
      </c>
      <c r="I1429" s="241"/>
      <c r="J1429" s="242">
        <f>ROUND(I1429*H1429,2)</f>
        <v>0</v>
      </c>
      <c r="K1429" s="238" t="s">
        <v>214</v>
      </c>
      <c r="L1429" s="74"/>
      <c r="M1429" s="243" t="s">
        <v>22</v>
      </c>
      <c r="N1429" s="244" t="s">
        <v>47</v>
      </c>
      <c r="O1429" s="49"/>
      <c r="P1429" s="245">
        <f>O1429*H1429</f>
        <v>0</v>
      </c>
      <c r="Q1429" s="245">
        <v>1E-05</v>
      </c>
      <c r="R1429" s="245">
        <f>Q1429*H1429</f>
        <v>0.010077280000000001</v>
      </c>
      <c r="S1429" s="245">
        <v>0</v>
      </c>
      <c r="T1429" s="246">
        <f>S1429*H1429</f>
        <v>0</v>
      </c>
      <c r="AR1429" s="26" t="s">
        <v>121</v>
      </c>
      <c r="AT1429" s="26" t="s">
        <v>210</v>
      </c>
      <c r="AU1429" s="26" t="s">
        <v>85</v>
      </c>
      <c r="AY1429" s="26" t="s">
        <v>208</v>
      </c>
      <c r="BE1429" s="247">
        <f>IF(N1429="základní",J1429,0)</f>
        <v>0</v>
      </c>
      <c r="BF1429" s="247">
        <f>IF(N1429="snížená",J1429,0)</f>
        <v>0</v>
      </c>
      <c r="BG1429" s="247">
        <f>IF(N1429="zákl. přenesená",J1429,0)</f>
        <v>0</v>
      </c>
      <c r="BH1429" s="247">
        <f>IF(N1429="sníž. přenesená",J1429,0)</f>
        <v>0</v>
      </c>
      <c r="BI1429" s="247">
        <f>IF(N1429="nulová",J1429,0)</f>
        <v>0</v>
      </c>
      <c r="BJ1429" s="26" t="s">
        <v>18</v>
      </c>
      <c r="BK1429" s="247">
        <f>ROUND(I1429*H1429,2)</f>
        <v>0</v>
      </c>
      <c r="BL1429" s="26" t="s">
        <v>121</v>
      </c>
      <c r="BM1429" s="26" t="s">
        <v>1615</v>
      </c>
    </row>
    <row r="1430" spans="2:51" s="14" customFormat="1" ht="13.5">
      <c r="B1430" s="273"/>
      <c r="C1430" s="274"/>
      <c r="D1430" s="248" t="s">
        <v>218</v>
      </c>
      <c r="E1430" s="275" t="s">
        <v>22</v>
      </c>
      <c r="F1430" s="276" t="s">
        <v>681</v>
      </c>
      <c r="G1430" s="274"/>
      <c r="H1430" s="275" t="s">
        <v>22</v>
      </c>
      <c r="I1430" s="277"/>
      <c r="J1430" s="274"/>
      <c r="K1430" s="274"/>
      <c r="L1430" s="278"/>
      <c r="M1430" s="279"/>
      <c r="N1430" s="280"/>
      <c r="O1430" s="280"/>
      <c r="P1430" s="280"/>
      <c r="Q1430" s="280"/>
      <c r="R1430" s="280"/>
      <c r="S1430" s="280"/>
      <c r="T1430" s="281"/>
      <c r="AT1430" s="282" t="s">
        <v>218</v>
      </c>
      <c r="AU1430" s="282" t="s">
        <v>85</v>
      </c>
      <c r="AV1430" s="14" t="s">
        <v>18</v>
      </c>
      <c r="AW1430" s="14" t="s">
        <v>39</v>
      </c>
      <c r="AX1430" s="14" t="s">
        <v>76</v>
      </c>
      <c r="AY1430" s="282" t="s">
        <v>208</v>
      </c>
    </row>
    <row r="1431" spans="2:51" s="12" customFormat="1" ht="13.5">
      <c r="B1431" s="251"/>
      <c r="C1431" s="252"/>
      <c r="D1431" s="248" t="s">
        <v>218</v>
      </c>
      <c r="E1431" s="253" t="s">
        <v>22</v>
      </c>
      <c r="F1431" s="254" t="s">
        <v>1616</v>
      </c>
      <c r="G1431" s="252"/>
      <c r="H1431" s="255">
        <v>19.54</v>
      </c>
      <c r="I1431" s="256"/>
      <c r="J1431" s="252"/>
      <c r="K1431" s="252"/>
      <c r="L1431" s="257"/>
      <c r="M1431" s="258"/>
      <c r="N1431" s="259"/>
      <c r="O1431" s="259"/>
      <c r="P1431" s="259"/>
      <c r="Q1431" s="259"/>
      <c r="R1431" s="259"/>
      <c r="S1431" s="259"/>
      <c r="T1431" s="260"/>
      <c r="AT1431" s="261" t="s">
        <v>218</v>
      </c>
      <c r="AU1431" s="261" t="s">
        <v>85</v>
      </c>
      <c r="AV1431" s="12" t="s">
        <v>85</v>
      </c>
      <c r="AW1431" s="12" t="s">
        <v>39</v>
      </c>
      <c r="AX1431" s="12" t="s">
        <v>76</v>
      </c>
      <c r="AY1431" s="261" t="s">
        <v>208</v>
      </c>
    </row>
    <row r="1432" spans="2:51" s="12" customFormat="1" ht="13.5">
      <c r="B1432" s="251"/>
      <c r="C1432" s="252"/>
      <c r="D1432" s="248" t="s">
        <v>218</v>
      </c>
      <c r="E1432" s="253" t="s">
        <v>22</v>
      </c>
      <c r="F1432" s="254" t="s">
        <v>1617</v>
      </c>
      <c r="G1432" s="252"/>
      <c r="H1432" s="255">
        <v>50.898</v>
      </c>
      <c r="I1432" s="256"/>
      <c r="J1432" s="252"/>
      <c r="K1432" s="252"/>
      <c r="L1432" s="257"/>
      <c r="M1432" s="258"/>
      <c r="N1432" s="259"/>
      <c r="O1432" s="259"/>
      <c r="P1432" s="259"/>
      <c r="Q1432" s="259"/>
      <c r="R1432" s="259"/>
      <c r="S1432" s="259"/>
      <c r="T1432" s="260"/>
      <c r="AT1432" s="261" t="s">
        <v>218</v>
      </c>
      <c r="AU1432" s="261" t="s">
        <v>85</v>
      </c>
      <c r="AV1432" s="12" t="s">
        <v>85</v>
      </c>
      <c r="AW1432" s="12" t="s">
        <v>39</v>
      </c>
      <c r="AX1432" s="12" t="s">
        <v>76</v>
      </c>
      <c r="AY1432" s="261" t="s">
        <v>208</v>
      </c>
    </row>
    <row r="1433" spans="2:51" s="12" customFormat="1" ht="13.5">
      <c r="B1433" s="251"/>
      <c r="C1433" s="252"/>
      <c r="D1433" s="248" t="s">
        <v>218</v>
      </c>
      <c r="E1433" s="253" t="s">
        <v>22</v>
      </c>
      <c r="F1433" s="254" t="s">
        <v>1618</v>
      </c>
      <c r="G1433" s="252"/>
      <c r="H1433" s="255">
        <v>15.25</v>
      </c>
      <c r="I1433" s="256"/>
      <c r="J1433" s="252"/>
      <c r="K1433" s="252"/>
      <c r="L1433" s="257"/>
      <c r="M1433" s="258"/>
      <c r="N1433" s="259"/>
      <c r="O1433" s="259"/>
      <c r="P1433" s="259"/>
      <c r="Q1433" s="259"/>
      <c r="R1433" s="259"/>
      <c r="S1433" s="259"/>
      <c r="T1433" s="260"/>
      <c r="AT1433" s="261" t="s">
        <v>218</v>
      </c>
      <c r="AU1433" s="261" t="s">
        <v>85</v>
      </c>
      <c r="AV1433" s="12" t="s">
        <v>85</v>
      </c>
      <c r="AW1433" s="12" t="s">
        <v>39</v>
      </c>
      <c r="AX1433" s="12" t="s">
        <v>76</v>
      </c>
      <c r="AY1433" s="261" t="s">
        <v>208</v>
      </c>
    </row>
    <row r="1434" spans="2:51" s="12" customFormat="1" ht="13.5">
      <c r="B1434" s="251"/>
      <c r="C1434" s="252"/>
      <c r="D1434" s="248" t="s">
        <v>218</v>
      </c>
      <c r="E1434" s="253" t="s">
        <v>22</v>
      </c>
      <c r="F1434" s="254" t="s">
        <v>1619</v>
      </c>
      <c r="G1434" s="252"/>
      <c r="H1434" s="255">
        <v>15.15</v>
      </c>
      <c r="I1434" s="256"/>
      <c r="J1434" s="252"/>
      <c r="K1434" s="252"/>
      <c r="L1434" s="257"/>
      <c r="M1434" s="258"/>
      <c r="N1434" s="259"/>
      <c r="O1434" s="259"/>
      <c r="P1434" s="259"/>
      <c r="Q1434" s="259"/>
      <c r="R1434" s="259"/>
      <c r="S1434" s="259"/>
      <c r="T1434" s="260"/>
      <c r="AT1434" s="261" t="s">
        <v>218</v>
      </c>
      <c r="AU1434" s="261" t="s">
        <v>85</v>
      </c>
      <c r="AV1434" s="12" t="s">
        <v>85</v>
      </c>
      <c r="AW1434" s="12" t="s">
        <v>39</v>
      </c>
      <c r="AX1434" s="12" t="s">
        <v>76</v>
      </c>
      <c r="AY1434" s="261" t="s">
        <v>208</v>
      </c>
    </row>
    <row r="1435" spans="2:51" s="12" customFormat="1" ht="13.5">
      <c r="B1435" s="251"/>
      <c r="C1435" s="252"/>
      <c r="D1435" s="248" t="s">
        <v>218</v>
      </c>
      <c r="E1435" s="253" t="s">
        <v>22</v>
      </c>
      <c r="F1435" s="254" t="s">
        <v>1620</v>
      </c>
      <c r="G1435" s="252"/>
      <c r="H1435" s="255">
        <v>97.39</v>
      </c>
      <c r="I1435" s="256"/>
      <c r="J1435" s="252"/>
      <c r="K1435" s="252"/>
      <c r="L1435" s="257"/>
      <c r="M1435" s="258"/>
      <c r="N1435" s="259"/>
      <c r="O1435" s="259"/>
      <c r="P1435" s="259"/>
      <c r="Q1435" s="259"/>
      <c r="R1435" s="259"/>
      <c r="S1435" s="259"/>
      <c r="T1435" s="260"/>
      <c r="AT1435" s="261" t="s">
        <v>218</v>
      </c>
      <c r="AU1435" s="261" t="s">
        <v>85</v>
      </c>
      <c r="AV1435" s="12" t="s">
        <v>85</v>
      </c>
      <c r="AW1435" s="12" t="s">
        <v>39</v>
      </c>
      <c r="AX1435" s="12" t="s">
        <v>76</v>
      </c>
      <c r="AY1435" s="261" t="s">
        <v>208</v>
      </c>
    </row>
    <row r="1436" spans="2:51" s="12" customFormat="1" ht="13.5">
      <c r="B1436" s="251"/>
      <c r="C1436" s="252"/>
      <c r="D1436" s="248" t="s">
        <v>218</v>
      </c>
      <c r="E1436" s="253" t="s">
        <v>22</v>
      </c>
      <c r="F1436" s="254" t="s">
        <v>1621</v>
      </c>
      <c r="G1436" s="252"/>
      <c r="H1436" s="255">
        <v>7.47</v>
      </c>
      <c r="I1436" s="256"/>
      <c r="J1436" s="252"/>
      <c r="K1436" s="252"/>
      <c r="L1436" s="257"/>
      <c r="M1436" s="258"/>
      <c r="N1436" s="259"/>
      <c r="O1436" s="259"/>
      <c r="P1436" s="259"/>
      <c r="Q1436" s="259"/>
      <c r="R1436" s="259"/>
      <c r="S1436" s="259"/>
      <c r="T1436" s="260"/>
      <c r="AT1436" s="261" t="s">
        <v>218</v>
      </c>
      <c r="AU1436" s="261" t="s">
        <v>85</v>
      </c>
      <c r="AV1436" s="12" t="s">
        <v>85</v>
      </c>
      <c r="AW1436" s="12" t="s">
        <v>39</v>
      </c>
      <c r="AX1436" s="12" t="s">
        <v>76</v>
      </c>
      <c r="AY1436" s="261" t="s">
        <v>208</v>
      </c>
    </row>
    <row r="1437" spans="2:51" s="12" customFormat="1" ht="13.5">
      <c r="B1437" s="251"/>
      <c r="C1437" s="252"/>
      <c r="D1437" s="248" t="s">
        <v>218</v>
      </c>
      <c r="E1437" s="253" t="s">
        <v>22</v>
      </c>
      <c r="F1437" s="254" t="s">
        <v>1622</v>
      </c>
      <c r="G1437" s="252"/>
      <c r="H1437" s="255">
        <v>9.27</v>
      </c>
      <c r="I1437" s="256"/>
      <c r="J1437" s="252"/>
      <c r="K1437" s="252"/>
      <c r="L1437" s="257"/>
      <c r="M1437" s="258"/>
      <c r="N1437" s="259"/>
      <c r="O1437" s="259"/>
      <c r="P1437" s="259"/>
      <c r="Q1437" s="259"/>
      <c r="R1437" s="259"/>
      <c r="S1437" s="259"/>
      <c r="T1437" s="260"/>
      <c r="AT1437" s="261" t="s">
        <v>218</v>
      </c>
      <c r="AU1437" s="261" t="s">
        <v>85</v>
      </c>
      <c r="AV1437" s="12" t="s">
        <v>85</v>
      </c>
      <c r="AW1437" s="12" t="s">
        <v>39</v>
      </c>
      <c r="AX1437" s="12" t="s">
        <v>76</v>
      </c>
      <c r="AY1437" s="261" t="s">
        <v>208</v>
      </c>
    </row>
    <row r="1438" spans="2:51" s="12" customFormat="1" ht="13.5">
      <c r="B1438" s="251"/>
      <c r="C1438" s="252"/>
      <c r="D1438" s="248" t="s">
        <v>218</v>
      </c>
      <c r="E1438" s="253" t="s">
        <v>22</v>
      </c>
      <c r="F1438" s="254" t="s">
        <v>1623</v>
      </c>
      <c r="G1438" s="252"/>
      <c r="H1438" s="255">
        <v>5.67</v>
      </c>
      <c r="I1438" s="256"/>
      <c r="J1438" s="252"/>
      <c r="K1438" s="252"/>
      <c r="L1438" s="257"/>
      <c r="M1438" s="258"/>
      <c r="N1438" s="259"/>
      <c r="O1438" s="259"/>
      <c r="P1438" s="259"/>
      <c r="Q1438" s="259"/>
      <c r="R1438" s="259"/>
      <c r="S1438" s="259"/>
      <c r="T1438" s="260"/>
      <c r="AT1438" s="261" t="s">
        <v>218</v>
      </c>
      <c r="AU1438" s="261" t="s">
        <v>85</v>
      </c>
      <c r="AV1438" s="12" t="s">
        <v>85</v>
      </c>
      <c r="AW1438" s="12" t="s">
        <v>39</v>
      </c>
      <c r="AX1438" s="12" t="s">
        <v>76</v>
      </c>
      <c r="AY1438" s="261" t="s">
        <v>208</v>
      </c>
    </row>
    <row r="1439" spans="2:51" s="12" customFormat="1" ht="13.5">
      <c r="B1439" s="251"/>
      <c r="C1439" s="252"/>
      <c r="D1439" s="248" t="s">
        <v>218</v>
      </c>
      <c r="E1439" s="253" t="s">
        <v>22</v>
      </c>
      <c r="F1439" s="254" t="s">
        <v>1624</v>
      </c>
      <c r="G1439" s="252"/>
      <c r="H1439" s="255">
        <v>9.26</v>
      </c>
      <c r="I1439" s="256"/>
      <c r="J1439" s="252"/>
      <c r="K1439" s="252"/>
      <c r="L1439" s="257"/>
      <c r="M1439" s="258"/>
      <c r="N1439" s="259"/>
      <c r="O1439" s="259"/>
      <c r="P1439" s="259"/>
      <c r="Q1439" s="259"/>
      <c r="R1439" s="259"/>
      <c r="S1439" s="259"/>
      <c r="T1439" s="260"/>
      <c r="AT1439" s="261" t="s">
        <v>218</v>
      </c>
      <c r="AU1439" s="261" t="s">
        <v>85</v>
      </c>
      <c r="AV1439" s="12" t="s">
        <v>85</v>
      </c>
      <c r="AW1439" s="12" t="s">
        <v>39</v>
      </c>
      <c r="AX1439" s="12" t="s">
        <v>76</v>
      </c>
      <c r="AY1439" s="261" t="s">
        <v>208</v>
      </c>
    </row>
    <row r="1440" spans="2:51" s="12" customFormat="1" ht="13.5">
      <c r="B1440" s="251"/>
      <c r="C1440" s="252"/>
      <c r="D1440" s="248" t="s">
        <v>218</v>
      </c>
      <c r="E1440" s="253" t="s">
        <v>22</v>
      </c>
      <c r="F1440" s="254" t="s">
        <v>1625</v>
      </c>
      <c r="G1440" s="252"/>
      <c r="H1440" s="255">
        <v>9.31</v>
      </c>
      <c r="I1440" s="256"/>
      <c r="J1440" s="252"/>
      <c r="K1440" s="252"/>
      <c r="L1440" s="257"/>
      <c r="M1440" s="258"/>
      <c r="N1440" s="259"/>
      <c r="O1440" s="259"/>
      <c r="P1440" s="259"/>
      <c r="Q1440" s="259"/>
      <c r="R1440" s="259"/>
      <c r="S1440" s="259"/>
      <c r="T1440" s="260"/>
      <c r="AT1440" s="261" t="s">
        <v>218</v>
      </c>
      <c r="AU1440" s="261" t="s">
        <v>85</v>
      </c>
      <c r="AV1440" s="12" t="s">
        <v>85</v>
      </c>
      <c r="AW1440" s="12" t="s">
        <v>39</v>
      </c>
      <c r="AX1440" s="12" t="s">
        <v>76</v>
      </c>
      <c r="AY1440" s="261" t="s">
        <v>208</v>
      </c>
    </row>
    <row r="1441" spans="2:51" s="12" customFormat="1" ht="13.5">
      <c r="B1441" s="251"/>
      <c r="C1441" s="252"/>
      <c r="D1441" s="248" t="s">
        <v>218</v>
      </c>
      <c r="E1441" s="253" t="s">
        <v>22</v>
      </c>
      <c r="F1441" s="254" t="s">
        <v>1626</v>
      </c>
      <c r="G1441" s="252"/>
      <c r="H1441" s="255">
        <v>20.56</v>
      </c>
      <c r="I1441" s="256"/>
      <c r="J1441" s="252"/>
      <c r="K1441" s="252"/>
      <c r="L1441" s="257"/>
      <c r="M1441" s="258"/>
      <c r="N1441" s="259"/>
      <c r="O1441" s="259"/>
      <c r="P1441" s="259"/>
      <c r="Q1441" s="259"/>
      <c r="R1441" s="259"/>
      <c r="S1441" s="259"/>
      <c r="T1441" s="260"/>
      <c r="AT1441" s="261" t="s">
        <v>218</v>
      </c>
      <c r="AU1441" s="261" t="s">
        <v>85</v>
      </c>
      <c r="AV1441" s="12" t="s">
        <v>85</v>
      </c>
      <c r="AW1441" s="12" t="s">
        <v>39</v>
      </c>
      <c r="AX1441" s="12" t="s">
        <v>76</v>
      </c>
      <c r="AY1441" s="261" t="s">
        <v>208</v>
      </c>
    </row>
    <row r="1442" spans="2:51" s="12" customFormat="1" ht="13.5">
      <c r="B1442" s="251"/>
      <c r="C1442" s="252"/>
      <c r="D1442" s="248" t="s">
        <v>218</v>
      </c>
      <c r="E1442" s="253" t="s">
        <v>22</v>
      </c>
      <c r="F1442" s="254" t="s">
        <v>1627</v>
      </c>
      <c r="G1442" s="252"/>
      <c r="H1442" s="255">
        <v>16.1</v>
      </c>
      <c r="I1442" s="256"/>
      <c r="J1442" s="252"/>
      <c r="K1442" s="252"/>
      <c r="L1442" s="257"/>
      <c r="M1442" s="258"/>
      <c r="N1442" s="259"/>
      <c r="O1442" s="259"/>
      <c r="P1442" s="259"/>
      <c r="Q1442" s="259"/>
      <c r="R1442" s="259"/>
      <c r="S1442" s="259"/>
      <c r="T1442" s="260"/>
      <c r="AT1442" s="261" t="s">
        <v>218</v>
      </c>
      <c r="AU1442" s="261" t="s">
        <v>85</v>
      </c>
      <c r="AV1442" s="12" t="s">
        <v>85</v>
      </c>
      <c r="AW1442" s="12" t="s">
        <v>39</v>
      </c>
      <c r="AX1442" s="12" t="s">
        <v>76</v>
      </c>
      <c r="AY1442" s="261" t="s">
        <v>208</v>
      </c>
    </row>
    <row r="1443" spans="2:51" s="12" customFormat="1" ht="13.5">
      <c r="B1443" s="251"/>
      <c r="C1443" s="252"/>
      <c r="D1443" s="248" t="s">
        <v>218</v>
      </c>
      <c r="E1443" s="253" t="s">
        <v>22</v>
      </c>
      <c r="F1443" s="254" t="s">
        <v>1628</v>
      </c>
      <c r="G1443" s="252"/>
      <c r="H1443" s="255">
        <v>32.4</v>
      </c>
      <c r="I1443" s="256"/>
      <c r="J1443" s="252"/>
      <c r="K1443" s="252"/>
      <c r="L1443" s="257"/>
      <c r="M1443" s="258"/>
      <c r="N1443" s="259"/>
      <c r="O1443" s="259"/>
      <c r="P1443" s="259"/>
      <c r="Q1443" s="259"/>
      <c r="R1443" s="259"/>
      <c r="S1443" s="259"/>
      <c r="T1443" s="260"/>
      <c r="AT1443" s="261" t="s">
        <v>218</v>
      </c>
      <c r="AU1443" s="261" t="s">
        <v>85</v>
      </c>
      <c r="AV1443" s="12" t="s">
        <v>85</v>
      </c>
      <c r="AW1443" s="12" t="s">
        <v>39</v>
      </c>
      <c r="AX1443" s="12" t="s">
        <v>76</v>
      </c>
      <c r="AY1443" s="261" t="s">
        <v>208</v>
      </c>
    </row>
    <row r="1444" spans="2:51" s="12" customFormat="1" ht="13.5">
      <c r="B1444" s="251"/>
      <c r="C1444" s="252"/>
      <c r="D1444" s="248" t="s">
        <v>218</v>
      </c>
      <c r="E1444" s="253" t="s">
        <v>22</v>
      </c>
      <c r="F1444" s="254" t="s">
        <v>1629</v>
      </c>
      <c r="G1444" s="252"/>
      <c r="H1444" s="255">
        <v>23.2</v>
      </c>
      <c r="I1444" s="256"/>
      <c r="J1444" s="252"/>
      <c r="K1444" s="252"/>
      <c r="L1444" s="257"/>
      <c r="M1444" s="258"/>
      <c r="N1444" s="259"/>
      <c r="O1444" s="259"/>
      <c r="P1444" s="259"/>
      <c r="Q1444" s="259"/>
      <c r="R1444" s="259"/>
      <c r="S1444" s="259"/>
      <c r="T1444" s="260"/>
      <c r="AT1444" s="261" t="s">
        <v>218</v>
      </c>
      <c r="AU1444" s="261" t="s">
        <v>85</v>
      </c>
      <c r="AV1444" s="12" t="s">
        <v>85</v>
      </c>
      <c r="AW1444" s="12" t="s">
        <v>39</v>
      </c>
      <c r="AX1444" s="12" t="s">
        <v>76</v>
      </c>
      <c r="AY1444" s="261" t="s">
        <v>208</v>
      </c>
    </row>
    <row r="1445" spans="2:51" s="12" customFormat="1" ht="13.5">
      <c r="B1445" s="251"/>
      <c r="C1445" s="252"/>
      <c r="D1445" s="248" t="s">
        <v>218</v>
      </c>
      <c r="E1445" s="253" t="s">
        <v>22</v>
      </c>
      <c r="F1445" s="254" t="s">
        <v>1630</v>
      </c>
      <c r="G1445" s="252"/>
      <c r="H1445" s="255">
        <v>16.6</v>
      </c>
      <c r="I1445" s="256"/>
      <c r="J1445" s="252"/>
      <c r="K1445" s="252"/>
      <c r="L1445" s="257"/>
      <c r="M1445" s="258"/>
      <c r="N1445" s="259"/>
      <c r="O1445" s="259"/>
      <c r="P1445" s="259"/>
      <c r="Q1445" s="259"/>
      <c r="R1445" s="259"/>
      <c r="S1445" s="259"/>
      <c r="T1445" s="260"/>
      <c r="AT1445" s="261" t="s">
        <v>218</v>
      </c>
      <c r="AU1445" s="261" t="s">
        <v>85</v>
      </c>
      <c r="AV1445" s="12" t="s">
        <v>85</v>
      </c>
      <c r="AW1445" s="12" t="s">
        <v>39</v>
      </c>
      <c r="AX1445" s="12" t="s">
        <v>76</v>
      </c>
      <c r="AY1445" s="261" t="s">
        <v>208</v>
      </c>
    </row>
    <row r="1446" spans="2:51" s="12" customFormat="1" ht="13.5">
      <c r="B1446" s="251"/>
      <c r="C1446" s="252"/>
      <c r="D1446" s="248" t="s">
        <v>218</v>
      </c>
      <c r="E1446" s="253" t="s">
        <v>22</v>
      </c>
      <c r="F1446" s="254" t="s">
        <v>1512</v>
      </c>
      <c r="G1446" s="252"/>
      <c r="H1446" s="255">
        <v>0</v>
      </c>
      <c r="I1446" s="256"/>
      <c r="J1446" s="252"/>
      <c r="K1446" s="252"/>
      <c r="L1446" s="257"/>
      <c r="M1446" s="258"/>
      <c r="N1446" s="259"/>
      <c r="O1446" s="259"/>
      <c r="P1446" s="259"/>
      <c r="Q1446" s="259"/>
      <c r="R1446" s="259"/>
      <c r="S1446" s="259"/>
      <c r="T1446" s="260"/>
      <c r="AT1446" s="261" t="s">
        <v>218</v>
      </c>
      <c r="AU1446" s="261" t="s">
        <v>85</v>
      </c>
      <c r="AV1446" s="12" t="s">
        <v>85</v>
      </c>
      <c r="AW1446" s="12" t="s">
        <v>39</v>
      </c>
      <c r="AX1446" s="12" t="s">
        <v>76</v>
      </c>
      <c r="AY1446" s="261" t="s">
        <v>208</v>
      </c>
    </row>
    <row r="1447" spans="2:51" s="15" customFormat="1" ht="13.5">
      <c r="B1447" s="296"/>
      <c r="C1447" s="297"/>
      <c r="D1447" s="248" t="s">
        <v>218</v>
      </c>
      <c r="E1447" s="298" t="s">
        <v>22</v>
      </c>
      <c r="F1447" s="299" t="s">
        <v>695</v>
      </c>
      <c r="G1447" s="297"/>
      <c r="H1447" s="300">
        <v>348.068</v>
      </c>
      <c r="I1447" s="301"/>
      <c r="J1447" s="297"/>
      <c r="K1447" s="297"/>
      <c r="L1447" s="302"/>
      <c r="M1447" s="303"/>
      <c r="N1447" s="304"/>
      <c r="O1447" s="304"/>
      <c r="P1447" s="304"/>
      <c r="Q1447" s="304"/>
      <c r="R1447" s="304"/>
      <c r="S1447" s="304"/>
      <c r="T1447" s="305"/>
      <c r="AT1447" s="306" t="s">
        <v>218</v>
      </c>
      <c r="AU1447" s="306" t="s">
        <v>85</v>
      </c>
      <c r="AV1447" s="15" t="s">
        <v>104</v>
      </c>
      <c r="AW1447" s="15" t="s">
        <v>39</v>
      </c>
      <c r="AX1447" s="15" t="s">
        <v>76</v>
      </c>
      <c r="AY1447" s="306" t="s">
        <v>208</v>
      </c>
    </row>
    <row r="1448" spans="2:51" s="14" customFormat="1" ht="13.5">
      <c r="B1448" s="273"/>
      <c r="C1448" s="274"/>
      <c r="D1448" s="248" t="s">
        <v>218</v>
      </c>
      <c r="E1448" s="275" t="s">
        <v>22</v>
      </c>
      <c r="F1448" s="276" t="s">
        <v>697</v>
      </c>
      <c r="G1448" s="274"/>
      <c r="H1448" s="275" t="s">
        <v>22</v>
      </c>
      <c r="I1448" s="277"/>
      <c r="J1448" s="274"/>
      <c r="K1448" s="274"/>
      <c r="L1448" s="278"/>
      <c r="M1448" s="279"/>
      <c r="N1448" s="280"/>
      <c r="O1448" s="280"/>
      <c r="P1448" s="280"/>
      <c r="Q1448" s="280"/>
      <c r="R1448" s="280"/>
      <c r="S1448" s="280"/>
      <c r="T1448" s="281"/>
      <c r="AT1448" s="282" t="s">
        <v>218</v>
      </c>
      <c r="AU1448" s="282" t="s">
        <v>85</v>
      </c>
      <c r="AV1448" s="14" t="s">
        <v>18</v>
      </c>
      <c r="AW1448" s="14" t="s">
        <v>39</v>
      </c>
      <c r="AX1448" s="14" t="s">
        <v>76</v>
      </c>
      <c r="AY1448" s="282" t="s">
        <v>208</v>
      </c>
    </row>
    <row r="1449" spans="2:51" s="12" customFormat="1" ht="13.5">
      <c r="B1449" s="251"/>
      <c r="C1449" s="252"/>
      <c r="D1449" s="248" t="s">
        <v>218</v>
      </c>
      <c r="E1449" s="253" t="s">
        <v>22</v>
      </c>
      <c r="F1449" s="254" t="s">
        <v>1631</v>
      </c>
      <c r="G1449" s="252"/>
      <c r="H1449" s="255">
        <v>17.4</v>
      </c>
      <c r="I1449" s="256"/>
      <c r="J1449" s="252"/>
      <c r="K1449" s="252"/>
      <c r="L1449" s="257"/>
      <c r="M1449" s="258"/>
      <c r="N1449" s="259"/>
      <c r="O1449" s="259"/>
      <c r="P1449" s="259"/>
      <c r="Q1449" s="259"/>
      <c r="R1449" s="259"/>
      <c r="S1449" s="259"/>
      <c r="T1449" s="260"/>
      <c r="AT1449" s="261" t="s">
        <v>218</v>
      </c>
      <c r="AU1449" s="261" t="s">
        <v>85</v>
      </c>
      <c r="AV1449" s="12" t="s">
        <v>85</v>
      </c>
      <c r="AW1449" s="12" t="s">
        <v>39</v>
      </c>
      <c r="AX1449" s="12" t="s">
        <v>76</v>
      </c>
      <c r="AY1449" s="261" t="s">
        <v>208</v>
      </c>
    </row>
    <row r="1450" spans="2:51" s="12" customFormat="1" ht="13.5">
      <c r="B1450" s="251"/>
      <c r="C1450" s="252"/>
      <c r="D1450" s="248" t="s">
        <v>218</v>
      </c>
      <c r="E1450" s="253" t="s">
        <v>22</v>
      </c>
      <c r="F1450" s="254" t="s">
        <v>1516</v>
      </c>
      <c r="G1450" s="252"/>
      <c r="H1450" s="255">
        <v>0</v>
      </c>
      <c r="I1450" s="256"/>
      <c r="J1450" s="252"/>
      <c r="K1450" s="252"/>
      <c r="L1450" s="257"/>
      <c r="M1450" s="258"/>
      <c r="N1450" s="259"/>
      <c r="O1450" s="259"/>
      <c r="P1450" s="259"/>
      <c r="Q1450" s="259"/>
      <c r="R1450" s="259"/>
      <c r="S1450" s="259"/>
      <c r="T1450" s="260"/>
      <c r="AT1450" s="261" t="s">
        <v>218</v>
      </c>
      <c r="AU1450" s="261" t="s">
        <v>85</v>
      </c>
      <c r="AV1450" s="12" t="s">
        <v>85</v>
      </c>
      <c r="AW1450" s="12" t="s">
        <v>39</v>
      </c>
      <c r="AX1450" s="12" t="s">
        <v>76</v>
      </c>
      <c r="AY1450" s="261" t="s">
        <v>208</v>
      </c>
    </row>
    <row r="1451" spans="2:51" s="12" customFormat="1" ht="13.5">
      <c r="B1451" s="251"/>
      <c r="C1451" s="252"/>
      <c r="D1451" s="248" t="s">
        <v>218</v>
      </c>
      <c r="E1451" s="253" t="s">
        <v>22</v>
      </c>
      <c r="F1451" s="254" t="s">
        <v>1632</v>
      </c>
      <c r="G1451" s="252"/>
      <c r="H1451" s="255">
        <v>79.9</v>
      </c>
      <c r="I1451" s="256"/>
      <c r="J1451" s="252"/>
      <c r="K1451" s="252"/>
      <c r="L1451" s="257"/>
      <c r="M1451" s="258"/>
      <c r="N1451" s="259"/>
      <c r="O1451" s="259"/>
      <c r="P1451" s="259"/>
      <c r="Q1451" s="259"/>
      <c r="R1451" s="259"/>
      <c r="S1451" s="259"/>
      <c r="T1451" s="260"/>
      <c r="AT1451" s="261" t="s">
        <v>218</v>
      </c>
      <c r="AU1451" s="261" t="s">
        <v>85</v>
      </c>
      <c r="AV1451" s="12" t="s">
        <v>85</v>
      </c>
      <c r="AW1451" s="12" t="s">
        <v>39</v>
      </c>
      <c r="AX1451" s="12" t="s">
        <v>76</v>
      </c>
      <c r="AY1451" s="261" t="s">
        <v>208</v>
      </c>
    </row>
    <row r="1452" spans="2:51" s="12" customFormat="1" ht="13.5">
      <c r="B1452" s="251"/>
      <c r="C1452" s="252"/>
      <c r="D1452" s="248" t="s">
        <v>218</v>
      </c>
      <c r="E1452" s="253" t="s">
        <v>22</v>
      </c>
      <c r="F1452" s="254" t="s">
        <v>1633</v>
      </c>
      <c r="G1452" s="252"/>
      <c r="H1452" s="255">
        <v>33.7</v>
      </c>
      <c r="I1452" s="256"/>
      <c r="J1452" s="252"/>
      <c r="K1452" s="252"/>
      <c r="L1452" s="257"/>
      <c r="M1452" s="258"/>
      <c r="N1452" s="259"/>
      <c r="O1452" s="259"/>
      <c r="P1452" s="259"/>
      <c r="Q1452" s="259"/>
      <c r="R1452" s="259"/>
      <c r="S1452" s="259"/>
      <c r="T1452" s="260"/>
      <c r="AT1452" s="261" t="s">
        <v>218</v>
      </c>
      <c r="AU1452" s="261" t="s">
        <v>85</v>
      </c>
      <c r="AV1452" s="12" t="s">
        <v>85</v>
      </c>
      <c r="AW1452" s="12" t="s">
        <v>39</v>
      </c>
      <c r="AX1452" s="12" t="s">
        <v>76</v>
      </c>
      <c r="AY1452" s="261" t="s">
        <v>208</v>
      </c>
    </row>
    <row r="1453" spans="2:51" s="12" customFormat="1" ht="13.5">
      <c r="B1453" s="251"/>
      <c r="C1453" s="252"/>
      <c r="D1453" s="248" t="s">
        <v>218</v>
      </c>
      <c r="E1453" s="253" t="s">
        <v>22</v>
      </c>
      <c r="F1453" s="254" t="s">
        <v>1634</v>
      </c>
      <c r="G1453" s="252"/>
      <c r="H1453" s="255">
        <v>22.8</v>
      </c>
      <c r="I1453" s="256"/>
      <c r="J1453" s="252"/>
      <c r="K1453" s="252"/>
      <c r="L1453" s="257"/>
      <c r="M1453" s="258"/>
      <c r="N1453" s="259"/>
      <c r="O1453" s="259"/>
      <c r="P1453" s="259"/>
      <c r="Q1453" s="259"/>
      <c r="R1453" s="259"/>
      <c r="S1453" s="259"/>
      <c r="T1453" s="260"/>
      <c r="AT1453" s="261" t="s">
        <v>218</v>
      </c>
      <c r="AU1453" s="261" t="s">
        <v>85</v>
      </c>
      <c r="AV1453" s="12" t="s">
        <v>85</v>
      </c>
      <c r="AW1453" s="12" t="s">
        <v>39</v>
      </c>
      <c r="AX1453" s="12" t="s">
        <v>76</v>
      </c>
      <c r="AY1453" s="261" t="s">
        <v>208</v>
      </c>
    </row>
    <row r="1454" spans="2:51" s="12" customFormat="1" ht="13.5">
      <c r="B1454" s="251"/>
      <c r="C1454" s="252"/>
      <c r="D1454" s="248" t="s">
        <v>218</v>
      </c>
      <c r="E1454" s="253" t="s">
        <v>22</v>
      </c>
      <c r="F1454" s="254" t="s">
        <v>1635</v>
      </c>
      <c r="G1454" s="252"/>
      <c r="H1454" s="255">
        <v>33.7</v>
      </c>
      <c r="I1454" s="256"/>
      <c r="J1454" s="252"/>
      <c r="K1454" s="252"/>
      <c r="L1454" s="257"/>
      <c r="M1454" s="258"/>
      <c r="N1454" s="259"/>
      <c r="O1454" s="259"/>
      <c r="P1454" s="259"/>
      <c r="Q1454" s="259"/>
      <c r="R1454" s="259"/>
      <c r="S1454" s="259"/>
      <c r="T1454" s="260"/>
      <c r="AT1454" s="261" t="s">
        <v>218</v>
      </c>
      <c r="AU1454" s="261" t="s">
        <v>85</v>
      </c>
      <c r="AV1454" s="12" t="s">
        <v>85</v>
      </c>
      <c r="AW1454" s="12" t="s">
        <v>39</v>
      </c>
      <c r="AX1454" s="12" t="s">
        <v>76</v>
      </c>
      <c r="AY1454" s="261" t="s">
        <v>208</v>
      </c>
    </row>
    <row r="1455" spans="2:51" s="12" customFormat="1" ht="13.5">
      <c r="B1455" s="251"/>
      <c r="C1455" s="252"/>
      <c r="D1455" s="248" t="s">
        <v>218</v>
      </c>
      <c r="E1455" s="253" t="s">
        <v>22</v>
      </c>
      <c r="F1455" s="254" t="s">
        <v>1636</v>
      </c>
      <c r="G1455" s="252"/>
      <c r="H1455" s="255">
        <v>33.7</v>
      </c>
      <c r="I1455" s="256"/>
      <c r="J1455" s="252"/>
      <c r="K1455" s="252"/>
      <c r="L1455" s="257"/>
      <c r="M1455" s="258"/>
      <c r="N1455" s="259"/>
      <c r="O1455" s="259"/>
      <c r="P1455" s="259"/>
      <c r="Q1455" s="259"/>
      <c r="R1455" s="259"/>
      <c r="S1455" s="259"/>
      <c r="T1455" s="260"/>
      <c r="AT1455" s="261" t="s">
        <v>218</v>
      </c>
      <c r="AU1455" s="261" t="s">
        <v>85</v>
      </c>
      <c r="AV1455" s="12" t="s">
        <v>85</v>
      </c>
      <c r="AW1455" s="12" t="s">
        <v>39</v>
      </c>
      <c r="AX1455" s="12" t="s">
        <v>76</v>
      </c>
      <c r="AY1455" s="261" t="s">
        <v>208</v>
      </c>
    </row>
    <row r="1456" spans="2:51" s="12" customFormat="1" ht="13.5">
      <c r="B1456" s="251"/>
      <c r="C1456" s="252"/>
      <c r="D1456" s="248" t="s">
        <v>218</v>
      </c>
      <c r="E1456" s="253" t="s">
        <v>22</v>
      </c>
      <c r="F1456" s="254" t="s">
        <v>1637</v>
      </c>
      <c r="G1456" s="252"/>
      <c r="H1456" s="255">
        <v>19.6</v>
      </c>
      <c r="I1456" s="256"/>
      <c r="J1456" s="252"/>
      <c r="K1456" s="252"/>
      <c r="L1456" s="257"/>
      <c r="M1456" s="258"/>
      <c r="N1456" s="259"/>
      <c r="O1456" s="259"/>
      <c r="P1456" s="259"/>
      <c r="Q1456" s="259"/>
      <c r="R1456" s="259"/>
      <c r="S1456" s="259"/>
      <c r="T1456" s="260"/>
      <c r="AT1456" s="261" t="s">
        <v>218</v>
      </c>
      <c r="AU1456" s="261" t="s">
        <v>85</v>
      </c>
      <c r="AV1456" s="12" t="s">
        <v>85</v>
      </c>
      <c r="AW1456" s="12" t="s">
        <v>39</v>
      </c>
      <c r="AX1456" s="12" t="s">
        <v>76</v>
      </c>
      <c r="AY1456" s="261" t="s">
        <v>208</v>
      </c>
    </row>
    <row r="1457" spans="2:51" s="12" customFormat="1" ht="13.5">
      <c r="B1457" s="251"/>
      <c r="C1457" s="252"/>
      <c r="D1457" s="248" t="s">
        <v>218</v>
      </c>
      <c r="E1457" s="253" t="s">
        <v>22</v>
      </c>
      <c r="F1457" s="254" t="s">
        <v>1638</v>
      </c>
      <c r="G1457" s="252"/>
      <c r="H1457" s="255">
        <v>11.19</v>
      </c>
      <c r="I1457" s="256"/>
      <c r="J1457" s="252"/>
      <c r="K1457" s="252"/>
      <c r="L1457" s="257"/>
      <c r="M1457" s="258"/>
      <c r="N1457" s="259"/>
      <c r="O1457" s="259"/>
      <c r="P1457" s="259"/>
      <c r="Q1457" s="259"/>
      <c r="R1457" s="259"/>
      <c r="S1457" s="259"/>
      <c r="T1457" s="260"/>
      <c r="AT1457" s="261" t="s">
        <v>218</v>
      </c>
      <c r="AU1457" s="261" t="s">
        <v>85</v>
      </c>
      <c r="AV1457" s="12" t="s">
        <v>85</v>
      </c>
      <c r="AW1457" s="12" t="s">
        <v>39</v>
      </c>
      <c r="AX1457" s="12" t="s">
        <v>76</v>
      </c>
      <c r="AY1457" s="261" t="s">
        <v>208</v>
      </c>
    </row>
    <row r="1458" spans="2:51" s="12" customFormat="1" ht="13.5">
      <c r="B1458" s="251"/>
      <c r="C1458" s="252"/>
      <c r="D1458" s="248" t="s">
        <v>218</v>
      </c>
      <c r="E1458" s="253" t="s">
        <v>22</v>
      </c>
      <c r="F1458" s="254" t="s">
        <v>1639</v>
      </c>
      <c r="G1458" s="252"/>
      <c r="H1458" s="255">
        <v>12.66</v>
      </c>
      <c r="I1458" s="256"/>
      <c r="J1458" s="252"/>
      <c r="K1458" s="252"/>
      <c r="L1458" s="257"/>
      <c r="M1458" s="258"/>
      <c r="N1458" s="259"/>
      <c r="O1458" s="259"/>
      <c r="P1458" s="259"/>
      <c r="Q1458" s="259"/>
      <c r="R1458" s="259"/>
      <c r="S1458" s="259"/>
      <c r="T1458" s="260"/>
      <c r="AT1458" s="261" t="s">
        <v>218</v>
      </c>
      <c r="AU1458" s="261" t="s">
        <v>85</v>
      </c>
      <c r="AV1458" s="12" t="s">
        <v>85</v>
      </c>
      <c r="AW1458" s="12" t="s">
        <v>39</v>
      </c>
      <c r="AX1458" s="12" t="s">
        <v>76</v>
      </c>
      <c r="AY1458" s="261" t="s">
        <v>208</v>
      </c>
    </row>
    <row r="1459" spans="2:51" s="12" customFormat="1" ht="13.5">
      <c r="B1459" s="251"/>
      <c r="C1459" s="252"/>
      <c r="D1459" s="248" t="s">
        <v>218</v>
      </c>
      <c r="E1459" s="253" t="s">
        <v>22</v>
      </c>
      <c r="F1459" s="254" t="s">
        <v>1640</v>
      </c>
      <c r="G1459" s="252"/>
      <c r="H1459" s="255">
        <v>9.64</v>
      </c>
      <c r="I1459" s="256"/>
      <c r="J1459" s="252"/>
      <c r="K1459" s="252"/>
      <c r="L1459" s="257"/>
      <c r="M1459" s="258"/>
      <c r="N1459" s="259"/>
      <c r="O1459" s="259"/>
      <c r="P1459" s="259"/>
      <c r="Q1459" s="259"/>
      <c r="R1459" s="259"/>
      <c r="S1459" s="259"/>
      <c r="T1459" s="260"/>
      <c r="AT1459" s="261" t="s">
        <v>218</v>
      </c>
      <c r="AU1459" s="261" t="s">
        <v>85</v>
      </c>
      <c r="AV1459" s="12" t="s">
        <v>85</v>
      </c>
      <c r="AW1459" s="12" t="s">
        <v>39</v>
      </c>
      <c r="AX1459" s="12" t="s">
        <v>76</v>
      </c>
      <c r="AY1459" s="261" t="s">
        <v>208</v>
      </c>
    </row>
    <row r="1460" spans="2:51" s="12" customFormat="1" ht="13.5">
      <c r="B1460" s="251"/>
      <c r="C1460" s="252"/>
      <c r="D1460" s="248" t="s">
        <v>218</v>
      </c>
      <c r="E1460" s="253" t="s">
        <v>22</v>
      </c>
      <c r="F1460" s="254" t="s">
        <v>1641</v>
      </c>
      <c r="G1460" s="252"/>
      <c r="H1460" s="255">
        <v>11.19</v>
      </c>
      <c r="I1460" s="256"/>
      <c r="J1460" s="252"/>
      <c r="K1460" s="252"/>
      <c r="L1460" s="257"/>
      <c r="M1460" s="258"/>
      <c r="N1460" s="259"/>
      <c r="O1460" s="259"/>
      <c r="P1460" s="259"/>
      <c r="Q1460" s="259"/>
      <c r="R1460" s="259"/>
      <c r="S1460" s="259"/>
      <c r="T1460" s="260"/>
      <c r="AT1460" s="261" t="s">
        <v>218</v>
      </c>
      <c r="AU1460" s="261" t="s">
        <v>85</v>
      </c>
      <c r="AV1460" s="12" t="s">
        <v>85</v>
      </c>
      <c r="AW1460" s="12" t="s">
        <v>39</v>
      </c>
      <c r="AX1460" s="12" t="s">
        <v>76</v>
      </c>
      <c r="AY1460" s="261" t="s">
        <v>208</v>
      </c>
    </row>
    <row r="1461" spans="2:51" s="12" customFormat="1" ht="13.5">
      <c r="B1461" s="251"/>
      <c r="C1461" s="252"/>
      <c r="D1461" s="248" t="s">
        <v>218</v>
      </c>
      <c r="E1461" s="253" t="s">
        <v>22</v>
      </c>
      <c r="F1461" s="254" t="s">
        <v>1642</v>
      </c>
      <c r="G1461" s="252"/>
      <c r="H1461" s="255">
        <v>12.66</v>
      </c>
      <c r="I1461" s="256"/>
      <c r="J1461" s="252"/>
      <c r="K1461" s="252"/>
      <c r="L1461" s="257"/>
      <c r="M1461" s="258"/>
      <c r="N1461" s="259"/>
      <c r="O1461" s="259"/>
      <c r="P1461" s="259"/>
      <c r="Q1461" s="259"/>
      <c r="R1461" s="259"/>
      <c r="S1461" s="259"/>
      <c r="T1461" s="260"/>
      <c r="AT1461" s="261" t="s">
        <v>218</v>
      </c>
      <c r="AU1461" s="261" t="s">
        <v>85</v>
      </c>
      <c r="AV1461" s="12" t="s">
        <v>85</v>
      </c>
      <c r="AW1461" s="12" t="s">
        <v>39</v>
      </c>
      <c r="AX1461" s="12" t="s">
        <v>76</v>
      </c>
      <c r="AY1461" s="261" t="s">
        <v>208</v>
      </c>
    </row>
    <row r="1462" spans="2:51" s="12" customFormat="1" ht="13.5">
      <c r="B1462" s="251"/>
      <c r="C1462" s="252"/>
      <c r="D1462" s="248" t="s">
        <v>218</v>
      </c>
      <c r="E1462" s="253" t="s">
        <v>22</v>
      </c>
      <c r="F1462" s="254" t="s">
        <v>1643</v>
      </c>
      <c r="G1462" s="252"/>
      <c r="H1462" s="255">
        <v>9.93</v>
      </c>
      <c r="I1462" s="256"/>
      <c r="J1462" s="252"/>
      <c r="K1462" s="252"/>
      <c r="L1462" s="257"/>
      <c r="M1462" s="258"/>
      <c r="N1462" s="259"/>
      <c r="O1462" s="259"/>
      <c r="P1462" s="259"/>
      <c r="Q1462" s="259"/>
      <c r="R1462" s="259"/>
      <c r="S1462" s="259"/>
      <c r="T1462" s="260"/>
      <c r="AT1462" s="261" t="s">
        <v>218</v>
      </c>
      <c r="AU1462" s="261" t="s">
        <v>85</v>
      </c>
      <c r="AV1462" s="12" t="s">
        <v>85</v>
      </c>
      <c r="AW1462" s="12" t="s">
        <v>39</v>
      </c>
      <c r="AX1462" s="12" t="s">
        <v>76</v>
      </c>
      <c r="AY1462" s="261" t="s">
        <v>208</v>
      </c>
    </row>
    <row r="1463" spans="2:51" s="12" customFormat="1" ht="13.5">
      <c r="B1463" s="251"/>
      <c r="C1463" s="252"/>
      <c r="D1463" s="248" t="s">
        <v>218</v>
      </c>
      <c r="E1463" s="253" t="s">
        <v>22</v>
      </c>
      <c r="F1463" s="254" t="s">
        <v>1644</v>
      </c>
      <c r="G1463" s="252"/>
      <c r="H1463" s="255">
        <v>15.63</v>
      </c>
      <c r="I1463" s="256"/>
      <c r="J1463" s="252"/>
      <c r="K1463" s="252"/>
      <c r="L1463" s="257"/>
      <c r="M1463" s="258"/>
      <c r="N1463" s="259"/>
      <c r="O1463" s="259"/>
      <c r="P1463" s="259"/>
      <c r="Q1463" s="259"/>
      <c r="R1463" s="259"/>
      <c r="S1463" s="259"/>
      <c r="T1463" s="260"/>
      <c r="AT1463" s="261" t="s">
        <v>218</v>
      </c>
      <c r="AU1463" s="261" t="s">
        <v>85</v>
      </c>
      <c r="AV1463" s="12" t="s">
        <v>85</v>
      </c>
      <c r="AW1463" s="12" t="s">
        <v>39</v>
      </c>
      <c r="AX1463" s="12" t="s">
        <v>76</v>
      </c>
      <c r="AY1463" s="261" t="s">
        <v>208</v>
      </c>
    </row>
    <row r="1464" spans="2:51" s="12" customFormat="1" ht="13.5">
      <c r="B1464" s="251"/>
      <c r="C1464" s="252"/>
      <c r="D1464" s="248" t="s">
        <v>218</v>
      </c>
      <c r="E1464" s="253" t="s">
        <v>22</v>
      </c>
      <c r="F1464" s="254" t="s">
        <v>1645</v>
      </c>
      <c r="G1464" s="252"/>
      <c r="H1464" s="255">
        <v>8.53</v>
      </c>
      <c r="I1464" s="256"/>
      <c r="J1464" s="252"/>
      <c r="K1464" s="252"/>
      <c r="L1464" s="257"/>
      <c r="M1464" s="258"/>
      <c r="N1464" s="259"/>
      <c r="O1464" s="259"/>
      <c r="P1464" s="259"/>
      <c r="Q1464" s="259"/>
      <c r="R1464" s="259"/>
      <c r="S1464" s="259"/>
      <c r="T1464" s="260"/>
      <c r="AT1464" s="261" t="s">
        <v>218</v>
      </c>
      <c r="AU1464" s="261" t="s">
        <v>85</v>
      </c>
      <c r="AV1464" s="12" t="s">
        <v>85</v>
      </c>
      <c r="AW1464" s="12" t="s">
        <v>39</v>
      </c>
      <c r="AX1464" s="12" t="s">
        <v>76</v>
      </c>
      <c r="AY1464" s="261" t="s">
        <v>208</v>
      </c>
    </row>
    <row r="1465" spans="2:51" s="15" customFormat="1" ht="13.5">
      <c r="B1465" s="296"/>
      <c r="C1465" s="297"/>
      <c r="D1465" s="248" t="s">
        <v>218</v>
      </c>
      <c r="E1465" s="298" t="s">
        <v>22</v>
      </c>
      <c r="F1465" s="299" t="s">
        <v>703</v>
      </c>
      <c r="G1465" s="297"/>
      <c r="H1465" s="300">
        <v>332.23</v>
      </c>
      <c r="I1465" s="301"/>
      <c r="J1465" s="297"/>
      <c r="K1465" s="297"/>
      <c r="L1465" s="302"/>
      <c r="M1465" s="303"/>
      <c r="N1465" s="304"/>
      <c r="O1465" s="304"/>
      <c r="P1465" s="304"/>
      <c r="Q1465" s="304"/>
      <c r="R1465" s="304"/>
      <c r="S1465" s="304"/>
      <c r="T1465" s="305"/>
      <c r="AT1465" s="306" t="s">
        <v>218</v>
      </c>
      <c r="AU1465" s="306" t="s">
        <v>85</v>
      </c>
      <c r="AV1465" s="15" t="s">
        <v>104</v>
      </c>
      <c r="AW1465" s="15" t="s">
        <v>39</v>
      </c>
      <c r="AX1465" s="15" t="s">
        <v>76</v>
      </c>
      <c r="AY1465" s="306" t="s">
        <v>208</v>
      </c>
    </row>
    <row r="1466" spans="2:51" s="14" customFormat="1" ht="13.5">
      <c r="B1466" s="273"/>
      <c r="C1466" s="274"/>
      <c r="D1466" s="248" t="s">
        <v>218</v>
      </c>
      <c r="E1466" s="275" t="s">
        <v>22</v>
      </c>
      <c r="F1466" s="276" t="s">
        <v>705</v>
      </c>
      <c r="G1466" s="274"/>
      <c r="H1466" s="275" t="s">
        <v>22</v>
      </c>
      <c r="I1466" s="277"/>
      <c r="J1466" s="274"/>
      <c r="K1466" s="274"/>
      <c r="L1466" s="278"/>
      <c r="M1466" s="279"/>
      <c r="N1466" s="280"/>
      <c r="O1466" s="280"/>
      <c r="P1466" s="280"/>
      <c r="Q1466" s="280"/>
      <c r="R1466" s="280"/>
      <c r="S1466" s="280"/>
      <c r="T1466" s="281"/>
      <c r="AT1466" s="282" t="s">
        <v>218</v>
      </c>
      <c r="AU1466" s="282" t="s">
        <v>85</v>
      </c>
      <c r="AV1466" s="14" t="s">
        <v>18</v>
      </c>
      <c r="AW1466" s="14" t="s">
        <v>39</v>
      </c>
      <c r="AX1466" s="14" t="s">
        <v>76</v>
      </c>
      <c r="AY1466" s="282" t="s">
        <v>208</v>
      </c>
    </row>
    <row r="1467" spans="2:51" s="12" customFormat="1" ht="13.5">
      <c r="B1467" s="251"/>
      <c r="C1467" s="252"/>
      <c r="D1467" s="248" t="s">
        <v>218</v>
      </c>
      <c r="E1467" s="253" t="s">
        <v>22</v>
      </c>
      <c r="F1467" s="254" t="s">
        <v>1646</v>
      </c>
      <c r="G1467" s="252"/>
      <c r="H1467" s="255">
        <v>17.4</v>
      </c>
      <c r="I1467" s="256"/>
      <c r="J1467" s="252"/>
      <c r="K1467" s="252"/>
      <c r="L1467" s="257"/>
      <c r="M1467" s="258"/>
      <c r="N1467" s="259"/>
      <c r="O1467" s="259"/>
      <c r="P1467" s="259"/>
      <c r="Q1467" s="259"/>
      <c r="R1467" s="259"/>
      <c r="S1467" s="259"/>
      <c r="T1467" s="260"/>
      <c r="AT1467" s="261" t="s">
        <v>218</v>
      </c>
      <c r="AU1467" s="261" t="s">
        <v>85</v>
      </c>
      <c r="AV1467" s="12" t="s">
        <v>85</v>
      </c>
      <c r="AW1467" s="12" t="s">
        <v>39</v>
      </c>
      <c r="AX1467" s="12" t="s">
        <v>76</v>
      </c>
      <c r="AY1467" s="261" t="s">
        <v>208</v>
      </c>
    </row>
    <row r="1468" spans="2:51" s="12" customFormat="1" ht="13.5">
      <c r="B1468" s="251"/>
      <c r="C1468" s="252"/>
      <c r="D1468" s="248" t="s">
        <v>218</v>
      </c>
      <c r="E1468" s="253" t="s">
        <v>22</v>
      </c>
      <c r="F1468" s="254" t="s">
        <v>1532</v>
      </c>
      <c r="G1468" s="252"/>
      <c r="H1468" s="255">
        <v>0</v>
      </c>
      <c r="I1468" s="256"/>
      <c r="J1468" s="252"/>
      <c r="K1468" s="252"/>
      <c r="L1468" s="257"/>
      <c r="M1468" s="258"/>
      <c r="N1468" s="259"/>
      <c r="O1468" s="259"/>
      <c r="P1468" s="259"/>
      <c r="Q1468" s="259"/>
      <c r="R1468" s="259"/>
      <c r="S1468" s="259"/>
      <c r="T1468" s="260"/>
      <c r="AT1468" s="261" t="s">
        <v>218</v>
      </c>
      <c r="AU1468" s="261" t="s">
        <v>85</v>
      </c>
      <c r="AV1468" s="12" t="s">
        <v>85</v>
      </c>
      <c r="AW1468" s="12" t="s">
        <v>39</v>
      </c>
      <c r="AX1468" s="12" t="s">
        <v>76</v>
      </c>
      <c r="AY1468" s="261" t="s">
        <v>208</v>
      </c>
    </row>
    <row r="1469" spans="2:51" s="12" customFormat="1" ht="13.5">
      <c r="B1469" s="251"/>
      <c r="C1469" s="252"/>
      <c r="D1469" s="248" t="s">
        <v>218</v>
      </c>
      <c r="E1469" s="253" t="s">
        <v>22</v>
      </c>
      <c r="F1469" s="254" t="s">
        <v>1647</v>
      </c>
      <c r="G1469" s="252"/>
      <c r="H1469" s="255">
        <v>77.5</v>
      </c>
      <c r="I1469" s="256"/>
      <c r="J1469" s="252"/>
      <c r="K1469" s="252"/>
      <c r="L1469" s="257"/>
      <c r="M1469" s="258"/>
      <c r="N1469" s="259"/>
      <c r="O1469" s="259"/>
      <c r="P1469" s="259"/>
      <c r="Q1469" s="259"/>
      <c r="R1469" s="259"/>
      <c r="S1469" s="259"/>
      <c r="T1469" s="260"/>
      <c r="AT1469" s="261" t="s">
        <v>218</v>
      </c>
      <c r="AU1469" s="261" t="s">
        <v>85</v>
      </c>
      <c r="AV1469" s="12" t="s">
        <v>85</v>
      </c>
      <c r="AW1469" s="12" t="s">
        <v>39</v>
      </c>
      <c r="AX1469" s="12" t="s">
        <v>76</v>
      </c>
      <c r="AY1469" s="261" t="s">
        <v>208</v>
      </c>
    </row>
    <row r="1470" spans="2:51" s="12" customFormat="1" ht="13.5">
      <c r="B1470" s="251"/>
      <c r="C1470" s="252"/>
      <c r="D1470" s="248" t="s">
        <v>218</v>
      </c>
      <c r="E1470" s="253" t="s">
        <v>22</v>
      </c>
      <c r="F1470" s="254" t="s">
        <v>1648</v>
      </c>
      <c r="G1470" s="252"/>
      <c r="H1470" s="255">
        <v>33.7</v>
      </c>
      <c r="I1470" s="256"/>
      <c r="J1470" s="252"/>
      <c r="K1470" s="252"/>
      <c r="L1470" s="257"/>
      <c r="M1470" s="258"/>
      <c r="N1470" s="259"/>
      <c r="O1470" s="259"/>
      <c r="P1470" s="259"/>
      <c r="Q1470" s="259"/>
      <c r="R1470" s="259"/>
      <c r="S1470" s="259"/>
      <c r="T1470" s="260"/>
      <c r="AT1470" s="261" t="s">
        <v>218</v>
      </c>
      <c r="AU1470" s="261" t="s">
        <v>85</v>
      </c>
      <c r="AV1470" s="12" t="s">
        <v>85</v>
      </c>
      <c r="AW1470" s="12" t="s">
        <v>39</v>
      </c>
      <c r="AX1470" s="12" t="s">
        <v>76</v>
      </c>
      <c r="AY1470" s="261" t="s">
        <v>208</v>
      </c>
    </row>
    <row r="1471" spans="2:51" s="12" customFormat="1" ht="13.5">
      <c r="B1471" s="251"/>
      <c r="C1471" s="252"/>
      <c r="D1471" s="248" t="s">
        <v>218</v>
      </c>
      <c r="E1471" s="253" t="s">
        <v>22</v>
      </c>
      <c r="F1471" s="254" t="s">
        <v>1649</v>
      </c>
      <c r="G1471" s="252"/>
      <c r="H1471" s="255">
        <v>22.8</v>
      </c>
      <c r="I1471" s="256"/>
      <c r="J1471" s="252"/>
      <c r="K1471" s="252"/>
      <c r="L1471" s="257"/>
      <c r="M1471" s="258"/>
      <c r="N1471" s="259"/>
      <c r="O1471" s="259"/>
      <c r="P1471" s="259"/>
      <c r="Q1471" s="259"/>
      <c r="R1471" s="259"/>
      <c r="S1471" s="259"/>
      <c r="T1471" s="260"/>
      <c r="AT1471" s="261" t="s">
        <v>218</v>
      </c>
      <c r="AU1471" s="261" t="s">
        <v>85</v>
      </c>
      <c r="AV1471" s="12" t="s">
        <v>85</v>
      </c>
      <c r="AW1471" s="12" t="s">
        <v>39</v>
      </c>
      <c r="AX1471" s="12" t="s">
        <v>76</v>
      </c>
      <c r="AY1471" s="261" t="s">
        <v>208</v>
      </c>
    </row>
    <row r="1472" spans="2:51" s="12" customFormat="1" ht="13.5">
      <c r="B1472" s="251"/>
      <c r="C1472" s="252"/>
      <c r="D1472" s="248" t="s">
        <v>218</v>
      </c>
      <c r="E1472" s="253" t="s">
        <v>22</v>
      </c>
      <c r="F1472" s="254" t="s">
        <v>1650</v>
      </c>
      <c r="G1472" s="252"/>
      <c r="H1472" s="255">
        <v>33.7</v>
      </c>
      <c r="I1472" s="256"/>
      <c r="J1472" s="252"/>
      <c r="K1472" s="252"/>
      <c r="L1472" s="257"/>
      <c r="M1472" s="258"/>
      <c r="N1472" s="259"/>
      <c r="O1472" s="259"/>
      <c r="P1472" s="259"/>
      <c r="Q1472" s="259"/>
      <c r="R1472" s="259"/>
      <c r="S1472" s="259"/>
      <c r="T1472" s="260"/>
      <c r="AT1472" s="261" t="s">
        <v>218</v>
      </c>
      <c r="AU1472" s="261" t="s">
        <v>85</v>
      </c>
      <c r="AV1472" s="12" t="s">
        <v>85</v>
      </c>
      <c r="AW1472" s="12" t="s">
        <v>39</v>
      </c>
      <c r="AX1472" s="12" t="s">
        <v>76</v>
      </c>
      <c r="AY1472" s="261" t="s">
        <v>208</v>
      </c>
    </row>
    <row r="1473" spans="2:51" s="12" customFormat="1" ht="13.5">
      <c r="B1473" s="251"/>
      <c r="C1473" s="252"/>
      <c r="D1473" s="248" t="s">
        <v>218</v>
      </c>
      <c r="E1473" s="253" t="s">
        <v>22</v>
      </c>
      <c r="F1473" s="254" t="s">
        <v>1651</v>
      </c>
      <c r="G1473" s="252"/>
      <c r="H1473" s="255">
        <v>32.5</v>
      </c>
      <c r="I1473" s="256"/>
      <c r="J1473" s="252"/>
      <c r="K1473" s="252"/>
      <c r="L1473" s="257"/>
      <c r="M1473" s="258"/>
      <c r="N1473" s="259"/>
      <c r="O1473" s="259"/>
      <c r="P1473" s="259"/>
      <c r="Q1473" s="259"/>
      <c r="R1473" s="259"/>
      <c r="S1473" s="259"/>
      <c r="T1473" s="260"/>
      <c r="AT1473" s="261" t="s">
        <v>218</v>
      </c>
      <c r="AU1473" s="261" t="s">
        <v>85</v>
      </c>
      <c r="AV1473" s="12" t="s">
        <v>85</v>
      </c>
      <c r="AW1473" s="12" t="s">
        <v>39</v>
      </c>
      <c r="AX1473" s="12" t="s">
        <v>76</v>
      </c>
      <c r="AY1473" s="261" t="s">
        <v>208</v>
      </c>
    </row>
    <row r="1474" spans="2:51" s="12" customFormat="1" ht="13.5">
      <c r="B1474" s="251"/>
      <c r="C1474" s="252"/>
      <c r="D1474" s="248" t="s">
        <v>218</v>
      </c>
      <c r="E1474" s="253" t="s">
        <v>22</v>
      </c>
      <c r="F1474" s="254" t="s">
        <v>1652</v>
      </c>
      <c r="G1474" s="252"/>
      <c r="H1474" s="255">
        <v>18.4</v>
      </c>
      <c r="I1474" s="256"/>
      <c r="J1474" s="252"/>
      <c r="K1474" s="252"/>
      <c r="L1474" s="257"/>
      <c r="M1474" s="258"/>
      <c r="N1474" s="259"/>
      <c r="O1474" s="259"/>
      <c r="P1474" s="259"/>
      <c r="Q1474" s="259"/>
      <c r="R1474" s="259"/>
      <c r="S1474" s="259"/>
      <c r="T1474" s="260"/>
      <c r="AT1474" s="261" t="s">
        <v>218</v>
      </c>
      <c r="AU1474" s="261" t="s">
        <v>85</v>
      </c>
      <c r="AV1474" s="12" t="s">
        <v>85</v>
      </c>
      <c r="AW1474" s="12" t="s">
        <v>39</v>
      </c>
      <c r="AX1474" s="12" t="s">
        <v>76</v>
      </c>
      <c r="AY1474" s="261" t="s">
        <v>208</v>
      </c>
    </row>
    <row r="1475" spans="2:51" s="12" customFormat="1" ht="13.5">
      <c r="B1475" s="251"/>
      <c r="C1475" s="252"/>
      <c r="D1475" s="248" t="s">
        <v>218</v>
      </c>
      <c r="E1475" s="253" t="s">
        <v>22</v>
      </c>
      <c r="F1475" s="254" t="s">
        <v>1653</v>
      </c>
      <c r="G1475" s="252"/>
      <c r="H1475" s="255">
        <v>11.19</v>
      </c>
      <c r="I1475" s="256"/>
      <c r="J1475" s="252"/>
      <c r="K1475" s="252"/>
      <c r="L1475" s="257"/>
      <c r="M1475" s="258"/>
      <c r="N1475" s="259"/>
      <c r="O1475" s="259"/>
      <c r="P1475" s="259"/>
      <c r="Q1475" s="259"/>
      <c r="R1475" s="259"/>
      <c r="S1475" s="259"/>
      <c r="T1475" s="260"/>
      <c r="AT1475" s="261" t="s">
        <v>218</v>
      </c>
      <c r="AU1475" s="261" t="s">
        <v>85</v>
      </c>
      <c r="AV1475" s="12" t="s">
        <v>85</v>
      </c>
      <c r="AW1475" s="12" t="s">
        <v>39</v>
      </c>
      <c r="AX1475" s="12" t="s">
        <v>76</v>
      </c>
      <c r="AY1475" s="261" t="s">
        <v>208</v>
      </c>
    </row>
    <row r="1476" spans="2:51" s="12" customFormat="1" ht="13.5">
      <c r="B1476" s="251"/>
      <c r="C1476" s="252"/>
      <c r="D1476" s="248" t="s">
        <v>218</v>
      </c>
      <c r="E1476" s="253" t="s">
        <v>22</v>
      </c>
      <c r="F1476" s="254" t="s">
        <v>1654</v>
      </c>
      <c r="G1476" s="252"/>
      <c r="H1476" s="255">
        <v>12.66</v>
      </c>
      <c r="I1476" s="256"/>
      <c r="J1476" s="252"/>
      <c r="K1476" s="252"/>
      <c r="L1476" s="257"/>
      <c r="M1476" s="258"/>
      <c r="N1476" s="259"/>
      <c r="O1476" s="259"/>
      <c r="P1476" s="259"/>
      <c r="Q1476" s="259"/>
      <c r="R1476" s="259"/>
      <c r="S1476" s="259"/>
      <c r="T1476" s="260"/>
      <c r="AT1476" s="261" t="s">
        <v>218</v>
      </c>
      <c r="AU1476" s="261" t="s">
        <v>85</v>
      </c>
      <c r="AV1476" s="12" t="s">
        <v>85</v>
      </c>
      <c r="AW1476" s="12" t="s">
        <v>39</v>
      </c>
      <c r="AX1476" s="12" t="s">
        <v>76</v>
      </c>
      <c r="AY1476" s="261" t="s">
        <v>208</v>
      </c>
    </row>
    <row r="1477" spans="2:51" s="12" customFormat="1" ht="13.5">
      <c r="B1477" s="251"/>
      <c r="C1477" s="252"/>
      <c r="D1477" s="248" t="s">
        <v>218</v>
      </c>
      <c r="E1477" s="253" t="s">
        <v>22</v>
      </c>
      <c r="F1477" s="254" t="s">
        <v>1655</v>
      </c>
      <c r="G1477" s="252"/>
      <c r="H1477" s="255">
        <v>9.64</v>
      </c>
      <c r="I1477" s="256"/>
      <c r="J1477" s="252"/>
      <c r="K1477" s="252"/>
      <c r="L1477" s="257"/>
      <c r="M1477" s="258"/>
      <c r="N1477" s="259"/>
      <c r="O1477" s="259"/>
      <c r="P1477" s="259"/>
      <c r="Q1477" s="259"/>
      <c r="R1477" s="259"/>
      <c r="S1477" s="259"/>
      <c r="T1477" s="260"/>
      <c r="AT1477" s="261" t="s">
        <v>218</v>
      </c>
      <c r="AU1477" s="261" t="s">
        <v>85</v>
      </c>
      <c r="AV1477" s="12" t="s">
        <v>85</v>
      </c>
      <c r="AW1477" s="12" t="s">
        <v>39</v>
      </c>
      <c r="AX1477" s="12" t="s">
        <v>76</v>
      </c>
      <c r="AY1477" s="261" t="s">
        <v>208</v>
      </c>
    </row>
    <row r="1478" spans="2:51" s="12" customFormat="1" ht="13.5">
      <c r="B1478" s="251"/>
      <c r="C1478" s="252"/>
      <c r="D1478" s="248" t="s">
        <v>218</v>
      </c>
      <c r="E1478" s="253" t="s">
        <v>22</v>
      </c>
      <c r="F1478" s="254" t="s">
        <v>1656</v>
      </c>
      <c r="G1478" s="252"/>
      <c r="H1478" s="255">
        <v>11.19</v>
      </c>
      <c r="I1478" s="256"/>
      <c r="J1478" s="252"/>
      <c r="K1478" s="252"/>
      <c r="L1478" s="257"/>
      <c r="M1478" s="258"/>
      <c r="N1478" s="259"/>
      <c r="O1478" s="259"/>
      <c r="P1478" s="259"/>
      <c r="Q1478" s="259"/>
      <c r="R1478" s="259"/>
      <c r="S1478" s="259"/>
      <c r="T1478" s="260"/>
      <c r="AT1478" s="261" t="s">
        <v>218</v>
      </c>
      <c r="AU1478" s="261" t="s">
        <v>85</v>
      </c>
      <c r="AV1478" s="12" t="s">
        <v>85</v>
      </c>
      <c r="AW1478" s="12" t="s">
        <v>39</v>
      </c>
      <c r="AX1478" s="12" t="s">
        <v>76</v>
      </c>
      <c r="AY1478" s="261" t="s">
        <v>208</v>
      </c>
    </row>
    <row r="1479" spans="2:51" s="12" customFormat="1" ht="13.5">
      <c r="B1479" s="251"/>
      <c r="C1479" s="252"/>
      <c r="D1479" s="248" t="s">
        <v>218</v>
      </c>
      <c r="E1479" s="253" t="s">
        <v>22</v>
      </c>
      <c r="F1479" s="254" t="s">
        <v>1657</v>
      </c>
      <c r="G1479" s="252"/>
      <c r="H1479" s="255">
        <v>12.66</v>
      </c>
      <c r="I1479" s="256"/>
      <c r="J1479" s="252"/>
      <c r="K1479" s="252"/>
      <c r="L1479" s="257"/>
      <c r="M1479" s="258"/>
      <c r="N1479" s="259"/>
      <c r="O1479" s="259"/>
      <c r="P1479" s="259"/>
      <c r="Q1479" s="259"/>
      <c r="R1479" s="259"/>
      <c r="S1479" s="259"/>
      <c r="T1479" s="260"/>
      <c r="AT1479" s="261" t="s">
        <v>218</v>
      </c>
      <c r="AU1479" s="261" t="s">
        <v>85</v>
      </c>
      <c r="AV1479" s="12" t="s">
        <v>85</v>
      </c>
      <c r="AW1479" s="12" t="s">
        <v>39</v>
      </c>
      <c r="AX1479" s="12" t="s">
        <v>76</v>
      </c>
      <c r="AY1479" s="261" t="s">
        <v>208</v>
      </c>
    </row>
    <row r="1480" spans="2:51" s="12" customFormat="1" ht="13.5">
      <c r="B1480" s="251"/>
      <c r="C1480" s="252"/>
      <c r="D1480" s="248" t="s">
        <v>218</v>
      </c>
      <c r="E1480" s="253" t="s">
        <v>22</v>
      </c>
      <c r="F1480" s="254" t="s">
        <v>1658</v>
      </c>
      <c r="G1480" s="252"/>
      <c r="H1480" s="255">
        <v>9.93</v>
      </c>
      <c r="I1480" s="256"/>
      <c r="J1480" s="252"/>
      <c r="K1480" s="252"/>
      <c r="L1480" s="257"/>
      <c r="M1480" s="258"/>
      <c r="N1480" s="259"/>
      <c r="O1480" s="259"/>
      <c r="P1480" s="259"/>
      <c r="Q1480" s="259"/>
      <c r="R1480" s="259"/>
      <c r="S1480" s="259"/>
      <c r="T1480" s="260"/>
      <c r="AT1480" s="261" t="s">
        <v>218</v>
      </c>
      <c r="AU1480" s="261" t="s">
        <v>85</v>
      </c>
      <c r="AV1480" s="12" t="s">
        <v>85</v>
      </c>
      <c r="AW1480" s="12" t="s">
        <v>39</v>
      </c>
      <c r="AX1480" s="12" t="s">
        <v>76</v>
      </c>
      <c r="AY1480" s="261" t="s">
        <v>208</v>
      </c>
    </row>
    <row r="1481" spans="2:51" s="12" customFormat="1" ht="13.5">
      <c r="B1481" s="251"/>
      <c r="C1481" s="252"/>
      <c r="D1481" s="248" t="s">
        <v>218</v>
      </c>
      <c r="E1481" s="253" t="s">
        <v>22</v>
      </c>
      <c r="F1481" s="254" t="s">
        <v>1659</v>
      </c>
      <c r="G1481" s="252"/>
      <c r="H1481" s="255">
        <v>15.63</v>
      </c>
      <c r="I1481" s="256"/>
      <c r="J1481" s="252"/>
      <c r="K1481" s="252"/>
      <c r="L1481" s="257"/>
      <c r="M1481" s="258"/>
      <c r="N1481" s="259"/>
      <c r="O1481" s="259"/>
      <c r="P1481" s="259"/>
      <c r="Q1481" s="259"/>
      <c r="R1481" s="259"/>
      <c r="S1481" s="259"/>
      <c r="T1481" s="260"/>
      <c r="AT1481" s="261" t="s">
        <v>218</v>
      </c>
      <c r="AU1481" s="261" t="s">
        <v>85</v>
      </c>
      <c r="AV1481" s="12" t="s">
        <v>85</v>
      </c>
      <c r="AW1481" s="12" t="s">
        <v>39</v>
      </c>
      <c r="AX1481" s="12" t="s">
        <v>76</v>
      </c>
      <c r="AY1481" s="261" t="s">
        <v>208</v>
      </c>
    </row>
    <row r="1482" spans="2:51" s="12" customFormat="1" ht="13.5">
      <c r="B1482" s="251"/>
      <c r="C1482" s="252"/>
      <c r="D1482" s="248" t="s">
        <v>218</v>
      </c>
      <c r="E1482" s="253" t="s">
        <v>22</v>
      </c>
      <c r="F1482" s="254" t="s">
        <v>1660</v>
      </c>
      <c r="G1482" s="252"/>
      <c r="H1482" s="255">
        <v>8.53</v>
      </c>
      <c r="I1482" s="256"/>
      <c r="J1482" s="252"/>
      <c r="K1482" s="252"/>
      <c r="L1482" s="257"/>
      <c r="M1482" s="258"/>
      <c r="N1482" s="259"/>
      <c r="O1482" s="259"/>
      <c r="P1482" s="259"/>
      <c r="Q1482" s="259"/>
      <c r="R1482" s="259"/>
      <c r="S1482" s="259"/>
      <c r="T1482" s="260"/>
      <c r="AT1482" s="261" t="s">
        <v>218</v>
      </c>
      <c r="AU1482" s="261" t="s">
        <v>85</v>
      </c>
      <c r="AV1482" s="12" t="s">
        <v>85</v>
      </c>
      <c r="AW1482" s="12" t="s">
        <v>39</v>
      </c>
      <c r="AX1482" s="12" t="s">
        <v>76</v>
      </c>
      <c r="AY1482" s="261" t="s">
        <v>208</v>
      </c>
    </row>
    <row r="1483" spans="2:51" s="15" customFormat="1" ht="13.5">
      <c r="B1483" s="296"/>
      <c r="C1483" s="297"/>
      <c r="D1483" s="248" t="s">
        <v>218</v>
      </c>
      <c r="E1483" s="298" t="s">
        <v>22</v>
      </c>
      <c r="F1483" s="299" t="s">
        <v>710</v>
      </c>
      <c r="G1483" s="297"/>
      <c r="H1483" s="300">
        <v>327.43</v>
      </c>
      <c r="I1483" s="301"/>
      <c r="J1483" s="297"/>
      <c r="K1483" s="297"/>
      <c r="L1483" s="302"/>
      <c r="M1483" s="303"/>
      <c r="N1483" s="304"/>
      <c r="O1483" s="304"/>
      <c r="P1483" s="304"/>
      <c r="Q1483" s="304"/>
      <c r="R1483" s="304"/>
      <c r="S1483" s="304"/>
      <c r="T1483" s="305"/>
      <c r="AT1483" s="306" t="s">
        <v>218</v>
      </c>
      <c r="AU1483" s="306" t="s">
        <v>85</v>
      </c>
      <c r="AV1483" s="15" t="s">
        <v>104</v>
      </c>
      <c r="AW1483" s="15" t="s">
        <v>39</v>
      </c>
      <c r="AX1483" s="15" t="s">
        <v>76</v>
      </c>
      <c r="AY1483" s="306" t="s">
        <v>208</v>
      </c>
    </row>
    <row r="1484" spans="2:51" s="13" customFormat="1" ht="13.5">
      <c r="B1484" s="262"/>
      <c r="C1484" s="263"/>
      <c r="D1484" s="248" t="s">
        <v>218</v>
      </c>
      <c r="E1484" s="264" t="s">
        <v>22</v>
      </c>
      <c r="F1484" s="265" t="s">
        <v>259</v>
      </c>
      <c r="G1484" s="263"/>
      <c r="H1484" s="266">
        <v>1007.728</v>
      </c>
      <c r="I1484" s="267"/>
      <c r="J1484" s="263"/>
      <c r="K1484" s="263"/>
      <c r="L1484" s="268"/>
      <c r="M1484" s="269"/>
      <c r="N1484" s="270"/>
      <c r="O1484" s="270"/>
      <c r="P1484" s="270"/>
      <c r="Q1484" s="270"/>
      <c r="R1484" s="270"/>
      <c r="S1484" s="270"/>
      <c r="T1484" s="271"/>
      <c r="AT1484" s="272" t="s">
        <v>218</v>
      </c>
      <c r="AU1484" s="272" t="s">
        <v>85</v>
      </c>
      <c r="AV1484" s="13" t="s">
        <v>121</v>
      </c>
      <c r="AW1484" s="13" t="s">
        <v>39</v>
      </c>
      <c r="AX1484" s="13" t="s">
        <v>18</v>
      </c>
      <c r="AY1484" s="272" t="s">
        <v>208</v>
      </c>
    </row>
    <row r="1485" spans="2:65" s="1" customFormat="1" ht="38.25" customHeight="1">
      <c r="B1485" s="48"/>
      <c r="C1485" s="236" t="s">
        <v>1661</v>
      </c>
      <c r="D1485" s="236" t="s">
        <v>210</v>
      </c>
      <c r="E1485" s="237" t="s">
        <v>1662</v>
      </c>
      <c r="F1485" s="238" t="s">
        <v>1663</v>
      </c>
      <c r="G1485" s="239" t="s">
        <v>318</v>
      </c>
      <c r="H1485" s="240">
        <v>3</v>
      </c>
      <c r="I1485" s="241"/>
      <c r="J1485" s="242">
        <f>ROUND(I1485*H1485,2)</f>
        <v>0</v>
      </c>
      <c r="K1485" s="238" t="s">
        <v>22</v>
      </c>
      <c r="L1485" s="74"/>
      <c r="M1485" s="243" t="s">
        <v>22</v>
      </c>
      <c r="N1485" s="244" t="s">
        <v>47</v>
      </c>
      <c r="O1485" s="49"/>
      <c r="P1485" s="245">
        <f>O1485*H1485</f>
        <v>0</v>
      </c>
      <c r="Q1485" s="245">
        <v>0</v>
      </c>
      <c r="R1485" s="245">
        <f>Q1485*H1485</f>
        <v>0</v>
      </c>
      <c r="S1485" s="245">
        <v>0</v>
      </c>
      <c r="T1485" s="246">
        <f>S1485*H1485</f>
        <v>0</v>
      </c>
      <c r="AR1485" s="26" t="s">
        <v>121</v>
      </c>
      <c r="AT1485" s="26" t="s">
        <v>210</v>
      </c>
      <c r="AU1485" s="26" t="s">
        <v>85</v>
      </c>
      <c r="AY1485" s="26" t="s">
        <v>208</v>
      </c>
      <c r="BE1485" s="247">
        <f>IF(N1485="základní",J1485,0)</f>
        <v>0</v>
      </c>
      <c r="BF1485" s="247">
        <f>IF(N1485="snížená",J1485,0)</f>
        <v>0</v>
      </c>
      <c r="BG1485" s="247">
        <f>IF(N1485="zákl. přenesená",J1485,0)</f>
        <v>0</v>
      </c>
      <c r="BH1485" s="247">
        <f>IF(N1485="sníž. přenesená",J1485,0)</f>
        <v>0</v>
      </c>
      <c r="BI1485" s="247">
        <f>IF(N1485="nulová",J1485,0)</f>
        <v>0</v>
      </c>
      <c r="BJ1485" s="26" t="s">
        <v>18</v>
      </c>
      <c r="BK1485" s="247">
        <f>ROUND(I1485*H1485,2)</f>
        <v>0</v>
      </c>
      <c r="BL1485" s="26" t="s">
        <v>121</v>
      </c>
      <c r="BM1485" s="26" t="s">
        <v>1664</v>
      </c>
    </row>
    <row r="1486" spans="2:51" s="12" customFormat="1" ht="13.5">
      <c r="B1486" s="251"/>
      <c r="C1486" s="252"/>
      <c r="D1486" s="248" t="s">
        <v>218</v>
      </c>
      <c r="E1486" s="253" t="s">
        <v>22</v>
      </c>
      <c r="F1486" s="254" t="s">
        <v>1665</v>
      </c>
      <c r="G1486" s="252"/>
      <c r="H1486" s="255">
        <v>3</v>
      </c>
      <c r="I1486" s="256"/>
      <c r="J1486" s="252"/>
      <c r="K1486" s="252"/>
      <c r="L1486" s="257"/>
      <c r="M1486" s="258"/>
      <c r="N1486" s="259"/>
      <c r="O1486" s="259"/>
      <c r="P1486" s="259"/>
      <c r="Q1486" s="259"/>
      <c r="R1486" s="259"/>
      <c r="S1486" s="259"/>
      <c r="T1486" s="260"/>
      <c r="AT1486" s="261" t="s">
        <v>218</v>
      </c>
      <c r="AU1486" s="261" t="s">
        <v>85</v>
      </c>
      <c r="AV1486" s="12" t="s">
        <v>85</v>
      </c>
      <c r="AW1486" s="12" t="s">
        <v>39</v>
      </c>
      <c r="AX1486" s="12" t="s">
        <v>18</v>
      </c>
      <c r="AY1486" s="261" t="s">
        <v>208</v>
      </c>
    </row>
    <row r="1487" spans="2:65" s="1" customFormat="1" ht="38.25" customHeight="1">
      <c r="B1487" s="48"/>
      <c r="C1487" s="236" t="s">
        <v>1666</v>
      </c>
      <c r="D1487" s="236" t="s">
        <v>210</v>
      </c>
      <c r="E1487" s="237" t="s">
        <v>1667</v>
      </c>
      <c r="F1487" s="238" t="s">
        <v>1668</v>
      </c>
      <c r="G1487" s="239" t="s">
        <v>318</v>
      </c>
      <c r="H1487" s="240">
        <v>5</v>
      </c>
      <c r="I1487" s="241"/>
      <c r="J1487" s="242">
        <f>ROUND(I1487*H1487,2)</f>
        <v>0</v>
      </c>
      <c r="K1487" s="238" t="s">
        <v>22</v>
      </c>
      <c r="L1487" s="74"/>
      <c r="M1487" s="243" t="s">
        <v>22</v>
      </c>
      <c r="N1487" s="244" t="s">
        <v>47</v>
      </c>
      <c r="O1487" s="49"/>
      <c r="P1487" s="245">
        <f>O1487*H1487</f>
        <v>0</v>
      </c>
      <c r="Q1487" s="245">
        <v>0</v>
      </c>
      <c r="R1487" s="245">
        <f>Q1487*H1487</f>
        <v>0</v>
      </c>
      <c r="S1487" s="245">
        <v>0</v>
      </c>
      <c r="T1487" s="246">
        <f>S1487*H1487</f>
        <v>0</v>
      </c>
      <c r="AR1487" s="26" t="s">
        <v>121</v>
      </c>
      <c r="AT1487" s="26" t="s">
        <v>210</v>
      </c>
      <c r="AU1487" s="26" t="s">
        <v>85</v>
      </c>
      <c r="AY1487" s="26" t="s">
        <v>208</v>
      </c>
      <c r="BE1487" s="247">
        <f>IF(N1487="základní",J1487,0)</f>
        <v>0</v>
      </c>
      <c r="BF1487" s="247">
        <f>IF(N1487="snížená",J1487,0)</f>
        <v>0</v>
      </c>
      <c r="BG1487" s="247">
        <f>IF(N1487="zákl. přenesená",J1487,0)</f>
        <v>0</v>
      </c>
      <c r="BH1487" s="247">
        <f>IF(N1487="sníž. přenesená",J1487,0)</f>
        <v>0</v>
      </c>
      <c r="BI1487" s="247">
        <f>IF(N1487="nulová",J1487,0)</f>
        <v>0</v>
      </c>
      <c r="BJ1487" s="26" t="s">
        <v>18</v>
      </c>
      <c r="BK1487" s="247">
        <f>ROUND(I1487*H1487,2)</f>
        <v>0</v>
      </c>
      <c r="BL1487" s="26" t="s">
        <v>121</v>
      </c>
      <c r="BM1487" s="26" t="s">
        <v>1669</v>
      </c>
    </row>
    <row r="1488" spans="2:51" s="12" customFormat="1" ht="13.5">
      <c r="B1488" s="251"/>
      <c r="C1488" s="252"/>
      <c r="D1488" s="248" t="s">
        <v>218</v>
      </c>
      <c r="E1488" s="253" t="s">
        <v>22</v>
      </c>
      <c r="F1488" s="254" t="s">
        <v>1670</v>
      </c>
      <c r="G1488" s="252"/>
      <c r="H1488" s="255">
        <v>1</v>
      </c>
      <c r="I1488" s="256"/>
      <c r="J1488" s="252"/>
      <c r="K1488" s="252"/>
      <c r="L1488" s="257"/>
      <c r="M1488" s="258"/>
      <c r="N1488" s="259"/>
      <c r="O1488" s="259"/>
      <c r="P1488" s="259"/>
      <c r="Q1488" s="259"/>
      <c r="R1488" s="259"/>
      <c r="S1488" s="259"/>
      <c r="T1488" s="260"/>
      <c r="AT1488" s="261" t="s">
        <v>218</v>
      </c>
      <c r="AU1488" s="261" t="s">
        <v>85</v>
      </c>
      <c r="AV1488" s="12" t="s">
        <v>85</v>
      </c>
      <c r="AW1488" s="12" t="s">
        <v>39</v>
      </c>
      <c r="AX1488" s="12" t="s">
        <v>76</v>
      </c>
      <c r="AY1488" s="261" t="s">
        <v>208</v>
      </c>
    </row>
    <row r="1489" spans="2:51" s="12" customFormat="1" ht="13.5">
      <c r="B1489" s="251"/>
      <c r="C1489" s="252"/>
      <c r="D1489" s="248" t="s">
        <v>218</v>
      </c>
      <c r="E1489" s="253" t="s">
        <v>22</v>
      </c>
      <c r="F1489" s="254" t="s">
        <v>1671</v>
      </c>
      <c r="G1489" s="252"/>
      <c r="H1489" s="255">
        <v>1</v>
      </c>
      <c r="I1489" s="256"/>
      <c r="J1489" s="252"/>
      <c r="K1489" s="252"/>
      <c r="L1489" s="257"/>
      <c r="M1489" s="258"/>
      <c r="N1489" s="259"/>
      <c r="O1489" s="259"/>
      <c r="P1489" s="259"/>
      <c r="Q1489" s="259"/>
      <c r="R1489" s="259"/>
      <c r="S1489" s="259"/>
      <c r="T1489" s="260"/>
      <c r="AT1489" s="261" t="s">
        <v>218</v>
      </c>
      <c r="AU1489" s="261" t="s">
        <v>85</v>
      </c>
      <c r="AV1489" s="12" t="s">
        <v>85</v>
      </c>
      <c r="AW1489" s="12" t="s">
        <v>39</v>
      </c>
      <c r="AX1489" s="12" t="s">
        <v>76</v>
      </c>
      <c r="AY1489" s="261" t="s">
        <v>208</v>
      </c>
    </row>
    <row r="1490" spans="2:51" s="12" customFormat="1" ht="13.5">
      <c r="B1490" s="251"/>
      <c r="C1490" s="252"/>
      <c r="D1490" s="248" t="s">
        <v>218</v>
      </c>
      <c r="E1490" s="253" t="s">
        <v>22</v>
      </c>
      <c r="F1490" s="254" t="s">
        <v>1672</v>
      </c>
      <c r="G1490" s="252"/>
      <c r="H1490" s="255">
        <v>3</v>
      </c>
      <c r="I1490" s="256"/>
      <c r="J1490" s="252"/>
      <c r="K1490" s="252"/>
      <c r="L1490" s="257"/>
      <c r="M1490" s="258"/>
      <c r="N1490" s="259"/>
      <c r="O1490" s="259"/>
      <c r="P1490" s="259"/>
      <c r="Q1490" s="259"/>
      <c r="R1490" s="259"/>
      <c r="S1490" s="259"/>
      <c r="T1490" s="260"/>
      <c r="AT1490" s="261" t="s">
        <v>218</v>
      </c>
      <c r="AU1490" s="261" t="s">
        <v>85</v>
      </c>
      <c r="AV1490" s="12" t="s">
        <v>85</v>
      </c>
      <c r="AW1490" s="12" t="s">
        <v>39</v>
      </c>
      <c r="AX1490" s="12" t="s">
        <v>76</v>
      </c>
      <c r="AY1490" s="261" t="s">
        <v>208</v>
      </c>
    </row>
    <row r="1491" spans="2:51" s="13" customFormat="1" ht="13.5">
      <c r="B1491" s="262"/>
      <c r="C1491" s="263"/>
      <c r="D1491" s="248" t="s">
        <v>218</v>
      </c>
      <c r="E1491" s="264" t="s">
        <v>22</v>
      </c>
      <c r="F1491" s="265" t="s">
        <v>259</v>
      </c>
      <c r="G1491" s="263"/>
      <c r="H1491" s="266">
        <v>5</v>
      </c>
      <c r="I1491" s="267"/>
      <c r="J1491" s="263"/>
      <c r="K1491" s="263"/>
      <c r="L1491" s="268"/>
      <c r="M1491" s="269"/>
      <c r="N1491" s="270"/>
      <c r="O1491" s="270"/>
      <c r="P1491" s="270"/>
      <c r="Q1491" s="270"/>
      <c r="R1491" s="270"/>
      <c r="S1491" s="270"/>
      <c r="T1491" s="271"/>
      <c r="AT1491" s="272" t="s">
        <v>218</v>
      </c>
      <c r="AU1491" s="272" t="s">
        <v>85</v>
      </c>
      <c r="AV1491" s="13" t="s">
        <v>121</v>
      </c>
      <c r="AW1491" s="13" t="s">
        <v>39</v>
      </c>
      <c r="AX1491" s="13" t="s">
        <v>18</v>
      </c>
      <c r="AY1491" s="272" t="s">
        <v>208</v>
      </c>
    </row>
    <row r="1492" spans="2:65" s="1" customFormat="1" ht="38.25" customHeight="1">
      <c r="B1492" s="48"/>
      <c r="C1492" s="236" t="s">
        <v>1673</v>
      </c>
      <c r="D1492" s="236" t="s">
        <v>210</v>
      </c>
      <c r="E1492" s="237" t="s">
        <v>1674</v>
      </c>
      <c r="F1492" s="238" t="s">
        <v>1675</v>
      </c>
      <c r="G1492" s="239" t="s">
        <v>318</v>
      </c>
      <c r="H1492" s="240">
        <v>2</v>
      </c>
      <c r="I1492" s="241"/>
      <c r="J1492" s="242">
        <f>ROUND(I1492*H1492,2)</f>
        <v>0</v>
      </c>
      <c r="K1492" s="238" t="s">
        <v>22</v>
      </c>
      <c r="L1492" s="74"/>
      <c r="M1492" s="243" t="s">
        <v>22</v>
      </c>
      <c r="N1492" s="244" t="s">
        <v>47</v>
      </c>
      <c r="O1492" s="49"/>
      <c r="P1492" s="245">
        <f>O1492*H1492</f>
        <v>0</v>
      </c>
      <c r="Q1492" s="245">
        <v>0</v>
      </c>
      <c r="R1492" s="245">
        <f>Q1492*H1492</f>
        <v>0</v>
      </c>
      <c r="S1492" s="245">
        <v>0</v>
      </c>
      <c r="T1492" s="246">
        <f>S1492*H1492</f>
        <v>0</v>
      </c>
      <c r="AR1492" s="26" t="s">
        <v>121</v>
      </c>
      <c r="AT1492" s="26" t="s">
        <v>210</v>
      </c>
      <c r="AU1492" s="26" t="s">
        <v>85</v>
      </c>
      <c r="AY1492" s="26" t="s">
        <v>208</v>
      </c>
      <c r="BE1492" s="247">
        <f>IF(N1492="základní",J1492,0)</f>
        <v>0</v>
      </c>
      <c r="BF1492" s="247">
        <f>IF(N1492="snížená",J1492,0)</f>
        <v>0</v>
      </c>
      <c r="BG1492" s="247">
        <f>IF(N1492="zákl. přenesená",J1492,0)</f>
        <v>0</v>
      </c>
      <c r="BH1492" s="247">
        <f>IF(N1492="sníž. přenesená",J1492,0)</f>
        <v>0</v>
      </c>
      <c r="BI1492" s="247">
        <f>IF(N1492="nulová",J1492,0)</f>
        <v>0</v>
      </c>
      <c r="BJ1492" s="26" t="s">
        <v>18</v>
      </c>
      <c r="BK1492" s="247">
        <f>ROUND(I1492*H1492,2)</f>
        <v>0</v>
      </c>
      <c r="BL1492" s="26" t="s">
        <v>121</v>
      </c>
      <c r="BM1492" s="26" t="s">
        <v>1676</v>
      </c>
    </row>
    <row r="1493" spans="2:51" s="14" customFormat="1" ht="13.5">
      <c r="B1493" s="273"/>
      <c r="C1493" s="274"/>
      <c r="D1493" s="248" t="s">
        <v>218</v>
      </c>
      <c r="E1493" s="275" t="s">
        <v>22</v>
      </c>
      <c r="F1493" s="276" t="s">
        <v>1677</v>
      </c>
      <c r="G1493" s="274"/>
      <c r="H1493" s="275" t="s">
        <v>22</v>
      </c>
      <c r="I1493" s="277"/>
      <c r="J1493" s="274"/>
      <c r="K1493" s="274"/>
      <c r="L1493" s="278"/>
      <c r="M1493" s="279"/>
      <c r="N1493" s="280"/>
      <c r="O1493" s="280"/>
      <c r="P1493" s="280"/>
      <c r="Q1493" s="280"/>
      <c r="R1493" s="280"/>
      <c r="S1493" s="280"/>
      <c r="T1493" s="281"/>
      <c r="AT1493" s="282" t="s">
        <v>218</v>
      </c>
      <c r="AU1493" s="282" t="s">
        <v>85</v>
      </c>
      <c r="AV1493" s="14" t="s">
        <v>18</v>
      </c>
      <c r="AW1493" s="14" t="s">
        <v>39</v>
      </c>
      <c r="AX1493" s="14" t="s">
        <v>76</v>
      </c>
      <c r="AY1493" s="282" t="s">
        <v>208</v>
      </c>
    </row>
    <row r="1494" spans="2:51" s="12" customFormat="1" ht="13.5">
      <c r="B1494" s="251"/>
      <c r="C1494" s="252"/>
      <c r="D1494" s="248" t="s">
        <v>218</v>
      </c>
      <c r="E1494" s="253" t="s">
        <v>22</v>
      </c>
      <c r="F1494" s="254" t="s">
        <v>1670</v>
      </c>
      <c r="G1494" s="252"/>
      <c r="H1494" s="255">
        <v>1</v>
      </c>
      <c r="I1494" s="256"/>
      <c r="J1494" s="252"/>
      <c r="K1494" s="252"/>
      <c r="L1494" s="257"/>
      <c r="M1494" s="258"/>
      <c r="N1494" s="259"/>
      <c r="O1494" s="259"/>
      <c r="P1494" s="259"/>
      <c r="Q1494" s="259"/>
      <c r="R1494" s="259"/>
      <c r="S1494" s="259"/>
      <c r="T1494" s="260"/>
      <c r="AT1494" s="261" t="s">
        <v>218</v>
      </c>
      <c r="AU1494" s="261" t="s">
        <v>85</v>
      </c>
      <c r="AV1494" s="12" t="s">
        <v>85</v>
      </c>
      <c r="AW1494" s="12" t="s">
        <v>39</v>
      </c>
      <c r="AX1494" s="12" t="s">
        <v>76</v>
      </c>
      <c r="AY1494" s="261" t="s">
        <v>208</v>
      </c>
    </row>
    <row r="1495" spans="2:51" s="12" customFormat="1" ht="13.5">
      <c r="B1495" s="251"/>
      <c r="C1495" s="252"/>
      <c r="D1495" s="248" t="s">
        <v>218</v>
      </c>
      <c r="E1495" s="253" t="s">
        <v>22</v>
      </c>
      <c r="F1495" s="254" t="s">
        <v>1671</v>
      </c>
      <c r="G1495" s="252"/>
      <c r="H1495" s="255">
        <v>1</v>
      </c>
      <c r="I1495" s="256"/>
      <c r="J1495" s="252"/>
      <c r="K1495" s="252"/>
      <c r="L1495" s="257"/>
      <c r="M1495" s="258"/>
      <c r="N1495" s="259"/>
      <c r="O1495" s="259"/>
      <c r="P1495" s="259"/>
      <c r="Q1495" s="259"/>
      <c r="R1495" s="259"/>
      <c r="S1495" s="259"/>
      <c r="T1495" s="260"/>
      <c r="AT1495" s="261" t="s">
        <v>218</v>
      </c>
      <c r="AU1495" s="261" t="s">
        <v>85</v>
      </c>
      <c r="AV1495" s="12" t="s">
        <v>85</v>
      </c>
      <c r="AW1495" s="12" t="s">
        <v>39</v>
      </c>
      <c r="AX1495" s="12" t="s">
        <v>76</v>
      </c>
      <c r="AY1495" s="261" t="s">
        <v>208</v>
      </c>
    </row>
    <row r="1496" spans="2:51" s="13" customFormat="1" ht="13.5">
      <c r="B1496" s="262"/>
      <c r="C1496" s="263"/>
      <c r="D1496" s="248" t="s">
        <v>218</v>
      </c>
      <c r="E1496" s="264" t="s">
        <v>22</v>
      </c>
      <c r="F1496" s="265" t="s">
        <v>259</v>
      </c>
      <c r="G1496" s="263"/>
      <c r="H1496" s="266">
        <v>2</v>
      </c>
      <c r="I1496" s="267"/>
      <c r="J1496" s="263"/>
      <c r="K1496" s="263"/>
      <c r="L1496" s="268"/>
      <c r="M1496" s="269"/>
      <c r="N1496" s="270"/>
      <c r="O1496" s="270"/>
      <c r="P1496" s="270"/>
      <c r="Q1496" s="270"/>
      <c r="R1496" s="270"/>
      <c r="S1496" s="270"/>
      <c r="T1496" s="271"/>
      <c r="AT1496" s="272" t="s">
        <v>218</v>
      </c>
      <c r="AU1496" s="272" t="s">
        <v>85</v>
      </c>
      <c r="AV1496" s="13" t="s">
        <v>121</v>
      </c>
      <c r="AW1496" s="13" t="s">
        <v>39</v>
      </c>
      <c r="AX1496" s="13" t="s">
        <v>18</v>
      </c>
      <c r="AY1496" s="272" t="s">
        <v>208</v>
      </c>
    </row>
    <row r="1497" spans="2:65" s="1" customFormat="1" ht="38.25" customHeight="1">
      <c r="B1497" s="48"/>
      <c r="C1497" s="236" t="s">
        <v>1678</v>
      </c>
      <c r="D1497" s="236" t="s">
        <v>210</v>
      </c>
      <c r="E1497" s="237" t="s">
        <v>1679</v>
      </c>
      <c r="F1497" s="238" t="s">
        <v>1680</v>
      </c>
      <c r="G1497" s="239" t="s">
        <v>318</v>
      </c>
      <c r="H1497" s="240">
        <v>1</v>
      </c>
      <c r="I1497" s="241"/>
      <c r="J1497" s="242">
        <f>ROUND(I1497*H1497,2)</f>
        <v>0</v>
      </c>
      <c r="K1497" s="238" t="s">
        <v>22</v>
      </c>
      <c r="L1497" s="74"/>
      <c r="M1497" s="243" t="s">
        <v>22</v>
      </c>
      <c r="N1497" s="244" t="s">
        <v>47</v>
      </c>
      <c r="O1497" s="49"/>
      <c r="P1497" s="245">
        <f>O1497*H1497</f>
        <v>0</v>
      </c>
      <c r="Q1497" s="245">
        <v>0</v>
      </c>
      <c r="R1497" s="245">
        <f>Q1497*H1497</f>
        <v>0</v>
      </c>
      <c r="S1497" s="245">
        <v>0</v>
      </c>
      <c r="T1497" s="246">
        <f>S1497*H1497</f>
        <v>0</v>
      </c>
      <c r="AR1497" s="26" t="s">
        <v>121</v>
      </c>
      <c r="AT1497" s="26" t="s">
        <v>210</v>
      </c>
      <c r="AU1497" s="26" t="s">
        <v>85</v>
      </c>
      <c r="AY1497" s="26" t="s">
        <v>208</v>
      </c>
      <c r="BE1497" s="247">
        <f>IF(N1497="základní",J1497,0)</f>
        <v>0</v>
      </c>
      <c r="BF1497" s="247">
        <f>IF(N1497="snížená",J1497,0)</f>
        <v>0</v>
      </c>
      <c r="BG1497" s="247">
        <f>IF(N1497="zákl. přenesená",J1497,0)</f>
        <v>0</v>
      </c>
      <c r="BH1497" s="247">
        <f>IF(N1497="sníž. přenesená",J1497,0)</f>
        <v>0</v>
      </c>
      <c r="BI1497" s="247">
        <f>IF(N1497="nulová",J1497,0)</f>
        <v>0</v>
      </c>
      <c r="BJ1497" s="26" t="s">
        <v>18</v>
      </c>
      <c r="BK1497" s="247">
        <f>ROUND(I1497*H1497,2)</f>
        <v>0</v>
      </c>
      <c r="BL1497" s="26" t="s">
        <v>121</v>
      </c>
      <c r="BM1497" s="26" t="s">
        <v>1681</v>
      </c>
    </row>
    <row r="1498" spans="2:51" s="14" customFormat="1" ht="13.5">
      <c r="B1498" s="273"/>
      <c r="C1498" s="274"/>
      <c r="D1498" s="248" t="s">
        <v>218</v>
      </c>
      <c r="E1498" s="275" t="s">
        <v>22</v>
      </c>
      <c r="F1498" s="276" t="s">
        <v>1677</v>
      </c>
      <c r="G1498" s="274"/>
      <c r="H1498" s="275" t="s">
        <v>22</v>
      </c>
      <c r="I1498" s="277"/>
      <c r="J1498" s="274"/>
      <c r="K1498" s="274"/>
      <c r="L1498" s="278"/>
      <c r="M1498" s="279"/>
      <c r="N1498" s="280"/>
      <c r="O1498" s="280"/>
      <c r="P1498" s="280"/>
      <c r="Q1498" s="280"/>
      <c r="R1498" s="280"/>
      <c r="S1498" s="280"/>
      <c r="T1498" s="281"/>
      <c r="AT1498" s="282" t="s">
        <v>218</v>
      </c>
      <c r="AU1498" s="282" t="s">
        <v>85</v>
      </c>
      <c r="AV1498" s="14" t="s">
        <v>18</v>
      </c>
      <c r="AW1498" s="14" t="s">
        <v>39</v>
      </c>
      <c r="AX1498" s="14" t="s">
        <v>76</v>
      </c>
      <c r="AY1498" s="282" t="s">
        <v>208</v>
      </c>
    </row>
    <row r="1499" spans="2:51" s="12" customFormat="1" ht="13.5">
      <c r="B1499" s="251"/>
      <c r="C1499" s="252"/>
      <c r="D1499" s="248" t="s">
        <v>218</v>
      </c>
      <c r="E1499" s="253" t="s">
        <v>22</v>
      </c>
      <c r="F1499" s="254" t="s">
        <v>1670</v>
      </c>
      <c r="G1499" s="252"/>
      <c r="H1499" s="255">
        <v>1</v>
      </c>
      <c r="I1499" s="256"/>
      <c r="J1499" s="252"/>
      <c r="K1499" s="252"/>
      <c r="L1499" s="257"/>
      <c r="M1499" s="258"/>
      <c r="N1499" s="259"/>
      <c r="O1499" s="259"/>
      <c r="P1499" s="259"/>
      <c r="Q1499" s="259"/>
      <c r="R1499" s="259"/>
      <c r="S1499" s="259"/>
      <c r="T1499" s="260"/>
      <c r="AT1499" s="261" t="s">
        <v>218</v>
      </c>
      <c r="AU1499" s="261" t="s">
        <v>85</v>
      </c>
      <c r="AV1499" s="12" t="s">
        <v>85</v>
      </c>
      <c r="AW1499" s="12" t="s">
        <v>39</v>
      </c>
      <c r="AX1499" s="12" t="s">
        <v>18</v>
      </c>
      <c r="AY1499" s="261" t="s">
        <v>208</v>
      </c>
    </row>
    <row r="1500" spans="2:65" s="1" customFormat="1" ht="38.25" customHeight="1">
      <c r="B1500" s="48"/>
      <c r="C1500" s="236" t="s">
        <v>1682</v>
      </c>
      <c r="D1500" s="236" t="s">
        <v>210</v>
      </c>
      <c r="E1500" s="237" t="s">
        <v>1683</v>
      </c>
      <c r="F1500" s="238" t="s">
        <v>1684</v>
      </c>
      <c r="G1500" s="239" t="s">
        <v>318</v>
      </c>
      <c r="H1500" s="240">
        <v>2</v>
      </c>
      <c r="I1500" s="241"/>
      <c r="J1500" s="242">
        <f>ROUND(I1500*H1500,2)</f>
        <v>0</v>
      </c>
      <c r="K1500" s="238" t="s">
        <v>22</v>
      </c>
      <c r="L1500" s="74"/>
      <c r="M1500" s="243" t="s">
        <v>22</v>
      </c>
      <c r="N1500" s="244" t="s">
        <v>47</v>
      </c>
      <c r="O1500" s="49"/>
      <c r="P1500" s="245">
        <f>O1500*H1500</f>
        <v>0</v>
      </c>
      <c r="Q1500" s="245">
        <v>0</v>
      </c>
      <c r="R1500" s="245">
        <f>Q1500*H1500</f>
        <v>0</v>
      </c>
      <c r="S1500" s="245">
        <v>0</v>
      </c>
      <c r="T1500" s="246">
        <f>S1500*H1500</f>
        <v>0</v>
      </c>
      <c r="AR1500" s="26" t="s">
        <v>121</v>
      </c>
      <c r="AT1500" s="26" t="s">
        <v>210</v>
      </c>
      <c r="AU1500" s="26" t="s">
        <v>85</v>
      </c>
      <c r="AY1500" s="26" t="s">
        <v>208</v>
      </c>
      <c r="BE1500" s="247">
        <f>IF(N1500="základní",J1500,0)</f>
        <v>0</v>
      </c>
      <c r="BF1500" s="247">
        <f>IF(N1500="snížená",J1500,0)</f>
        <v>0</v>
      </c>
      <c r="BG1500" s="247">
        <f>IF(N1500="zákl. přenesená",J1500,0)</f>
        <v>0</v>
      </c>
      <c r="BH1500" s="247">
        <f>IF(N1500="sníž. přenesená",J1500,0)</f>
        <v>0</v>
      </c>
      <c r="BI1500" s="247">
        <f>IF(N1500="nulová",J1500,0)</f>
        <v>0</v>
      </c>
      <c r="BJ1500" s="26" t="s">
        <v>18</v>
      </c>
      <c r="BK1500" s="247">
        <f>ROUND(I1500*H1500,2)</f>
        <v>0</v>
      </c>
      <c r="BL1500" s="26" t="s">
        <v>121</v>
      </c>
      <c r="BM1500" s="26" t="s">
        <v>1685</v>
      </c>
    </row>
    <row r="1501" spans="2:51" s="14" customFormat="1" ht="13.5">
      <c r="B1501" s="273"/>
      <c r="C1501" s="274"/>
      <c r="D1501" s="248" t="s">
        <v>218</v>
      </c>
      <c r="E1501" s="275" t="s">
        <v>22</v>
      </c>
      <c r="F1501" s="276" t="s">
        <v>1677</v>
      </c>
      <c r="G1501" s="274"/>
      <c r="H1501" s="275" t="s">
        <v>22</v>
      </c>
      <c r="I1501" s="277"/>
      <c r="J1501" s="274"/>
      <c r="K1501" s="274"/>
      <c r="L1501" s="278"/>
      <c r="M1501" s="279"/>
      <c r="N1501" s="280"/>
      <c r="O1501" s="280"/>
      <c r="P1501" s="280"/>
      <c r="Q1501" s="280"/>
      <c r="R1501" s="280"/>
      <c r="S1501" s="280"/>
      <c r="T1501" s="281"/>
      <c r="AT1501" s="282" t="s">
        <v>218</v>
      </c>
      <c r="AU1501" s="282" t="s">
        <v>85</v>
      </c>
      <c r="AV1501" s="14" t="s">
        <v>18</v>
      </c>
      <c r="AW1501" s="14" t="s">
        <v>39</v>
      </c>
      <c r="AX1501" s="14" t="s">
        <v>76</v>
      </c>
      <c r="AY1501" s="282" t="s">
        <v>208</v>
      </c>
    </row>
    <row r="1502" spans="2:51" s="12" customFormat="1" ht="13.5">
      <c r="B1502" s="251"/>
      <c r="C1502" s="252"/>
      <c r="D1502" s="248" t="s">
        <v>218</v>
      </c>
      <c r="E1502" s="253" t="s">
        <v>22</v>
      </c>
      <c r="F1502" s="254" t="s">
        <v>1686</v>
      </c>
      <c r="G1502" s="252"/>
      <c r="H1502" s="255">
        <v>2</v>
      </c>
      <c r="I1502" s="256"/>
      <c r="J1502" s="252"/>
      <c r="K1502" s="252"/>
      <c r="L1502" s="257"/>
      <c r="M1502" s="258"/>
      <c r="N1502" s="259"/>
      <c r="O1502" s="259"/>
      <c r="P1502" s="259"/>
      <c r="Q1502" s="259"/>
      <c r="R1502" s="259"/>
      <c r="S1502" s="259"/>
      <c r="T1502" s="260"/>
      <c r="AT1502" s="261" t="s">
        <v>218</v>
      </c>
      <c r="AU1502" s="261" t="s">
        <v>85</v>
      </c>
      <c r="AV1502" s="12" t="s">
        <v>85</v>
      </c>
      <c r="AW1502" s="12" t="s">
        <v>39</v>
      </c>
      <c r="AX1502" s="12" t="s">
        <v>18</v>
      </c>
      <c r="AY1502" s="261" t="s">
        <v>208</v>
      </c>
    </row>
    <row r="1503" spans="2:65" s="1" customFormat="1" ht="38.25" customHeight="1">
      <c r="B1503" s="48"/>
      <c r="C1503" s="236" t="s">
        <v>1687</v>
      </c>
      <c r="D1503" s="236" t="s">
        <v>210</v>
      </c>
      <c r="E1503" s="237" t="s">
        <v>1688</v>
      </c>
      <c r="F1503" s="238" t="s">
        <v>1689</v>
      </c>
      <c r="G1503" s="239" t="s">
        <v>318</v>
      </c>
      <c r="H1503" s="240">
        <v>1</v>
      </c>
      <c r="I1503" s="241"/>
      <c r="J1503" s="242">
        <f>ROUND(I1503*H1503,2)</f>
        <v>0</v>
      </c>
      <c r="K1503" s="238" t="s">
        <v>22</v>
      </c>
      <c r="L1503" s="74"/>
      <c r="M1503" s="243" t="s">
        <v>22</v>
      </c>
      <c r="N1503" s="244" t="s">
        <v>47</v>
      </c>
      <c r="O1503" s="49"/>
      <c r="P1503" s="245">
        <f>O1503*H1503</f>
        <v>0</v>
      </c>
      <c r="Q1503" s="245">
        <v>0</v>
      </c>
      <c r="R1503" s="245">
        <f>Q1503*H1503</f>
        <v>0</v>
      </c>
      <c r="S1503" s="245">
        <v>0</v>
      </c>
      <c r="T1503" s="246">
        <f>S1503*H1503</f>
        <v>0</v>
      </c>
      <c r="AR1503" s="26" t="s">
        <v>121</v>
      </c>
      <c r="AT1503" s="26" t="s">
        <v>210</v>
      </c>
      <c r="AU1503" s="26" t="s">
        <v>85</v>
      </c>
      <c r="AY1503" s="26" t="s">
        <v>208</v>
      </c>
      <c r="BE1503" s="247">
        <f>IF(N1503="základní",J1503,0)</f>
        <v>0</v>
      </c>
      <c r="BF1503" s="247">
        <f>IF(N1503="snížená",J1503,0)</f>
        <v>0</v>
      </c>
      <c r="BG1503" s="247">
        <f>IF(N1503="zákl. přenesená",J1503,0)</f>
        <v>0</v>
      </c>
      <c r="BH1503" s="247">
        <f>IF(N1503="sníž. přenesená",J1503,0)</f>
        <v>0</v>
      </c>
      <c r="BI1503" s="247">
        <f>IF(N1503="nulová",J1503,0)</f>
        <v>0</v>
      </c>
      <c r="BJ1503" s="26" t="s">
        <v>18</v>
      </c>
      <c r="BK1503" s="247">
        <f>ROUND(I1503*H1503,2)</f>
        <v>0</v>
      </c>
      <c r="BL1503" s="26" t="s">
        <v>121</v>
      </c>
      <c r="BM1503" s="26" t="s">
        <v>1690</v>
      </c>
    </row>
    <row r="1504" spans="2:51" s="14" customFormat="1" ht="13.5">
      <c r="B1504" s="273"/>
      <c r="C1504" s="274"/>
      <c r="D1504" s="248" t="s">
        <v>218</v>
      </c>
      <c r="E1504" s="275" t="s">
        <v>22</v>
      </c>
      <c r="F1504" s="276" t="s">
        <v>1677</v>
      </c>
      <c r="G1504" s="274"/>
      <c r="H1504" s="275" t="s">
        <v>22</v>
      </c>
      <c r="I1504" s="277"/>
      <c r="J1504" s="274"/>
      <c r="K1504" s="274"/>
      <c r="L1504" s="278"/>
      <c r="M1504" s="279"/>
      <c r="N1504" s="280"/>
      <c r="O1504" s="280"/>
      <c r="P1504" s="280"/>
      <c r="Q1504" s="280"/>
      <c r="R1504" s="280"/>
      <c r="S1504" s="280"/>
      <c r="T1504" s="281"/>
      <c r="AT1504" s="282" t="s">
        <v>218</v>
      </c>
      <c r="AU1504" s="282" t="s">
        <v>85</v>
      </c>
      <c r="AV1504" s="14" t="s">
        <v>18</v>
      </c>
      <c r="AW1504" s="14" t="s">
        <v>39</v>
      </c>
      <c r="AX1504" s="14" t="s">
        <v>76</v>
      </c>
      <c r="AY1504" s="282" t="s">
        <v>208</v>
      </c>
    </row>
    <row r="1505" spans="2:51" s="12" customFormat="1" ht="13.5">
      <c r="B1505" s="251"/>
      <c r="C1505" s="252"/>
      <c r="D1505" s="248" t="s">
        <v>218</v>
      </c>
      <c r="E1505" s="253" t="s">
        <v>22</v>
      </c>
      <c r="F1505" s="254" t="s">
        <v>1670</v>
      </c>
      <c r="G1505" s="252"/>
      <c r="H1505" s="255">
        <v>1</v>
      </c>
      <c r="I1505" s="256"/>
      <c r="J1505" s="252"/>
      <c r="K1505" s="252"/>
      <c r="L1505" s="257"/>
      <c r="M1505" s="258"/>
      <c r="N1505" s="259"/>
      <c r="O1505" s="259"/>
      <c r="P1505" s="259"/>
      <c r="Q1505" s="259"/>
      <c r="R1505" s="259"/>
      <c r="S1505" s="259"/>
      <c r="T1505" s="260"/>
      <c r="AT1505" s="261" t="s">
        <v>218</v>
      </c>
      <c r="AU1505" s="261" t="s">
        <v>85</v>
      </c>
      <c r="AV1505" s="12" t="s">
        <v>85</v>
      </c>
      <c r="AW1505" s="12" t="s">
        <v>39</v>
      </c>
      <c r="AX1505" s="12" t="s">
        <v>18</v>
      </c>
      <c r="AY1505" s="261" t="s">
        <v>208</v>
      </c>
    </row>
    <row r="1506" spans="2:65" s="1" customFormat="1" ht="38.25" customHeight="1">
      <c r="B1506" s="48"/>
      <c r="C1506" s="236" t="s">
        <v>1691</v>
      </c>
      <c r="D1506" s="236" t="s">
        <v>210</v>
      </c>
      <c r="E1506" s="237" t="s">
        <v>1692</v>
      </c>
      <c r="F1506" s="238" t="s">
        <v>1680</v>
      </c>
      <c r="G1506" s="239" t="s">
        <v>318</v>
      </c>
      <c r="H1506" s="240">
        <v>4</v>
      </c>
      <c r="I1506" s="241"/>
      <c r="J1506" s="242">
        <f>ROUND(I1506*H1506,2)</f>
        <v>0</v>
      </c>
      <c r="K1506" s="238" t="s">
        <v>22</v>
      </c>
      <c r="L1506" s="74"/>
      <c r="M1506" s="243" t="s">
        <v>22</v>
      </c>
      <c r="N1506" s="244" t="s">
        <v>47</v>
      </c>
      <c r="O1506" s="49"/>
      <c r="P1506" s="245">
        <f>O1506*H1506</f>
        <v>0</v>
      </c>
      <c r="Q1506" s="245">
        <v>0</v>
      </c>
      <c r="R1506" s="245">
        <f>Q1506*H1506</f>
        <v>0</v>
      </c>
      <c r="S1506" s="245">
        <v>0</v>
      </c>
      <c r="T1506" s="246">
        <f>S1506*H1506</f>
        <v>0</v>
      </c>
      <c r="AR1506" s="26" t="s">
        <v>121</v>
      </c>
      <c r="AT1506" s="26" t="s">
        <v>210</v>
      </c>
      <c r="AU1506" s="26" t="s">
        <v>85</v>
      </c>
      <c r="AY1506" s="26" t="s">
        <v>208</v>
      </c>
      <c r="BE1506" s="247">
        <f>IF(N1506="základní",J1506,0)</f>
        <v>0</v>
      </c>
      <c r="BF1506" s="247">
        <f>IF(N1506="snížená",J1506,0)</f>
        <v>0</v>
      </c>
      <c r="BG1506" s="247">
        <f>IF(N1506="zákl. přenesená",J1506,0)</f>
        <v>0</v>
      </c>
      <c r="BH1506" s="247">
        <f>IF(N1506="sníž. přenesená",J1506,0)</f>
        <v>0</v>
      </c>
      <c r="BI1506" s="247">
        <f>IF(N1506="nulová",J1506,0)</f>
        <v>0</v>
      </c>
      <c r="BJ1506" s="26" t="s">
        <v>18</v>
      </c>
      <c r="BK1506" s="247">
        <f>ROUND(I1506*H1506,2)</f>
        <v>0</v>
      </c>
      <c r="BL1506" s="26" t="s">
        <v>121</v>
      </c>
      <c r="BM1506" s="26" t="s">
        <v>1693</v>
      </c>
    </row>
    <row r="1507" spans="2:51" s="14" customFormat="1" ht="13.5">
      <c r="B1507" s="273"/>
      <c r="C1507" s="274"/>
      <c r="D1507" s="248" t="s">
        <v>218</v>
      </c>
      <c r="E1507" s="275" t="s">
        <v>22</v>
      </c>
      <c r="F1507" s="276" t="s">
        <v>1677</v>
      </c>
      <c r="G1507" s="274"/>
      <c r="H1507" s="275" t="s">
        <v>22</v>
      </c>
      <c r="I1507" s="277"/>
      <c r="J1507" s="274"/>
      <c r="K1507" s="274"/>
      <c r="L1507" s="278"/>
      <c r="M1507" s="279"/>
      <c r="N1507" s="280"/>
      <c r="O1507" s="280"/>
      <c r="P1507" s="280"/>
      <c r="Q1507" s="280"/>
      <c r="R1507" s="280"/>
      <c r="S1507" s="280"/>
      <c r="T1507" s="281"/>
      <c r="AT1507" s="282" t="s">
        <v>218</v>
      </c>
      <c r="AU1507" s="282" t="s">
        <v>85</v>
      </c>
      <c r="AV1507" s="14" t="s">
        <v>18</v>
      </c>
      <c r="AW1507" s="14" t="s">
        <v>39</v>
      </c>
      <c r="AX1507" s="14" t="s">
        <v>76</v>
      </c>
      <c r="AY1507" s="282" t="s">
        <v>208</v>
      </c>
    </row>
    <row r="1508" spans="2:51" s="12" customFormat="1" ht="13.5">
      <c r="B1508" s="251"/>
      <c r="C1508" s="252"/>
      <c r="D1508" s="248" t="s">
        <v>218</v>
      </c>
      <c r="E1508" s="253" t="s">
        <v>22</v>
      </c>
      <c r="F1508" s="254" t="s">
        <v>1694</v>
      </c>
      <c r="G1508" s="252"/>
      <c r="H1508" s="255">
        <v>4</v>
      </c>
      <c r="I1508" s="256"/>
      <c r="J1508" s="252"/>
      <c r="K1508" s="252"/>
      <c r="L1508" s="257"/>
      <c r="M1508" s="258"/>
      <c r="N1508" s="259"/>
      <c r="O1508" s="259"/>
      <c r="P1508" s="259"/>
      <c r="Q1508" s="259"/>
      <c r="R1508" s="259"/>
      <c r="S1508" s="259"/>
      <c r="T1508" s="260"/>
      <c r="AT1508" s="261" t="s">
        <v>218</v>
      </c>
      <c r="AU1508" s="261" t="s">
        <v>85</v>
      </c>
      <c r="AV1508" s="12" t="s">
        <v>85</v>
      </c>
      <c r="AW1508" s="12" t="s">
        <v>39</v>
      </c>
      <c r="AX1508" s="12" t="s">
        <v>18</v>
      </c>
      <c r="AY1508" s="261" t="s">
        <v>208</v>
      </c>
    </row>
    <row r="1509" spans="2:65" s="1" customFormat="1" ht="63.75" customHeight="1">
      <c r="B1509" s="48"/>
      <c r="C1509" s="236" t="s">
        <v>1695</v>
      </c>
      <c r="D1509" s="236" t="s">
        <v>210</v>
      </c>
      <c r="E1509" s="237" t="s">
        <v>1696</v>
      </c>
      <c r="F1509" s="238" t="s">
        <v>1697</v>
      </c>
      <c r="G1509" s="239" t="s">
        <v>318</v>
      </c>
      <c r="H1509" s="240">
        <v>1</v>
      </c>
      <c r="I1509" s="241"/>
      <c r="J1509" s="242">
        <f>ROUND(I1509*H1509,2)</f>
        <v>0</v>
      </c>
      <c r="K1509" s="238" t="s">
        <v>22</v>
      </c>
      <c r="L1509" s="74"/>
      <c r="M1509" s="243" t="s">
        <v>22</v>
      </c>
      <c r="N1509" s="244" t="s">
        <v>47</v>
      </c>
      <c r="O1509" s="49"/>
      <c r="P1509" s="245">
        <f>O1509*H1509</f>
        <v>0</v>
      </c>
      <c r="Q1509" s="245">
        <v>0</v>
      </c>
      <c r="R1509" s="245">
        <f>Q1509*H1509</f>
        <v>0</v>
      </c>
      <c r="S1509" s="245">
        <v>0</v>
      </c>
      <c r="T1509" s="246">
        <f>S1509*H1509</f>
        <v>0</v>
      </c>
      <c r="AR1509" s="26" t="s">
        <v>121</v>
      </c>
      <c r="AT1509" s="26" t="s">
        <v>210</v>
      </c>
      <c r="AU1509" s="26" t="s">
        <v>85</v>
      </c>
      <c r="AY1509" s="26" t="s">
        <v>208</v>
      </c>
      <c r="BE1509" s="247">
        <f>IF(N1509="základní",J1509,0)</f>
        <v>0</v>
      </c>
      <c r="BF1509" s="247">
        <f>IF(N1509="snížená",J1509,0)</f>
        <v>0</v>
      </c>
      <c r="BG1509" s="247">
        <f>IF(N1509="zákl. přenesená",J1509,0)</f>
        <v>0</v>
      </c>
      <c r="BH1509" s="247">
        <f>IF(N1509="sníž. přenesená",J1509,0)</f>
        <v>0</v>
      </c>
      <c r="BI1509" s="247">
        <f>IF(N1509="nulová",J1509,0)</f>
        <v>0</v>
      </c>
      <c r="BJ1509" s="26" t="s">
        <v>18</v>
      </c>
      <c r="BK1509" s="247">
        <f>ROUND(I1509*H1509,2)</f>
        <v>0</v>
      </c>
      <c r="BL1509" s="26" t="s">
        <v>121</v>
      </c>
      <c r="BM1509" s="26" t="s">
        <v>1698</v>
      </c>
    </row>
    <row r="1510" spans="2:51" s="14" customFormat="1" ht="13.5">
      <c r="B1510" s="273"/>
      <c r="C1510" s="274"/>
      <c r="D1510" s="248" t="s">
        <v>218</v>
      </c>
      <c r="E1510" s="275" t="s">
        <v>22</v>
      </c>
      <c r="F1510" s="276" t="s">
        <v>1677</v>
      </c>
      <c r="G1510" s="274"/>
      <c r="H1510" s="275" t="s">
        <v>22</v>
      </c>
      <c r="I1510" s="277"/>
      <c r="J1510" s="274"/>
      <c r="K1510" s="274"/>
      <c r="L1510" s="278"/>
      <c r="M1510" s="279"/>
      <c r="N1510" s="280"/>
      <c r="O1510" s="280"/>
      <c r="P1510" s="280"/>
      <c r="Q1510" s="280"/>
      <c r="R1510" s="280"/>
      <c r="S1510" s="280"/>
      <c r="T1510" s="281"/>
      <c r="AT1510" s="282" t="s">
        <v>218</v>
      </c>
      <c r="AU1510" s="282" t="s">
        <v>85</v>
      </c>
      <c r="AV1510" s="14" t="s">
        <v>18</v>
      </c>
      <c r="AW1510" s="14" t="s">
        <v>39</v>
      </c>
      <c r="AX1510" s="14" t="s">
        <v>76</v>
      </c>
      <c r="AY1510" s="282" t="s">
        <v>208</v>
      </c>
    </row>
    <row r="1511" spans="2:51" s="12" customFormat="1" ht="13.5">
      <c r="B1511" s="251"/>
      <c r="C1511" s="252"/>
      <c r="D1511" s="248" t="s">
        <v>218</v>
      </c>
      <c r="E1511" s="253" t="s">
        <v>22</v>
      </c>
      <c r="F1511" s="254" t="s">
        <v>1670</v>
      </c>
      <c r="G1511" s="252"/>
      <c r="H1511" s="255">
        <v>1</v>
      </c>
      <c r="I1511" s="256"/>
      <c r="J1511" s="252"/>
      <c r="K1511" s="252"/>
      <c r="L1511" s="257"/>
      <c r="M1511" s="258"/>
      <c r="N1511" s="259"/>
      <c r="O1511" s="259"/>
      <c r="P1511" s="259"/>
      <c r="Q1511" s="259"/>
      <c r="R1511" s="259"/>
      <c r="S1511" s="259"/>
      <c r="T1511" s="260"/>
      <c r="AT1511" s="261" t="s">
        <v>218</v>
      </c>
      <c r="AU1511" s="261" t="s">
        <v>85</v>
      </c>
      <c r="AV1511" s="12" t="s">
        <v>85</v>
      </c>
      <c r="AW1511" s="12" t="s">
        <v>39</v>
      </c>
      <c r="AX1511" s="12" t="s">
        <v>18</v>
      </c>
      <c r="AY1511" s="261" t="s">
        <v>208</v>
      </c>
    </row>
    <row r="1512" spans="2:65" s="1" customFormat="1" ht="63.75" customHeight="1">
      <c r="B1512" s="48"/>
      <c r="C1512" s="236" t="s">
        <v>1699</v>
      </c>
      <c r="D1512" s="236" t="s">
        <v>210</v>
      </c>
      <c r="E1512" s="237" t="s">
        <v>1700</v>
      </c>
      <c r="F1512" s="238" t="s">
        <v>1701</v>
      </c>
      <c r="G1512" s="239" t="s">
        <v>318</v>
      </c>
      <c r="H1512" s="240">
        <v>5</v>
      </c>
      <c r="I1512" s="241"/>
      <c r="J1512" s="242">
        <f>ROUND(I1512*H1512,2)</f>
        <v>0</v>
      </c>
      <c r="K1512" s="238" t="s">
        <v>22</v>
      </c>
      <c r="L1512" s="74"/>
      <c r="M1512" s="243" t="s">
        <v>22</v>
      </c>
      <c r="N1512" s="244" t="s">
        <v>47</v>
      </c>
      <c r="O1512" s="49"/>
      <c r="P1512" s="245">
        <f>O1512*H1512</f>
        <v>0</v>
      </c>
      <c r="Q1512" s="245">
        <v>0</v>
      </c>
      <c r="R1512" s="245">
        <f>Q1512*H1512</f>
        <v>0</v>
      </c>
      <c r="S1512" s="245">
        <v>0</v>
      </c>
      <c r="T1512" s="246">
        <f>S1512*H1512</f>
        <v>0</v>
      </c>
      <c r="AR1512" s="26" t="s">
        <v>121</v>
      </c>
      <c r="AT1512" s="26" t="s">
        <v>210</v>
      </c>
      <c r="AU1512" s="26" t="s">
        <v>85</v>
      </c>
      <c r="AY1512" s="26" t="s">
        <v>208</v>
      </c>
      <c r="BE1512" s="247">
        <f>IF(N1512="základní",J1512,0)</f>
        <v>0</v>
      </c>
      <c r="BF1512" s="247">
        <f>IF(N1512="snížená",J1512,0)</f>
        <v>0</v>
      </c>
      <c r="BG1512" s="247">
        <f>IF(N1512="zákl. přenesená",J1512,0)</f>
        <v>0</v>
      </c>
      <c r="BH1512" s="247">
        <f>IF(N1512="sníž. přenesená",J1512,0)</f>
        <v>0</v>
      </c>
      <c r="BI1512" s="247">
        <f>IF(N1512="nulová",J1512,0)</f>
        <v>0</v>
      </c>
      <c r="BJ1512" s="26" t="s">
        <v>18</v>
      </c>
      <c r="BK1512" s="247">
        <f>ROUND(I1512*H1512,2)</f>
        <v>0</v>
      </c>
      <c r="BL1512" s="26" t="s">
        <v>121</v>
      </c>
      <c r="BM1512" s="26" t="s">
        <v>1702</v>
      </c>
    </row>
    <row r="1513" spans="2:51" s="14" customFormat="1" ht="13.5">
      <c r="B1513" s="273"/>
      <c r="C1513" s="274"/>
      <c r="D1513" s="248" t="s">
        <v>218</v>
      </c>
      <c r="E1513" s="275" t="s">
        <v>22</v>
      </c>
      <c r="F1513" s="276" t="s">
        <v>1677</v>
      </c>
      <c r="G1513" s="274"/>
      <c r="H1513" s="275" t="s">
        <v>22</v>
      </c>
      <c r="I1513" s="277"/>
      <c r="J1513" s="274"/>
      <c r="K1513" s="274"/>
      <c r="L1513" s="278"/>
      <c r="M1513" s="279"/>
      <c r="N1513" s="280"/>
      <c r="O1513" s="280"/>
      <c r="P1513" s="280"/>
      <c r="Q1513" s="280"/>
      <c r="R1513" s="280"/>
      <c r="S1513" s="280"/>
      <c r="T1513" s="281"/>
      <c r="AT1513" s="282" t="s">
        <v>218</v>
      </c>
      <c r="AU1513" s="282" t="s">
        <v>85</v>
      </c>
      <c r="AV1513" s="14" t="s">
        <v>18</v>
      </c>
      <c r="AW1513" s="14" t="s">
        <v>39</v>
      </c>
      <c r="AX1513" s="14" t="s">
        <v>76</v>
      </c>
      <c r="AY1513" s="282" t="s">
        <v>208</v>
      </c>
    </row>
    <row r="1514" spans="2:51" s="12" customFormat="1" ht="13.5">
      <c r="B1514" s="251"/>
      <c r="C1514" s="252"/>
      <c r="D1514" s="248" t="s">
        <v>218</v>
      </c>
      <c r="E1514" s="253" t="s">
        <v>22</v>
      </c>
      <c r="F1514" s="254" t="s">
        <v>1703</v>
      </c>
      <c r="G1514" s="252"/>
      <c r="H1514" s="255">
        <v>5</v>
      </c>
      <c r="I1514" s="256"/>
      <c r="J1514" s="252"/>
      <c r="K1514" s="252"/>
      <c r="L1514" s="257"/>
      <c r="M1514" s="258"/>
      <c r="N1514" s="259"/>
      <c r="O1514" s="259"/>
      <c r="P1514" s="259"/>
      <c r="Q1514" s="259"/>
      <c r="R1514" s="259"/>
      <c r="S1514" s="259"/>
      <c r="T1514" s="260"/>
      <c r="AT1514" s="261" t="s">
        <v>218</v>
      </c>
      <c r="AU1514" s="261" t="s">
        <v>85</v>
      </c>
      <c r="AV1514" s="12" t="s">
        <v>85</v>
      </c>
      <c r="AW1514" s="12" t="s">
        <v>39</v>
      </c>
      <c r="AX1514" s="12" t="s">
        <v>18</v>
      </c>
      <c r="AY1514" s="261" t="s">
        <v>208</v>
      </c>
    </row>
    <row r="1515" spans="2:65" s="1" customFormat="1" ht="63.75" customHeight="1">
      <c r="B1515" s="48"/>
      <c r="C1515" s="236" t="s">
        <v>1704</v>
      </c>
      <c r="D1515" s="236" t="s">
        <v>210</v>
      </c>
      <c r="E1515" s="237" t="s">
        <v>1705</v>
      </c>
      <c r="F1515" s="238" t="s">
        <v>1706</v>
      </c>
      <c r="G1515" s="239" t="s">
        <v>318</v>
      </c>
      <c r="H1515" s="240">
        <v>1</v>
      </c>
      <c r="I1515" s="241"/>
      <c r="J1515" s="242">
        <f>ROUND(I1515*H1515,2)</f>
        <v>0</v>
      </c>
      <c r="K1515" s="238" t="s">
        <v>22</v>
      </c>
      <c r="L1515" s="74"/>
      <c r="M1515" s="243" t="s">
        <v>22</v>
      </c>
      <c r="N1515" s="244" t="s">
        <v>47</v>
      </c>
      <c r="O1515" s="49"/>
      <c r="P1515" s="245">
        <f>O1515*H1515</f>
        <v>0</v>
      </c>
      <c r="Q1515" s="245">
        <v>0</v>
      </c>
      <c r="R1515" s="245">
        <f>Q1515*H1515</f>
        <v>0</v>
      </c>
      <c r="S1515" s="245">
        <v>0</v>
      </c>
      <c r="T1515" s="246">
        <f>S1515*H1515</f>
        <v>0</v>
      </c>
      <c r="AR1515" s="26" t="s">
        <v>121</v>
      </c>
      <c r="AT1515" s="26" t="s">
        <v>210</v>
      </c>
      <c r="AU1515" s="26" t="s">
        <v>85</v>
      </c>
      <c r="AY1515" s="26" t="s">
        <v>208</v>
      </c>
      <c r="BE1515" s="247">
        <f>IF(N1515="základní",J1515,0)</f>
        <v>0</v>
      </c>
      <c r="BF1515" s="247">
        <f>IF(N1515="snížená",J1515,0)</f>
        <v>0</v>
      </c>
      <c r="BG1515" s="247">
        <f>IF(N1515="zákl. přenesená",J1515,0)</f>
        <v>0</v>
      </c>
      <c r="BH1515" s="247">
        <f>IF(N1515="sníž. přenesená",J1515,0)</f>
        <v>0</v>
      </c>
      <c r="BI1515" s="247">
        <f>IF(N1515="nulová",J1515,0)</f>
        <v>0</v>
      </c>
      <c r="BJ1515" s="26" t="s">
        <v>18</v>
      </c>
      <c r="BK1515" s="247">
        <f>ROUND(I1515*H1515,2)</f>
        <v>0</v>
      </c>
      <c r="BL1515" s="26" t="s">
        <v>121</v>
      </c>
      <c r="BM1515" s="26" t="s">
        <v>1707</v>
      </c>
    </row>
    <row r="1516" spans="2:51" s="14" customFormat="1" ht="13.5">
      <c r="B1516" s="273"/>
      <c r="C1516" s="274"/>
      <c r="D1516" s="248" t="s">
        <v>218</v>
      </c>
      <c r="E1516" s="275" t="s">
        <v>22</v>
      </c>
      <c r="F1516" s="276" t="s">
        <v>1677</v>
      </c>
      <c r="G1516" s="274"/>
      <c r="H1516" s="275" t="s">
        <v>22</v>
      </c>
      <c r="I1516" s="277"/>
      <c r="J1516" s="274"/>
      <c r="K1516" s="274"/>
      <c r="L1516" s="278"/>
      <c r="M1516" s="279"/>
      <c r="N1516" s="280"/>
      <c r="O1516" s="280"/>
      <c r="P1516" s="280"/>
      <c r="Q1516" s="280"/>
      <c r="R1516" s="280"/>
      <c r="S1516" s="280"/>
      <c r="T1516" s="281"/>
      <c r="AT1516" s="282" t="s">
        <v>218</v>
      </c>
      <c r="AU1516" s="282" t="s">
        <v>85</v>
      </c>
      <c r="AV1516" s="14" t="s">
        <v>18</v>
      </c>
      <c r="AW1516" s="14" t="s">
        <v>39</v>
      </c>
      <c r="AX1516" s="14" t="s">
        <v>76</v>
      </c>
      <c r="AY1516" s="282" t="s">
        <v>208</v>
      </c>
    </row>
    <row r="1517" spans="2:51" s="12" customFormat="1" ht="13.5">
      <c r="B1517" s="251"/>
      <c r="C1517" s="252"/>
      <c r="D1517" s="248" t="s">
        <v>218</v>
      </c>
      <c r="E1517" s="253" t="s">
        <v>22</v>
      </c>
      <c r="F1517" s="254" t="s">
        <v>1670</v>
      </c>
      <c r="G1517" s="252"/>
      <c r="H1517" s="255">
        <v>1</v>
      </c>
      <c r="I1517" s="256"/>
      <c r="J1517" s="252"/>
      <c r="K1517" s="252"/>
      <c r="L1517" s="257"/>
      <c r="M1517" s="258"/>
      <c r="N1517" s="259"/>
      <c r="O1517" s="259"/>
      <c r="P1517" s="259"/>
      <c r="Q1517" s="259"/>
      <c r="R1517" s="259"/>
      <c r="S1517" s="259"/>
      <c r="T1517" s="260"/>
      <c r="AT1517" s="261" t="s">
        <v>218</v>
      </c>
      <c r="AU1517" s="261" t="s">
        <v>85</v>
      </c>
      <c r="AV1517" s="12" t="s">
        <v>85</v>
      </c>
      <c r="AW1517" s="12" t="s">
        <v>39</v>
      </c>
      <c r="AX1517" s="12" t="s">
        <v>18</v>
      </c>
      <c r="AY1517" s="261" t="s">
        <v>208</v>
      </c>
    </row>
    <row r="1518" spans="2:65" s="1" customFormat="1" ht="51" customHeight="1">
      <c r="B1518" s="48"/>
      <c r="C1518" s="236" t="s">
        <v>1708</v>
      </c>
      <c r="D1518" s="236" t="s">
        <v>210</v>
      </c>
      <c r="E1518" s="237" t="s">
        <v>1709</v>
      </c>
      <c r="F1518" s="238" t="s">
        <v>1710</v>
      </c>
      <c r="G1518" s="239" t="s">
        <v>318</v>
      </c>
      <c r="H1518" s="240">
        <v>2</v>
      </c>
      <c r="I1518" s="241"/>
      <c r="J1518" s="242">
        <f>ROUND(I1518*H1518,2)</f>
        <v>0</v>
      </c>
      <c r="K1518" s="238" t="s">
        <v>22</v>
      </c>
      <c r="L1518" s="74"/>
      <c r="M1518" s="243" t="s">
        <v>22</v>
      </c>
      <c r="N1518" s="244" t="s">
        <v>47</v>
      </c>
      <c r="O1518" s="49"/>
      <c r="P1518" s="245">
        <f>O1518*H1518</f>
        <v>0</v>
      </c>
      <c r="Q1518" s="245">
        <v>0</v>
      </c>
      <c r="R1518" s="245">
        <f>Q1518*H1518</f>
        <v>0</v>
      </c>
      <c r="S1518" s="245">
        <v>0</v>
      </c>
      <c r="T1518" s="246">
        <f>S1518*H1518</f>
        <v>0</v>
      </c>
      <c r="AR1518" s="26" t="s">
        <v>121</v>
      </c>
      <c r="AT1518" s="26" t="s">
        <v>210</v>
      </c>
      <c r="AU1518" s="26" t="s">
        <v>85</v>
      </c>
      <c r="AY1518" s="26" t="s">
        <v>208</v>
      </c>
      <c r="BE1518" s="247">
        <f>IF(N1518="základní",J1518,0)</f>
        <v>0</v>
      </c>
      <c r="BF1518" s="247">
        <f>IF(N1518="snížená",J1518,0)</f>
        <v>0</v>
      </c>
      <c r="BG1518" s="247">
        <f>IF(N1518="zákl. přenesená",J1518,0)</f>
        <v>0</v>
      </c>
      <c r="BH1518" s="247">
        <f>IF(N1518="sníž. přenesená",J1518,0)</f>
        <v>0</v>
      </c>
      <c r="BI1518" s="247">
        <f>IF(N1518="nulová",J1518,0)</f>
        <v>0</v>
      </c>
      <c r="BJ1518" s="26" t="s">
        <v>18</v>
      </c>
      <c r="BK1518" s="247">
        <f>ROUND(I1518*H1518,2)</f>
        <v>0</v>
      </c>
      <c r="BL1518" s="26" t="s">
        <v>121</v>
      </c>
      <c r="BM1518" s="26" t="s">
        <v>1711</v>
      </c>
    </row>
    <row r="1519" spans="2:51" s="14" customFormat="1" ht="13.5">
      <c r="B1519" s="273"/>
      <c r="C1519" s="274"/>
      <c r="D1519" s="248" t="s">
        <v>218</v>
      </c>
      <c r="E1519" s="275" t="s">
        <v>22</v>
      </c>
      <c r="F1519" s="276" t="s">
        <v>1677</v>
      </c>
      <c r="G1519" s="274"/>
      <c r="H1519" s="275" t="s">
        <v>22</v>
      </c>
      <c r="I1519" s="277"/>
      <c r="J1519" s="274"/>
      <c r="K1519" s="274"/>
      <c r="L1519" s="278"/>
      <c r="M1519" s="279"/>
      <c r="N1519" s="280"/>
      <c r="O1519" s="280"/>
      <c r="P1519" s="280"/>
      <c r="Q1519" s="280"/>
      <c r="R1519" s="280"/>
      <c r="S1519" s="280"/>
      <c r="T1519" s="281"/>
      <c r="AT1519" s="282" t="s">
        <v>218</v>
      </c>
      <c r="AU1519" s="282" t="s">
        <v>85</v>
      </c>
      <c r="AV1519" s="14" t="s">
        <v>18</v>
      </c>
      <c r="AW1519" s="14" t="s">
        <v>39</v>
      </c>
      <c r="AX1519" s="14" t="s">
        <v>76</v>
      </c>
      <c r="AY1519" s="282" t="s">
        <v>208</v>
      </c>
    </row>
    <row r="1520" spans="2:51" s="12" customFormat="1" ht="13.5">
      <c r="B1520" s="251"/>
      <c r="C1520" s="252"/>
      <c r="D1520" s="248" t="s">
        <v>218</v>
      </c>
      <c r="E1520" s="253" t="s">
        <v>22</v>
      </c>
      <c r="F1520" s="254" t="s">
        <v>1671</v>
      </c>
      <c r="G1520" s="252"/>
      <c r="H1520" s="255">
        <v>1</v>
      </c>
      <c r="I1520" s="256"/>
      <c r="J1520" s="252"/>
      <c r="K1520" s="252"/>
      <c r="L1520" s="257"/>
      <c r="M1520" s="258"/>
      <c r="N1520" s="259"/>
      <c r="O1520" s="259"/>
      <c r="P1520" s="259"/>
      <c r="Q1520" s="259"/>
      <c r="R1520" s="259"/>
      <c r="S1520" s="259"/>
      <c r="T1520" s="260"/>
      <c r="AT1520" s="261" t="s">
        <v>218</v>
      </c>
      <c r="AU1520" s="261" t="s">
        <v>85</v>
      </c>
      <c r="AV1520" s="12" t="s">
        <v>85</v>
      </c>
      <c r="AW1520" s="12" t="s">
        <v>39</v>
      </c>
      <c r="AX1520" s="12" t="s">
        <v>76</v>
      </c>
      <c r="AY1520" s="261" t="s">
        <v>208</v>
      </c>
    </row>
    <row r="1521" spans="2:51" s="12" customFormat="1" ht="13.5">
      <c r="B1521" s="251"/>
      <c r="C1521" s="252"/>
      <c r="D1521" s="248" t="s">
        <v>218</v>
      </c>
      <c r="E1521" s="253" t="s">
        <v>22</v>
      </c>
      <c r="F1521" s="254" t="s">
        <v>1712</v>
      </c>
      <c r="G1521" s="252"/>
      <c r="H1521" s="255">
        <v>1</v>
      </c>
      <c r="I1521" s="256"/>
      <c r="J1521" s="252"/>
      <c r="K1521" s="252"/>
      <c r="L1521" s="257"/>
      <c r="M1521" s="258"/>
      <c r="N1521" s="259"/>
      <c r="O1521" s="259"/>
      <c r="P1521" s="259"/>
      <c r="Q1521" s="259"/>
      <c r="R1521" s="259"/>
      <c r="S1521" s="259"/>
      <c r="T1521" s="260"/>
      <c r="AT1521" s="261" t="s">
        <v>218</v>
      </c>
      <c r="AU1521" s="261" t="s">
        <v>85</v>
      </c>
      <c r="AV1521" s="12" t="s">
        <v>85</v>
      </c>
      <c r="AW1521" s="12" t="s">
        <v>39</v>
      </c>
      <c r="AX1521" s="12" t="s">
        <v>76</v>
      </c>
      <c r="AY1521" s="261" t="s">
        <v>208</v>
      </c>
    </row>
    <row r="1522" spans="2:51" s="13" customFormat="1" ht="13.5">
      <c r="B1522" s="262"/>
      <c r="C1522" s="263"/>
      <c r="D1522" s="248" t="s">
        <v>218</v>
      </c>
      <c r="E1522" s="264" t="s">
        <v>22</v>
      </c>
      <c r="F1522" s="265" t="s">
        <v>259</v>
      </c>
      <c r="G1522" s="263"/>
      <c r="H1522" s="266">
        <v>2</v>
      </c>
      <c r="I1522" s="267"/>
      <c r="J1522" s="263"/>
      <c r="K1522" s="263"/>
      <c r="L1522" s="268"/>
      <c r="M1522" s="269"/>
      <c r="N1522" s="270"/>
      <c r="O1522" s="270"/>
      <c r="P1522" s="270"/>
      <c r="Q1522" s="270"/>
      <c r="R1522" s="270"/>
      <c r="S1522" s="270"/>
      <c r="T1522" s="271"/>
      <c r="AT1522" s="272" t="s">
        <v>218</v>
      </c>
      <c r="AU1522" s="272" t="s">
        <v>85</v>
      </c>
      <c r="AV1522" s="13" t="s">
        <v>121</v>
      </c>
      <c r="AW1522" s="13" t="s">
        <v>39</v>
      </c>
      <c r="AX1522" s="13" t="s">
        <v>18</v>
      </c>
      <c r="AY1522" s="272" t="s">
        <v>208</v>
      </c>
    </row>
    <row r="1523" spans="2:65" s="1" customFormat="1" ht="51" customHeight="1">
      <c r="B1523" s="48"/>
      <c r="C1523" s="236" t="s">
        <v>1713</v>
      </c>
      <c r="D1523" s="236" t="s">
        <v>210</v>
      </c>
      <c r="E1523" s="237" t="s">
        <v>1714</v>
      </c>
      <c r="F1523" s="238" t="s">
        <v>1710</v>
      </c>
      <c r="G1523" s="239" t="s">
        <v>318</v>
      </c>
      <c r="H1523" s="240">
        <v>2</v>
      </c>
      <c r="I1523" s="241"/>
      <c r="J1523" s="242">
        <f>ROUND(I1523*H1523,2)</f>
        <v>0</v>
      </c>
      <c r="K1523" s="238" t="s">
        <v>22</v>
      </c>
      <c r="L1523" s="74"/>
      <c r="M1523" s="243" t="s">
        <v>22</v>
      </c>
      <c r="N1523" s="244" t="s">
        <v>47</v>
      </c>
      <c r="O1523" s="49"/>
      <c r="P1523" s="245">
        <f>O1523*H1523</f>
        <v>0</v>
      </c>
      <c r="Q1523" s="245">
        <v>0</v>
      </c>
      <c r="R1523" s="245">
        <f>Q1523*H1523</f>
        <v>0</v>
      </c>
      <c r="S1523" s="245">
        <v>0</v>
      </c>
      <c r="T1523" s="246">
        <f>S1523*H1523</f>
        <v>0</v>
      </c>
      <c r="AR1523" s="26" t="s">
        <v>121</v>
      </c>
      <c r="AT1523" s="26" t="s">
        <v>210</v>
      </c>
      <c r="AU1523" s="26" t="s">
        <v>85</v>
      </c>
      <c r="AY1523" s="26" t="s">
        <v>208</v>
      </c>
      <c r="BE1523" s="247">
        <f>IF(N1523="základní",J1523,0)</f>
        <v>0</v>
      </c>
      <c r="BF1523" s="247">
        <f>IF(N1523="snížená",J1523,0)</f>
        <v>0</v>
      </c>
      <c r="BG1523" s="247">
        <f>IF(N1523="zákl. přenesená",J1523,0)</f>
        <v>0</v>
      </c>
      <c r="BH1523" s="247">
        <f>IF(N1523="sníž. přenesená",J1523,0)</f>
        <v>0</v>
      </c>
      <c r="BI1523" s="247">
        <f>IF(N1523="nulová",J1523,0)</f>
        <v>0</v>
      </c>
      <c r="BJ1523" s="26" t="s">
        <v>18</v>
      </c>
      <c r="BK1523" s="247">
        <f>ROUND(I1523*H1523,2)</f>
        <v>0</v>
      </c>
      <c r="BL1523" s="26" t="s">
        <v>121</v>
      </c>
      <c r="BM1523" s="26" t="s">
        <v>1715</v>
      </c>
    </row>
    <row r="1524" spans="2:51" s="14" customFormat="1" ht="13.5">
      <c r="B1524" s="273"/>
      <c r="C1524" s="274"/>
      <c r="D1524" s="248" t="s">
        <v>218</v>
      </c>
      <c r="E1524" s="275" t="s">
        <v>22</v>
      </c>
      <c r="F1524" s="276" t="s">
        <v>1677</v>
      </c>
      <c r="G1524" s="274"/>
      <c r="H1524" s="275" t="s">
        <v>22</v>
      </c>
      <c r="I1524" s="277"/>
      <c r="J1524" s="274"/>
      <c r="K1524" s="274"/>
      <c r="L1524" s="278"/>
      <c r="M1524" s="279"/>
      <c r="N1524" s="280"/>
      <c r="O1524" s="280"/>
      <c r="P1524" s="280"/>
      <c r="Q1524" s="280"/>
      <c r="R1524" s="280"/>
      <c r="S1524" s="280"/>
      <c r="T1524" s="281"/>
      <c r="AT1524" s="282" t="s">
        <v>218</v>
      </c>
      <c r="AU1524" s="282" t="s">
        <v>85</v>
      </c>
      <c r="AV1524" s="14" t="s">
        <v>18</v>
      </c>
      <c r="AW1524" s="14" t="s">
        <v>39</v>
      </c>
      <c r="AX1524" s="14" t="s">
        <v>76</v>
      </c>
      <c r="AY1524" s="282" t="s">
        <v>208</v>
      </c>
    </row>
    <row r="1525" spans="2:51" s="12" customFormat="1" ht="13.5">
      <c r="B1525" s="251"/>
      <c r="C1525" s="252"/>
      <c r="D1525" s="248" t="s">
        <v>218</v>
      </c>
      <c r="E1525" s="253" t="s">
        <v>22</v>
      </c>
      <c r="F1525" s="254" t="s">
        <v>1671</v>
      </c>
      <c r="G1525" s="252"/>
      <c r="H1525" s="255">
        <v>1</v>
      </c>
      <c r="I1525" s="256"/>
      <c r="J1525" s="252"/>
      <c r="K1525" s="252"/>
      <c r="L1525" s="257"/>
      <c r="M1525" s="258"/>
      <c r="N1525" s="259"/>
      <c r="O1525" s="259"/>
      <c r="P1525" s="259"/>
      <c r="Q1525" s="259"/>
      <c r="R1525" s="259"/>
      <c r="S1525" s="259"/>
      <c r="T1525" s="260"/>
      <c r="AT1525" s="261" t="s">
        <v>218</v>
      </c>
      <c r="AU1525" s="261" t="s">
        <v>85</v>
      </c>
      <c r="AV1525" s="12" t="s">
        <v>85</v>
      </c>
      <c r="AW1525" s="12" t="s">
        <v>39</v>
      </c>
      <c r="AX1525" s="12" t="s">
        <v>76</v>
      </c>
      <c r="AY1525" s="261" t="s">
        <v>208</v>
      </c>
    </row>
    <row r="1526" spans="2:51" s="12" customFormat="1" ht="13.5">
      <c r="B1526" s="251"/>
      <c r="C1526" s="252"/>
      <c r="D1526" s="248" t="s">
        <v>218</v>
      </c>
      <c r="E1526" s="253" t="s">
        <v>22</v>
      </c>
      <c r="F1526" s="254" t="s">
        <v>1712</v>
      </c>
      <c r="G1526" s="252"/>
      <c r="H1526" s="255">
        <v>1</v>
      </c>
      <c r="I1526" s="256"/>
      <c r="J1526" s="252"/>
      <c r="K1526" s="252"/>
      <c r="L1526" s="257"/>
      <c r="M1526" s="258"/>
      <c r="N1526" s="259"/>
      <c r="O1526" s="259"/>
      <c r="P1526" s="259"/>
      <c r="Q1526" s="259"/>
      <c r="R1526" s="259"/>
      <c r="S1526" s="259"/>
      <c r="T1526" s="260"/>
      <c r="AT1526" s="261" t="s">
        <v>218</v>
      </c>
      <c r="AU1526" s="261" t="s">
        <v>85</v>
      </c>
      <c r="AV1526" s="12" t="s">
        <v>85</v>
      </c>
      <c r="AW1526" s="12" t="s">
        <v>39</v>
      </c>
      <c r="AX1526" s="12" t="s">
        <v>76</v>
      </c>
      <c r="AY1526" s="261" t="s">
        <v>208</v>
      </c>
    </row>
    <row r="1527" spans="2:51" s="13" customFormat="1" ht="13.5">
      <c r="B1527" s="262"/>
      <c r="C1527" s="263"/>
      <c r="D1527" s="248" t="s">
        <v>218</v>
      </c>
      <c r="E1527" s="264" t="s">
        <v>22</v>
      </c>
      <c r="F1527" s="265" t="s">
        <v>259</v>
      </c>
      <c r="G1527" s="263"/>
      <c r="H1527" s="266">
        <v>2</v>
      </c>
      <c r="I1527" s="267"/>
      <c r="J1527" s="263"/>
      <c r="K1527" s="263"/>
      <c r="L1527" s="268"/>
      <c r="M1527" s="269"/>
      <c r="N1527" s="270"/>
      <c r="O1527" s="270"/>
      <c r="P1527" s="270"/>
      <c r="Q1527" s="270"/>
      <c r="R1527" s="270"/>
      <c r="S1527" s="270"/>
      <c r="T1527" s="271"/>
      <c r="AT1527" s="272" t="s">
        <v>218</v>
      </c>
      <c r="AU1527" s="272" t="s">
        <v>85</v>
      </c>
      <c r="AV1527" s="13" t="s">
        <v>121</v>
      </c>
      <c r="AW1527" s="13" t="s">
        <v>39</v>
      </c>
      <c r="AX1527" s="13" t="s">
        <v>18</v>
      </c>
      <c r="AY1527" s="272" t="s">
        <v>208</v>
      </c>
    </row>
    <row r="1528" spans="2:65" s="1" customFormat="1" ht="51" customHeight="1">
      <c r="B1528" s="48"/>
      <c r="C1528" s="236" t="s">
        <v>1716</v>
      </c>
      <c r="D1528" s="236" t="s">
        <v>210</v>
      </c>
      <c r="E1528" s="237" t="s">
        <v>1717</v>
      </c>
      <c r="F1528" s="238" t="s">
        <v>1718</v>
      </c>
      <c r="G1528" s="239" t="s">
        <v>318</v>
      </c>
      <c r="H1528" s="240">
        <v>10</v>
      </c>
      <c r="I1528" s="241"/>
      <c r="J1528" s="242">
        <f>ROUND(I1528*H1528,2)</f>
        <v>0</v>
      </c>
      <c r="K1528" s="238" t="s">
        <v>22</v>
      </c>
      <c r="L1528" s="74"/>
      <c r="M1528" s="243" t="s">
        <v>22</v>
      </c>
      <c r="N1528" s="244" t="s">
        <v>47</v>
      </c>
      <c r="O1528" s="49"/>
      <c r="P1528" s="245">
        <f>O1528*H1528</f>
        <v>0</v>
      </c>
      <c r="Q1528" s="245">
        <v>0</v>
      </c>
      <c r="R1528" s="245">
        <f>Q1528*H1528</f>
        <v>0</v>
      </c>
      <c r="S1528" s="245">
        <v>0</v>
      </c>
      <c r="T1528" s="246">
        <f>S1528*H1528</f>
        <v>0</v>
      </c>
      <c r="AR1528" s="26" t="s">
        <v>121</v>
      </c>
      <c r="AT1528" s="26" t="s">
        <v>210</v>
      </c>
      <c r="AU1528" s="26" t="s">
        <v>85</v>
      </c>
      <c r="AY1528" s="26" t="s">
        <v>208</v>
      </c>
      <c r="BE1528" s="247">
        <f>IF(N1528="základní",J1528,0)</f>
        <v>0</v>
      </c>
      <c r="BF1528" s="247">
        <f>IF(N1528="snížená",J1528,0)</f>
        <v>0</v>
      </c>
      <c r="BG1528" s="247">
        <f>IF(N1528="zákl. přenesená",J1528,0)</f>
        <v>0</v>
      </c>
      <c r="BH1528" s="247">
        <f>IF(N1528="sníž. přenesená",J1528,0)</f>
        <v>0</v>
      </c>
      <c r="BI1528" s="247">
        <f>IF(N1528="nulová",J1528,0)</f>
        <v>0</v>
      </c>
      <c r="BJ1528" s="26" t="s">
        <v>18</v>
      </c>
      <c r="BK1528" s="247">
        <f>ROUND(I1528*H1528,2)</f>
        <v>0</v>
      </c>
      <c r="BL1528" s="26" t="s">
        <v>121</v>
      </c>
      <c r="BM1528" s="26" t="s">
        <v>1719</v>
      </c>
    </row>
    <row r="1529" spans="2:51" s="14" customFormat="1" ht="13.5">
      <c r="B1529" s="273"/>
      <c r="C1529" s="274"/>
      <c r="D1529" s="248" t="s">
        <v>218</v>
      </c>
      <c r="E1529" s="275" t="s">
        <v>22</v>
      </c>
      <c r="F1529" s="276" t="s">
        <v>1677</v>
      </c>
      <c r="G1529" s="274"/>
      <c r="H1529" s="275" t="s">
        <v>22</v>
      </c>
      <c r="I1529" s="277"/>
      <c r="J1529" s="274"/>
      <c r="K1529" s="274"/>
      <c r="L1529" s="278"/>
      <c r="M1529" s="279"/>
      <c r="N1529" s="280"/>
      <c r="O1529" s="280"/>
      <c r="P1529" s="280"/>
      <c r="Q1529" s="280"/>
      <c r="R1529" s="280"/>
      <c r="S1529" s="280"/>
      <c r="T1529" s="281"/>
      <c r="AT1529" s="282" t="s">
        <v>218</v>
      </c>
      <c r="AU1529" s="282" t="s">
        <v>85</v>
      </c>
      <c r="AV1529" s="14" t="s">
        <v>18</v>
      </c>
      <c r="AW1529" s="14" t="s">
        <v>39</v>
      </c>
      <c r="AX1529" s="14" t="s">
        <v>76</v>
      </c>
      <c r="AY1529" s="282" t="s">
        <v>208</v>
      </c>
    </row>
    <row r="1530" spans="2:51" s="12" customFormat="1" ht="13.5">
      <c r="B1530" s="251"/>
      <c r="C1530" s="252"/>
      <c r="D1530" s="248" t="s">
        <v>218</v>
      </c>
      <c r="E1530" s="253" t="s">
        <v>22</v>
      </c>
      <c r="F1530" s="254" t="s">
        <v>1720</v>
      </c>
      <c r="G1530" s="252"/>
      <c r="H1530" s="255">
        <v>4</v>
      </c>
      <c r="I1530" s="256"/>
      <c r="J1530" s="252"/>
      <c r="K1530" s="252"/>
      <c r="L1530" s="257"/>
      <c r="M1530" s="258"/>
      <c r="N1530" s="259"/>
      <c r="O1530" s="259"/>
      <c r="P1530" s="259"/>
      <c r="Q1530" s="259"/>
      <c r="R1530" s="259"/>
      <c r="S1530" s="259"/>
      <c r="T1530" s="260"/>
      <c r="AT1530" s="261" t="s">
        <v>218</v>
      </c>
      <c r="AU1530" s="261" t="s">
        <v>85</v>
      </c>
      <c r="AV1530" s="12" t="s">
        <v>85</v>
      </c>
      <c r="AW1530" s="12" t="s">
        <v>39</v>
      </c>
      <c r="AX1530" s="12" t="s">
        <v>76</v>
      </c>
      <c r="AY1530" s="261" t="s">
        <v>208</v>
      </c>
    </row>
    <row r="1531" spans="2:51" s="12" customFormat="1" ht="13.5">
      <c r="B1531" s="251"/>
      <c r="C1531" s="252"/>
      <c r="D1531" s="248" t="s">
        <v>218</v>
      </c>
      <c r="E1531" s="253" t="s">
        <v>22</v>
      </c>
      <c r="F1531" s="254" t="s">
        <v>1721</v>
      </c>
      <c r="G1531" s="252"/>
      <c r="H1531" s="255">
        <v>6</v>
      </c>
      <c r="I1531" s="256"/>
      <c r="J1531" s="252"/>
      <c r="K1531" s="252"/>
      <c r="L1531" s="257"/>
      <c r="M1531" s="258"/>
      <c r="N1531" s="259"/>
      <c r="O1531" s="259"/>
      <c r="P1531" s="259"/>
      <c r="Q1531" s="259"/>
      <c r="R1531" s="259"/>
      <c r="S1531" s="259"/>
      <c r="T1531" s="260"/>
      <c r="AT1531" s="261" t="s">
        <v>218</v>
      </c>
      <c r="AU1531" s="261" t="s">
        <v>85</v>
      </c>
      <c r="AV1531" s="12" t="s">
        <v>85</v>
      </c>
      <c r="AW1531" s="12" t="s">
        <v>39</v>
      </c>
      <c r="AX1531" s="12" t="s">
        <v>76</v>
      </c>
      <c r="AY1531" s="261" t="s">
        <v>208</v>
      </c>
    </row>
    <row r="1532" spans="2:51" s="13" customFormat="1" ht="13.5">
      <c r="B1532" s="262"/>
      <c r="C1532" s="263"/>
      <c r="D1532" s="248" t="s">
        <v>218</v>
      </c>
      <c r="E1532" s="264" t="s">
        <v>22</v>
      </c>
      <c r="F1532" s="265" t="s">
        <v>259</v>
      </c>
      <c r="G1532" s="263"/>
      <c r="H1532" s="266">
        <v>10</v>
      </c>
      <c r="I1532" s="267"/>
      <c r="J1532" s="263"/>
      <c r="K1532" s="263"/>
      <c r="L1532" s="268"/>
      <c r="M1532" s="269"/>
      <c r="N1532" s="270"/>
      <c r="O1532" s="270"/>
      <c r="P1532" s="270"/>
      <c r="Q1532" s="270"/>
      <c r="R1532" s="270"/>
      <c r="S1532" s="270"/>
      <c r="T1532" s="271"/>
      <c r="AT1532" s="272" t="s">
        <v>218</v>
      </c>
      <c r="AU1532" s="272" t="s">
        <v>85</v>
      </c>
      <c r="AV1532" s="13" t="s">
        <v>121</v>
      </c>
      <c r="AW1532" s="13" t="s">
        <v>39</v>
      </c>
      <c r="AX1532" s="13" t="s">
        <v>18</v>
      </c>
      <c r="AY1532" s="272" t="s">
        <v>208</v>
      </c>
    </row>
    <row r="1533" spans="2:65" s="1" customFormat="1" ht="51" customHeight="1">
      <c r="B1533" s="48"/>
      <c r="C1533" s="236" t="s">
        <v>1722</v>
      </c>
      <c r="D1533" s="236" t="s">
        <v>210</v>
      </c>
      <c r="E1533" s="237" t="s">
        <v>1723</v>
      </c>
      <c r="F1533" s="238" t="s">
        <v>1724</v>
      </c>
      <c r="G1533" s="239" t="s">
        <v>318</v>
      </c>
      <c r="H1533" s="240">
        <v>6</v>
      </c>
      <c r="I1533" s="241"/>
      <c r="J1533" s="242">
        <f>ROUND(I1533*H1533,2)</f>
        <v>0</v>
      </c>
      <c r="K1533" s="238" t="s">
        <v>22</v>
      </c>
      <c r="L1533" s="74"/>
      <c r="M1533" s="243" t="s">
        <v>22</v>
      </c>
      <c r="N1533" s="244" t="s">
        <v>47</v>
      </c>
      <c r="O1533" s="49"/>
      <c r="P1533" s="245">
        <f>O1533*H1533</f>
        <v>0</v>
      </c>
      <c r="Q1533" s="245">
        <v>0</v>
      </c>
      <c r="R1533" s="245">
        <f>Q1533*H1533</f>
        <v>0</v>
      </c>
      <c r="S1533" s="245">
        <v>0</v>
      </c>
      <c r="T1533" s="246">
        <f>S1533*H1533</f>
        <v>0</v>
      </c>
      <c r="AR1533" s="26" t="s">
        <v>121</v>
      </c>
      <c r="AT1533" s="26" t="s">
        <v>210</v>
      </c>
      <c r="AU1533" s="26" t="s">
        <v>85</v>
      </c>
      <c r="AY1533" s="26" t="s">
        <v>208</v>
      </c>
      <c r="BE1533" s="247">
        <f>IF(N1533="základní",J1533,0)</f>
        <v>0</v>
      </c>
      <c r="BF1533" s="247">
        <f>IF(N1533="snížená",J1533,0)</f>
        <v>0</v>
      </c>
      <c r="BG1533" s="247">
        <f>IF(N1533="zákl. přenesená",J1533,0)</f>
        <v>0</v>
      </c>
      <c r="BH1533" s="247">
        <f>IF(N1533="sníž. přenesená",J1533,0)</f>
        <v>0</v>
      </c>
      <c r="BI1533" s="247">
        <f>IF(N1533="nulová",J1533,0)</f>
        <v>0</v>
      </c>
      <c r="BJ1533" s="26" t="s">
        <v>18</v>
      </c>
      <c r="BK1533" s="247">
        <f>ROUND(I1533*H1533,2)</f>
        <v>0</v>
      </c>
      <c r="BL1533" s="26" t="s">
        <v>121</v>
      </c>
      <c r="BM1533" s="26" t="s">
        <v>1725</v>
      </c>
    </row>
    <row r="1534" spans="2:51" s="14" customFormat="1" ht="13.5">
      <c r="B1534" s="273"/>
      <c r="C1534" s="274"/>
      <c r="D1534" s="248" t="s">
        <v>218</v>
      </c>
      <c r="E1534" s="275" t="s">
        <v>22</v>
      </c>
      <c r="F1534" s="276" t="s">
        <v>1677</v>
      </c>
      <c r="G1534" s="274"/>
      <c r="H1534" s="275" t="s">
        <v>22</v>
      </c>
      <c r="I1534" s="277"/>
      <c r="J1534" s="274"/>
      <c r="K1534" s="274"/>
      <c r="L1534" s="278"/>
      <c r="M1534" s="279"/>
      <c r="N1534" s="280"/>
      <c r="O1534" s="280"/>
      <c r="P1534" s="280"/>
      <c r="Q1534" s="280"/>
      <c r="R1534" s="280"/>
      <c r="S1534" s="280"/>
      <c r="T1534" s="281"/>
      <c r="AT1534" s="282" t="s">
        <v>218</v>
      </c>
      <c r="AU1534" s="282" t="s">
        <v>85</v>
      </c>
      <c r="AV1534" s="14" t="s">
        <v>18</v>
      </c>
      <c r="AW1534" s="14" t="s">
        <v>39</v>
      </c>
      <c r="AX1534" s="14" t="s">
        <v>76</v>
      </c>
      <c r="AY1534" s="282" t="s">
        <v>208</v>
      </c>
    </row>
    <row r="1535" spans="2:51" s="12" customFormat="1" ht="13.5">
      <c r="B1535" s="251"/>
      <c r="C1535" s="252"/>
      <c r="D1535" s="248" t="s">
        <v>218</v>
      </c>
      <c r="E1535" s="253" t="s">
        <v>22</v>
      </c>
      <c r="F1535" s="254" t="s">
        <v>1726</v>
      </c>
      <c r="G1535" s="252"/>
      <c r="H1535" s="255">
        <v>3</v>
      </c>
      <c r="I1535" s="256"/>
      <c r="J1535" s="252"/>
      <c r="K1535" s="252"/>
      <c r="L1535" s="257"/>
      <c r="M1535" s="258"/>
      <c r="N1535" s="259"/>
      <c r="O1535" s="259"/>
      <c r="P1535" s="259"/>
      <c r="Q1535" s="259"/>
      <c r="R1535" s="259"/>
      <c r="S1535" s="259"/>
      <c r="T1535" s="260"/>
      <c r="AT1535" s="261" t="s">
        <v>218</v>
      </c>
      <c r="AU1535" s="261" t="s">
        <v>85</v>
      </c>
      <c r="AV1535" s="12" t="s">
        <v>85</v>
      </c>
      <c r="AW1535" s="12" t="s">
        <v>39</v>
      </c>
      <c r="AX1535" s="12" t="s">
        <v>76</v>
      </c>
      <c r="AY1535" s="261" t="s">
        <v>208</v>
      </c>
    </row>
    <row r="1536" spans="2:51" s="12" customFormat="1" ht="13.5">
      <c r="B1536" s="251"/>
      <c r="C1536" s="252"/>
      <c r="D1536" s="248" t="s">
        <v>218</v>
      </c>
      <c r="E1536" s="253" t="s">
        <v>22</v>
      </c>
      <c r="F1536" s="254" t="s">
        <v>1672</v>
      </c>
      <c r="G1536" s="252"/>
      <c r="H1536" s="255">
        <v>3</v>
      </c>
      <c r="I1536" s="256"/>
      <c r="J1536" s="252"/>
      <c r="K1536" s="252"/>
      <c r="L1536" s="257"/>
      <c r="M1536" s="258"/>
      <c r="N1536" s="259"/>
      <c r="O1536" s="259"/>
      <c r="P1536" s="259"/>
      <c r="Q1536" s="259"/>
      <c r="R1536" s="259"/>
      <c r="S1536" s="259"/>
      <c r="T1536" s="260"/>
      <c r="AT1536" s="261" t="s">
        <v>218</v>
      </c>
      <c r="AU1536" s="261" t="s">
        <v>85</v>
      </c>
      <c r="AV1536" s="12" t="s">
        <v>85</v>
      </c>
      <c r="AW1536" s="12" t="s">
        <v>39</v>
      </c>
      <c r="AX1536" s="12" t="s">
        <v>76</v>
      </c>
      <c r="AY1536" s="261" t="s">
        <v>208</v>
      </c>
    </row>
    <row r="1537" spans="2:51" s="13" customFormat="1" ht="13.5">
      <c r="B1537" s="262"/>
      <c r="C1537" s="263"/>
      <c r="D1537" s="248" t="s">
        <v>218</v>
      </c>
      <c r="E1537" s="264" t="s">
        <v>22</v>
      </c>
      <c r="F1537" s="265" t="s">
        <v>259</v>
      </c>
      <c r="G1537" s="263"/>
      <c r="H1537" s="266">
        <v>6</v>
      </c>
      <c r="I1537" s="267"/>
      <c r="J1537" s="263"/>
      <c r="K1537" s="263"/>
      <c r="L1537" s="268"/>
      <c r="M1537" s="269"/>
      <c r="N1537" s="270"/>
      <c r="O1537" s="270"/>
      <c r="P1537" s="270"/>
      <c r="Q1537" s="270"/>
      <c r="R1537" s="270"/>
      <c r="S1537" s="270"/>
      <c r="T1537" s="271"/>
      <c r="AT1537" s="272" t="s">
        <v>218</v>
      </c>
      <c r="AU1537" s="272" t="s">
        <v>85</v>
      </c>
      <c r="AV1537" s="13" t="s">
        <v>121</v>
      </c>
      <c r="AW1537" s="13" t="s">
        <v>39</v>
      </c>
      <c r="AX1537" s="13" t="s">
        <v>18</v>
      </c>
      <c r="AY1537" s="272" t="s">
        <v>208</v>
      </c>
    </row>
    <row r="1538" spans="2:65" s="1" customFormat="1" ht="51" customHeight="1">
      <c r="B1538" s="48"/>
      <c r="C1538" s="236" t="s">
        <v>1727</v>
      </c>
      <c r="D1538" s="236" t="s">
        <v>210</v>
      </c>
      <c r="E1538" s="237" t="s">
        <v>1728</v>
      </c>
      <c r="F1538" s="238" t="s">
        <v>1729</v>
      </c>
      <c r="G1538" s="239" t="s">
        <v>318</v>
      </c>
      <c r="H1538" s="240">
        <v>14</v>
      </c>
      <c r="I1538" s="241"/>
      <c r="J1538" s="242">
        <f>ROUND(I1538*H1538,2)</f>
        <v>0</v>
      </c>
      <c r="K1538" s="238" t="s">
        <v>22</v>
      </c>
      <c r="L1538" s="74"/>
      <c r="M1538" s="243" t="s">
        <v>22</v>
      </c>
      <c r="N1538" s="244" t="s">
        <v>47</v>
      </c>
      <c r="O1538" s="49"/>
      <c r="P1538" s="245">
        <f>O1538*H1538</f>
        <v>0</v>
      </c>
      <c r="Q1538" s="245">
        <v>0</v>
      </c>
      <c r="R1538" s="245">
        <f>Q1538*H1538</f>
        <v>0</v>
      </c>
      <c r="S1538" s="245">
        <v>0</v>
      </c>
      <c r="T1538" s="246">
        <f>S1538*H1538</f>
        <v>0</v>
      </c>
      <c r="AR1538" s="26" t="s">
        <v>121</v>
      </c>
      <c r="AT1538" s="26" t="s">
        <v>210</v>
      </c>
      <c r="AU1538" s="26" t="s">
        <v>85</v>
      </c>
      <c r="AY1538" s="26" t="s">
        <v>208</v>
      </c>
      <c r="BE1538" s="247">
        <f>IF(N1538="základní",J1538,0)</f>
        <v>0</v>
      </c>
      <c r="BF1538" s="247">
        <f>IF(N1538="snížená",J1538,0)</f>
        <v>0</v>
      </c>
      <c r="BG1538" s="247">
        <f>IF(N1538="zákl. přenesená",J1538,0)</f>
        <v>0</v>
      </c>
      <c r="BH1538" s="247">
        <f>IF(N1538="sníž. přenesená",J1538,0)</f>
        <v>0</v>
      </c>
      <c r="BI1538" s="247">
        <f>IF(N1538="nulová",J1538,0)</f>
        <v>0</v>
      </c>
      <c r="BJ1538" s="26" t="s">
        <v>18</v>
      </c>
      <c r="BK1538" s="247">
        <f>ROUND(I1538*H1538,2)</f>
        <v>0</v>
      </c>
      <c r="BL1538" s="26" t="s">
        <v>121</v>
      </c>
      <c r="BM1538" s="26" t="s">
        <v>1730</v>
      </c>
    </row>
    <row r="1539" spans="2:51" s="14" customFormat="1" ht="13.5">
      <c r="B1539" s="273"/>
      <c r="C1539" s="274"/>
      <c r="D1539" s="248" t="s">
        <v>218</v>
      </c>
      <c r="E1539" s="275" t="s">
        <v>22</v>
      </c>
      <c r="F1539" s="276" t="s">
        <v>1677</v>
      </c>
      <c r="G1539" s="274"/>
      <c r="H1539" s="275" t="s">
        <v>22</v>
      </c>
      <c r="I1539" s="277"/>
      <c r="J1539" s="274"/>
      <c r="K1539" s="274"/>
      <c r="L1539" s="278"/>
      <c r="M1539" s="279"/>
      <c r="N1539" s="280"/>
      <c r="O1539" s="280"/>
      <c r="P1539" s="280"/>
      <c r="Q1539" s="280"/>
      <c r="R1539" s="280"/>
      <c r="S1539" s="280"/>
      <c r="T1539" s="281"/>
      <c r="AT1539" s="282" t="s">
        <v>218</v>
      </c>
      <c r="AU1539" s="282" t="s">
        <v>85</v>
      </c>
      <c r="AV1539" s="14" t="s">
        <v>18</v>
      </c>
      <c r="AW1539" s="14" t="s">
        <v>39</v>
      </c>
      <c r="AX1539" s="14" t="s">
        <v>76</v>
      </c>
      <c r="AY1539" s="282" t="s">
        <v>208</v>
      </c>
    </row>
    <row r="1540" spans="2:51" s="12" customFormat="1" ht="13.5">
      <c r="B1540" s="251"/>
      <c r="C1540" s="252"/>
      <c r="D1540" s="248" t="s">
        <v>218</v>
      </c>
      <c r="E1540" s="253" t="s">
        <v>22</v>
      </c>
      <c r="F1540" s="254" t="s">
        <v>1731</v>
      </c>
      <c r="G1540" s="252"/>
      <c r="H1540" s="255">
        <v>7</v>
      </c>
      <c r="I1540" s="256"/>
      <c r="J1540" s="252"/>
      <c r="K1540" s="252"/>
      <c r="L1540" s="257"/>
      <c r="M1540" s="258"/>
      <c r="N1540" s="259"/>
      <c r="O1540" s="259"/>
      <c r="P1540" s="259"/>
      <c r="Q1540" s="259"/>
      <c r="R1540" s="259"/>
      <c r="S1540" s="259"/>
      <c r="T1540" s="260"/>
      <c r="AT1540" s="261" t="s">
        <v>218</v>
      </c>
      <c r="AU1540" s="261" t="s">
        <v>85</v>
      </c>
      <c r="AV1540" s="12" t="s">
        <v>85</v>
      </c>
      <c r="AW1540" s="12" t="s">
        <v>39</v>
      </c>
      <c r="AX1540" s="12" t="s">
        <v>76</v>
      </c>
      <c r="AY1540" s="261" t="s">
        <v>208</v>
      </c>
    </row>
    <row r="1541" spans="2:51" s="12" customFormat="1" ht="13.5">
      <c r="B1541" s="251"/>
      <c r="C1541" s="252"/>
      <c r="D1541" s="248" t="s">
        <v>218</v>
      </c>
      <c r="E1541" s="253" t="s">
        <v>22</v>
      </c>
      <c r="F1541" s="254" t="s">
        <v>1732</v>
      </c>
      <c r="G1541" s="252"/>
      <c r="H1541" s="255">
        <v>7</v>
      </c>
      <c r="I1541" s="256"/>
      <c r="J1541" s="252"/>
      <c r="K1541" s="252"/>
      <c r="L1541" s="257"/>
      <c r="M1541" s="258"/>
      <c r="N1541" s="259"/>
      <c r="O1541" s="259"/>
      <c r="P1541" s="259"/>
      <c r="Q1541" s="259"/>
      <c r="R1541" s="259"/>
      <c r="S1541" s="259"/>
      <c r="T1541" s="260"/>
      <c r="AT1541" s="261" t="s">
        <v>218</v>
      </c>
      <c r="AU1541" s="261" t="s">
        <v>85</v>
      </c>
      <c r="AV1541" s="12" t="s">
        <v>85</v>
      </c>
      <c r="AW1541" s="12" t="s">
        <v>39</v>
      </c>
      <c r="AX1541" s="12" t="s">
        <v>76</v>
      </c>
      <c r="AY1541" s="261" t="s">
        <v>208</v>
      </c>
    </row>
    <row r="1542" spans="2:51" s="13" customFormat="1" ht="13.5">
      <c r="B1542" s="262"/>
      <c r="C1542" s="263"/>
      <c r="D1542" s="248" t="s">
        <v>218</v>
      </c>
      <c r="E1542" s="264" t="s">
        <v>22</v>
      </c>
      <c r="F1542" s="265" t="s">
        <v>259</v>
      </c>
      <c r="G1542" s="263"/>
      <c r="H1542" s="266">
        <v>14</v>
      </c>
      <c r="I1542" s="267"/>
      <c r="J1542" s="263"/>
      <c r="K1542" s="263"/>
      <c r="L1542" s="268"/>
      <c r="M1542" s="269"/>
      <c r="N1542" s="270"/>
      <c r="O1542" s="270"/>
      <c r="P1542" s="270"/>
      <c r="Q1542" s="270"/>
      <c r="R1542" s="270"/>
      <c r="S1542" s="270"/>
      <c r="T1542" s="271"/>
      <c r="AT1542" s="272" t="s">
        <v>218</v>
      </c>
      <c r="AU1542" s="272" t="s">
        <v>85</v>
      </c>
      <c r="AV1542" s="13" t="s">
        <v>121</v>
      </c>
      <c r="AW1542" s="13" t="s">
        <v>39</v>
      </c>
      <c r="AX1542" s="13" t="s">
        <v>18</v>
      </c>
      <c r="AY1542" s="272" t="s">
        <v>208</v>
      </c>
    </row>
    <row r="1543" spans="2:65" s="1" customFormat="1" ht="51" customHeight="1">
      <c r="B1543" s="48"/>
      <c r="C1543" s="236" t="s">
        <v>1733</v>
      </c>
      <c r="D1543" s="236" t="s">
        <v>210</v>
      </c>
      <c r="E1543" s="237" t="s">
        <v>1734</v>
      </c>
      <c r="F1543" s="238" t="s">
        <v>1735</v>
      </c>
      <c r="G1543" s="239" t="s">
        <v>318</v>
      </c>
      <c r="H1543" s="240">
        <v>1</v>
      </c>
      <c r="I1543" s="241"/>
      <c r="J1543" s="242">
        <f>ROUND(I1543*H1543,2)</f>
        <v>0</v>
      </c>
      <c r="K1543" s="238" t="s">
        <v>22</v>
      </c>
      <c r="L1543" s="74"/>
      <c r="M1543" s="243" t="s">
        <v>22</v>
      </c>
      <c r="N1543" s="244" t="s">
        <v>47</v>
      </c>
      <c r="O1543" s="49"/>
      <c r="P1543" s="245">
        <f>O1543*H1543</f>
        <v>0</v>
      </c>
      <c r="Q1543" s="245">
        <v>0</v>
      </c>
      <c r="R1543" s="245">
        <f>Q1543*H1543</f>
        <v>0</v>
      </c>
      <c r="S1543" s="245">
        <v>0</v>
      </c>
      <c r="T1543" s="246">
        <f>S1543*H1543</f>
        <v>0</v>
      </c>
      <c r="AR1543" s="26" t="s">
        <v>121</v>
      </c>
      <c r="AT1543" s="26" t="s">
        <v>210</v>
      </c>
      <c r="AU1543" s="26" t="s">
        <v>85</v>
      </c>
      <c r="AY1543" s="26" t="s">
        <v>208</v>
      </c>
      <c r="BE1543" s="247">
        <f>IF(N1543="základní",J1543,0)</f>
        <v>0</v>
      </c>
      <c r="BF1543" s="247">
        <f>IF(N1543="snížená",J1543,0)</f>
        <v>0</v>
      </c>
      <c r="BG1543" s="247">
        <f>IF(N1543="zákl. přenesená",J1543,0)</f>
        <v>0</v>
      </c>
      <c r="BH1543" s="247">
        <f>IF(N1543="sníž. přenesená",J1543,0)</f>
        <v>0</v>
      </c>
      <c r="BI1543" s="247">
        <f>IF(N1543="nulová",J1543,0)</f>
        <v>0</v>
      </c>
      <c r="BJ1543" s="26" t="s">
        <v>18</v>
      </c>
      <c r="BK1543" s="247">
        <f>ROUND(I1543*H1543,2)</f>
        <v>0</v>
      </c>
      <c r="BL1543" s="26" t="s">
        <v>121</v>
      </c>
      <c r="BM1543" s="26" t="s">
        <v>1736</v>
      </c>
    </row>
    <row r="1544" spans="2:51" s="14" customFormat="1" ht="13.5">
      <c r="B1544" s="273"/>
      <c r="C1544" s="274"/>
      <c r="D1544" s="248" t="s">
        <v>218</v>
      </c>
      <c r="E1544" s="275" t="s">
        <v>22</v>
      </c>
      <c r="F1544" s="276" t="s">
        <v>1677</v>
      </c>
      <c r="G1544" s="274"/>
      <c r="H1544" s="275" t="s">
        <v>22</v>
      </c>
      <c r="I1544" s="277"/>
      <c r="J1544" s="274"/>
      <c r="K1544" s="274"/>
      <c r="L1544" s="278"/>
      <c r="M1544" s="279"/>
      <c r="N1544" s="280"/>
      <c r="O1544" s="280"/>
      <c r="P1544" s="280"/>
      <c r="Q1544" s="280"/>
      <c r="R1544" s="280"/>
      <c r="S1544" s="280"/>
      <c r="T1544" s="281"/>
      <c r="AT1544" s="282" t="s">
        <v>218</v>
      </c>
      <c r="AU1544" s="282" t="s">
        <v>85</v>
      </c>
      <c r="AV1544" s="14" t="s">
        <v>18</v>
      </c>
      <c r="AW1544" s="14" t="s">
        <v>39</v>
      </c>
      <c r="AX1544" s="14" t="s">
        <v>76</v>
      </c>
      <c r="AY1544" s="282" t="s">
        <v>208</v>
      </c>
    </row>
    <row r="1545" spans="2:51" s="12" customFormat="1" ht="13.5">
      <c r="B1545" s="251"/>
      <c r="C1545" s="252"/>
      <c r="D1545" s="248" t="s">
        <v>218</v>
      </c>
      <c r="E1545" s="253" t="s">
        <v>22</v>
      </c>
      <c r="F1545" s="254" t="s">
        <v>1670</v>
      </c>
      <c r="G1545" s="252"/>
      <c r="H1545" s="255">
        <v>1</v>
      </c>
      <c r="I1545" s="256"/>
      <c r="J1545" s="252"/>
      <c r="K1545" s="252"/>
      <c r="L1545" s="257"/>
      <c r="M1545" s="258"/>
      <c r="N1545" s="259"/>
      <c r="O1545" s="259"/>
      <c r="P1545" s="259"/>
      <c r="Q1545" s="259"/>
      <c r="R1545" s="259"/>
      <c r="S1545" s="259"/>
      <c r="T1545" s="260"/>
      <c r="AT1545" s="261" t="s">
        <v>218</v>
      </c>
      <c r="AU1545" s="261" t="s">
        <v>85</v>
      </c>
      <c r="AV1545" s="12" t="s">
        <v>85</v>
      </c>
      <c r="AW1545" s="12" t="s">
        <v>39</v>
      </c>
      <c r="AX1545" s="12" t="s">
        <v>18</v>
      </c>
      <c r="AY1545" s="261" t="s">
        <v>208</v>
      </c>
    </row>
    <row r="1546" spans="2:65" s="1" customFormat="1" ht="51" customHeight="1">
      <c r="B1546" s="48"/>
      <c r="C1546" s="236" t="s">
        <v>1737</v>
      </c>
      <c r="D1546" s="236" t="s">
        <v>210</v>
      </c>
      <c r="E1546" s="237" t="s">
        <v>1738</v>
      </c>
      <c r="F1546" s="238" t="s">
        <v>1739</v>
      </c>
      <c r="G1546" s="239" t="s">
        <v>318</v>
      </c>
      <c r="H1546" s="240">
        <v>6</v>
      </c>
      <c r="I1546" s="241"/>
      <c r="J1546" s="242">
        <f>ROUND(I1546*H1546,2)</f>
        <v>0</v>
      </c>
      <c r="K1546" s="238" t="s">
        <v>22</v>
      </c>
      <c r="L1546" s="74"/>
      <c r="M1546" s="243" t="s">
        <v>22</v>
      </c>
      <c r="N1546" s="244" t="s">
        <v>47</v>
      </c>
      <c r="O1546" s="49"/>
      <c r="P1546" s="245">
        <f>O1546*H1546</f>
        <v>0</v>
      </c>
      <c r="Q1546" s="245">
        <v>0</v>
      </c>
      <c r="R1546" s="245">
        <f>Q1546*H1546</f>
        <v>0</v>
      </c>
      <c r="S1546" s="245">
        <v>0</v>
      </c>
      <c r="T1546" s="246">
        <f>S1546*H1546</f>
        <v>0</v>
      </c>
      <c r="AR1546" s="26" t="s">
        <v>121</v>
      </c>
      <c r="AT1546" s="26" t="s">
        <v>210</v>
      </c>
      <c r="AU1546" s="26" t="s">
        <v>85</v>
      </c>
      <c r="AY1546" s="26" t="s">
        <v>208</v>
      </c>
      <c r="BE1546" s="247">
        <f>IF(N1546="základní",J1546,0)</f>
        <v>0</v>
      </c>
      <c r="BF1546" s="247">
        <f>IF(N1546="snížená",J1546,0)</f>
        <v>0</v>
      </c>
      <c r="BG1546" s="247">
        <f>IF(N1546="zákl. přenesená",J1546,0)</f>
        <v>0</v>
      </c>
      <c r="BH1546" s="247">
        <f>IF(N1546="sníž. přenesená",J1546,0)</f>
        <v>0</v>
      </c>
      <c r="BI1546" s="247">
        <f>IF(N1546="nulová",J1546,0)</f>
        <v>0</v>
      </c>
      <c r="BJ1546" s="26" t="s">
        <v>18</v>
      </c>
      <c r="BK1546" s="247">
        <f>ROUND(I1546*H1546,2)</f>
        <v>0</v>
      </c>
      <c r="BL1546" s="26" t="s">
        <v>121</v>
      </c>
      <c r="BM1546" s="26" t="s">
        <v>1740</v>
      </c>
    </row>
    <row r="1547" spans="2:51" s="14" customFormat="1" ht="13.5">
      <c r="B1547" s="273"/>
      <c r="C1547" s="274"/>
      <c r="D1547" s="248" t="s">
        <v>218</v>
      </c>
      <c r="E1547" s="275" t="s">
        <v>22</v>
      </c>
      <c r="F1547" s="276" t="s">
        <v>1677</v>
      </c>
      <c r="G1547" s="274"/>
      <c r="H1547" s="275" t="s">
        <v>22</v>
      </c>
      <c r="I1547" s="277"/>
      <c r="J1547" s="274"/>
      <c r="K1547" s="274"/>
      <c r="L1547" s="278"/>
      <c r="M1547" s="279"/>
      <c r="N1547" s="280"/>
      <c r="O1547" s="280"/>
      <c r="P1547" s="280"/>
      <c r="Q1547" s="280"/>
      <c r="R1547" s="280"/>
      <c r="S1547" s="280"/>
      <c r="T1547" s="281"/>
      <c r="AT1547" s="282" t="s">
        <v>218</v>
      </c>
      <c r="AU1547" s="282" t="s">
        <v>85</v>
      </c>
      <c r="AV1547" s="14" t="s">
        <v>18</v>
      </c>
      <c r="AW1547" s="14" t="s">
        <v>39</v>
      </c>
      <c r="AX1547" s="14" t="s">
        <v>76</v>
      </c>
      <c r="AY1547" s="282" t="s">
        <v>208</v>
      </c>
    </row>
    <row r="1548" spans="2:51" s="12" customFormat="1" ht="13.5">
      <c r="B1548" s="251"/>
      <c r="C1548" s="252"/>
      <c r="D1548" s="248" t="s">
        <v>218</v>
      </c>
      <c r="E1548" s="253" t="s">
        <v>22</v>
      </c>
      <c r="F1548" s="254" t="s">
        <v>1726</v>
      </c>
      <c r="G1548" s="252"/>
      <c r="H1548" s="255">
        <v>3</v>
      </c>
      <c r="I1548" s="256"/>
      <c r="J1548" s="252"/>
      <c r="K1548" s="252"/>
      <c r="L1548" s="257"/>
      <c r="M1548" s="258"/>
      <c r="N1548" s="259"/>
      <c r="O1548" s="259"/>
      <c r="P1548" s="259"/>
      <c r="Q1548" s="259"/>
      <c r="R1548" s="259"/>
      <c r="S1548" s="259"/>
      <c r="T1548" s="260"/>
      <c r="AT1548" s="261" t="s">
        <v>218</v>
      </c>
      <c r="AU1548" s="261" t="s">
        <v>85</v>
      </c>
      <c r="AV1548" s="12" t="s">
        <v>85</v>
      </c>
      <c r="AW1548" s="12" t="s">
        <v>39</v>
      </c>
      <c r="AX1548" s="12" t="s">
        <v>76</v>
      </c>
      <c r="AY1548" s="261" t="s">
        <v>208</v>
      </c>
    </row>
    <row r="1549" spans="2:51" s="12" customFormat="1" ht="13.5">
      <c r="B1549" s="251"/>
      <c r="C1549" s="252"/>
      <c r="D1549" s="248" t="s">
        <v>218</v>
      </c>
      <c r="E1549" s="253" t="s">
        <v>22</v>
      </c>
      <c r="F1549" s="254" t="s">
        <v>1672</v>
      </c>
      <c r="G1549" s="252"/>
      <c r="H1549" s="255">
        <v>3</v>
      </c>
      <c r="I1549" s="256"/>
      <c r="J1549" s="252"/>
      <c r="K1549" s="252"/>
      <c r="L1549" s="257"/>
      <c r="M1549" s="258"/>
      <c r="N1549" s="259"/>
      <c r="O1549" s="259"/>
      <c r="P1549" s="259"/>
      <c r="Q1549" s="259"/>
      <c r="R1549" s="259"/>
      <c r="S1549" s="259"/>
      <c r="T1549" s="260"/>
      <c r="AT1549" s="261" t="s">
        <v>218</v>
      </c>
      <c r="AU1549" s="261" t="s">
        <v>85</v>
      </c>
      <c r="AV1549" s="12" t="s">
        <v>85</v>
      </c>
      <c r="AW1549" s="12" t="s">
        <v>39</v>
      </c>
      <c r="AX1549" s="12" t="s">
        <v>76</v>
      </c>
      <c r="AY1549" s="261" t="s">
        <v>208</v>
      </c>
    </row>
    <row r="1550" spans="2:51" s="13" customFormat="1" ht="13.5">
      <c r="B1550" s="262"/>
      <c r="C1550" s="263"/>
      <c r="D1550" s="248" t="s">
        <v>218</v>
      </c>
      <c r="E1550" s="264" t="s">
        <v>22</v>
      </c>
      <c r="F1550" s="265" t="s">
        <v>259</v>
      </c>
      <c r="G1550" s="263"/>
      <c r="H1550" s="266">
        <v>6</v>
      </c>
      <c r="I1550" s="267"/>
      <c r="J1550" s="263"/>
      <c r="K1550" s="263"/>
      <c r="L1550" s="268"/>
      <c r="M1550" s="269"/>
      <c r="N1550" s="270"/>
      <c r="O1550" s="270"/>
      <c r="P1550" s="270"/>
      <c r="Q1550" s="270"/>
      <c r="R1550" s="270"/>
      <c r="S1550" s="270"/>
      <c r="T1550" s="271"/>
      <c r="AT1550" s="272" t="s">
        <v>218</v>
      </c>
      <c r="AU1550" s="272" t="s">
        <v>85</v>
      </c>
      <c r="AV1550" s="13" t="s">
        <v>121</v>
      </c>
      <c r="AW1550" s="13" t="s">
        <v>39</v>
      </c>
      <c r="AX1550" s="13" t="s">
        <v>18</v>
      </c>
      <c r="AY1550" s="272" t="s">
        <v>208</v>
      </c>
    </row>
    <row r="1551" spans="2:65" s="1" customFormat="1" ht="51" customHeight="1">
      <c r="B1551" s="48"/>
      <c r="C1551" s="236" t="s">
        <v>1741</v>
      </c>
      <c r="D1551" s="236" t="s">
        <v>210</v>
      </c>
      <c r="E1551" s="237" t="s">
        <v>1742</v>
      </c>
      <c r="F1551" s="238" t="s">
        <v>1743</v>
      </c>
      <c r="G1551" s="239" t="s">
        <v>318</v>
      </c>
      <c r="H1551" s="240">
        <v>8</v>
      </c>
      <c r="I1551" s="241"/>
      <c r="J1551" s="242">
        <f>ROUND(I1551*H1551,2)</f>
        <v>0</v>
      </c>
      <c r="K1551" s="238" t="s">
        <v>22</v>
      </c>
      <c r="L1551" s="74"/>
      <c r="M1551" s="243" t="s">
        <v>22</v>
      </c>
      <c r="N1551" s="244" t="s">
        <v>47</v>
      </c>
      <c r="O1551" s="49"/>
      <c r="P1551" s="245">
        <f>O1551*H1551</f>
        <v>0</v>
      </c>
      <c r="Q1551" s="245">
        <v>0</v>
      </c>
      <c r="R1551" s="245">
        <f>Q1551*H1551</f>
        <v>0</v>
      </c>
      <c r="S1551" s="245">
        <v>0</v>
      </c>
      <c r="T1551" s="246">
        <f>S1551*H1551</f>
        <v>0</v>
      </c>
      <c r="AR1551" s="26" t="s">
        <v>121</v>
      </c>
      <c r="AT1551" s="26" t="s">
        <v>210</v>
      </c>
      <c r="AU1551" s="26" t="s">
        <v>85</v>
      </c>
      <c r="AY1551" s="26" t="s">
        <v>208</v>
      </c>
      <c r="BE1551" s="247">
        <f>IF(N1551="základní",J1551,0)</f>
        <v>0</v>
      </c>
      <c r="BF1551" s="247">
        <f>IF(N1551="snížená",J1551,0)</f>
        <v>0</v>
      </c>
      <c r="BG1551" s="247">
        <f>IF(N1551="zákl. přenesená",J1551,0)</f>
        <v>0</v>
      </c>
      <c r="BH1551" s="247">
        <f>IF(N1551="sníž. přenesená",J1551,0)</f>
        <v>0</v>
      </c>
      <c r="BI1551" s="247">
        <f>IF(N1551="nulová",J1551,0)</f>
        <v>0</v>
      </c>
      <c r="BJ1551" s="26" t="s">
        <v>18</v>
      </c>
      <c r="BK1551" s="247">
        <f>ROUND(I1551*H1551,2)</f>
        <v>0</v>
      </c>
      <c r="BL1551" s="26" t="s">
        <v>121</v>
      </c>
      <c r="BM1551" s="26" t="s">
        <v>1744</v>
      </c>
    </row>
    <row r="1552" spans="2:51" s="14" customFormat="1" ht="13.5">
      <c r="B1552" s="273"/>
      <c r="C1552" s="274"/>
      <c r="D1552" s="248" t="s">
        <v>218</v>
      </c>
      <c r="E1552" s="275" t="s">
        <v>22</v>
      </c>
      <c r="F1552" s="276" t="s">
        <v>1677</v>
      </c>
      <c r="G1552" s="274"/>
      <c r="H1552" s="275" t="s">
        <v>22</v>
      </c>
      <c r="I1552" s="277"/>
      <c r="J1552" s="274"/>
      <c r="K1552" s="274"/>
      <c r="L1552" s="278"/>
      <c r="M1552" s="279"/>
      <c r="N1552" s="280"/>
      <c r="O1552" s="280"/>
      <c r="P1552" s="280"/>
      <c r="Q1552" s="280"/>
      <c r="R1552" s="280"/>
      <c r="S1552" s="280"/>
      <c r="T1552" s="281"/>
      <c r="AT1552" s="282" t="s">
        <v>218</v>
      </c>
      <c r="AU1552" s="282" t="s">
        <v>85</v>
      </c>
      <c r="AV1552" s="14" t="s">
        <v>18</v>
      </c>
      <c r="AW1552" s="14" t="s">
        <v>39</v>
      </c>
      <c r="AX1552" s="14" t="s">
        <v>76</v>
      </c>
      <c r="AY1552" s="282" t="s">
        <v>208</v>
      </c>
    </row>
    <row r="1553" spans="2:51" s="12" customFormat="1" ht="13.5">
      <c r="B1553" s="251"/>
      <c r="C1553" s="252"/>
      <c r="D1553" s="248" t="s">
        <v>218</v>
      </c>
      <c r="E1553" s="253" t="s">
        <v>22</v>
      </c>
      <c r="F1553" s="254" t="s">
        <v>1720</v>
      </c>
      <c r="G1553" s="252"/>
      <c r="H1553" s="255">
        <v>4</v>
      </c>
      <c r="I1553" s="256"/>
      <c r="J1553" s="252"/>
      <c r="K1553" s="252"/>
      <c r="L1553" s="257"/>
      <c r="M1553" s="258"/>
      <c r="N1553" s="259"/>
      <c r="O1553" s="259"/>
      <c r="P1553" s="259"/>
      <c r="Q1553" s="259"/>
      <c r="R1553" s="259"/>
      <c r="S1553" s="259"/>
      <c r="T1553" s="260"/>
      <c r="AT1553" s="261" t="s">
        <v>218</v>
      </c>
      <c r="AU1553" s="261" t="s">
        <v>85</v>
      </c>
      <c r="AV1553" s="12" t="s">
        <v>85</v>
      </c>
      <c r="AW1553" s="12" t="s">
        <v>39</v>
      </c>
      <c r="AX1553" s="12" t="s">
        <v>76</v>
      </c>
      <c r="AY1553" s="261" t="s">
        <v>208</v>
      </c>
    </row>
    <row r="1554" spans="2:51" s="12" customFormat="1" ht="13.5">
      <c r="B1554" s="251"/>
      <c r="C1554" s="252"/>
      <c r="D1554" s="248" t="s">
        <v>218</v>
      </c>
      <c r="E1554" s="253" t="s">
        <v>22</v>
      </c>
      <c r="F1554" s="254" t="s">
        <v>1745</v>
      </c>
      <c r="G1554" s="252"/>
      <c r="H1554" s="255">
        <v>4</v>
      </c>
      <c r="I1554" s="256"/>
      <c r="J1554" s="252"/>
      <c r="K1554" s="252"/>
      <c r="L1554" s="257"/>
      <c r="M1554" s="258"/>
      <c r="N1554" s="259"/>
      <c r="O1554" s="259"/>
      <c r="P1554" s="259"/>
      <c r="Q1554" s="259"/>
      <c r="R1554" s="259"/>
      <c r="S1554" s="259"/>
      <c r="T1554" s="260"/>
      <c r="AT1554" s="261" t="s">
        <v>218</v>
      </c>
      <c r="AU1554" s="261" t="s">
        <v>85</v>
      </c>
      <c r="AV1554" s="12" t="s">
        <v>85</v>
      </c>
      <c r="AW1554" s="12" t="s">
        <v>39</v>
      </c>
      <c r="AX1554" s="12" t="s">
        <v>76</v>
      </c>
      <c r="AY1554" s="261" t="s">
        <v>208</v>
      </c>
    </row>
    <row r="1555" spans="2:51" s="13" customFormat="1" ht="13.5">
      <c r="B1555" s="262"/>
      <c r="C1555" s="263"/>
      <c r="D1555" s="248" t="s">
        <v>218</v>
      </c>
      <c r="E1555" s="264" t="s">
        <v>22</v>
      </c>
      <c r="F1555" s="265" t="s">
        <v>259</v>
      </c>
      <c r="G1555" s="263"/>
      <c r="H1555" s="266">
        <v>8</v>
      </c>
      <c r="I1555" s="267"/>
      <c r="J1555" s="263"/>
      <c r="K1555" s="263"/>
      <c r="L1555" s="268"/>
      <c r="M1555" s="269"/>
      <c r="N1555" s="270"/>
      <c r="O1555" s="270"/>
      <c r="P1555" s="270"/>
      <c r="Q1555" s="270"/>
      <c r="R1555" s="270"/>
      <c r="S1555" s="270"/>
      <c r="T1555" s="271"/>
      <c r="AT1555" s="272" t="s">
        <v>218</v>
      </c>
      <c r="AU1555" s="272" t="s">
        <v>85</v>
      </c>
      <c r="AV1555" s="13" t="s">
        <v>121</v>
      </c>
      <c r="AW1555" s="13" t="s">
        <v>39</v>
      </c>
      <c r="AX1555" s="13" t="s">
        <v>18</v>
      </c>
      <c r="AY1555" s="272" t="s">
        <v>208</v>
      </c>
    </row>
    <row r="1556" spans="2:65" s="1" customFormat="1" ht="127.5" customHeight="1">
      <c r="B1556" s="48"/>
      <c r="C1556" s="236" t="s">
        <v>1746</v>
      </c>
      <c r="D1556" s="236" t="s">
        <v>210</v>
      </c>
      <c r="E1556" s="237" t="s">
        <v>1747</v>
      </c>
      <c r="F1556" s="238" t="s">
        <v>1748</v>
      </c>
      <c r="G1556" s="239" t="s">
        <v>318</v>
      </c>
      <c r="H1556" s="240">
        <v>1</v>
      </c>
      <c r="I1556" s="241"/>
      <c r="J1556" s="242">
        <f>ROUND(I1556*H1556,2)</f>
        <v>0</v>
      </c>
      <c r="K1556" s="238" t="s">
        <v>22</v>
      </c>
      <c r="L1556" s="74"/>
      <c r="M1556" s="243" t="s">
        <v>22</v>
      </c>
      <c r="N1556" s="244" t="s">
        <v>47</v>
      </c>
      <c r="O1556" s="49"/>
      <c r="P1556" s="245">
        <f>O1556*H1556</f>
        <v>0</v>
      </c>
      <c r="Q1556" s="245">
        <v>0</v>
      </c>
      <c r="R1556" s="245">
        <f>Q1556*H1556</f>
        <v>0</v>
      </c>
      <c r="S1556" s="245">
        <v>0</v>
      </c>
      <c r="T1556" s="246">
        <f>S1556*H1556</f>
        <v>0</v>
      </c>
      <c r="AR1556" s="26" t="s">
        <v>121</v>
      </c>
      <c r="AT1556" s="26" t="s">
        <v>210</v>
      </c>
      <c r="AU1556" s="26" t="s">
        <v>85</v>
      </c>
      <c r="AY1556" s="26" t="s">
        <v>208</v>
      </c>
      <c r="BE1556" s="247">
        <f>IF(N1556="základní",J1556,0)</f>
        <v>0</v>
      </c>
      <c r="BF1556" s="247">
        <f>IF(N1556="snížená",J1556,0)</f>
        <v>0</v>
      </c>
      <c r="BG1556" s="247">
        <f>IF(N1556="zákl. přenesená",J1556,0)</f>
        <v>0</v>
      </c>
      <c r="BH1556" s="247">
        <f>IF(N1556="sníž. přenesená",J1556,0)</f>
        <v>0</v>
      </c>
      <c r="BI1556" s="247">
        <f>IF(N1556="nulová",J1556,0)</f>
        <v>0</v>
      </c>
      <c r="BJ1556" s="26" t="s">
        <v>18</v>
      </c>
      <c r="BK1556" s="247">
        <f>ROUND(I1556*H1556,2)</f>
        <v>0</v>
      </c>
      <c r="BL1556" s="26" t="s">
        <v>121</v>
      </c>
      <c r="BM1556" s="26" t="s">
        <v>1749</v>
      </c>
    </row>
    <row r="1557" spans="2:47" s="1" customFormat="1" ht="13.5">
      <c r="B1557" s="48"/>
      <c r="C1557" s="76"/>
      <c r="D1557" s="248" t="s">
        <v>391</v>
      </c>
      <c r="E1557" s="76"/>
      <c r="F1557" s="249" t="s">
        <v>1750</v>
      </c>
      <c r="G1557" s="76"/>
      <c r="H1557" s="76"/>
      <c r="I1557" s="206"/>
      <c r="J1557" s="76"/>
      <c r="K1557" s="76"/>
      <c r="L1557" s="74"/>
      <c r="M1557" s="250"/>
      <c r="N1557" s="49"/>
      <c r="O1557" s="49"/>
      <c r="P1557" s="49"/>
      <c r="Q1557" s="49"/>
      <c r="R1557" s="49"/>
      <c r="S1557" s="49"/>
      <c r="T1557" s="97"/>
      <c r="AT1557" s="26" t="s">
        <v>391</v>
      </c>
      <c r="AU1557" s="26" t="s">
        <v>85</v>
      </c>
    </row>
    <row r="1558" spans="2:51" s="14" customFormat="1" ht="13.5">
      <c r="B1558" s="273"/>
      <c r="C1558" s="274"/>
      <c r="D1558" s="248" t="s">
        <v>218</v>
      </c>
      <c r="E1558" s="275" t="s">
        <v>22</v>
      </c>
      <c r="F1558" s="276" t="s">
        <v>1677</v>
      </c>
      <c r="G1558" s="274"/>
      <c r="H1558" s="275" t="s">
        <v>22</v>
      </c>
      <c r="I1558" s="277"/>
      <c r="J1558" s="274"/>
      <c r="K1558" s="274"/>
      <c r="L1558" s="278"/>
      <c r="M1558" s="279"/>
      <c r="N1558" s="280"/>
      <c r="O1558" s="280"/>
      <c r="P1558" s="280"/>
      <c r="Q1558" s="280"/>
      <c r="R1558" s="280"/>
      <c r="S1558" s="280"/>
      <c r="T1558" s="281"/>
      <c r="AT1558" s="282" t="s">
        <v>218</v>
      </c>
      <c r="AU1558" s="282" t="s">
        <v>85</v>
      </c>
      <c r="AV1558" s="14" t="s">
        <v>18</v>
      </c>
      <c r="AW1558" s="14" t="s">
        <v>39</v>
      </c>
      <c r="AX1558" s="14" t="s">
        <v>76</v>
      </c>
      <c r="AY1558" s="282" t="s">
        <v>208</v>
      </c>
    </row>
    <row r="1559" spans="2:51" s="12" customFormat="1" ht="13.5">
      <c r="B1559" s="251"/>
      <c r="C1559" s="252"/>
      <c r="D1559" s="248" t="s">
        <v>218</v>
      </c>
      <c r="E1559" s="253" t="s">
        <v>22</v>
      </c>
      <c r="F1559" s="254" t="s">
        <v>18</v>
      </c>
      <c r="G1559" s="252"/>
      <c r="H1559" s="255">
        <v>1</v>
      </c>
      <c r="I1559" s="256"/>
      <c r="J1559" s="252"/>
      <c r="K1559" s="252"/>
      <c r="L1559" s="257"/>
      <c r="M1559" s="258"/>
      <c r="N1559" s="259"/>
      <c r="O1559" s="259"/>
      <c r="P1559" s="259"/>
      <c r="Q1559" s="259"/>
      <c r="R1559" s="259"/>
      <c r="S1559" s="259"/>
      <c r="T1559" s="260"/>
      <c r="AT1559" s="261" t="s">
        <v>218</v>
      </c>
      <c r="AU1559" s="261" t="s">
        <v>85</v>
      </c>
      <c r="AV1559" s="12" t="s">
        <v>85</v>
      </c>
      <c r="AW1559" s="12" t="s">
        <v>39</v>
      </c>
      <c r="AX1559" s="12" t="s">
        <v>18</v>
      </c>
      <c r="AY1559" s="261" t="s">
        <v>208</v>
      </c>
    </row>
    <row r="1560" spans="2:65" s="1" customFormat="1" ht="114.75" customHeight="1">
      <c r="B1560" s="48"/>
      <c r="C1560" s="236" t="s">
        <v>1751</v>
      </c>
      <c r="D1560" s="236" t="s">
        <v>210</v>
      </c>
      <c r="E1560" s="237" t="s">
        <v>1752</v>
      </c>
      <c r="F1560" s="238" t="s">
        <v>1753</v>
      </c>
      <c r="G1560" s="239" t="s">
        <v>318</v>
      </c>
      <c r="H1560" s="240">
        <v>1</v>
      </c>
      <c r="I1560" s="241"/>
      <c r="J1560" s="242">
        <f>ROUND(I1560*H1560,2)</f>
        <v>0</v>
      </c>
      <c r="K1560" s="238" t="s">
        <v>22</v>
      </c>
      <c r="L1560" s="74"/>
      <c r="M1560" s="243" t="s">
        <v>22</v>
      </c>
      <c r="N1560" s="244" t="s">
        <v>47</v>
      </c>
      <c r="O1560" s="49"/>
      <c r="P1560" s="245">
        <f>O1560*H1560</f>
        <v>0</v>
      </c>
      <c r="Q1560" s="245">
        <v>0</v>
      </c>
      <c r="R1560" s="245">
        <f>Q1560*H1560</f>
        <v>0</v>
      </c>
      <c r="S1560" s="245">
        <v>0</v>
      </c>
      <c r="T1560" s="246">
        <f>S1560*H1560</f>
        <v>0</v>
      </c>
      <c r="AR1560" s="26" t="s">
        <v>121</v>
      </c>
      <c r="AT1560" s="26" t="s">
        <v>210</v>
      </c>
      <c r="AU1560" s="26" t="s">
        <v>85</v>
      </c>
      <c r="AY1560" s="26" t="s">
        <v>208</v>
      </c>
      <c r="BE1560" s="247">
        <f>IF(N1560="základní",J1560,0)</f>
        <v>0</v>
      </c>
      <c r="BF1560" s="247">
        <f>IF(N1560="snížená",J1560,0)</f>
        <v>0</v>
      </c>
      <c r="BG1560" s="247">
        <f>IF(N1560="zákl. přenesená",J1560,0)</f>
        <v>0</v>
      </c>
      <c r="BH1560" s="247">
        <f>IF(N1560="sníž. přenesená",J1560,0)</f>
        <v>0</v>
      </c>
      <c r="BI1560" s="247">
        <f>IF(N1560="nulová",J1560,0)</f>
        <v>0</v>
      </c>
      <c r="BJ1560" s="26" t="s">
        <v>18</v>
      </c>
      <c r="BK1560" s="247">
        <f>ROUND(I1560*H1560,2)</f>
        <v>0</v>
      </c>
      <c r="BL1560" s="26" t="s">
        <v>121</v>
      </c>
      <c r="BM1560" s="26" t="s">
        <v>1754</v>
      </c>
    </row>
    <row r="1561" spans="2:51" s="14" customFormat="1" ht="13.5">
      <c r="B1561" s="273"/>
      <c r="C1561" s="274"/>
      <c r="D1561" s="248" t="s">
        <v>218</v>
      </c>
      <c r="E1561" s="275" t="s">
        <v>22</v>
      </c>
      <c r="F1561" s="276" t="s">
        <v>1677</v>
      </c>
      <c r="G1561" s="274"/>
      <c r="H1561" s="275" t="s">
        <v>22</v>
      </c>
      <c r="I1561" s="277"/>
      <c r="J1561" s="274"/>
      <c r="K1561" s="274"/>
      <c r="L1561" s="278"/>
      <c r="M1561" s="279"/>
      <c r="N1561" s="280"/>
      <c r="O1561" s="280"/>
      <c r="P1561" s="280"/>
      <c r="Q1561" s="280"/>
      <c r="R1561" s="280"/>
      <c r="S1561" s="280"/>
      <c r="T1561" s="281"/>
      <c r="AT1561" s="282" t="s">
        <v>218</v>
      </c>
      <c r="AU1561" s="282" t="s">
        <v>85</v>
      </c>
      <c r="AV1561" s="14" t="s">
        <v>18</v>
      </c>
      <c r="AW1561" s="14" t="s">
        <v>39</v>
      </c>
      <c r="AX1561" s="14" t="s">
        <v>76</v>
      </c>
      <c r="AY1561" s="282" t="s">
        <v>208</v>
      </c>
    </row>
    <row r="1562" spans="2:51" s="12" customFormat="1" ht="13.5">
      <c r="B1562" s="251"/>
      <c r="C1562" s="252"/>
      <c r="D1562" s="248" t="s">
        <v>218</v>
      </c>
      <c r="E1562" s="253" t="s">
        <v>22</v>
      </c>
      <c r="F1562" s="254" t="s">
        <v>18</v>
      </c>
      <c r="G1562" s="252"/>
      <c r="H1562" s="255">
        <v>1</v>
      </c>
      <c r="I1562" s="256"/>
      <c r="J1562" s="252"/>
      <c r="K1562" s="252"/>
      <c r="L1562" s="257"/>
      <c r="M1562" s="258"/>
      <c r="N1562" s="259"/>
      <c r="O1562" s="259"/>
      <c r="P1562" s="259"/>
      <c r="Q1562" s="259"/>
      <c r="R1562" s="259"/>
      <c r="S1562" s="259"/>
      <c r="T1562" s="260"/>
      <c r="AT1562" s="261" t="s">
        <v>218</v>
      </c>
      <c r="AU1562" s="261" t="s">
        <v>85</v>
      </c>
      <c r="AV1562" s="12" t="s">
        <v>85</v>
      </c>
      <c r="AW1562" s="12" t="s">
        <v>39</v>
      </c>
      <c r="AX1562" s="12" t="s">
        <v>18</v>
      </c>
      <c r="AY1562" s="261" t="s">
        <v>208</v>
      </c>
    </row>
    <row r="1563" spans="2:65" s="1" customFormat="1" ht="89.25" customHeight="1">
      <c r="B1563" s="48"/>
      <c r="C1563" s="236" t="s">
        <v>1755</v>
      </c>
      <c r="D1563" s="236" t="s">
        <v>210</v>
      </c>
      <c r="E1563" s="237" t="s">
        <v>1756</v>
      </c>
      <c r="F1563" s="238" t="s">
        <v>1757</v>
      </c>
      <c r="G1563" s="239" t="s">
        <v>318</v>
      </c>
      <c r="H1563" s="240">
        <v>1</v>
      </c>
      <c r="I1563" s="241"/>
      <c r="J1563" s="242">
        <f>ROUND(I1563*H1563,2)</f>
        <v>0</v>
      </c>
      <c r="K1563" s="238" t="s">
        <v>22</v>
      </c>
      <c r="L1563" s="74"/>
      <c r="M1563" s="243" t="s">
        <v>22</v>
      </c>
      <c r="N1563" s="244" t="s">
        <v>47</v>
      </c>
      <c r="O1563" s="49"/>
      <c r="P1563" s="245">
        <f>O1563*H1563</f>
        <v>0</v>
      </c>
      <c r="Q1563" s="245">
        <v>0</v>
      </c>
      <c r="R1563" s="245">
        <f>Q1563*H1563</f>
        <v>0</v>
      </c>
      <c r="S1563" s="245">
        <v>0</v>
      </c>
      <c r="T1563" s="246">
        <f>S1563*H1563</f>
        <v>0</v>
      </c>
      <c r="AR1563" s="26" t="s">
        <v>121</v>
      </c>
      <c r="AT1563" s="26" t="s">
        <v>210</v>
      </c>
      <c r="AU1563" s="26" t="s">
        <v>85</v>
      </c>
      <c r="AY1563" s="26" t="s">
        <v>208</v>
      </c>
      <c r="BE1563" s="247">
        <f>IF(N1563="základní",J1563,0)</f>
        <v>0</v>
      </c>
      <c r="BF1563" s="247">
        <f>IF(N1563="snížená",J1563,0)</f>
        <v>0</v>
      </c>
      <c r="BG1563" s="247">
        <f>IF(N1563="zákl. přenesená",J1563,0)</f>
        <v>0</v>
      </c>
      <c r="BH1563" s="247">
        <f>IF(N1563="sníž. přenesená",J1563,0)</f>
        <v>0</v>
      </c>
      <c r="BI1563" s="247">
        <f>IF(N1563="nulová",J1563,0)</f>
        <v>0</v>
      </c>
      <c r="BJ1563" s="26" t="s">
        <v>18</v>
      </c>
      <c r="BK1563" s="247">
        <f>ROUND(I1563*H1563,2)</f>
        <v>0</v>
      </c>
      <c r="BL1563" s="26" t="s">
        <v>121</v>
      </c>
      <c r="BM1563" s="26" t="s">
        <v>1758</v>
      </c>
    </row>
    <row r="1564" spans="2:51" s="14" customFormat="1" ht="13.5">
      <c r="B1564" s="273"/>
      <c r="C1564" s="274"/>
      <c r="D1564" s="248" t="s">
        <v>218</v>
      </c>
      <c r="E1564" s="275" t="s">
        <v>22</v>
      </c>
      <c r="F1564" s="276" t="s">
        <v>1677</v>
      </c>
      <c r="G1564" s="274"/>
      <c r="H1564" s="275" t="s">
        <v>22</v>
      </c>
      <c r="I1564" s="277"/>
      <c r="J1564" s="274"/>
      <c r="K1564" s="274"/>
      <c r="L1564" s="278"/>
      <c r="M1564" s="279"/>
      <c r="N1564" s="280"/>
      <c r="O1564" s="280"/>
      <c r="P1564" s="280"/>
      <c r="Q1564" s="280"/>
      <c r="R1564" s="280"/>
      <c r="S1564" s="280"/>
      <c r="T1564" s="281"/>
      <c r="AT1564" s="282" t="s">
        <v>218</v>
      </c>
      <c r="AU1564" s="282" t="s">
        <v>85</v>
      </c>
      <c r="AV1564" s="14" t="s">
        <v>18</v>
      </c>
      <c r="AW1564" s="14" t="s">
        <v>39</v>
      </c>
      <c r="AX1564" s="14" t="s">
        <v>76</v>
      </c>
      <c r="AY1564" s="282" t="s">
        <v>208</v>
      </c>
    </row>
    <row r="1565" spans="2:51" s="12" customFormat="1" ht="13.5">
      <c r="B1565" s="251"/>
      <c r="C1565" s="252"/>
      <c r="D1565" s="248" t="s">
        <v>218</v>
      </c>
      <c r="E1565" s="253" t="s">
        <v>22</v>
      </c>
      <c r="F1565" s="254" t="s">
        <v>18</v>
      </c>
      <c r="G1565" s="252"/>
      <c r="H1565" s="255">
        <v>1</v>
      </c>
      <c r="I1565" s="256"/>
      <c r="J1565" s="252"/>
      <c r="K1565" s="252"/>
      <c r="L1565" s="257"/>
      <c r="M1565" s="258"/>
      <c r="N1565" s="259"/>
      <c r="O1565" s="259"/>
      <c r="P1565" s="259"/>
      <c r="Q1565" s="259"/>
      <c r="R1565" s="259"/>
      <c r="S1565" s="259"/>
      <c r="T1565" s="260"/>
      <c r="AT1565" s="261" t="s">
        <v>218</v>
      </c>
      <c r="AU1565" s="261" t="s">
        <v>85</v>
      </c>
      <c r="AV1565" s="12" t="s">
        <v>85</v>
      </c>
      <c r="AW1565" s="12" t="s">
        <v>39</v>
      </c>
      <c r="AX1565" s="12" t="s">
        <v>18</v>
      </c>
      <c r="AY1565" s="261" t="s">
        <v>208</v>
      </c>
    </row>
    <row r="1566" spans="2:65" s="1" customFormat="1" ht="76.5" customHeight="1">
      <c r="B1566" s="48"/>
      <c r="C1566" s="236" t="s">
        <v>1759</v>
      </c>
      <c r="D1566" s="236" t="s">
        <v>210</v>
      </c>
      <c r="E1566" s="237" t="s">
        <v>1760</v>
      </c>
      <c r="F1566" s="238" t="s">
        <v>1761</v>
      </c>
      <c r="G1566" s="239" t="s">
        <v>318</v>
      </c>
      <c r="H1566" s="240">
        <v>1</v>
      </c>
      <c r="I1566" s="241"/>
      <c r="J1566" s="242">
        <f>ROUND(I1566*H1566,2)</f>
        <v>0</v>
      </c>
      <c r="K1566" s="238" t="s">
        <v>22</v>
      </c>
      <c r="L1566" s="74"/>
      <c r="M1566" s="243" t="s">
        <v>22</v>
      </c>
      <c r="N1566" s="244" t="s">
        <v>47</v>
      </c>
      <c r="O1566" s="49"/>
      <c r="P1566" s="245">
        <f>O1566*H1566</f>
        <v>0</v>
      </c>
      <c r="Q1566" s="245">
        <v>0</v>
      </c>
      <c r="R1566" s="245">
        <f>Q1566*H1566</f>
        <v>0</v>
      </c>
      <c r="S1566" s="245">
        <v>0</v>
      </c>
      <c r="T1566" s="246">
        <f>S1566*H1566</f>
        <v>0</v>
      </c>
      <c r="AR1566" s="26" t="s">
        <v>121</v>
      </c>
      <c r="AT1566" s="26" t="s">
        <v>210</v>
      </c>
      <c r="AU1566" s="26" t="s">
        <v>85</v>
      </c>
      <c r="AY1566" s="26" t="s">
        <v>208</v>
      </c>
      <c r="BE1566" s="247">
        <f>IF(N1566="základní",J1566,0)</f>
        <v>0</v>
      </c>
      <c r="BF1566" s="247">
        <f>IF(N1566="snížená",J1566,0)</f>
        <v>0</v>
      </c>
      <c r="BG1566" s="247">
        <f>IF(N1566="zákl. přenesená",J1566,0)</f>
        <v>0</v>
      </c>
      <c r="BH1566" s="247">
        <f>IF(N1566="sníž. přenesená",J1566,0)</f>
        <v>0</v>
      </c>
      <c r="BI1566" s="247">
        <f>IF(N1566="nulová",J1566,0)</f>
        <v>0</v>
      </c>
      <c r="BJ1566" s="26" t="s">
        <v>18</v>
      </c>
      <c r="BK1566" s="247">
        <f>ROUND(I1566*H1566,2)</f>
        <v>0</v>
      </c>
      <c r="BL1566" s="26" t="s">
        <v>121</v>
      </c>
      <c r="BM1566" s="26" t="s">
        <v>1762</v>
      </c>
    </row>
    <row r="1567" spans="2:51" s="14" customFormat="1" ht="13.5">
      <c r="B1567" s="273"/>
      <c r="C1567" s="274"/>
      <c r="D1567" s="248" t="s">
        <v>218</v>
      </c>
      <c r="E1567" s="275" t="s">
        <v>22</v>
      </c>
      <c r="F1567" s="276" t="s">
        <v>1677</v>
      </c>
      <c r="G1567" s="274"/>
      <c r="H1567" s="275" t="s">
        <v>22</v>
      </c>
      <c r="I1567" s="277"/>
      <c r="J1567" s="274"/>
      <c r="K1567" s="274"/>
      <c r="L1567" s="278"/>
      <c r="M1567" s="279"/>
      <c r="N1567" s="280"/>
      <c r="O1567" s="280"/>
      <c r="P1567" s="280"/>
      <c r="Q1567" s="280"/>
      <c r="R1567" s="280"/>
      <c r="S1567" s="280"/>
      <c r="T1567" s="281"/>
      <c r="AT1567" s="282" t="s">
        <v>218</v>
      </c>
      <c r="AU1567" s="282" t="s">
        <v>85</v>
      </c>
      <c r="AV1567" s="14" t="s">
        <v>18</v>
      </c>
      <c r="AW1567" s="14" t="s">
        <v>39</v>
      </c>
      <c r="AX1567" s="14" t="s">
        <v>76</v>
      </c>
      <c r="AY1567" s="282" t="s">
        <v>208</v>
      </c>
    </row>
    <row r="1568" spans="2:51" s="12" customFormat="1" ht="13.5">
      <c r="B1568" s="251"/>
      <c r="C1568" s="252"/>
      <c r="D1568" s="248" t="s">
        <v>218</v>
      </c>
      <c r="E1568" s="253" t="s">
        <v>22</v>
      </c>
      <c r="F1568" s="254" t="s">
        <v>18</v>
      </c>
      <c r="G1568" s="252"/>
      <c r="H1568" s="255">
        <v>1</v>
      </c>
      <c r="I1568" s="256"/>
      <c r="J1568" s="252"/>
      <c r="K1568" s="252"/>
      <c r="L1568" s="257"/>
      <c r="M1568" s="258"/>
      <c r="N1568" s="259"/>
      <c r="O1568" s="259"/>
      <c r="P1568" s="259"/>
      <c r="Q1568" s="259"/>
      <c r="R1568" s="259"/>
      <c r="S1568" s="259"/>
      <c r="T1568" s="260"/>
      <c r="AT1568" s="261" t="s">
        <v>218</v>
      </c>
      <c r="AU1568" s="261" t="s">
        <v>85</v>
      </c>
      <c r="AV1568" s="12" t="s">
        <v>85</v>
      </c>
      <c r="AW1568" s="12" t="s">
        <v>39</v>
      </c>
      <c r="AX1568" s="12" t="s">
        <v>18</v>
      </c>
      <c r="AY1568" s="261" t="s">
        <v>208</v>
      </c>
    </row>
    <row r="1569" spans="2:65" s="1" customFormat="1" ht="102" customHeight="1">
      <c r="B1569" s="48"/>
      <c r="C1569" s="236" t="s">
        <v>1763</v>
      </c>
      <c r="D1569" s="236" t="s">
        <v>210</v>
      </c>
      <c r="E1569" s="237" t="s">
        <v>1764</v>
      </c>
      <c r="F1569" s="238" t="s">
        <v>1765</v>
      </c>
      <c r="G1569" s="239" t="s">
        <v>318</v>
      </c>
      <c r="H1569" s="240">
        <v>1</v>
      </c>
      <c r="I1569" s="241"/>
      <c r="J1569" s="242">
        <f>ROUND(I1569*H1569,2)</f>
        <v>0</v>
      </c>
      <c r="K1569" s="238" t="s">
        <v>22</v>
      </c>
      <c r="L1569" s="74"/>
      <c r="M1569" s="243" t="s">
        <v>22</v>
      </c>
      <c r="N1569" s="244" t="s">
        <v>47</v>
      </c>
      <c r="O1569" s="49"/>
      <c r="P1569" s="245">
        <f>O1569*H1569</f>
        <v>0</v>
      </c>
      <c r="Q1569" s="245">
        <v>0</v>
      </c>
      <c r="R1569" s="245">
        <f>Q1569*H1569</f>
        <v>0</v>
      </c>
      <c r="S1569" s="245">
        <v>0</v>
      </c>
      <c r="T1569" s="246">
        <f>S1569*H1569</f>
        <v>0</v>
      </c>
      <c r="AR1569" s="26" t="s">
        <v>121</v>
      </c>
      <c r="AT1569" s="26" t="s">
        <v>210</v>
      </c>
      <c r="AU1569" s="26" t="s">
        <v>85</v>
      </c>
      <c r="AY1569" s="26" t="s">
        <v>208</v>
      </c>
      <c r="BE1569" s="247">
        <f>IF(N1569="základní",J1569,0)</f>
        <v>0</v>
      </c>
      <c r="BF1569" s="247">
        <f>IF(N1569="snížená",J1569,0)</f>
        <v>0</v>
      </c>
      <c r="BG1569" s="247">
        <f>IF(N1569="zákl. přenesená",J1569,0)</f>
        <v>0</v>
      </c>
      <c r="BH1569" s="247">
        <f>IF(N1569="sníž. přenesená",J1569,0)</f>
        <v>0</v>
      </c>
      <c r="BI1569" s="247">
        <f>IF(N1569="nulová",J1569,0)</f>
        <v>0</v>
      </c>
      <c r="BJ1569" s="26" t="s">
        <v>18</v>
      </c>
      <c r="BK1569" s="247">
        <f>ROUND(I1569*H1569,2)</f>
        <v>0</v>
      </c>
      <c r="BL1569" s="26" t="s">
        <v>121</v>
      </c>
      <c r="BM1569" s="26" t="s">
        <v>1766</v>
      </c>
    </row>
    <row r="1570" spans="2:51" s="14" customFormat="1" ht="13.5">
      <c r="B1570" s="273"/>
      <c r="C1570" s="274"/>
      <c r="D1570" s="248" t="s">
        <v>218</v>
      </c>
      <c r="E1570" s="275" t="s">
        <v>22</v>
      </c>
      <c r="F1570" s="276" t="s">
        <v>1677</v>
      </c>
      <c r="G1570" s="274"/>
      <c r="H1570" s="275" t="s">
        <v>22</v>
      </c>
      <c r="I1570" s="277"/>
      <c r="J1570" s="274"/>
      <c r="K1570" s="274"/>
      <c r="L1570" s="278"/>
      <c r="M1570" s="279"/>
      <c r="N1570" s="280"/>
      <c r="O1570" s="280"/>
      <c r="P1570" s="280"/>
      <c r="Q1570" s="280"/>
      <c r="R1570" s="280"/>
      <c r="S1570" s="280"/>
      <c r="T1570" s="281"/>
      <c r="AT1570" s="282" t="s">
        <v>218</v>
      </c>
      <c r="AU1570" s="282" t="s">
        <v>85</v>
      </c>
      <c r="AV1570" s="14" t="s">
        <v>18</v>
      </c>
      <c r="AW1570" s="14" t="s">
        <v>39</v>
      </c>
      <c r="AX1570" s="14" t="s">
        <v>76</v>
      </c>
      <c r="AY1570" s="282" t="s">
        <v>208</v>
      </c>
    </row>
    <row r="1571" spans="2:51" s="12" customFormat="1" ht="13.5">
      <c r="B1571" s="251"/>
      <c r="C1571" s="252"/>
      <c r="D1571" s="248" t="s">
        <v>218</v>
      </c>
      <c r="E1571" s="253" t="s">
        <v>22</v>
      </c>
      <c r="F1571" s="254" t="s">
        <v>18</v>
      </c>
      <c r="G1571" s="252"/>
      <c r="H1571" s="255">
        <v>1</v>
      </c>
      <c r="I1571" s="256"/>
      <c r="J1571" s="252"/>
      <c r="K1571" s="252"/>
      <c r="L1571" s="257"/>
      <c r="M1571" s="258"/>
      <c r="N1571" s="259"/>
      <c r="O1571" s="259"/>
      <c r="P1571" s="259"/>
      <c r="Q1571" s="259"/>
      <c r="R1571" s="259"/>
      <c r="S1571" s="259"/>
      <c r="T1571" s="260"/>
      <c r="AT1571" s="261" t="s">
        <v>218</v>
      </c>
      <c r="AU1571" s="261" t="s">
        <v>85</v>
      </c>
      <c r="AV1571" s="12" t="s">
        <v>85</v>
      </c>
      <c r="AW1571" s="12" t="s">
        <v>39</v>
      </c>
      <c r="AX1571" s="12" t="s">
        <v>18</v>
      </c>
      <c r="AY1571" s="261" t="s">
        <v>208</v>
      </c>
    </row>
    <row r="1572" spans="2:65" s="1" customFormat="1" ht="76.5" customHeight="1">
      <c r="B1572" s="48"/>
      <c r="C1572" s="236" t="s">
        <v>1767</v>
      </c>
      <c r="D1572" s="236" t="s">
        <v>210</v>
      </c>
      <c r="E1572" s="237" t="s">
        <v>1768</v>
      </c>
      <c r="F1572" s="238" t="s">
        <v>1769</v>
      </c>
      <c r="G1572" s="239" t="s">
        <v>318</v>
      </c>
      <c r="H1572" s="240">
        <v>1</v>
      </c>
      <c r="I1572" s="241"/>
      <c r="J1572" s="242">
        <f>ROUND(I1572*H1572,2)</f>
        <v>0</v>
      </c>
      <c r="K1572" s="238" t="s">
        <v>22</v>
      </c>
      <c r="L1572" s="74"/>
      <c r="M1572" s="243" t="s">
        <v>22</v>
      </c>
      <c r="N1572" s="244" t="s">
        <v>47</v>
      </c>
      <c r="O1572" s="49"/>
      <c r="P1572" s="245">
        <f>O1572*H1572</f>
        <v>0</v>
      </c>
      <c r="Q1572" s="245">
        <v>0</v>
      </c>
      <c r="R1572" s="245">
        <f>Q1572*H1572</f>
        <v>0</v>
      </c>
      <c r="S1572" s="245">
        <v>0</v>
      </c>
      <c r="T1572" s="246">
        <f>S1572*H1572</f>
        <v>0</v>
      </c>
      <c r="AR1572" s="26" t="s">
        <v>121</v>
      </c>
      <c r="AT1572" s="26" t="s">
        <v>210</v>
      </c>
      <c r="AU1572" s="26" t="s">
        <v>85</v>
      </c>
      <c r="AY1572" s="26" t="s">
        <v>208</v>
      </c>
      <c r="BE1572" s="247">
        <f>IF(N1572="základní",J1572,0)</f>
        <v>0</v>
      </c>
      <c r="BF1572" s="247">
        <f>IF(N1572="snížená",J1572,0)</f>
        <v>0</v>
      </c>
      <c r="BG1572" s="247">
        <f>IF(N1572="zákl. přenesená",J1572,0)</f>
        <v>0</v>
      </c>
      <c r="BH1572" s="247">
        <f>IF(N1572="sníž. přenesená",J1572,0)</f>
        <v>0</v>
      </c>
      <c r="BI1572" s="247">
        <f>IF(N1572="nulová",J1572,0)</f>
        <v>0</v>
      </c>
      <c r="BJ1572" s="26" t="s">
        <v>18</v>
      </c>
      <c r="BK1572" s="247">
        <f>ROUND(I1572*H1572,2)</f>
        <v>0</v>
      </c>
      <c r="BL1572" s="26" t="s">
        <v>121</v>
      </c>
      <c r="BM1572" s="26" t="s">
        <v>1770</v>
      </c>
    </row>
    <row r="1573" spans="2:51" s="14" customFormat="1" ht="13.5">
      <c r="B1573" s="273"/>
      <c r="C1573" s="274"/>
      <c r="D1573" s="248" t="s">
        <v>218</v>
      </c>
      <c r="E1573" s="275" t="s">
        <v>22</v>
      </c>
      <c r="F1573" s="276" t="s">
        <v>1677</v>
      </c>
      <c r="G1573" s="274"/>
      <c r="H1573" s="275" t="s">
        <v>22</v>
      </c>
      <c r="I1573" s="277"/>
      <c r="J1573" s="274"/>
      <c r="K1573" s="274"/>
      <c r="L1573" s="278"/>
      <c r="M1573" s="279"/>
      <c r="N1573" s="280"/>
      <c r="O1573" s="280"/>
      <c r="P1573" s="280"/>
      <c r="Q1573" s="280"/>
      <c r="R1573" s="280"/>
      <c r="S1573" s="280"/>
      <c r="T1573" s="281"/>
      <c r="AT1573" s="282" t="s">
        <v>218</v>
      </c>
      <c r="AU1573" s="282" t="s">
        <v>85</v>
      </c>
      <c r="AV1573" s="14" t="s">
        <v>18</v>
      </c>
      <c r="AW1573" s="14" t="s">
        <v>39</v>
      </c>
      <c r="AX1573" s="14" t="s">
        <v>76</v>
      </c>
      <c r="AY1573" s="282" t="s">
        <v>208</v>
      </c>
    </row>
    <row r="1574" spans="2:51" s="12" customFormat="1" ht="13.5">
      <c r="B1574" s="251"/>
      <c r="C1574" s="252"/>
      <c r="D1574" s="248" t="s">
        <v>218</v>
      </c>
      <c r="E1574" s="253" t="s">
        <v>22</v>
      </c>
      <c r="F1574" s="254" t="s">
        <v>1670</v>
      </c>
      <c r="G1574" s="252"/>
      <c r="H1574" s="255">
        <v>1</v>
      </c>
      <c r="I1574" s="256"/>
      <c r="J1574" s="252"/>
      <c r="K1574" s="252"/>
      <c r="L1574" s="257"/>
      <c r="M1574" s="258"/>
      <c r="N1574" s="259"/>
      <c r="O1574" s="259"/>
      <c r="P1574" s="259"/>
      <c r="Q1574" s="259"/>
      <c r="R1574" s="259"/>
      <c r="S1574" s="259"/>
      <c r="T1574" s="260"/>
      <c r="AT1574" s="261" t="s">
        <v>218</v>
      </c>
      <c r="AU1574" s="261" t="s">
        <v>85</v>
      </c>
      <c r="AV1574" s="12" t="s">
        <v>85</v>
      </c>
      <c r="AW1574" s="12" t="s">
        <v>39</v>
      </c>
      <c r="AX1574" s="12" t="s">
        <v>18</v>
      </c>
      <c r="AY1574" s="261" t="s">
        <v>208</v>
      </c>
    </row>
    <row r="1575" spans="2:65" s="1" customFormat="1" ht="25.5" customHeight="1">
      <c r="B1575" s="48"/>
      <c r="C1575" s="236" t="s">
        <v>1771</v>
      </c>
      <c r="D1575" s="236" t="s">
        <v>210</v>
      </c>
      <c r="E1575" s="237" t="s">
        <v>1772</v>
      </c>
      <c r="F1575" s="238" t="s">
        <v>1773</v>
      </c>
      <c r="G1575" s="239" t="s">
        <v>227</v>
      </c>
      <c r="H1575" s="240">
        <v>38</v>
      </c>
      <c r="I1575" s="241"/>
      <c r="J1575" s="242">
        <f>ROUND(I1575*H1575,2)</f>
        <v>0</v>
      </c>
      <c r="K1575" s="238" t="s">
        <v>214</v>
      </c>
      <c r="L1575" s="74"/>
      <c r="M1575" s="243" t="s">
        <v>22</v>
      </c>
      <c r="N1575" s="244" t="s">
        <v>47</v>
      </c>
      <c r="O1575" s="49"/>
      <c r="P1575" s="245">
        <f>O1575*H1575</f>
        <v>0</v>
      </c>
      <c r="Q1575" s="245">
        <v>0.04684</v>
      </c>
      <c r="R1575" s="245">
        <f>Q1575*H1575</f>
        <v>1.77992</v>
      </c>
      <c r="S1575" s="245">
        <v>0</v>
      </c>
      <c r="T1575" s="246">
        <f>S1575*H1575</f>
        <v>0</v>
      </c>
      <c r="AR1575" s="26" t="s">
        <v>121</v>
      </c>
      <c r="AT1575" s="26" t="s">
        <v>210</v>
      </c>
      <c r="AU1575" s="26" t="s">
        <v>85</v>
      </c>
      <c r="AY1575" s="26" t="s">
        <v>208</v>
      </c>
      <c r="BE1575" s="247">
        <f>IF(N1575="základní",J1575,0)</f>
        <v>0</v>
      </c>
      <c r="BF1575" s="247">
        <f>IF(N1575="snížená",J1575,0)</f>
        <v>0</v>
      </c>
      <c r="BG1575" s="247">
        <f>IF(N1575="zákl. přenesená",J1575,0)</f>
        <v>0</v>
      </c>
      <c r="BH1575" s="247">
        <f>IF(N1575="sníž. přenesená",J1575,0)</f>
        <v>0</v>
      </c>
      <c r="BI1575" s="247">
        <f>IF(N1575="nulová",J1575,0)</f>
        <v>0</v>
      </c>
      <c r="BJ1575" s="26" t="s">
        <v>18</v>
      </c>
      <c r="BK1575" s="247">
        <f>ROUND(I1575*H1575,2)</f>
        <v>0</v>
      </c>
      <c r="BL1575" s="26" t="s">
        <v>121</v>
      </c>
      <c r="BM1575" s="26" t="s">
        <v>1774</v>
      </c>
    </row>
    <row r="1576" spans="2:47" s="1" customFormat="1" ht="13.5">
      <c r="B1576" s="48"/>
      <c r="C1576" s="76"/>
      <c r="D1576" s="248" t="s">
        <v>216</v>
      </c>
      <c r="E1576" s="76"/>
      <c r="F1576" s="249" t="s">
        <v>1775</v>
      </c>
      <c r="G1576" s="76"/>
      <c r="H1576" s="76"/>
      <c r="I1576" s="206"/>
      <c r="J1576" s="76"/>
      <c r="K1576" s="76"/>
      <c r="L1576" s="74"/>
      <c r="M1576" s="250"/>
      <c r="N1576" s="49"/>
      <c r="O1576" s="49"/>
      <c r="P1576" s="49"/>
      <c r="Q1576" s="49"/>
      <c r="R1576" s="49"/>
      <c r="S1576" s="49"/>
      <c r="T1576" s="97"/>
      <c r="AT1576" s="26" t="s">
        <v>216</v>
      </c>
      <c r="AU1576" s="26" t="s">
        <v>85</v>
      </c>
    </row>
    <row r="1577" spans="2:51" s="12" customFormat="1" ht="13.5">
      <c r="B1577" s="251"/>
      <c r="C1577" s="252"/>
      <c r="D1577" s="248" t="s">
        <v>218</v>
      </c>
      <c r="E1577" s="253" t="s">
        <v>22</v>
      </c>
      <c r="F1577" s="254" t="s">
        <v>1776</v>
      </c>
      <c r="G1577" s="252"/>
      <c r="H1577" s="255">
        <v>38</v>
      </c>
      <c r="I1577" s="256"/>
      <c r="J1577" s="252"/>
      <c r="K1577" s="252"/>
      <c r="L1577" s="257"/>
      <c r="M1577" s="258"/>
      <c r="N1577" s="259"/>
      <c r="O1577" s="259"/>
      <c r="P1577" s="259"/>
      <c r="Q1577" s="259"/>
      <c r="R1577" s="259"/>
      <c r="S1577" s="259"/>
      <c r="T1577" s="260"/>
      <c r="AT1577" s="261" t="s">
        <v>218</v>
      </c>
      <c r="AU1577" s="261" t="s">
        <v>85</v>
      </c>
      <c r="AV1577" s="12" t="s">
        <v>85</v>
      </c>
      <c r="AW1577" s="12" t="s">
        <v>39</v>
      </c>
      <c r="AX1577" s="12" t="s">
        <v>18</v>
      </c>
      <c r="AY1577" s="261" t="s">
        <v>208</v>
      </c>
    </row>
    <row r="1578" spans="2:65" s="1" customFormat="1" ht="16.5" customHeight="1">
      <c r="B1578" s="48"/>
      <c r="C1578" s="286" t="s">
        <v>1777</v>
      </c>
      <c r="D1578" s="286" t="s">
        <v>468</v>
      </c>
      <c r="E1578" s="287" t="s">
        <v>1778</v>
      </c>
      <c r="F1578" s="288" t="s">
        <v>1779</v>
      </c>
      <c r="G1578" s="289" t="s">
        <v>227</v>
      </c>
      <c r="H1578" s="290">
        <v>4</v>
      </c>
      <c r="I1578" s="291"/>
      <c r="J1578" s="292">
        <f>ROUND(I1578*H1578,2)</f>
        <v>0</v>
      </c>
      <c r="K1578" s="288" t="s">
        <v>214</v>
      </c>
      <c r="L1578" s="293"/>
      <c r="M1578" s="294" t="s">
        <v>22</v>
      </c>
      <c r="N1578" s="295" t="s">
        <v>47</v>
      </c>
      <c r="O1578" s="49"/>
      <c r="P1578" s="245">
        <f>O1578*H1578</f>
        <v>0</v>
      </c>
      <c r="Q1578" s="245">
        <v>0.0119</v>
      </c>
      <c r="R1578" s="245">
        <f>Q1578*H1578</f>
        <v>0.0476</v>
      </c>
      <c r="S1578" s="245">
        <v>0</v>
      </c>
      <c r="T1578" s="246">
        <f>S1578*H1578</f>
        <v>0</v>
      </c>
      <c r="AR1578" s="26" t="s">
        <v>250</v>
      </c>
      <c r="AT1578" s="26" t="s">
        <v>468</v>
      </c>
      <c r="AU1578" s="26" t="s">
        <v>85</v>
      </c>
      <c r="AY1578" s="26" t="s">
        <v>208</v>
      </c>
      <c r="BE1578" s="247">
        <f>IF(N1578="základní",J1578,0)</f>
        <v>0</v>
      </c>
      <c r="BF1578" s="247">
        <f>IF(N1578="snížená",J1578,0)</f>
        <v>0</v>
      </c>
      <c r="BG1578" s="247">
        <f>IF(N1578="zákl. přenesená",J1578,0)</f>
        <v>0</v>
      </c>
      <c r="BH1578" s="247">
        <f>IF(N1578="sníž. přenesená",J1578,0)</f>
        <v>0</v>
      </c>
      <c r="BI1578" s="247">
        <f>IF(N1578="nulová",J1578,0)</f>
        <v>0</v>
      </c>
      <c r="BJ1578" s="26" t="s">
        <v>18</v>
      </c>
      <c r="BK1578" s="247">
        <f>ROUND(I1578*H1578,2)</f>
        <v>0</v>
      </c>
      <c r="BL1578" s="26" t="s">
        <v>121</v>
      </c>
      <c r="BM1578" s="26" t="s">
        <v>1780</v>
      </c>
    </row>
    <row r="1579" spans="2:51" s="14" customFormat="1" ht="13.5">
      <c r="B1579" s="273"/>
      <c r="C1579" s="274"/>
      <c r="D1579" s="248" t="s">
        <v>218</v>
      </c>
      <c r="E1579" s="275" t="s">
        <v>22</v>
      </c>
      <c r="F1579" s="276" t="s">
        <v>1781</v>
      </c>
      <c r="G1579" s="274"/>
      <c r="H1579" s="275" t="s">
        <v>22</v>
      </c>
      <c r="I1579" s="277"/>
      <c r="J1579" s="274"/>
      <c r="K1579" s="274"/>
      <c r="L1579" s="278"/>
      <c r="M1579" s="279"/>
      <c r="N1579" s="280"/>
      <c r="O1579" s="280"/>
      <c r="P1579" s="280"/>
      <c r="Q1579" s="280"/>
      <c r="R1579" s="280"/>
      <c r="S1579" s="280"/>
      <c r="T1579" s="281"/>
      <c r="AT1579" s="282" t="s">
        <v>218</v>
      </c>
      <c r="AU1579" s="282" t="s">
        <v>85</v>
      </c>
      <c r="AV1579" s="14" t="s">
        <v>18</v>
      </c>
      <c r="AW1579" s="14" t="s">
        <v>39</v>
      </c>
      <c r="AX1579" s="14" t="s">
        <v>76</v>
      </c>
      <c r="AY1579" s="282" t="s">
        <v>208</v>
      </c>
    </row>
    <row r="1580" spans="2:51" s="12" customFormat="1" ht="13.5">
      <c r="B1580" s="251"/>
      <c r="C1580" s="252"/>
      <c r="D1580" s="248" t="s">
        <v>218</v>
      </c>
      <c r="E1580" s="253" t="s">
        <v>22</v>
      </c>
      <c r="F1580" s="254" t="s">
        <v>1782</v>
      </c>
      <c r="G1580" s="252"/>
      <c r="H1580" s="255">
        <v>2</v>
      </c>
      <c r="I1580" s="256"/>
      <c r="J1580" s="252"/>
      <c r="K1580" s="252"/>
      <c r="L1580" s="257"/>
      <c r="M1580" s="258"/>
      <c r="N1580" s="259"/>
      <c r="O1580" s="259"/>
      <c r="P1580" s="259"/>
      <c r="Q1580" s="259"/>
      <c r="R1580" s="259"/>
      <c r="S1580" s="259"/>
      <c r="T1580" s="260"/>
      <c r="AT1580" s="261" t="s">
        <v>218</v>
      </c>
      <c r="AU1580" s="261" t="s">
        <v>85</v>
      </c>
      <c r="AV1580" s="12" t="s">
        <v>85</v>
      </c>
      <c r="AW1580" s="12" t="s">
        <v>39</v>
      </c>
      <c r="AX1580" s="12" t="s">
        <v>76</v>
      </c>
      <c r="AY1580" s="261" t="s">
        <v>208</v>
      </c>
    </row>
    <row r="1581" spans="2:51" s="12" customFormat="1" ht="13.5">
      <c r="B1581" s="251"/>
      <c r="C1581" s="252"/>
      <c r="D1581" s="248" t="s">
        <v>218</v>
      </c>
      <c r="E1581" s="253" t="s">
        <v>22</v>
      </c>
      <c r="F1581" s="254" t="s">
        <v>1783</v>
      </c>
      <c r="G1581" s="252"/>
      <c r="H1581" s="255">
        <v>1</v>
      </c>
      <c r="I1581" s="256"/>
      <c r="J1581" s="252"/>
      <c r="K1581" s="252"/>
      <c r="L1581" s="257"/>
      <c r="M1581" s="258"/>
      <c r="N1581" s="259"/>
      <c r="O1581" s="259"/>
      <c r="P1581" s="259"/>
      <c r="Q1581" s="259"/>
      <c r="R1581" s="259"/>
      <c r="S1581" s="259"/>
      <c r="T1581" s="260"/>
      <c r="AT1581" s="261" t="s">
        <v>218</v>
      </c>
      <c r="AU1581" s="261" t="s">
        <v>85</v>
      </c>
      <c r="AV1581" s="12" t="s">
        <v>85</v>
      </c>
      <c r="AW1581" s="12" t="s">
        <v>39</v>
      </c>
      <c r="AX1581" s="12" t="s">
        <v>76</v>
      </c>
      <c r="AY1581" s="261" t="s">
        <v>208</v>
      </c>
    </row>
    <row r="1582" spans="2:51" s="12" customFormat="1" ht="13.5">
      <c r="B1582" s="251"/>
      <c r="C1582" s="252"/>
      <c r="D1582" s="248" t="s">
        <v>218</v>
      </c>
      <c r="E1582" s="253" t="s">
        <v>22</v>
      </c>
      <c r="F1582" s="254" t="s">
        <v>1784</v>
      </c>
      <c r="G1582" s="252"/>
      <c r="H1582" s="255">
        <v>1</v>
      </c>
      <c r="I1582" s="256"/>
      <c r="J1582" s="252"/>
      <c r="K1582" s="252"/>
      <c r="L1582" s="257"/>
      <c r="M1582" s="258"/>
      <c r="N1582" s="259"/>
      <c r="O1582" s="259"/>
      <c r="P1582" s="259"/>
      <c r="Q1582" s="259"/>
      <c r="R1582" s="259"/>
      <c r="S1582" s="259"/>
      <c r="T1582" s="260"/>
      <c r="AT1582" s="261" t="s">
        <v>218</v>
      </c>
      <c r="AU1582" s="261" t="s">
        <v>85</v>
      </c>
      <c r="AV1582" s="12" t="s">
        <v>85</v>
      </c>
      <c r="AW1582" s="12" t="s">
        <v>39</v>
      </c>
      <c r="AX1582" s="12" t="s">
        <v>76</v>
      </c>
      <c r="AY1582" s="261" t="s">
        <v>208</v>
      </c>
    </row>
    <row r="1583" spans="2:51" s="13" customFormat="1" ht="13.5">
      <c r="B1583" s="262"/>
      <c r="C1583" s="263"/>
      <c r="D1583" s="248" t="s">
        <v>218</v>
      </c>
      <c r="E1583" s="264" t="s">
        <v>22</v>
      </c>
      <c r="F1583" s="265" t="s">
        <v>259</v>
      </c>
      <c r="G1583" s="263"/>
      <c r="H1583" s="266">
        <v>4</v>
      </c>
      <c r="I1583" s="267"/>
      <c r="J1583" s="263"/>
      <c r="K1583" s="263"/>
      <c r="L1583" s="268"/>
      <c r="M1583" s="269"/>
      <c r="N1583" s="270"/>
      <c r="O1583" s="270"/>
      <c r="P1583" s="270"/>
      <c r="Q1583" s="270"/>
      <c r="R1583" s="270"/>
      <c r="S1583" s="270"/>
      <c r="T1583" s="271"/>
      <c r="AT1583" s="272" t="s">
        <v>218</v>
      </c>
      <c r="AU1583" s="272" t="s">
        <v>85</v>
      </c>
      <c r="AV1583" s="13" t="s">
        <v>121</v>
      </c>
      <c r="AW1583" s="13" t="s">
        <v>39</v>
      </c>
      <c r="AX1583" s="13" t="s">
        <v>18</v>
      </c>
      <c r="AY1583" s="272" t="s">
        <v>208</v>
      </c>
    </row>
    <row r="1584" spans="2:65" s="1" customFormat="1" ht="16.5" customHeight="1">
      <c r="B1584" s="48"/>
      <c r="C1584" s="286" t="s">
        <v>1785</v>
      </c>
      <c r="D1584" s="286" t="s">
        <v>468</v>
      </c>
      <c r="E1584" s="287" t="s">
        <v>1786</v>
      </c>
      <c r="F1584" s="288" t="s">
        <v>1787</v>
      </c>
      <c r="G1584" s="289" t="s">
        <v>227</v>
      </c>
      <c r="H1584" s="290">
        <v>19</v>
      </c>
      <c r="I1584" s="291"/>
      <c r="J1584" s="292">
        <f>ROUND(I1584*H1584,2)</f>
        <v>0</v>
      </c>
      <c r="K1584" s="288" t="s">
        <v>214</v>
      </c>
      <c r="L1584" s="293"/>
      <c r="M1584" s="294" t="s">
        <v>22</v>
      </c>
      <c r="N1584" s="295" t="s">
        <v>47</v>
      </c>
      <c r="O1584" s="49"/>
      <c r="P1584" s="245">
        <f>O1584*H1584</f>
        <v>0</v>
      </c>
      <c r="Q1584" s="245">
        <v>0.0121</v>
      </c>
      <c r="R1584" s="245">
        <f>Q1584*H1584</f>
        <v>0.2299</v>
      </c>
      <c r="S1584" s="245">
        <v>0</v>
      </c>
      <c r="T1584" s="246">
        <f>S1584*H1584</f>
        <v>0</v>
      </c>
      <c r="AR1584" s="26" t="s">
        <v>250</v>
      </c>
      <c r="AT1584" s="26" t="s">
        <v>468</v>
      </c>
      <c r="AU1584" s="26" t="s">
        <v>85</v>
      </c>
      <c r="AY1584" s="26" t="s">
        <v>208</v>
      </c>
      <c r="BE1584" s="247">
        <f>IF(N1584="základní",J1584,0)</f>
        <v>0</v>
      </c>
      <c r="BF1584" s="247">
        <f>IF(N1584="snížená",J1584,0)</f>
        <v>0</v>
      </c>
      <c r="BG1584" s="247">
        <f>IF(N1584="zákl. přenesená",J1584,0)</f>
        <v>0</v>
      </c>
      <c r="BH1584" s="247">
        <f>IF(N1584="sníž. přenesená",J1584,0)</f>
        <v>0</v>
      </c>
      <c r="BI1584" s="247">
        <f>IF(N1584="nulová",J1584,0)</f>
        <v>0</v>
      </c>
      <c r="BJ1584" s="26" t="s">
        <v>18</v>
      </c>
      <c r="BK1584" s="247">
        <f>ROUND(I1584*H1584,2)</f>
        <v>0</v>
      </c>
      <c r="BL1584" s="26" t="s">
        <v>121</v>
      </c>
      <c r="BM1584" s="26" t="s">
        <v>1788</v>
      </c>
    </row>
    <row r="1585" spans="2:51" s="14" customFormat="1" ht="13.5">
      <c r="B1585" s="273"/>
      <c r="C1585" s="274"/>
      <c r="D1585" s="248" t="s">
        <v>218</v>
      </c>
      <c r="E1585" s="275" t="s">
        <v>22</v>
      </c>
      <c r="F1585" s="276" t="s">
        <v>1781</v>
      </c>
      <c r="G1585" s="274"/>
      <c r="H1585" s="275" t="s">
        <v>22</v>
      </c>
      <c r="I1585" s="277"/>
      <c r="J1585" s="274"/>
      <c r="K1585" s="274"/>
      <c r="L1585" s="278"/>
      <c r="M1585" s="279"/>
      <c r="N1585" s="280"/>
      <c r="O1585" s="280"/>
      <c r="P1585" s="280"/>
      <c r="Q1585" s="280"/>
      <c r="R1585" s="280"/>
      <c r="S1585" s="280"/>
      <c r="T1585" s="281"/>
      <c r="AT1585" s="282" t="s">
        <v>218</v>
      </c>
      <c r="AU1585" s="282" t="s">
        <v>85</v>
      </c>
      <c r="AV1585" s="14" t="s">
        <v>18</v>
      </c>
      <c r="AW1585" s="14" t="s">
        <v>39</v>
      </c>
      <c r="AX1585" s="14" t="s">
        <v>76</v>
      </c>
      <c r="AY1585" s="282" t="s">
        <v>208</v>
      </c>
    </row>
    <row r="1586" spans="2:51" s="12" customFormat="1" ht="13.5">
      <c r="B1586" s="251"/>
      <c r="C1586" s="252"/>
      <c r="D1586" s="248" t="s">
        <v>218</v>
      </c>
      <c r="E1586" s="253" t="s">
        <v>22</v>
      </c>
      <c r="F1586" s="254" t="s">
        <v>1789</v>
      </c>
      <c r="G1586" s="252"/>
      <c r="H1586" s="255">
        <v>3</v>
      </c>
      <c r="I1586" s="256"/>
      <c r="J1586" s="252"/>
      <c r="K1586" s="252"/>
      <c r="L1586" s="257"/>
      <c r="M1586" s="258"/>
      <c r="N1586" s="259"/>
      <c r="O1586" s="259"/>
      <c r="P1586" s="259"/>
      <c r="Q1586" s="259"/>
      <c r="R1586" s="259"/>
      <c r="S1586" s="259"/>
      <c r="T1586" s="260"/>
      <c r="AT1586" s="261" t="s">
        <v>218</v>
      </c>
      <c r="AU1586" s="261" t="s">
        <v>85</v>
      </c>
      <c r="AV1586" s="12" t="s">
        <v>85</v>
      </c>
      <c r="AW1586" s="12" t="s">
        <v>39</v>
      </c>
      <c r="AX1586" s="12" t="s">
        <v>76</v>
      </c>
      <c r="AY1586" s="261" t="s">
        <v>208</v>
      </c>
    </row>
    <row r="1587" spans="2:51" s="12" customFormat="1" ht="13.5">
      <c r="B1587" s="251"/>
      <c r="C1587" s="252"/>
      <c r="D1587" s="248" t="s">
        <v>218</v>
      </c>
      <c r="E1587" s="253" t="s">
        <v>22</v>
      </c>
      <c r="F1587" s="254" t="s">
        <v>1790</v>
      </c>
      <c r="G1587" s="252"/>
      <c r="H1587" s="255">
        <v>6</v>
      </c>
      <c r="I1587" s="256"/>
      <c r="J1587" s="252"/>
      <c r="K1587" s="252"/>
      <c r="L1587" s="257"/>
      <c r="M1587" s="258"/>
      <c r="N1587" s="259"/>
      <c r="O1587" s="259"/>
      <c r="P1587" s="259"/>
      <c r="Q1587" s="259"/>
      <c r="R1587" s="259"/>
      <c r="S1587" s="259"/>
      <c r="T1587" s="260"/>
      <c r="AT1587" s="261" t="s">
        <v>218</v>
      </c>
      <c r="AU1587" s="261" t="s">
        <v>85</v>
      </c>
      <c r="AV1587" s="12" t="s">
        <v>85</v>
      </c>
      <c r="AW1587" s="12" t="s">
        <v>39</v>
      </c>
      <c r="AX1587" s="12" t="s">
        <v>76</v>
      </c>
      <c r="AY1587" s="261" t="s">
        <v>208</v>
      </c>
    </row>
    <row r="1588" spans="2:51" s="12" customFormat="1" ht="13.5">
      <c r="B1588" s="251"/>
      <c r="C1588" s="252"/>
      <c r="D1588" s="248" t="s">
        <v>218</v>
      </c>
      <c r="E1588" s="253" t="s">
        <v>22</v>
      </c>
      <c r="F1588" s="254" t="s">
        <v>1791</v>
      </c>
      <c r="G1588" s="252"/>
      <c r="H1588" s="255">
        <v>2</v>
      </c>
      <c r="I1588" s="256"/>
      <c r="J1588" s="252"/>
      <c r="K1588" s="252"/>
      <c r="L1588" s="257"/>
      <c r="M1588" s="258"/>
      <c r="N1588" s="259"/>
      <c r="O1588" s="259"/>
      <c r="P1588" s="259"/>
      <c r="Q1588" s="259"/>
      <c r="R1588" s="259"/>
      <c r="S1588" s="259"/>
      <c r="T1588" s="260"/>
      <c r="AT1588" s="261" t="s">
        <v>218</v>
      </c>
      <c r="AU1588" s="261" t="s">
        <v>85</v>
      </c>
      <c r="AV1588" s="12" t="s">
        <v>85</v>
      </c>
      <c r="AW1588" s="12" t="s">
        <v>39</v>
      </c>
      <c r="AX1588" s="12" t="s">
        <v>76</v>
      </c>
      <c r="AY1588" s="261" t="s">
        <v>208</v>
      </c>
    </row>
    <row r="1589" spans="2:51" s="12" customFormat="1" ht="13.5">
      <c r="B1589" s="251"/>
      <c r="C1589" s="252"/>
      <c r="D1589" s="248" t="s">
        <v>218</v>
      </c>
      <c r="E1589" s="253" t="s">
        <v>22</v>
      </c>
      <c r="F1589" s="254" t="s">
        <v>1792</v>
      </c>
      <c r="G1589" s="252"/>
      <c r="H1589" s="255">
        <v>2</v>
      </c>
      <c r="I1589" s="256"/>
      <c r="J1589" s="252"/>
      <c r="K1589" s="252"/>
      <c r="L1589" s="257"/>
      <c r="M1589" s="258"/>
      <c r="N1589" s="259"/>
      <c r="O1589" s="259"/>
      <c r="P1589" s="259"/>
      <c r="Q1589" s="259"/>
      <c r="R1589" s="259"/>
      <c r="S1589" s="259"/>
      <c r="T1589" s="260"/>
      <c r="AT1589" s="261" t="s">
        <v>218</v>
      </c>
      <c r="AU1589" s="261" t="s">
        <v>85</v>
      </c>
      <c r="AV1589" s="12" t="s">
        <v>85</v>
      </c>
      <c r="AW1589" s="12" t="s">
        <v>39</v>
      </c>
      <c r="AX1589" s="12" t="s">
        <v>76</v>
      </c>
      <c r="AY1589" s="261" t="s">
        <v>208</v>
      </c>
    </row>
    <row r="1590" spans="2:51" s="12" customFormat="1" ht="13.5">
      <c r="B1590" s="251"/>
      <c r="C1590" s="252"/>
      <c r="D1590" s="248" t="s">
        <v>218</v>
      </c>
      <c r="E1590" s="253" t="s">
        <v>22</v>
      </c>
      <c r="F1590" s="254" t="s">
        <v>1793</v>
      </c>
      <c r="G1590" s="252"/>
      <c r="H1590" s="255">
        <v>4</v>
      </c>
      <c r="I1590" s="256"/>
      <c r="J1590" s="252"/>
      <c r="K1590" s="252"/>
      <c r="L1590" s="257"/>
      <c r="M1590" s="258"/>
      <c r="N1590" s="259"/>
      <c r="O1590" s="259"/>
      <c r="P1590" s="259"/>
      <c r="Q1590" s="259"/>
      <c r="R1590" s="259"/>
      <c r="S1590" s="259"/>
      <c r="T1590" s="260"/>
      <c r="AT1590" s="261" t="s">
        <v>218</v>
      </c>
      <c r="AU1590" s="261" t="s">
        <v>85</v>
      </c>
      <c r="AV1590" s="12" t="s">
        <v>85</v>
      </c>
      <c r="AW1590" s="12" t="s">
        <v>39</v>
      </c>
      <c r="AX1590" s="12" t="s">
        <v>76</v>
      </c>
      <c r="AY1590" s="261" t="s">
        <v>208</v>
      </c>
    </row>
    <row r="1591" spans="2:51" s="12" customFormat="1" ht="13.5">
      <c r="B1591" s="251"/>
      <c r="C1591" s="252"/>
      <c r="D1591" s="248" t="s">
        <v>218</v>
      </c>
      <c r="E1591" s="253" t="s">
        <v>22</v>
      </c>
      <c r="F1591" s="254" t="s">
        <v>1794</v>
      </c>
      <c r="G1591" s="252"/>
      <c r="H1591" s="255">
        <v>2</v>
      </c>
      <c r="I1591" s="256"/>
      <c r="J1591" s="252"/>
      <c r="K1591" s="252"/>
      <c r="L1591" s="257"/>
      <c r="M1591" s="258"/>
      <c r="N1591" s="259"/>
      <c r="O1591" s="259"/>
      <c r="P1591" s="259"/>
      <c r="Q1591" s="259"/>
      <c r="R1591" s="259"/>
      <c r="S1591" s="259"/>
      <c r="T1591" s="260"/>
      <c r="AT1591" s="261" t="s">
        <v>218</v>
      </c>
      <c r="AU1591" s="261" t="s">
        <v>85</v>
      </c>
      <c r="AV1591" s="12" t="s">
        <v>85</v>
      </c>
      <c r="AW1591" s="12" t="s">
        <v>39</v>
      </c>
      <c r="AX1591" s="12" t="s">
        <v>76</v>
      </c>
      <c r="AY1591" s="261" t="s">
        <v>208</v>
      </c>
    </row>
    <row r="1592" spans="2:51" s="13" customFormat="1" ht="13.5">
      <c r="B1592" s="262"/>
      <c r="C1592" s="263"/>
      <c r="D1592" s="248" t="s">
        <v>218</v>
      </c>
      <c r="E1592" s="264" t="s">
        <v>22</v>
      </c>
      <c r="F1592" s="265" t="s">
        <v>259</v>
      </c>
      <c r="G1592" s="263"/>
      <c r="H1592" s="266">
        <v>19</v>
      </c>
      <c r="I1592" s="267"/>
      <c r="J1592" s="263"/>
      <c r="K1592" s="263"/>
      <c r="L1592" s="268"/>
      <c r="M1592" s="269"/>
      <c r="N1592" s="270"/>
      <c r="O1592" s="270"/>
      <c r="P1592" s="270"/>
      <c r="Q1592" s="270"/>
      <c r="R1592" s="270"/>
      <c r="S1592" s="270"/>
      <c r="T1592" s="271"/>
      <c r="AT1592" s="272" t="s">
        <v>218</v>
      </c>
      <c r="AU1592" s="272" t="s">
        <v>85</v>
      </c>
      <c r="AV1592" s="13" t="s">
        <v>121</v>
      </c>
      <c r="AW1592" s="13" t="s">
        <v>39</v>
      </c>
      <c r="AX1592" s="13" t="s">
        <v>18</v>
      </c>
      <c r="AY1592" s="272" t="s">
        <v>208</v>
      </c>
    </row>
    <row r="1593" spans="2:65" s="1" customFormat="1" ht="16.5" customHeight="1">
      <c r="B1593" s="48"/>
      <c r="C1593" s="286" t="s">
        <v>1795</v>
      </c>
      <c r="D1593" s="286" t="s">
        <v>468</v>
      </c>
      <c r="E1593" s="287" t="s">
        <v>1796</v>
      </c>
      <c r="F1593" s="288" t="s">
        <v>1797</v>
      </c>
      <c r="G1593" s="289" t="s">
        <v>227</v>
      </c>
      <c r="H1593" s="290">
        <v>15</v>
      </c>
      <c r="I1593" s="291"/>
      <c r="J1593" s="292">
        <f>ROUND(I1593*H1593,2)</f>
        <v>0</v>
      </c>
      <c r="K1593" s="288" t="s">
        <v>214</v>
      </c>
      <c r="L1593" s="293"/>
      <c r="M1593" s="294" t="s">
        <v>22</v>
      </c>
      <c r="N1593" s="295" t="s">
        <v>47</v>
      </c>
      <c r="O1593" s="49"/>
      <c r="P1593" s="245">
        <f>O1593*H1593</f>
        <v>0</v>
      </c>
      <c r="Q1593" s="245">
        <v>0.0123</v>
      </c>
      <c r="R1593" s="245">
        <f>Q1593*H1593</f>
        <v>0.1845</v>
      </c>
      <c r="S1593" s="245">
        <v>0</v>
      </c>
      <c r="T1593" s="246">
        <f>S1593*H1593</f>
        <v>0</v>
      </c>
      <c r="AR1593" s="26" t="s">
        <v>250</v>
      </c>
      <c r="AT1593" s="26" t="s">
        <v>468</v>
      </c>
      <c r="AU1593" s="26" t="s">
        <v>85</v>
      </c>
      <c r="AY1593" s="26" t="s">
        <v>208</v>
      </c>
      <c r="BE1593" s="247">
        <f>IF(N1593="základní",J1593,0)</f>
        <v>0</v>
      </c>
      <c r="BF1593" s="247">
        <f>IF(N1593="snížená",J1593,0)</f>
        <v>0</v>
      </c>
      <c r="BG1593" s="247">
        <f>IF(N1593="zákl. přenesená",J1593,0)</f>
        <v>0</v>
      </c>
      <c r="BH1593" s="247">
        <f>IF(N1593="sníž. přenesená",J1593,0)</f>
        <v>0</v>
      </c>
      <c r="BI1593" s="247">
        <f>IF(N1593="nulová",J1593,0)</f>
        <v>0</v>
      </c>
      <c r="BJ1593" s="26" t="s">
        <v>18</v>
      </c>
      <c r="BK1593" s="247">
        <f>ROUND(I1593*H1593,2)</f>
        <v>0</v>
      </c>
      <c r="BL1593" s="26" t="s">
        <v>121</v>
      </c>
      <c r="BM1593" s="26" t="s">
        <v>1798</v>
      </c>
    </row>
    <row r="1594" spans="2:51" s="14" customFormat="1" ht="13.5">
      <c r="B1594" s="273"/>
      <c r="C1594" s="274"/>
      <c r="D1594" s="248" t="s">
        <v>218</v>
      </c>
      <c r="E1594" s="275" t="s">
        <v>22</v>
      </c>
      <c r="F1594" s="276" t="s">
        <v>1781</v>
      </c>
      <c r="G1594" s="274"/>
      <c r="H1594" s="275" t="s">
        <v>22</v>
      </c>
      <c r="I1594" s="277"/>
      <c r="J1594" s="274"/>
      <c r="K1594" s="274"/>
      <c r="L1594" s="278"/>
      <c r="M1594" s="279"/>
      <c r="N1594" s="280"/>
      <c r="O1594" s="280"/>
      <c r="P1594" s="280"/>
      <c r="Q1594" s="280"/>
      <c r="R1594" s="280"/>
      <c r="S1594" s="280"/>
      <c r="T1594" s="281"/>
      <c r="AT1594" s="282" t="s">
        <v>218</v>
      </c>
      <c r="AU1594" s="282" t="s">
        <v>85</v>
      </c>
      <c r="AV1594" s="14" t="s">
        <v>18</v>
      </c>
      <c r="AW1594" s="14" t="s">
        <v>39</v>
      </c>
      <c r="AX1594" s="14" t="s">
        <v>76</v>
      </c>
      <c r="AY1594" s="282" t="s">
        <v>208</v>
      </c>
    </row>
    <row r="1595" spans="2:51" s="12" customFormat="1" ht="13.5">
      <c r="B1595" s="251"/>
      <c r="C1595" s="252"/>
      <c r="D1595" s="248" t="s">
        <v>218</v>
      </c>
      <c r="E1595" s="253" t="s">
        <v>22</v>
      </c>
      <c r="F1595" s="254" t="s">
        <v>1799</v>
      </c>
      <c r="G1595" s="252"/>
      <c r="H1595" s="255">
        <v>1</v>
      </c>
      <c r="I1595" s="256"/>
      <c r="J1595" s="252"/>
      <c r="K1595" s="252"/>
      <c r="L1595" s="257"/>
      <c r="M1595" s="258"/>
      <c r="N1595" s="259"/>
      <c r="O1595" s="259"/>
      <c r="P1595" s="259"/>
      <c r="Q1595" s="259"/>
      <c r="R1595" s="259"/>
      <c r="S1595" s="259"/>
      <c r="T1595" s="260"/>
      <c r="AT1595" s="261" t="s">
        <v>218</v>
      </c>
      <c r="AU1595" s="261" t="s">
        <v>85</v>
      </c>
      <c r="AV1595" s="12" t="s">
        <v>85</v>
      </c>
      <c r="AW1595" s="12" t="s">
        <v>39</v>
      </c>
      <c r="AX1595" s="12" t="s">
        <v>76</v>
      </c>
      <c r="AY1595" s="261" t="s">
        <v>208</v>
      </c>
    </row>
    <row r="1596" spans="2:51" s="12" customFormat="1" ht="13.5">
      <c r="B1596" s="251"/>
      <c r="C1596" s="252"/>
      <c r="D1596" s="248" t="s">
        <v>218</v>
      </c>
      <c r="E1596" s="253" t="s">
        <v>22</v>
      </c>
      <c r="F1596" s="254" t="s">
        <v>1800</v>
      </c>
      <c r="G1596" s="252"/>
      <c r="H1596" s="255">
        <v>1</v>
      </c>
      <c r="I1596" s="256"/>
      <c r="J1596" s="252"/>
      <c r="K1596" s="252"/>
      <c r="L1596" s="257"/>
      <c r="M1596" s="258"/>
      <c r="N1596" s="259"/>
      <c r="O1596" s="259"/>
      <c r="P1596" s="259"/>
      <c r="Q1596" s="259"/>
      <c r="R1596" s="259"/>
      <c r="S1596" s="259"/>
      <c r="T1596" s="260"/>
      <c r="AT1596" s="261" t="s">
        <v>218</v>
      </c>
      <c r="AU1596" s="261" t="s">
        <v>85</v>
      </c>
      <c r="AV1596" s="12" t="s">
        <v>85</v>
      </c>
      <c r="AW1596" s="12" t="s">
        <v>39</v>
      </c>
      <c r="AX1596" s="12" t="s">
        <v>76</v>
      </c>
      <c r="AY1596" s="261" t="s">
        <v>208</v>
      </c>
    </row>
    <row r="1597" spans="2:51" s="12" customFormat="1" ht="13.5">
      <c r="B1597" s="251"/>
      <c r="C1597" s="252"/>
      <c r="D1597" s="248" t="s">
        <v>218</v>
      </c>
      <c r="E1597" s="253" t="s">
        <v>22</v>
      </c>
      <c r="F1597" s="254" t="s">
        <v>1801</v>
      </c>
      <c r="G1597" s="252"/>
      <c r="H1597" s="255">
        <v>1</v>
      </c>
      <c r="I1597" s="256"/>
      <c r="J1597" s="252"/>
      <c r="K1597" s="252"/>
      <c r="L1597" s="257"/>
      <c r="M1597" s="258"/>
      <c r="N1597" s="259"/>
      <c r="O1597" s="259"/>
      <c r="P1597" s="259"/>
      <c r="Q1597" s="259"/>
      <c r="R1597" s="259"/>
      <c r="S1597" s="259"/>
      <c r="T1597" s="260"/>
      <c r="AT1597" s="261" t="s">
        <v>218</v>
      </c>
      <c r="AU1597" s="261" t="s">
        <v>85</v>
      </c>
      <c r="AV1597" s="12" t="s">
        <v>85</v>
      </c>
      <c r="AW1597" s="12" t="s">
        <v>39</v>
      </c>
      <c r="AX1597" s="12" t="s">
        <v>76</v>
      </c>
      <c r="AY1597" s="261" t="s">
        <v>208</v>
      </c>
    </row>
    <row r="1598" spans="2:51" s="12" customFormat="1" ht="13.5">
      <c r="B1598" s="251"/>
      <c r="C1598" s="252"/>
      <c r="D1598" s="248" t="s">
        <v>218</v>
      </c>
      <c r="E1598" s="253" t="s">
        <v>22</v>
      </c>
      <c r="F1598" s="254" t="s">
        <v>1802</v>
      </c>
      <c r="G1598" s="252"/>
      <c r="H1598" s="255">
        <v>1</v>
      </c>
      <c r="I1598" s="256"/>
      <c r="J1598" s="252"/>
      <c r="K1598" s="252"/>
      <c r="L1598" s="257"/>
      <c r="M1598" s="258"/>
      <c r="N1598" s="259"/>
      <c r="O1598" s="259"/>
      <c r="P1598" s="259"/>
      <c r="Q1598" s="259"/>
      <c r="R1598" s="259"/>
      <c r="S1598" s="259"/>
      <c r="T1598" s="260"/>
      <c r="AT1598" s="261" t="s">
        <v>218</v>
      </c>
      <c r="AU1598" s="261" t="s">
        <v>85</v>
      </c>
      <c r="AV1598" s="12" t="s">
        <v>85</v>
      </c>
      <c r="AW1598" s="12" t="s">
        <v>39</v>
      </c>
      <c r="AX1598" s="12" t="s">
        <v>76</v>
      </c>
      <c r="AY1598" s="261" t="s">
        <v>208</v>
      </c>
    </row>
    <row r="1599" spans="2:51" s="12" customFormat="1" ht="13.5">
      <c r="B1599" s="251"/>
      <c r="C1599" s="252"/>
      <c r="D1599" s="248" t="s">
        <v>218</v>
      </c>
      <c r="E1599" s="253" t="s">
        <v>22</v>
      </c>
      <c r="F1599" s="254" t="s">
        <v>1803</v>
      </c>
      <c r="G1599" s="252"/>
      <c r="H1599" s="255">
        <v>3</v>
      </c>
      <c r="I1599" s="256"/>
      <c r="J1599" s="252"/>
      <c r="K1599" s="252"/>
      <c r="L1599" s="257"/>
      <c r="M1599" s="258"/>
      <c r="N1599" s="259"/>
      <c r="O1599" s="259"/>
      <c r="P1599" s="259"/>
      <c r="Q1599" s="259"/>
      <c r="R1599" s="259"/>
      <c r="S1599" s="259"/>
      <c r="T1599" s="260"/>
      <c r="AT1599" s="261" t="s">
        <v>218</v>
      </c>
      <c r="AU1599" s="261" t="s">
        <v>85</v>
      </c>
      <c r="AV1599" s="12" t="s">
        <v>85</v>
      </c>
      <c r="AW1599" s="12" t="s">
        <v>39</v>
      </c>
      <c r="AX1599" s="12" t="s">
        <v>76</v>
      </c>
      <c r="AY1599" s="261" t="s">
        <v>208</v>
      </c>
    </row>
    <row r="1600" spans="2:51" s="12" customFormat="1" ht="13.5">
      <c r="B1600" s="251"/>
      <c r="C1600" s="252"/>
      <c r="D1600" s="248" t="s">
        <v>218</v>
      </c>
      <c r="E1600" s="253" t="s">
        <v>22</v>
      </c>
      <c r="F1600" s="254" t="s">
        <v>1804</v>
      </c>
      <c r="G1600" s="252"/>
      <c r="H1600" s="255">
        <v>2</v>
      </c>
      <c r="I1600" s="256"/>
      <c r="J1600" s="252"/>
      <c r="K1600" s="252"/>
      <c r="L1600" s="257"/>
      <c r="M1600" s="258"/>
      <c r="N1600" s="259"/>
      <c r="O1600" s="259"/>
      <c r="P1600" s="259"/>
      <c r="Q1600" s="259"/>
      <c r="R1600" s="259"/>
      <c r="S1600" s="259"/>
      <c r="T1600" s="260"/>
      <c r="AT1600" s="261" t="s">
        <v>218</v>
      </c>
      <c r="AU1600" s="261" t="s">
        <v>85</v>
      </c>
      <c r="AV1600" s="12" t="s">
        <v>85</v>
      </c>
      <c r="AW1600" s="12" t="s">
        <v>39</v>
      </c>
      <c r="AX1600" s="12" t="s">
        <v>76</v>
      </c>
      <c r="AY1600" s="261" t="s">
        <v>208</v>
      </c>
    </row>
    <row r="1601" spans="2:51" s="12" customFormat="1" ht="13.5">
      <c r="B1601" s="251"/>
      <c r="C1601" s="252"/>
      <c r="D1601" s="248" t="s">
        <v>218</v>
      </c>
      <c r="E1601" s="253" t="s">
        <v>22</v>
      </c>
      <c r="F1601" s="254" t="s">
        <v>1805</v>
      </c>
      <c r="G1601" s="252"/>
      <c r="H1601" s="255">
        <v>2</v>
      </c>
      <c r="I1601" s="256"/>
      <c r="J1601" s="252"/>
      <c r="K1601" s="252"/>
      <c r="L1601" s="257"/>
      <c r="M1601" s="258"/>
      <c r="N1601" s="259"/>
      <c r="O1601" s="259"/>
      <c r="P1601" s="259"/>
      <c r="Q1601" s="259"/>
      <c r="R1601" s="259"/>
      <c r="S1601" s="259"/>
      <c r="T1601" s="260"/>
      <c r="AT1601" s="261" t="s">
        <v>218</v>
      </c>
      <c r="AU1601" s="261" t="s">
        <v>85</v>
      </c>
      <c r="AV1601" s="12" t="s">
        <v>85</v>
      </c>
      <c r="AW1601" s="12" t="s">
        <v>39</v>
      </c>
      <c r="AX1601" s="12" t="s">
        <v>76</v>
      </c>
      <c r="AY1601" s="261" t="s">
        <v>208</v>
      </c>
    </row>
    <row r="1602" spans="2:51" s="12" customFormat="1" ht="13.5">
      <c r="B1602" s="251"/>
      <c r="C1602" s="252"/>
      <c r="D1602" s="248" t="s">
        <v>218</v>
      </c>
      <c r="E1602" s="253" t="s">
        <v>22</v>
      </c>
      <c r="F1602" s="254" t="s">
        <v>1806</v>
      </c>
      <c r="G1602" s="252"/>
      <c r="H1602" s="255">
        <v>3</v>
      </c>
      <c r="I1602" s="256"/>
      <c r="J1602" s="252"/>
      <c r="K1602" s="252"/>
      <c r="L1602" s="257"/>
      <c r="M1602" s="258"/>
      <c r="N1602" s="259"/>
      <c r="O1602" s="259"/>
      <c r="P1602" s="259"/>
      <c r="Q1602" s="259"/>
      <c r="R1602" s="259"/>
      <c r="S1602" s="259"/>
      <c r="T1602" s="260"/>
      <c r="AT1602" s="261" t="s">
        <v>218</v>
      </c>
      <c r="AU1602" s="261" t="s">
        <v>85</v>
      </c>
      <c r="AV1602" s="12" t="s">
        <v>85</v>
      </c>
      <c r="AW1602" s="12" t="s">
        <v>39</v>
      </c>
      <c r="AX1602" s="12" t="s">
        <v>76</v>
      </c>
      <c r="AY1602" s="261" t="s">
        <v>208</v>
      </c>
    </row>
    <row r="1603" spans="2:51" s="12" customFormat="1" ht="13.5">
      <c r="B1603" s="251"/>
      <c r="C1603" s="252"/>
      <c r="D1603" s="248" t="s">
        <v>218</v>
      </c>
      <c r="E1603" s="253" t="s">
        <v>22</v>
      </c>
      <c r="F1603" s="254" t="s">
        <v>1807</v>
      </c>
      <c r="G1603" s="252"/>
      <c r="H1603" s="255">
        <v>1</v>
      </c>
      <c r="I1603" s="256"/>
      <c r="J1603" s="252"/>
      <c r="K1603" s="252"/>
      <c r="L1603" s="257"/>
      <c r="M1603" s="258"/>
      <c r="N1603" s="259"/>
      <c r="O1603" s="259"/>
      <c r="P1603" s="259"/>
      <c r="Q1603" s="259"/>
      <c r="R1603" s="259"/>
      <c r="S1603" s="259"/>
      <c r="T1603" s="260"/>
      <c r="AT1603" s="261" t="s">
        <v>218</v>
      </c>
      <c r="AU1603" s="261" t="s">
        <v>85</v>
      </c>
      <c r="AV1603" s="12" t="s">
        <v>85</v>
      </c>
      <c r="AW1603" s="12" t="s">
        <v>39</v>
      </c>
      <c r="AX1603" s="12" t="s">
        <v>76</v>
      </c>
      <c r="AY1603" s="261" t="s">
        <v>208</v>
      </c>
    </row>
    <row r="1604" spans="2:51" s="13" customFormat="1" ht="13.5">
      <c r="B1604" s="262"/>
      <c r="C1604" s="263"/>
      <c r="D1604" s="248" t="s">
        <v>218</v>
      </c>
      <c r="E1604" s="264" t="s">
        <v>22</v>
      </c>
      <c r="F1604" s="265" t="s">
        <v>259</v>
      </c>
      <c r="G1604" s="263"/>
      <c r="H1604" s="266">
        <v>15</v>
      </c>
      <c r="I1604" s="267"/>
      <c r="J1604" s="263"/>
      <c r="K1604" s="263"/>
      <c r="L1604" s="268"/>
      <c r="M1604" s="269"/>
      <c r="N1604" s="270"/>
      <c r="O1604" s="270"/>
      <c r="P1604" s="270"/>
      <c r="Q1604" s="270"/>
      <c r="R1604" s="270"/>
      <c r="S1604" s="270"/>
      <c r="T1604" s="271"/>
      <c r="AT1604" s="272" t="s">
        <v>218</v>
      </c>
      <c r="AU1604" s="272" t="s">
        <v>85</v>
      </c>
      <c r="AV1604" s="13" t="s">
        <v>121</v>
      </c>
      <c r="AW1604" s="13" t="s">
        <v>39</v>
      </c>
      <c r="AX1604" s="13" t="s">
        <v>18</v>
      </c>
      <c r="AY1604" s="272" t="s">
        <v>208</v>
      </c>
    </row>
    <row r="1605" spans="2:65" s="1" customFormat="1" ht="25.5" customHeight="1">
      <c r="B1605" s="48"/>
      <c r="C1605" s="236" t="s">
        <v>1808</v>
      </c>
      <c r="D1605" s="236" t="s">
        <v>210</v>
      </c>
      <c r="E1605" s="237" t="s">
        <v>1809</v>
      </c>
      <c r="F1605" s="238" t="s">
        <v>1810</v>
      </c>
      <c r="G1605" s="239" t="s">
        <v>227</v>
      </c>
      <c r="H1605" s="240">
        <v>3</v>
      </c>
      <c r="I1605" s="241"/>
      <c r="J1605" s="242">
        <f>ROUND(I1605*H1605,2)</f>
        <v>0</v>
      </c>
      <c r="K1605" s="238" t="s">
        <v>214</v>
      </c>
      <c r="L1605" s="74"/>
      <c r="M1605" s="243" t="s">
        <v>22</v>
      </c>
      <c r="N1605" s="244" t="s">
        <v>47</v>
      </c>
      <c r="O1605" s="49"/>
      <c r="P1605" s="245">
        <f>O1605*H1605</f>
        <v>0</v>
      </c>
      <c r="Q1605" s="245">
        <v>0.4417</v>
      </c>
      <c r="R1605" s="245">
        <f>Q1605*H1605</f>
        <v>1.3251</v>
      </c>
      <c r="S1605" s="245">
        <v>0</v>
      </c>
      <c r="T1605" s="246">
        <f>S1605*H1605</f>
        <v>0</v>
      </c>
      <c r="AR1605" s="26" t="s">
        <v>121</v>
      </c>
      <c r="AT1605" s="26" t="s">
        <v>210</v>
      </c>
      <c r="AU1605" s="26" t="s">
        <v>85</v>
      </c>
      <c r="AY1605" s="26" t="s">
        <v>208</v>
      </c>
      <c r="BE1605" s="247">
        <f>IF(N1605="základní",J1605,0)</f>
        <v>0</v>
      </c>
      <c r="BF1605" s="247">
        <f>IF(N1605="snížená",J1605,0)</f>
        <v>0</v>
      </c>
      <c r="BG1605" s="247">
        <f>IF(N1605="zákl. přenesená",J1605,0)</f>
        <v>0</v>
      </c>
      <c r="BH1605" s="247">
        <f>IF(N1605="sníž. přenesená",J1605,0)</f>
        <v>0</v>
      </c>
      <c r="BI1605" s="247">
        <f>IF(N1605="nulová",J1605,0)</f>
        <v>0</v>
      </c>
      <c r="BJ1605" s="26" t="s">
        <v>18</v>
      </c>
      <c r="BK1605" s="247">
        <f>ROUND(I1605*H1605,2)</f>
        <v>0</v>
      </c>
      <c r="BL1605" s="26" t="s">
        <v>121</v>
      </c>
      <c r="BM1605" s="26" t="s">
        <v>1811</v>
      </c>
    </row>
    <row r="1606" spans="2:47" s="1" customFormat="1" ht="13.5">
      <c r="B1606" s="48"/>
      <c r="C1606" s="76"/>
      <c r="D1606" s="248" t="s">
        <v>216</v>
      </c>
      <c r="E1606" s="76"/>
      <c r="F1606" s="249" t="s">
        <v>1812</v>
      </c>
      <c r="G1606" s="76"/>
      <c r="H1606" s="76"/>
      <c r="I1606" s="206"/>
      <c r="J1606" s="76"/>
      <c r="K1606" s="76"/>
      <c r="L1606" s="74"/>
      <c r="M1606" s="250"/>
      <c r="N1606" s="49"/>
      <c r="O1606" s="49"/>
      <c r="P1606" s="49"/>
      <c r="Q1606" s="49"/>
      <c r="R1606" s="49"/>
      <c r="S1606" s="49"/>
      <c r="T1606" s="97"/>
      <c r="AT1606" s="26" t="s">
        <v>216</v>
      </c>
      <c r="AU1606" s="26" t="s">
        <v>85</v>
      </c>
    </row>
    <row r="1607" spans="2:51" s="14" customFormat="1" ht="13.5">
      <c r="B1607" s="273"/>
      <c r="C1607" s="274"/>
      <c r="D1607" s="248" t="s">
        <v>218</v>
      </c>
      <c r="E1607" s="275" t="s">
        <v>22</v>
      </c>
      <c r="F1607" s="276" t="s">
        <v>1813</v>
      </c>
      <c r="G1607" s="274"/>
      <c r="H1607" s="275" t="s">
        <v>22</v>
      </c>
      <c r="I1607" s="277"/>
      <c r="J1607" s="274"/>
      <c r="K1607" s="274"/>
      <c r="L1607" s="278"/>
      <c r="M1607" s="279"/>
      <c r="N1607" s="280"/>
      <c r="O1607" s="280"/>
      <c r="P1607" s="280"/>
      <c r="Q1607" s="280"/>
      <c r="R1607" s="280"/>
      <c r="S1607" s="280"/>
      <c r="T1607" s="281"/>
      <c r="AT1607" s="282" t="s">
        <v>218</v>
      </c>
      <c r="AU1607" s="282" t="s">
        <v>85</v>
      </c>
      <c r="AV1607" s="14" t="s">
        <v>18</v>
      </c>
      <c r="AW1607" s="14" t="s">
        <v>39</v>
      </c>
      <c r="AX1607" s="14" t="s">
        <v>76</v>
      </c>
      <c r="AY1607" s="282" t="s">
        <v>208</v>
      </c>
    </row>
    <row r="1608" spans="2:51" s="12" customFormat="1" ht="13.5">
      <c r="B1608" s="251"/>
      <c r="C1608" s="252"/>
      <c r="D1608" s="248" t="s">
        <v>218</v>
      </c>
      <c r="E1608" s="253" t="s">
        <v>22</v>
      </c>
      <c r="F1608" s="254" t="s">
        <v>1814</v>
      </c>
      <c r="G1608" s="252"/>
      <c r="H1608" s="255">
        <v>1</v>
      </c>
      <c r="I1608" s="256"/>
      <c r="J1608" s="252"/>
      <c r="K1608" s="252"/>
      <c r="L1608" s="257"/>
      <c r="M1608" s="258"/>
      <c r="N1608" s="259"/>
      <c r="O1608" s="259"/>
      <c r="P1608" s="259"/>
      <c r="Q1608" s="259"/>
      <c r="R1608" s="259"/>
      <c r="S1608" s="259"/>
      <c r="T1608" s="260"/>
      <c r="AT1608" s="261" t="s">
        <v>218</v>
      </c>
      <c r="AU1608" s="261" t="s">
        <v>85</v>
      </c>
      <c r="AV1608" s="12" t="s">
        <v>85</v>
      </c>
      <c r="AW1608" s="12" t="s">
        <v>39</v>
      </c>
      <c r="AX1608" s="12" t="s">
        <v>76</v>
      </c>
      <c r="AY1608" s="261" t="s">
        <v>208</v>
      </c>
    </row>
    <row r="1609" spans="2:51" s="12" customFormat="1" ht="13.5">
      <c r="B1609" s="251"/>
      <c r="C1609" s="252"/>
      <c r="D1609" s="248" t="s">
        <v>218</v>
      </c>
      <c r="E1609" s="253" t="s">
        <v>22</v>
      </c>
      <c r="F1609" s="254" t="s">
        <v>1815</v>
      </c>
      <c r="G1609" s="252"/>
      <c r="H1609" s="255">
        <v>1</v>
      </c>
      <c r="I1609" s="256"/>
      <c r="J1609" s="252"/>
      <c r="K1609" s="252"/>
      <c r="L1609" s="257"/>
      <c r="M1609" s="258"/>
      <c r="N1609" s="259"/>
      <c r="O1609" s="259"/>
      <c r="P1609" s="259"/>
      <c r="Q1609" s="259"/>
      <c r="R1609" s="259"/>
      <c r="S1609" s="259"/>
      <c r="T1609" s="260"/>
      <c r="AT1609" s="261" t="s">
        <v>218</v>
      </c>
      <c r="AU1609" s="261" t="s">
        <v>85</v>
      </c>
      <c r="AV1609" s="12" t="s">
        <v>85</v>
      </c>
      <c r="AW1609" s="12" t="s">
        <v>39</v>
      </c>
      <c r="AX1609" s="12" t="s">
        <v>76</v>
      </c>
      <c r="AY1609" s="261" t="s">
        <v>208</v>
      </c>
    </row>
    <row r="1610" spans="2:51" s="12" customFormat="1" ht="13.5">
      <c r="B1610" s="251"/>
      <c r="C1610" s="252"/>
      <c r="D1610" s="248" t="s">
        <v>218</v>
      </c>
      <c r="E1610" s="253" t="s">
        <v>22</v>
      </c>
      <c r="F1610" s="254" t="s">
        <v>1816</v>
      </c>
      <c r="G1610" s="252"/>
      <c r="H1610" s="255">
        <v>1</v>
      </c>
      <c r="I1610" s="256"/>
      <c r="J1610" s="252"/>
      <c r="K1610" s="252"/>
      <c r="L1610" s="257"/>
      <c r="M1610" s="258"/>
      <c r="N1610" s="259"/>
      <c r="O1610" s="259"/>
      <c r="P1610" s="259"/>
      <c r="Q1610" s="259"/>
      <c r="R1610" s="259"/>
      <c r="S1610" s="259"/>
      <c r="T1610" s="260"/>
      <c r="AT1610" s="261" t="s">
        <v>218</v>
      </c>
      <c r="AU1610" s="261" t="s">
        <v>85</v>
      </c>
      <c r="AV1610" s="12" t="s">
        <v>85</v>
      </c>
      <c r="AW1610" s="12" t="s">
        <v>39</v>
      </c>
      <c r="AX1610" s="12" t="s">
        <v>76</v>
      </c>
      <c r="AY1610" s="261" t="s">
        <v>208</v>
      </c>
    </row>
    <row r="1611" spans="2:51" s="13" customFormat="1" ht="13.5">
      <c r="B1611" s="262"/>
      <c r="C1611" s="263"/>
      <c r="D1611" s="248" t="s">
        <v>218</v>
      </c>
      <c r="E1611" s="264" t="s">
        <v>22</v>
      </c>
      <c r="F1611" s="265" t="s">
        <v>259</v>
      </c>
      <c r="G1611" s="263"/>
      <c r="H1611" s="266">
        <v>3</v>
      </c>
      <c r="I1611" s="267"/>
      <c r="J1611" s="263"/>
      <c r="K1611" s="263"/>
      <c r="L1611" s="268"/>
      <c r="M1611" s="269"/>
      <c r="N1611" s="270"/>
      <c r="O1611" s="270"/>
      <c r="P1611" s="270"/>
      <c r="Q1611" s="270"/>
      <c r="R1611" s="270"/>
      <c r="S1611" s="270"/>
      <c r="T1611" s="271"/>
      <c r="AT1611" s="272" t="s">
        <v>218</v>
      </c>
      <c r="AU1611" s="272" t="s">
        <v>85</v>
      </c>
      <c r="AV1611" s="13" t="s">
        <v>121</v>
      </c>
      <c r="AW1611" s="13" t="s">
        <v>39</v>
      </c>
      <c r="AX1611" s="13" t="s">
        <v>18</v>
      </c>
      <c r="AY1611" s="272" t="s">
        <v>208</v>
      </c>
    </row>
    <row r="1612" spans="2:65" s="1" customFormat="1" ht="25.5" customHeight="1">
      <c r="B1612" s="48"/>
      <c r="C1612" s="286" t="s">
        <v>1817</v>
      </c>
      <c r="D1612" s="286" t="s">
        <v>468</v>
      </c>
      <c r="E1612" s="287" t="s">
        <v>1818</v>
      </c>
      <c r="F1612" s="288" t="s">
        <v>1819</v>
      </c>
      <c r="G1612" s="289" t="s">
        <v>227</v>
      </c>
      <c r="H1612" s="290">
        <v>1</v>
      </c>
      <c r="I1612" s="291"/>
      <c r="J1612" s="292">
        <f>ROUND(I1612*H1612,2)</f>
        <v>0</v>
      </c>
      <c r="K1612" s="288" t="s">
        <v>22</v>
      </c>
      <c r="L1612" s="293"/>
      <c r="M1612" s="294" t="s">
        <v>22</v>
      </c>
      <c r="N1612" s="295" t="s">
        <v>47</v>
      </c>
      <c r="O1612" s="49"/>
      <c r="P1612" s="245">
        <f>O1612*H1612</f>
        <v>0</v>
      </c>
      <c r="Q1612" s="245">
        <v>0.02188</v>
      </c>
      <c r="R1612" s="245">
        <f>Q1612*H1612</f>
        <v>0.02188</v>
      </c>
      <c r="S1612" s="245">
        <v>0</v>
      </c>
      <c r="T1612" s="246">
        <f>S1612*H1612</f>
        <v>0</v>
      </c>
      <c r="AR1612" s="26" t="s">
        <v>250</v>
      </c>
      <c r="AT1612" s="26" t="s">
        <v>468</v>
      </c>
      <c r="AU1612" s="26" t="s">
        <v>85</v>
      </c>
      <c r="AY1612" s="26" t="s">
        <v>208</v>
      </c>
      <c r="BE1612" s="247">
        <f>IF(N1612="základní",J1612,0)</f>
        <v>0</v>
      </c>
      <c r="BF1612" s="247">
        <f>IF(N1612="snížená",J1612,0)</f>
        <v>0</v>
      </c>
      <c r="BG1612" s="247">
        <f>IF(N1612="zákl. přenesená",J1612,0)</f>
        <v>0</v>
      </c>
      <c r="BH1612" s="247">
        <f>IF(N1612="sníž. přenesená",J1612,0)</f>
        <v>0</v>
      </c>
      <c r="BI1612" s="247">
        <f>IF(N1612="nulová",J1612,0)</f>
        <v>0</v>
      </c>
      <c r="BJ1612" s="26" t="s">
        <v>18</v>
      </c>
      <c r="BK1612" s="247">
        <f>ROUND(I1612*H1612,2)</f>
        <v>0</v>
      </c>
      <c r="BL1612" s="26" t="s">
        <v>121</v>
      </c>
      <c r="BM1612" s="26" t="s">
        <v>1820</v>
      </c>
    </row>
    <row r="1613" spans="2:51" s="12" customFormat="1" ht="13.5">
      <c r="B1613" s="251"/>
      <c r="C1613" s="252"/>
      <c r="D1613" s="248" t="s">
        <v>218</v>
      </c>
      <c r="E1613" s="253" t="s">
        <v>22</v>
      </c>
      <c r="F1613" s="254" t="s">
        <v>1821</v>
      </c>
      <c r="G1613" s="252"/>
      <c r="H1613" s="255">
        <v>1</v>
      </c>
      <c r="I1613" s="256"/>
      <c r="J1613" s="252"/>
      <c r="K1613" s="252"/>
      <c r="L1613" s="257"/>
      <c r="M1613" s="258"/>
      <c r="N1613" s="259"/>
      <c r="O1613" s="259"/>
      <c r="P1613" s="259"/>
      <c r="Q1613" s="259"/>
      <c r="R1613" s="259"/>
      <c r="S1613" s="259"/>
      <c r="T1613" s="260"/>
      <c r="AT1613" s="261" t="s">
        <v>218</v>
      </c>
      <c r="AU1613" s="261" t="s">
        <v>85</v>
      </c>
      <c r="AV1613" s="12" t="s">
        <v>85</v>
      </c>
      <c r="AW1613" s="12" t="s">
        <v>39</v>
      </c>
      <c r="AX1613" s="12" t="s">
        <v>18</v>
      </c>
      <c r="AY1613" s="261" t="s">
        <v>208</v>
      </c>
    </row>
    <row r="1614" spans="2:65" s="1" customFormat="1" ht="25.5" customHeight="1">
      <c r="B1614" s="48"/>
      <c r="C1614" s="286" t="s">
        <v>1822</v>
      </c>
      <c r="D1614" s="286" t="s">
        <v>468</v>
      </c>
      <c r="E1614" s="287" t="s">
        <v>1823</v>
      </c>
      <c r="F1614" s="288" t="s">
        <v>1824</v>
      </c>
      <c r="G1614" s="289" t="s">
        <v>227</v>
      </c>
      <c r="H1614" s="290">
        <v>1</v>
      </c>
      <c r="I1614" s="291"/>
      <c r="J1614" s="292">
        <f>ROUND(I1614*H1614,2)</f>
        <v>0</v>
      </c>
      <c r="K1614" s="288" t="s">
        <v>22</v>
      </c>
      <c r="L1614" s="293"/>
      <c r="M1614" s="294" t="s">
        <v>22</v>
      </c>
      <c r="N1614" s="295" t="s">
        <v>47</v>
      </c>
      <c r="O1614" s="49"/>
      <c r="P1614" s="245">
        <f>O1614*H1614</f>
        <v>0</v>
      </c>
      <c r="Q1614" s="245">
        <v>0.02188</v>
      </c>
      <c r="R1614" s="245">
        <f>Q1614*H1614</f>
        <v>0.02188</v>
      </c>
      <c r="S1614" s="245">
        <v>0</v>
      </c>
      <c r="T1614" s="246">
        <f>S1614*H1614</f>
        <v>0</v>
      </c>
      <c r="AR1614" s="26" t="s">
        <v>250</v>
      </c>
      <c r="AT1614" s="26" t="s">
        <v>468</v>
      </c>
      <c r="AU1614" s="26" t="s">
        <v>85</v>
      </c>
      <c r="AY1614" s="26" t="s">
        <v>208</v>
      </c>
      <c r="BE1614" s="247">
        <f>IF(N1614="základní",J1614,0)</f>
        <v>0</v>
      </c>
      <c r="BF1614" s="247">
        <f>IF(N1614="snížená",J1614,0)</f>
        <v>0</v>
      </c>
      <c r="BG1614" s="247">
        <f>IF(N1614="zákl. přenesená",J1614,0)</f>
        <v>0</v>
      </c>
      <c r="BH1614" s="247">
        <f>IF(N1614="sníž. přenesená",J1614,0)</f>
        <v>0</v>
      </c>
      <c r="BI1614" s="247">
        <f>IF(N1614="nulová",J1614,0)</f>
        <v>0</v>
      </c>
      <c r="BJ1614" s="26" t="s">
        <v>18</v>
      </c>
      <c r="BK1614" s="247">
        <f>ROUND(I1614*H1614,2)</f>
        <v>0</v>
      </c>
      <c r="BL1614" s="26" t="s">
        <v>121</v>
      </c>
      <c r="BM1614" s="26" t="s">
        <v>1825</v>
      </c>
    </row>
    <row r="1615" spans="2:51" s="12" customFormat="1" ht="13.5">
      <c r="B1615" s="251"/>
      <c r="C1615" s="252"/>
      <c r="D1615" s="248" t="s">
        <v>218</v>
      </c>
      <c r="E1615" s="253" t="s">
        <v>22</v>
      </c>
      <c r="F1615" s="254" t="s">
        <v>1826</v>
      </c>
      <c r="G1615" s="252"/>
      <c r="H1615" s="255">
        <v>1</v>
      </c>
      <c r="I1615" s="256"/>
      <c r="J1615" s="252"/>
      <c r="K1615" s="252"/>
      <c r="L1615" s="257"/>
      <c r="M1615" s="258"/>
      <c r="N1615" s="259"/>
      <c r="O1615" s="259"/>
      <c r="P1615" s="259"/>
      <c r="Q1615" s="259"/>
      <c r="R1615" s="259"/>
      <c r="S1615" s="259"/>
      <c r="T1615" s="260"/>
      <c r="AT1615" s="261" t="s">
        <v>218</v>
      </c>
      <c r="AU1615" s="261" t="s">
        <v>85</v>
      </c>
      <c r="AV1615" s="12" t="s">
        <v>85</v>
      </c>
      <c r="AW1615" s="12" t="s">
        <v>39</v>
      </c>
      <c r="AX1615" s="12" t="s">
        <v>18</v>
      </c>
      <c r="AY1615" s="261" t="s">
        <v>208</v>
      </c>
    </row>
    <row r="1616" spans="2:65" s="1" customFormat="1" ht="25.5" customHeight="1">
      <c r="B1616" s="48"/>
      <c r="C1616" s="286" t="s">
        <v>1827</v>
      </c>
      <c r="D1616" s="286" t="s">
        <v>468</v>
      </c>
      <c r="E1616" s="287" t="s">
        <v>1828</v>
      </c>
      <c r="F1616" s="288" t="s">
        <v>1829</v>
      </c>
      <c r="G1616" s="289" t="s">
        <v>227</v>
      </c>
      <c r="H1616" s="290">
        <v>1</v>
      </c>
      <c r="I1616" s="291"/>
      <c r="J1616" s="292">
        <f>ROUND(I1616*H1616,2)</f>
        <v>0</v>
      </c>
      <c r="K1616" s="288" t="s">
        <v>22</v>
      </c>
      <c r="L1616" s="293"/>
      <c r="M1616" s="294" t="s">
        <v>22</v>
      </c>
      <c r="N1616" s="295" t="s">
        <v>47</v>
      </c>
      <c r="O1616" s="49"/>
      <c r="P1616" s="245">
        <f>O1616*H1616</f>
        <v>0</v>
      </c>
      <c r="Q1616" s="245">
        <v>0.02233</v>
      </c>
      <c r="R1616" s="245">
        <f>Q1616*H1616</f>
        <v>0.02233</v>
      </c>
      <c r="S1616" s="245">
        <v>0</v>
      </c>
      <c r="T1616" s="246">
        <f>S1616*H1616</f>
        <v>0</v>
      </c>
      <c r="AR1616" s="26" t="s">
        <v>250</v>
      </c>
      <c r="AT1616" s="26" t="s">
        <v>468</v>
      </c>
      <c r="AU1616" s="26" t="s">
        <v>85</v>
      </c>
      <c r="AY1616" s="26" t="s">
        <v>208</v>
      </c>
      <c r="BE1616" s="247">
        <f>IF(N1616="základní",J1616,0)</f>
        <v>0</v>
      </c>
      <c r="BF1616" s="247">
        <f>IF(N1616="snížená",J1616,0)</f>
        <v>0</v>
      </c>
      <c r="BG1616" s="247">
        <f>IF(N1616="zákl. přenesená",J1616,0)</f>
        <v>0</v>
      </c>
      <c r="BH1616" s="247">
        <f>IF(N1616="sníž. přenesená",J1616,0)</f>
        <v>0</v>
      </c>
      <c r="BI1616" s="247">
        <f>IF(N1616="nulová",J1616,0)</f>
        <v>0</v>
      </c>
      <c r="BJ1616" s="26" t="s">
        <v>18</v>
      </c>
      <c r="BK1616" s="247">
        <f>ROUND(I1616*H1616,2)</f>
        <v>0</v>
      </c>
      <c r="BL1616" s="26" t="s">
        <v>121</v>
      </c>
      <c r="BM1616" s="26" t="s">
        <v>1830</v>
      </c>
    </row>
    <row r="1617" spans="2:51" s="12" customFormat="1" ht="13.5">
      <c r="B1617" s="251"/>
      <c r="C1617" s="252"/>
      <c r="D1617" s="248" t="s">
        <v>218</v>
      </c>
      <c r="E1617" s="253" t="s">
        <v>22</v>
      </c>
      <c r="F1617" s="254" t="s">
        <v>1831</v>
      </c>
      <c r="G1617" s="252"/>
      <c r="H1617" s="255">
        <v>1</v>
      </c>
      <c r="I1617" s="256"/>
      <c r="J1617" s="252"/>
      <c r="K1617" s="252"/>
      <c r="L1617" s="257"/>
      <c r="M1617" s="258"/>
      <c r="N1617" s="259"/>
      <c r="O1617" s="259"/>
      <c r="P1617" s="259"/>
      <c r="Q1617" s="259"/>
      <c r="R1617" s="259"/>
      <c r="S1617" s="259"/>
      <c r="T1617" s="260"/>
      <c r="AT1617" s="261" t="s">
        <v>218</v>
      </c>
      <c r="AU1617" s="261" t="s">
        <v>85</v>
      </c>
      <c r="AV1617" s="12" t="s">
        <v>85</v>
      </c>
      <c r="AW1617" s="12" t="s">
        <v>39</v>
      </c>
      <c r="AX1617" s="12" t="s">
        <v>18</v>
      </c>
      <c r="AY1617" s="261" t="s">
        <v>208</v>
      </c>
    </row>
    <row r="1618" spans="2:65" s="1" customFormat="1" ht="38.25" customHeight="1">
      <c r="B1618" s="48"/>
      <c r="C1618" s="236" t="s">
        <v>1832</v>
      </c>
      <c r="D1618" s="236" t="s">
        <v>210</v>
      </c>
      <c r="E1618" s="237" t="s">
        <v>1833</v>
      </c>
      <c r="F1618" s="238" t="s">
        <v>1834</v>
      </c>
      <c r="G1618" s="239" t="s">
        <v>227</v>
      </c>
      <c r="H1618" s="240">
        <v>6</v>
      </c>
      <c r="I1618" s="241"/>
      <c r="J1618" s="242">
        <f>ROUND(I1618*H1618,2)</f>
        <v>0</v>
      </c>
      <c r="K1618" s="238" t="s">
        <v>214</v>
      </c>
      <c r="L1618" s="74"/>
      <c r="M1618" s="243" t="s">
        <v>22</v>
      </c>
      <c r="N1618" s="244" t="s">
        <v>47</v>
      </c>
      <c r="O1618" s="49"/>
      <c r="P1618" s="245">
        <f>O1618*H1618</f>
        <v>0</v>
      </c>
      <c r="Q1618" s="245">
        <v>0.54769</v>
      </c>
      <c r="R1618" s="245">
        <f>Q1618*H1618</f>
        <v>3.28614</v>
      </c>
      <c r="S1618" s="245">
        <v>0</v>
      </c>
      <c r="T1618" s="246">
        <f>S1618*H1618</f>
        <v>0</v>
      </c>
      <c r="AR1618" s="26" t="s">
        <v>121</v>
      </c>
      <c r="AT1618" s="26" t="s">
        <v>210</v>
      </c>
      <c r="AU1618" s="26" t="s">
        <v>85</v>
      </c>
      <c r="AY1618" s="26" t="s">
        <v>208</v>
      </c>
      <c r="BE1618" s="247">
        <f>IF(N1618="základní",J1618,0)</f>
        <v>0</v>
      </c>
      <c r="BF1618" s="247">
        <f>IF(N1618="snížená",J1618,0)</f>
        <v>0</v>
      </c>
      <c r="BG1618" s="247">
        <f>IF(N1618="zákl. přenesená",J1618,0)</f>
        <v>0</v>
      </c>
      <c r="BH1618" s="247">
        <f>IF(N1618="sníž. přenesená",J1618,0)</f>
        <v>0</v>
      </c>
      <c r="BI1618" s="247">
        <f>IF(N1618="nulová",J1618,0)</f>
        <v>0</v>
      </c>
      <c r="BJ1618" s="26" t="s">
        <v>18</v>
      </c>
      <c r="BK1618" s="247">
        <f>ROUND(I1618*H1618,2)</f>
        <v>0</v>
      </c>
      <c r="BL1618" s="26" t="s">
        <v>121</v>
      </c>
      <c r="BM1618" s="26" t="s">
        <v>1835</v>
      </c>
    </row>
    <row r="1619" spans="2:51" s="12" customFormat="1" ht="13.5">
      <c r="B1619" s="251"/>
      <c r="C1619" s="252"/>
      <c r="D1619" s="248" t="s">
        <v>218</v>
      </c>
      <c r="E1619" s="253" t="s">
        <v>22</v>
      </c>
      <c r="F1619" s="254" t="s">
        <v>1836</v>
      </c>
      <c r="G1619" s="252"/>
      <c r="H1619" s="255">
        <v>1</v>
      </c>
      <c r="I1619" s="256"/>
      <c r="J1619" s="252"/>
      <c r="K1619" s="252"/>
      <c r="L1619" s="257"/>
      <c r="M1619" s="258"/>
      <c r="N1619" s="259"/>
      <c r="O1619" s="259"/>
      <c r="P1619" s="259"/>
      <c r="Q1619" s="259"/>
      <c r="R1619" s="259"/>
      <c r="S1619" s="259"/>
      <c r="T1619" s="260"/>
      <c r="AT1619" s="261" t="s">
        <v>218</v>
      </c>
      <c r="AU1619" s="261" t="s">
        <v>85</v>
      </c>
      <c r="AV1619" s="12" t="s">
        <v>85</v>
      </c>
      <c r="AW1619" s="12" t="s">
        <v>39</v>
      </c>
      <c r="AX1619" s="12" t="s">
        <v>76</v>
      </c>
      <c r="AY1619" s="261" t="s">
        <v>208</v>
      </c>
    </row>
    <row r="1620" spans="2:51" s="12" customFormat="1" ht="13.5">
      <c r="B1620" s="251"/>
      <c r="C1620" s="252"/>
      <c r="D1620" s="248" t="s">
        <v>218</v>
      </c>
      <c r="E1620" s="253" t="s">
        <v>22</v>
      </c>
      <c r="F1620" s="254" t="s">
        <v>1837</v>
      </c>
      <c r="G1620" s="252"/>
      <c r="H1620" s="255">
        <v>1</v>
      </c>
      <c r="I1620" s="256"/>
      <c r="J1620" s="252"/>
      <c r="K1620" s="252"/>
      <c r="L1620" s="257"/>
      <c r="M1620" s="258"/>
      <c r="N1620" s="259"/>
      <c r="O1620" s="259"/>
      <c r="P1620" s="259"/>
      <c r="Q1620" s="259"/>
      <c r="R1620" s="259"/>
      <c r="S1620" s="259"/>
      <c r="T1620" s="260"/>
      <c r="AT1620" s="261" t="s">
        <v>218</v>
      </c>
      <c r="AU1620" s="261" t="s">
        <v>85</v>
      </c>
      <c r="AV1620" s="12" t="s">
        <v>85</v>
      </c>
      <c r="AW1620" s="12" t="s">
        <v>39</v>
      </c>
      <c r="AX1620" s="12" t="s">
        <v>76</v>
      </c>
      <c r="AY1620" s="261" t="s">
        <v>208</v>
      </c>
    </row>
    <row r="1621" spans="2:51" s="12" customFormat="1" ht="13.5">
      <c r="B1621" s="251"/>
      <c r="C1621" s="252"/>
      <c r="D1621" s="248" t="s">
        <v>218</v>
      </c>
      <c r="E1621" s="253" t="s">
        <v>22</v>
      </c>
      <c r="F1621" s="254" t="s">
        <v>1838</v>
      </c>
      <c r="G1621" s="252"/>
      <c r="H1621" s="255">
        <v>1</v>
      </c>
      <c r="I1621" s="256"/>
      <c r="J1621" s="252"/>
      <c r="K1621" s="252"/>
      <c r="L1621" s="257"/>
      <c r="M1621" s="258"/>
      <c r="N1621" s="259"/>
      <c r="O1621" s="259"/>
      <c r="P1621" s="259"/>
      <c r="Q1621" s="259"/>
      <c r="R1621" s="259"/>
      <c r="S1621" s="259"/>
      <c r="T1621" s="260"/>
      <c r="AT1621" s="261" t="s">
        <v>218</v>
      </c>
      <c r="AU1621" s="261" t="s">
        <v>85</v>
      </c>
      <c r="AV1621" s="12" t="s">
        <v>85</v>
      </c>
      <c r="AW1621" s="12" t="s">
        <v>39</v>
      </c>
      <c r="AX1621" s="12" t="s">
        <v>76</v>
      </c>
      <c r="AY1621" s="261" t="s">
        <v>208</v>
      </c>
    </row>
    <row r="1622" spans="2:51" s="12" customFormat="1" ht="13.5">
      <c r="B1622" s="251"/>
      <c r="C1622" s="252"/>
      <c r="D1622" s="248" t="s">
        <v>218</v>
      </c>
      <c r="E1622" s="253" t="s">
        <v>22</v>
      </c>
      <c r="F1622" s="254" t="s">
        <v>1839</v>
      </c>
      <c r="G1622" s="252"/>
      <c r="H1622" s="255">
        <v>1</v>
      </c>
      <c r="I1622" s="256"/>
      <c r="J1622" s="252"/>
      <c r="K1622" s="252"/>
      <c r="L1622" s="257"/>
      <c r="M1622" s="258"/>
      <c r="N1622" s="259"/>
      <c r="O1622" s="259"/>
      <c r="P1622" s="259"/>
      <c r="Q1622" s="259"/>
      <c r="R1622" s="259"/>
      <c r="S1622" s="259"/>
      <c r="T1622" s="260"/>
      <c r="AT1622" s="261" t="s">
        <v>218</v>
      </c>
      <c r="AU1622" s="261" t="s">
        <v>85</v>
      </c>
      <c r="AV1622" s="12" t="s">
        <v>85</v>
      </c>
      <c r="AW1622" s="12" t="s">
        <v>39</v>
      </c>
      <c r="AX1622" s="12" t="s">
        <v>76</v>
      </c>
      <c r="AY1622" s="261" t="s">
        <v>208</v>
      </c>
    </row>
    <row r="1623" spans="2:51" s="12" customFormat="1" ht="13.5">
      <c r="B1623" s="251"/>
      <c r="C1623" s="252"/>
      <c r="D1623" s="248" t="s">
        <v>218</v>
      </c>
      <c r="E1623" s="253" t="s">
        <v>22</v>
      </c>
      <c r="F1623" s="254" t="s">
        <v>1840</v>
      </c>
      <c r="G1623" s="252"/>
      <c r="H1623" s="255">
        <v>1</v>
      </c>
      <c r="I1623" s="256"/>
      <c r="J1623" s="252"/>
      <c r="K1623" s="252"/>
      <c r="L1623" s="257"/>
      <c r="M1623" s="258"/>
      <c r="N1623" s="259"/>
      <c r="O1623" s="259"/>
      <c r="P1623" s="259"/>
      <c r="Q1623" s="259"/>
      <c r="R1623" s="259"/>
      <c r="S1623" s="259"/>
      <c r="T1623" s="260"/>
      <c r="AT1623" s="261" t="s">
        <v>218</v>
      </c>
      <c r="AU1623" s="261" t="s">
        <v>85</v>
      </c>
      <c r="AV1623" s="12" t="s">
        <v>85</v>
      </c>
      <c r="AW1623" s="12" t="s">
        <v>39</v>
      </c>
      <c r="AX1623" s="12" t="s">
        <v>76</v>
      </c>
      <c r="AY1623" s="261" t="s">
        <v>208</v>
      </c>
    </row>
    <row r="1624" spans="2:51" s="12" customFormat="1" ht="13.5">
      <c r="B1624" s="251"/>
      <c r="C1624" s="252"/>
      <c r="D1624" s="248" t="s">
        <v>218</v>
      </c>
      <c r="E1624" s="253" t="s">
        <v>22</v>
      </c>
      <c r="F1624" s="254" t="s">
        <v>1841</v>
      </c>
      <c r="G1624" s="252"/>
      <c r="H1624" s="255">
        <v>1</v>
      </c>
      <c r="I1624" s="256"/>
      <c r="J1624" s="252"/>
      <c r="K1624" s="252"/>
      <c r="L1624" s="257"/>
      <c r="M1624" s="258"/>
      <c r="N1624" s="259"/>
      <c r="O1624" s="259"/>
      <c r="P1624" s="259"/>
      <c r="Q1624" s="259"/>
      <c r="R1624" s="259"/>
      <c r="S1624" s="259"/>
      <c r="T1624" s="260"/>
      <c r="AT1624" s="261" t="s">
        <v>218</v>
      </c>
      <c r="AU1624" s="261" t="s">
        <v>85</v>
      </c>
      <c r="AV1624" s="12" t="s">
        <v>85</v>
      </c>
      <c r="AW1624" s="12" t="s">
        <v>39</v>
      </c>
      <c r="AX1624" s="12" t="s">
        <v>76</v>
      </c>
      <c r="AY1624" s="261" t="s">
        <v>208</v>
      </c>
    </row>
    <row r="1625" spans="2:51" s="13" customFormat="1" ht="13.5">
      <c r="B1625" s="262"/>
      <c r="C1625" s="263"/>
      <c r="D1625" s="248" t="s">
        <v>218</v>
      </c>
      <c r="E1625" s="264" t="s">
        <v>22</v>
      </c>
      <c r="F1625" s="265" t="s">
        <v>259</v>
      </c>
      <c r="G1625" s="263"/>
      <c r="H1625" s="266">
        <v>6</v>
      </c>
      <c r="I1625" s="267"/>
      <c r="J1625" s="263"/>
      <c r="K1625" s="263"/>
      <c r="L1625" s="268"/>
      <c r="M1625" s="269"/>
      <c r="N1625" s="270"/>
      <c r="O1625" s="270"/>
      <c r="P1625" s="270"/>
      <c r="Q1625" s="270"/>
      <c r="R1625" s="270"/>
      <c r="S1625" s="270"/>
      <c r="T1625" s="271"/>
      <c r="AT1625" s="272" t="s">
        <v>218</v>
      </c>
      <c r="AU1625" s="272" t="s">
        <v>85</v>
      </c>
      <c r="AV1625" s="13" t="s">
        <v>121</v>
      </c>
      <c r="AW1625" s="13" t="s">
        <v>39</v>
      </c>
      <c r="AX1625" s="13" t="s">
        <v>18</v>
      </c>
      <c r="AY1625" s="272" t="s">
        <v>208</v>
      </c>
    </row>
    <row r="1626" spans="2:65" s="1" customFormat="1" ht="25.5" customHeight="1">
      <c r="B1626" s="48"/>
      <c r="C1626" s="286" t="s">
        <v>1842</v>
      </c>
      <c r="D1626" s="286" t="s">
        <v>468</v>
      </c>
      <c r="E1626" s="287" t="s">
        <v>1843</v>
      </c>
      <c r="F1626" s="288" t="s">
        <v>1844</v>
      </c>
      <c r="G1626" s="289" t="s">
        <v>227</v>
      </c>
      <c r="H1626" s="290">
        <v>1</v>
      </c>
      <c r="I1626" s="291"/>
      <c r="J1626" s="292">
        <f>ROUND(I1626*H1626,2)</f>
        <v>0</v>
      </c>
      <c r="K1626" s="288" t="s">
        <v>22</v>
      </c>
      <c r="L1626" s="293"/>
      <c r="M1626" s="294" t="s">
        <v>22</v>
      </c>
      <c r="N1626" s="295" t="s">
        <v>47</v>
      </c>
      <c r="O1626" s="49"/>
      <c r="P1626" s="245">
        <f>O1626*H1626</f>
        <v>0</v>
      </c>
      <c r="Q1626" s="245">
        <v>0.02696</v>
      </c>
      <c r="R1626" s="245">
        <f>Q1626*H1626</f>
        <v>0.02696</v>
      </c>
      <c r="S1626" s="245">
        <v>0</v>
      </c>
      <c r="T1626" s="246">
        <f>S1626*H1626</f>
        <v>0</v>
      </c>
      <c r="AR1626" s="26" t="s">
        <v>250</v>
      </c>
      <c r="AT1626" s="26" t="s">
        <v>468</v>
      </c>
      <c r="AU1626" s="26" t="s">
        <v>85</v>
      </c>
      <c r="AY1626" s="26" t="s">
        <v>208</v>
      </c>
      <c r="BE1626" s="247">
        <f>IF(N1626="základní",J1626,0)</f>
        <v>0</v>
      </c>
      <c r="BF1626" s="247">
        <f>IF(N1626="snížená",J1626,0)</f>
        <v>0</v>
      </c>
      <c r="BG1626" s="247">
        <f>IF(N1626="zákl. přenesená",J1626,0)</f>
        <v>0</v>
      </c>
      <c r="BH1626" s="247">
        <f>IF(N1626="sníž. přenesená",J1626,0)</f>
        <v>0</v>
      </c>
      <c r="BI1626" s="247">
        <f>IF(N1626="nulová",J1626,0)</f>
        <v>0</v>
      </c>
      <c r="BJ1626" s="26" t="s">
        <v>18</v>
      </c>
      <c r="BK1626" s="247">
        <f>ROUND(I1626*H1626,2)</f>
        <v>0</v>
      </c>
      <c r="BL1626" s="26" t="s">
        <v>121</v>
      </c>
      <c r="BM1626" s="26" t="s">
        <v>1845</v>
      </c>
    </row>
    <row r="1627" spans="2:51" s="12" customFormat="1" ht="13.5">
      <c r="B1627" s="251"/>
      <c r="C1627" s="252"/>
      <c r="D1627" s="248" t="s">
        <v>218</v>
      </c>
      <c r="E1627" s="253" t="s">
        <v>22</v>
      </c>
      <c r="F1627" s="254" t="s">
        <v>1846</v>
      </c>
      <c r="G1627" s="252"/>
      <c r="H1627" s="255">
        <v>1</v>
      </c>
      <c r="I1627" s="256"/>
      <c r="J1627" s="252"/>
      <c r="K1627" s="252"/>
      <c r="L1627" s="257"/>
      <c r="M1627" s="258"/>
      <c r="N1627" s="259"/>
      <c r="O1627" s="259"/>
      <c r="P1627" s="259"/>
      <c r="Q1627" s="259"/>
      <c r="R1627" s="259"/>
      <c r="S1627" s="259"/>
      <c r="T1627" s="260"/>
      <c r="AT1627" s="261" t="s">
        <v>218</v>
      </c>
      <c r="AU1627" s="261" t="s">
        <v>85</v>
      </c>
      <c r="AV1627" s="12" t="s">
        <v>85</v>
      </c>
      <c r="AW1627" s="12" t="s">
        <v>39</v>
      </c>
      <c r="AX1627" s="12" t="s">
        <v>18</v>
      </c>
      <c r="AY1627" s="261" t="s">
        <v>208</v>
      </c>
    </row>
    <row r="1628" spans="2:65" s="1" customFormat="1" ht="25.5" customHeight="1">
      <c r="B1628" s="48"/>
      <c r="C1628" s="286" t="s">
        <v>1847</v>
      </c>
      <c r="D1628" s="286" t="s">
        <v>468</v>
      </c>
      <c r="E1628" s="287" t="s">
        <v>1848</v>
      </c>
      <c r="F1628" s="288" t="s">
        <v>1849</v>
      </c>
      <c r="G1628" s="289" t="s">
        <v>227</v>
      </c>
      <c r="H1628" s="290">
        <v>1</v>
      </c>
      <c r="I1628" s="291"/>
      <c r="J1628" s="292">
        <f>ROUND(I1628*H1628,2)</f>
        <v>0</v>
      </c>
      <c r="K1628" s="288" t="s">
        <v>22</v>
      </c>
      <c r="L1628" s="293"/>
      <c r="M1628" s="294" t="s">
        <v>22</v>
      </c>
      <c r="N1628" s="295" t="s">
        <v>47</v>
      </c>
      <c r="O1628" s="49"/>
      <c r="P1628" s="245">
        <f>O1628*H1628</f>
        <v>0</v>
      </c>
      <c r="Q1628" s="245">
        <v>0.02696</v>
      </c>
      <c r="R1628" s="245">
        <f>Q1628*H1628</f>
        <v>0.02696</v>
      </c>
      <c r="S1628" s="245">
        <v>0</v>
      </c>
      <c r="T1628" s="246">
        <f>S1628*H1628</f>
        <v>0</v>
      </c>
      <c r="AR1628" s="26" t="s">
        <v>250</v>
      </c>
      <c r="AT1628" s="26" t="s">
        <v>468</v>
      </c>
      <c r="AU1628" s="26" t="s">
        <v>85</v>
      </c>
      <c r="AY1628" s="26" t="s">
        <v>208</v>
      </c>
      <c r="BE1628" s="247">
        <f>IF(N1628="základní",J1628,0)</f>
        <v>0</v>
      </c>
      <c r="BF1628" s="247">
        <f>IF(N1628="snížená",J1628,0)</f>
        <v>0</v>
      </c>
      <c r="BG1628" s="247">
        <f>IF(N1628="zákl. přenesená",J1628,0)</f>
        <v>0</v>
      </c>
      <c r="BH1628" s="247">
        <f>IF(N1628="sníž. přenesená",J1628,0)</f>
        <v>0</v>
      </c>
      <c r="BI1628" s="247">
        <f>IF(N1628="nulová",J1628,0)</f>
        <v>0</v>
      </c>
      <c r="BJ1628" s="26" t="s">
        <v>18</v>
      </c>
      <c r="BK1628" s="247">
        <f>ROUND(I1628*H1628,2)</f>
        <v>0</v>
      </c>
      <c r="BL1628" s="26" t="s">
        <v>121</v>
      </c>
      <c r="BM1628" s="26" t="s">
        <v>1850</v>
      </c>
    </row>
    <row r="1629" spans="2:51" s="12" customFormat="1" ht="13.5">
      <c r="B1629" s="251"/>
      <c r="C1629" s="252"/>
      <c r="D1629" s="248" t="s">
        <v>218</v>
      </c>
      <c r="E1629" s="253" t="s">
        <v>22</v>
      </c>
      <c r="F1629" s="254" t="s">
        <v>1851</v>
      </c>
      <c r="G1629" s="252"/>
      <c r="H1629" s="255">
        <v>1</v>
      </c>
      <c r="I1629" s="256"/>
      <c r="J1629" s="252"/>
      <c r="K1629" s="252"/>
      <c r="L1629" s="257"/>
      <c r="M1629" s="258"/>
      <c r="N1629" s="259"/>
      <c r="O1629" s="259"/>
      <c r="P1629" s="259"/>
      <c r="Q1629" s="259"/>
      <c r="R1629" s="259"/>
      <c r="S1629" s="259"/>
      <c r="T1629" s="260"/>
      <c r="AT1629" s="261" t="s">
        <v>218</v>
      </c>
      <c r="AU1629" s="261" t="s">
        <v>85</v>
      </c>
      <c r="AV1629" s="12" t="s">
        <v>85</v>
      </c>
      <c r="AW1629" s="12" t="s">
        <v>39</v>
      </c>
      <c r="AX1629" s="12" t="s">
        <v>18</v>
      </c>
      <c r="AY1629" s="261" t="s">
        <v>208</v>
      </c>
    </row>
    <row r="1630" spans="2:65" s="1" customFormat="1" ht="25.5" customHeight="1">
      <c r="B1630" s="48"/>
      <c r="C1630" s="286" t="s">
        <v>1852</v>
      </c>
      <c r="D1630" s="286" t="s">
        <v>468</v>
      </c>
      <c r="E1630" s="287" t="s">
        <v>1853</v>
      </c>
      <c r="F1630" s="288" t="s">
        <v>1854</v>
      </c>
      <c r="G1630" s="289" t="s">
        <v>227</v>
      </c>
      <c r="H1630" s="290">
        <v>1</v>
      </c>
      <c r="I1630" s="291"/>
      <c r="J1630" s="292">
        <f>ROUND(I1630*H1630,2)</f>
        <v>0</v>
      </c>
      <c r="K1630" s="288" t="s">
        <v>22</v>
      </c>
      <c r="L1630" s="293"/>
      <c r="M1630" s="294" t="s">
        <v>22</v>
      </c>
      <c r="N1630" s="295" t="s">
        <v>47</v>
      </c>
      <c r="O1630" s="49"/>
      <c r="P1630" s="245">
        <f>O1630*H1630</f>
        <v>0</v>
      </c>
      <c r="Q1630" s="245">
        <v>0.02696</v>
      </c>
      <c r="R1630" s="245">
        <f>Q1630*H1630</f>
        <v>0.02696</v>
      </c>
      <c r="S1630" s="245">
        <v>0</v>
      </c>
      <c r="T1630" s="246">
        <f>S1630*H1630</f>
        <v>0</v>
      </c>
      <c r="AR1630" s="26" t="s">
        <v>250</v>
      </c>
      <c r="AT1630" s="26" t="s">
        <v>468</v>
      </c>
      <c r="AU1630" s="26" t="s">
        <v>85</v>
      </c>
      <c r="AY1630" s="26" t="s">
        <v>208</v>
      </c>
      <c r="BE1630" s="247">
        <f>IF(N1630="základní",J1630,0)</f>
        <v>0</v>
      </c>
      <c r="BF1630" s="247">
        <f>IF(N1630="snížená",J1630,0)</f>
        <v>0</v>
      </c>
      <c r="BG1630" s="247">
        <f>IF(N1630="zákl. přenesená",J1630,0)</f>
        <v>0</v>
      </c>
      <c r="BH1630" s="247">
        <f>IF(N1630="sníž. přenesená",J1630,0)</f>
        <v>0</v>
      </c>
      <c r="BI1630" s="247">
        <f>IF(N1630="nulová",J1630,0)</f>
        <v>0</v>
      </c>
      <c r="BJ1630" s="26" t="s">
        <v>18</v>
      </c>
      <c r="BK1630" s="247">
        <f>ROUND(I1630*H1630,2)</f>
        <v>0</v>
      </c>
      <c r="BL1630" s="26" t="s">
        <v>121</v>
      </c>
      <c r="BM1630" s="26" t="s">
        <v>1855</v>
      </c>
    </row>
    <row r="1631" spans="2:51" s="12" customFormat="1" ht="13.5">
      <c r="B1631" s="251"/>
      <c r="C1631" s="252"/>
      <c r="D1631" s="248" t="s">
        <v>218</v>
      </c>
      <c r="E1631" s="253" t="s">
        <v>22</v>
      </c>
      <c r="F1631" s="254" t="s">
        <v>1856</v>
      </c>
      <c r="G1631" s="252"/>
      <c r="H1631" s="255">
        <v>1</v>
      </c>
      <c r="I1631" s="256"/>
      <c r="J1631" s="252"/>
      <c r="K1631" s="252"/>
      <c r="L1631" s="257"/>
      <c r="M1631" s="258"/>
      <c r="N1631" s="259"/>
      <c r="O1631" s="259"/>
      <c r="P1631" s="259"/>
      <c r="Q1631" s="259"/>
      <c r="R1631" s="259"/>
      <c r="S1631" s="259"/>
      <c r="T1631" s="260"/>
      <c r="AT1631" s="261" t="s">
        <v>218</v>
      </c>
      <c r="AU1631" s="261" t="s">
        <v>85</v>
      </c>
      <c r="AV1631" s="12" t="s">
        <v>85</v>
      </c>
      <c r="AW1631" s="12" t="s">
        <v>39</v>
      </c>
      <c r="AX1631" s="12" t="s">
        <v>18</v>
      </c>
      <c r="AY1631" s="261" t="s">
        <v>208</v>
      </c>
    </row>
    <row r="1632" spans="2:65" s="1" customFormat="1" ht="25.5" customHeight="1">
      <c r="B1632" s="48"/>
      <c r="C1632" s="286" t="s">
        <v>1857</v>
      </c>
      <c r="D1632" s="286" t="s">
        <v>468</v>
      </c>
      <c r="E1632" s="287" t="s">
        <v>1858</v>
      </c>
      <c r="F1632" s="288" t="s">
        <v>1854</v>
      </c>
      <c r="G1632" s="289" t="s">
        <v>227</v>
      </c>
      <c r="H1632" s="290">
        <v>1</v>
      </c>
      <c r="I1632" s="291"/>
      <c r="J1632" s="292">
        <f>ROUND(I1632*H1632,2)</f>
        <v>0</v>
      </c>
      <c r="K1632" s="288" t="s">
        <v>22</v>
      </c>
      <c r="L1632" s="293"/>
      <c r="M1632" s="294" t="s">
        <v>22</v>
      </c>
      <c r="N1632" s="295" t="s">
        <v>47</v>
      </c>
      <c r="O1632" s="49"/>
      <c r="P1632" s="245">
        <f>O1632*H1632</f>
        <v>0</v>
      </c>
      <c r="Q1632" s="245">
        <v>0.02696</v>
      </c>
      <c r="R1632" s="245">
        <f>Q1632*H1632</f>
        <v>0.02696</v>
      </c>
      <c r="S1632" s="245">
        <v>0</v>
      </c>
      <c r="T1632" s="246">
        <f>S1632*H1632</f>
        <v>0</v>
      </c>
      <c r="AR1632" s="26" t="s">
        <v>250</v>
      </c>
      <c r="AT1632" s="26" t="s">
        <v>468</v>
      </c>
      <c r="AU1632" s="26" t="s">
        <v>85</v>
      </c>
      <c r="AY1632" s="26" t="s">
        <v>208</v>
      </c>
      <c r="BE1632" s="247">
        <f>IF(N1632="základní",J1632,0)</f>
        <v>0</v>
      </c>
      <c r="BF1632" s="247">
        <f>IF(N1632="snížená",J1632,0)</f>
        <v>0</v>
      </c>
      <c r="BG1632" s="247">
        <f>IF(N1632="zákl. přenesená",J1632,0)</f>
        <v>0</v>
      </c>
      <c r="BH1632" s="247">
        <f>IF(N1632="sníž. přenesená",J1632,0)</f>
        <v>0</v>
      </c>
      <c r="BI1632" s="247">
        <f>IF(N1632="nulová",J1632,0)</f>
        <v>0</v>
      </c>
      <c r="BJ1632" s="26" t="s">
        <v>18</v>
      </c>
      <c r="BK1632" s="247">
        <f>ROUND(I1632*H1632,2)</f>
        <v>0</v>
      </c>
      <c r="BL1632" s="26" t="s">
        <v>121</v>
      </c>
      <c r="BM1632" s="26" t="s">
        <v>1859</v>
      </c>
    </row>
    <row r="1633" spans="2:51" s="12" customFormat="1" ht="13.5">
      <c r="B1633" s="251"/>
      <c r="C1633" s="252"/>
      <c r="D1633" s="248" t="s">
        <v>218</v>
      </c>
      <c r="E1633" s="253" t="s">
        <v>22</v>
      </c>
      <c r="F1633" s="254" t="s">
        <v>1860</v>
      </c>
      <c r="G1633" s="252"/>
      <c r="H1633" s="255">
        <v>1</v>
      </c>
      <c r="I1633" s="256"/>
      <c r="J1633" s="252"/>
      <c r="K1633" s="252"/>
      <c r="L1633" s="257"/>
      <c r="M1633" s="258"/>
      <c r="N1633" s="259"/>
      <c r="O1633" s="259"/>
      <c r="P1633" s="259"/>
      <c r="Q1633" s="259"/>
      <c r="R1633" s="259"/>
      <c r="S1633" s="259"/>
      <c r="T1633" s="260"/>
      <c r="AT1633" s="261" t="s">
        <v>218</v>
      </c>
      <c r="AU1633" s="261" t="s">
        <v>85</v>
      </c>
      <c r="AV1633" s="12" t="s">
        <v>85</v>
      </c>
      <c r="AW1633" s="12" t="s">
        <v>39</v>
      </c>
      <c r="AX1633" s="12" t="s">
        <v>18</v>
      </c>
      <c r="AY1633" s="261" t="s">
        <v>208</v>
      </c>
    </row>
    <row r="1634" spans="2:65" s="1" customFormat="1" ht="25.5" customHeight="1">
      <c r="B1634" s="48"/>
      <c r="C1634" s="286" t="s">
        <v>1861</v>
      </c>
      <c r="D1634" s="286" t="s">
        <v>468</v>
      </c>
      <c r="E1634" s="287" t="s">
        <v>1862</v>
      </c>
      <c r="F1634" s="288" t="s">
        <v>1854</v>
      </c>
      <c r="G1634" s="289" t="s">
        <v>227</v>
      </c>
      <c r="H1634" s="290">
        <v>1</v>
      </c>
      <c r="I1634" s="291"/>
      <c r="J1634" s="292">
        <f>ROUND(I1634*H1634,2)</f>
        <v>0</v>
      </c>
      <c r="K1634" s="288" t="s">
        <v>22</v>
      </c>
      <c r="L1634" s="293"/>
      <c r="M1634" s="294" t="s">
        <v>22</v>
      </c>
      <c r="N1634" s="295" t="s">
        <v>47</v>
      </c>
      <c r="O1634" s="49"/>
      <c r="P1634" s="245">
        <f>O1634*H1634</f>
        <v>0</v>
      </c>
      <c r="Q1634" s="245">
        <v>0.02696</v>
      </c>
      <c r="R1634" s="245">
        <f>Q1634*H1634</f>
        <v>0.02696</v>
      </c>
      <c r="S1634" s="245">
        <v>0</v>
      </c>
      <c r="T1634" s="246">
        <f>S1634*H1634</f>
        <v>0</v>
      </c>
      <c r="AR1634" s="26" t="s">
        <v>250</v>
      </c>
      <c r="AT1634" s="26" t="s">
        <v>468</v>
      </c>
      <c r="AU1634" s="26" t="s">
        <v>85</v>
      </c>
      <c r="AY1634" s="26" t="s">
        <v>208</v>
      </c>
      <c r="BE1634" s="247">
        <f>IF(N1634="základní",J1634,0)</f>
        <v>0</v>
      </c>
      <c r="BF1634" s="247">
        <f>IF(N1634="snížená",J1634,0)</f>
        <v>0</v>
      </c>
      <c r="BG1634" s="247">
        <f>IF(N1634="zákl. přenesená",J1634,0)</f>
        <v>0</v>
      </c>
      <c r="BH1634" s="247">
        <f>IF(N1634="sníž. přenesená",J1634,0)</f>
        <v>0</v>
      </c>
      <c r="BI1634" s="247">
        <f>IF(N1634="nulová",J1634,0)</f>
        <v>0</v>
      </c>
      <c r="BJ1634" s="26" t="s">
        <v>18</v>
      </c>
      <c r="BK1634" s="247">
        <f>ROUND(I1634*H1634,2)</f>
        <v>0</v>
      </c>
      <c r="BL1634" s="26" t="s">
        <v>121</v>
      </c>
      <c r="BM1634" s="26" t="s">
        <v>1863</v>
      </c>
    </row>
    <row r="1635" spans="2:51" s="12" customFormat="1" ht="13.5">
      <c r="B1635" s="251"/>
      <c r="C1635" s="252"/>
      <c r="D1635" s="248" t="s">
        <v>218</v>
      </c>
      <c r="E1635" s="253" t="s">
        <v>22</v>
      </c>
      <c r="F1635" s="254" t="s">
        <v>1864</v>
      </c>
      <c r="G1635" s="252"/>
      <c r="H1635" s="255">
        <v>1</v>
      </c>
      <c r="I1635" s="256"/>
      <c r="J1635" s="252"/>
      <c r="K1635" s="252"/>
      <c r="L1635" s="257"/>
      <c r="M1635" s="258"/>
      <c r="N1635" s="259"/>
      <c r="O1635" s="259"/>
      <c r="P1635" s="259"/>
      <c r="Q1635" s="259"/>
      <c r="R1635" s="259"/>
      <c r="S1635" s="259"/>
      <c r="T1635" s="260"/>
      <c r="AT1635" s="261" t="s">
        <v>218</v>
      </c>
      <c r="AU1635" s="261" t="s">
        <v>85</v>
      </c>
      <c r="AV1635" s="12" t="s">
        <v>85</v>
      </c>
      <c r="AW1635" s="12" t="s">
        <v>39</v>
      </c>
      <c r="AX1635" s="12" t="s">
        <v>18</v>
      </c>
      <c r="AY1635" s="261" t="s">
        <v>208</v>
      </c>
    </row>
    <row r="1636" spans="2:65" s="1" customFormat="1" ht="25.5" customHeight="1">
      <c r="B1636" s="48"/>
      <c r="C1636" s="286" t="s">
        <v>1865</v>
      </c>
      <c r="D1636" s="286" t="s">
        <v>468</v>
      </c>
      <c r="E1636" s="287" t="s">
        <v>1866</v>
      </c>
      <c r="F1636" s="288" t="s">
        <v>1854</v>
      </c>
      <c r="G1636" s="289" t="s">
        <v>227</v>
      </c>
      <c r="H1636" s="290">
        <v>1</v>
      </c>
      <c r="I1636" s="291"/>
      <c r="J1636" s="292">
        <f>ROUND(I1636*H1636,2)</f>
        <v>0</v>
      </c>
      <c r="K1636" s="288" t="s">
        <v>22</v>
      </c>
      <c r="L1636" s="293"/>
      <c r="M1636" s="294" t="s">
        <v>22</v>
      </c>
      <c r="N1636" s="295" t="s">
        <v>47</v>
      </c>
      <c r="O1636" s="49"/>
      <c r="P1636" s="245">
        <f>O1636*H1636</f>
        <v>0</v>
      </c>
      <c r="Q1636" s="245">
        <v>0.02696</v>
      </c>
      <c r="R1636" s="245">
        <f>Q1636*H1636</f>
        <v>0.02696</v>
      </c>
      <c r="S1636" s="245">
        <v>0</v>
      </c>
      <c r="T1636" s="246">
        <f>S1636*H1636</f>
        <v>0</v>
      </c>
      <c r="AR1636" s="26" t="s">
        <v>250</v>
      </c>
      <c r="AT1636" s="26" t="s">
        <v>468</v>
      </c>
      <c r="AU1636" s="26" t="s">
        <v>85</v>
      </c>
      <c r="AY1636" s="26" t="s">
        <v>208</v>
      </c>
      <c r="BE1636" s="247">
        <f>IF(N1636="základní",J1636,0)</f>
        <v>0</v>
      </c>
      <c r="BF1636" s="247">
        <f>IF(N1636="snížená",J1636,0)</f>
        <v>0</v>
      </c>
      <c r="BG1636" s="247">
        <f>IF(N1636="zákl. přenesená",J1636,0)</f>
        <v>0</v>
      </c>
      <c r="BH1636" s="247">
        <f>IF(N1636="sníž. přenesená",J1636,0)</f>
        <v>0</v>
      </c>
      <c r="BI1636" s="247">
        <f>IF(N1636="nulová",J1636,0)</f>
        <v>0</v>
      </c>
      <c r="BJ1636" s="26" t="s">
        <v>18</v>
      </c>
      <c r="BK1636" s="247">
        <f>ROUND(I1636*H1636,2)</f>
        <v>0</v>
      </c>
      <c r="BL1636" s="26" t="s">
        <v>121</v>
      </c>
      <c r="BM1636" s="26" t="s">
        <v>1867</v>
      </c>
    </row>
    <row r="1637" spans="2:51" s="12" customFormat="1" ht="13.5">
      <c r="B1637" s="251"/>
      <c r="C1637" s="252"/>
      <c r="D1637" s="248" t="s">
        <v>218</v>
      </c>
      <c r="E1637" s="253" t="s">
        <v>22</v>
      </c>
      <c r="F1637" s="254" t="s">
        <v>1868</v>
      </c>
      <c r="G1637" s="252"/>
      <c r="H1637" s="255">
        <v>1</v>
      </c>
      <c r="I1637" s="256"/>
      <c r="J1637" s="252"/>
      <c r="K1637" s="252"/>
      <c r="L1637" s="257"/>
      <c r="M1637" s="258"/>
      <c r="N1637" s="259"/>
      <c r="O1637" s="259"/>
      <c r="P1637" s="259"/>
      <c r="Q1637" s="259"/>
      <c r="R1637" s="259"/>
      <c r="S1637" s="259"/>
      <c r="T1637" s="260"/>
      <c r="AT1637" s="261" t="s">
        <v>218</v>
      </c>
      <c r="AU1637" s="261" t="s">
        <v>85</v>
      </c>
      <c r="AV1637" s="12" t="s">
        <v>85</v>
      </c>
      <c r="AW1637" s="12" t="s">
        <v>39</v>
      </c>
      <c r="AX1637" s="12" t="s">
        <v>18</v>
      </c>
      <c r="AY1637" s="261" t="s">
        <v>208</v>
      </c>
    </row>
    <row r="1638" spans="2:63" s="11" customFormat="1" ht="29.85" customHeight="1">
      <c r="B1638" s="220"/>
      <c r="C1638" s="221"/>
      <c r="D1638" s="222" t="s">
        <v>75</v>
      </c>
      <c r="E1638" s="234" t="s">
        <v>260</v>
      </c>
      <c r="F1638" s="234" t="s">
        <v>265</v>
      </c>
      <c r="G1638" s="221"/>
      <c r="H1638" s="221"/>
      <c r="I1638" s="224"/>
      <c r="J1638" s="235">
        <f>BK1638</f>
        <v>0</v>
      </c>
      <c r="K1638" s="221"/>
      <c r="L1638" s="226"/>
      <c r="M1638" s="227"/>
      <c r="N1638" s="228"/>
      <c r="O1638" s="228"/>
      <c r="P1638" s="229">
        <f>P1639+SUM(P1640:P1663)+P1760</f>
        <v>0</v>
      </c>
      <c r="Q1638" s="228"/>
      <c r="R1638" s="229">
        <f>R1639+SUM(R1640:R1663)+R1760</f>
        <v>0.35801602</v>
      </c>
      <c r="S1638" s="228"/>
      <c r="T1638" s="230">
        <f>T1639+SUM(T1640:T1663)+T1760</f>
        <v>0</v>
      </c>
      <c r="AR1638" s="231" t="s">
        <v>18</v>
      </c>
      <c r="AT1638" s="232" t="s">
        <v>75</v>
      </c>
      <c r="AU1638" s="232" t="s">
        <v>18</v>
      </c>
      <c r="AY1638" s="231" t="s">
        <v>208</v>
      </c>
      <c r="BK1638" s="233">
        <f>BK1639+SUM(BK1640:BK1663)+BK1760</f>
        <v>0</v>
      </c>
    </row>
    <row r="1639" spans="2:65" s="1" customFormat="1" ht="38.25" customHeight="1">
      <c r="B1639" s="48"/>
      <c r="C1639" s="236" t="s">
        <v>1869</v>
      </c>
      <c r="D1639" s="236" t="s">
        <v>210</v>
      </c>
      <c r="E1639" s="237" t="s">
        <v>1870</v>
      </c>
      <c r="F1639" s="238" t="s">
        <v>1871</v>
      </c>
      <c r="G1639" s="239" t="s">
        <v>213</v>
      </c>
      <c r="H1639" s="240">
        <v>1533.11</v>
      </c>
      <c r="I1639" s="241"/>
      <c r="J1639" s="242">
        <f>ROUND(I1639*H1639,2)</f>
        <v>0</v>
      </c>
      <c r="K1639" s="238" t="s">
        <v>214</v>
      </c>
      <c r="L1639" s="74"/>
      <c r="M1639" s="243" t="s">
        <v>22</v>
      </c>
      <c r="N1639" s="244" t="s">
        <v>47</v>
      </c>
      <c r="O1639" s="49"/>
      <c r="P1639" s="245">
        <f>O1639*H1639</f>
        <v>0</v>
      </c>
      <c r="Q1639" s="245">
        <v>0</v>
      </c>
      <c r="R1639" s="245">
        <f>Q1639*H1639</f>
        <v>0</v>
      </c>
      <c r="S1639" s="245">
        <v>0</v>
      </c>
      <c r="T1639" s="246">
        <f>S1639*H1639</f>
        <v>0</v>
      </c>
      <c r="AR1639" s="26" t="s">
        <v>121</v>
      </c>
      <c r="AT1639" s="26" t="s">
        <v>210</v>
      </c>
      <c r="AU1639" s="26" t="s">
        <v>85</v>
      </c>
      <c r="AY1639" s="26" t="s">
        <v>208</v>
      </c>
      <c r="BE1639" s="247">
        <f>IF(N1639="základní",J1639,0)</f>
        <v>0</v>
      </c>
      <c r="BF1639" s="247">
        <f>IF(N1639="snížená",J1639,0)</f>
        <v>0</v>
      </c>
      <c r="BG1639" s="247">
        <f>IF(N1639="zákl. přenesená",J1639,0)</f>
        <v>0</v>
      </c>
      <c r="BH1639" s="247">
        <f>IF(N1639="sníž. přenesená",J1639,0)</f>
        <v>0</v>
      </c>
      <c r="BI1639" s="247">
        <f>IF(N1639="nulová",J1639,0)</f>
        <v>0</v>
      </c>
      <c r="BJ1639" s="26" t="s">
        <v>18</v>
      </c>
      <c r="BK1639" s="247">
        <f>ROUND(I1639*H1639,2)</f>
        <v>0</v>
      </c>
      <c r="BL1639" s="26" t="s">
        <v>121</v>
      </c>
      <c r="BM1639" s="26" t="s">
        <v>1872</v>
      </c>
    </row>
    <row r="1640" spans="2:47" s="1" customFormat="1" ht="13.5">
      <c r="B1640" s="48"/>
      <c r="C1640" s="76"/>
      <c r="D1640" s="248" t="s">
        <v>216</v>
      </c>
      <c r="E1640" s="76"/>
      <c r="F1640" s="249" t="s">
        <v>1873</v>
      </c>
      <c r="G1640" s="76"/>
      <c r="H1640" s="76"/>
      <c r="I1640" s="206"/>
      <c r="J1640" s="76"/>
      <c r="K1640" s="76"/>
      <c r="L1640" s="74"/>
      <c r="M1640" s="250"/>
      <c r="N1640" s="49"/>
      <c r="O1640" s="49"/>
      <c r="P1640" s="49"/>
      <c r="Q1640" s="49"/>
      <c r="R1640" s="49"/>
      <c r="S1640" s="49"/>
      <c r="T1640" s="97"/>
      <c r="AT1640" s="26" t="s">
        <v>216</v>
      </c>
      <c r="AU1640" s="26" t="s">
        <v>85</v>
      </c>
    </row>
    <row r="1641" spans="2:51" s="12" customFormat="1" ht="13.5">
      <c r="B1641" s="251"/>
      <c r="C1641" s="252"/>
      <c r="D1641" s="248" t="s">
        <v>218</v>
      </c>
      <c r="E1641" s="253" t="s">
        <v>22</v>
      </c>
      <c r="F1641" s="254" t="s">
        <v>1874</v>
      </c>
      <c r="G1641" s="252"/>
      <c r="H1641" s="255">
        <v>556.335</v>
      </c>
      <c r="I1641" s="256"/>
      <c r="J1641" s="252"/>
      <c r="K1641" s="252"/>
      <c r="L1641" s="257"/>
      <c r="M1641" s="258"/>
      <c r="N1641" s="259"/>
      <c r="O1641" s="259"/>
      <c r="P1641" s="259"/>
      <c r="Q1641" s="259"/>
      <c r="R1641" s="259"/>
      <c r="S1641" s="259"/>
      <c r="T1641" s="260"/>
      <c r="AT1641" s="261" t="s">
        <v>218</v>
      </c>
      <c r="AU1641" s="261" t="s">
        <v>85</v>
      </c>
      <c r="AV1641" s="12" t="s">
        <v>85</v>
      </c>
      <c r="AW1641" s="12" t="s">
        <v>39</v>
      </c>
      <c r="AX1641" s="12" t="s">
        <v>76</v>
      </c>
      <c r="AY1641" s="261" t="s">
        <v>208</v>
      </c>
    </row>
    <row r="1642" spans="2:51" s="12" customFormat="1" ht="13.5">
      <c r="B1642" s="251"/>
      <c r="C1642" s="252"/>
      <c r="D1642" s="248" t="s">
        <v>218</v>
      </c>
      <c r="E1642" s="253" t="s">
        <v>22</v>
      </c>
      <c r="F1642" s="254" t="s">
        <v>1875</v>
      </c>
      <c r="G1642" s="252"/>
      <c r="H1642" s="255">
        <v>150.405</v>
      </c>
      <c r="I1642" s="256"/>
      <c r="J1642" s="252"/>
      <c r="K1642" s="252"/>
      <c r="L1642" s="257"/>
      <c r="M1642" s="258"/>
      <c r="N1642" s="259"/>
      <c r="O1642" s="259"/>
      <c r="P1642" s="259"/>
      <c r="Q1642" s="259"/>
      <c r="R1642" s="259"/>
      <c r="S1642" s="259"/>
      <c r="T1642" s="260"/>
      <c r="AT1642" s="261" t="s">
        <v>218</v>
      </c>
      <c r="AU1642" s="261" t="s">
        <v>85</v>
      </c>
      <c r="AV1642" s="12" t="s">
        <v>85</v>
      </c>
      <c r="AW1642" s="12" t="s">
        <v>39</v>
      </c>
      <c r="AX1642" s="12" t="s">
        <v>76</v>
      </c>
      <c r="AY1642" s="261" t="s">
        <v>208</v>
      </c>
    </row>
    <row r="1643" spans="2:51" s="12" customFormat="1" ht="13.5">
      <c r="B1643" s="251"/>
      <c r="C1643" s="252"/>
      <c r="D1643" s="248" t="s">
        <v>218</v>
      </c>
      <c r="E1643" s="253" t="s">
        <v>22</v>
      </c>
      <c r="F1643" s="254" t="s">
        <v>1876</v>
      </c>
      <c r="G1643" s="252"/>
      <c r="H1643" s="255">
        <v>651.435</v>
      </c>
      <c r="I1643" s="256"/>
      <c r="J1643" s="252"/>
      <c r="K1643" s="252"/>
      <c r="L1643" s="257"/>
      <c r="M1643" s="258"/>
      <c r="N1643" s="259"/>
      <c r="O1643" s="259"/>
      <c r="P1643" s="259"/>
      <c r="Q1643" s="259"/>
      <c r="R1643" s="259"/>
      <c r="S1643" s="259"/>
      <c r="T1643" s="260"/>
      <c r="AT1643" s="261" t="s">
        <v>218</v>
      </c>
      <c r="AU1643" s="261" t="s">
        <v>85</v>
      </c>
      <c r="AV1643" s="12" t="s">
        <v>85</v>
      </c>
      <c r="AW1643" s="12" t="s">
        <v>39</v>
      </c>
      <c r="AX1643" s="12" t="s">
        <v>76</v>
      </c>
      <c r="AY1643" s="261" t="s">
        <v>208</v>
      </c>
    </row>
    <row r="1644" spans="2:51" s="12" customFormat="1" ht="13.5">
      <c r="B1644" s="251"/>
      <c r="C1644" s="252"/>
      <c r="D1644" s="248" t="s">
        <v>218</v>
      </c>
      <c r="E1644" s="253" t="s">
        <v>22</v>
      </c>
      <c r="F1644" s="254" t="s">
        <v>1877</v>
      </c>
      <c r="G1644" s="252"/>
      <c r="H1644" s="255">
        <v>174.935</v>
      </c>
      <c r="I1644" s="256"/>
      <c r="J1644" s="252"/>
      <c r="K1644" s="252"/>
      <c r="L1644" s="257"/>
      <c r="M1644" s="258"/>
      <c r="N1644" s="259"/>
      <c r="O1644" s="259"/>
      <c r="P1644" s="259"/>
      <c r="Q1644" s="259"/>
      <c r="R1644" s="259"/>
      <c r="S1644" s="259"/>
      <c r="T1644" s="260"/>
      <c r="AT1644" s="261" t="s">
        <v>218</v>
      </c>
      <c r="AU1644" s="261" t="s">
        <v>85</v>
      </c>
      <c r="AV1644" s="12" t="s">
        <v>85</v>
      </c>
      <c r="AW1644" s="12" t="s">
        <v>39</v>
      </c>
      <c r="AX1644" s="12" t="s">
        <v>76</v>
      </c>
      <c r="AY1644" s="261" t="s">
        <v>208</v>
      </c>
    </row>
    <row r="1645" spans="2:51" s="13" customFormat="1" ht="13.5">
      <c r="B1645" s="262"/>
      <c r="C1645" s="263"/>
      <c r="D1645" s="248" t="s">
        <v>218</v>
      </c>
      <c r="E1645" s="264" t="s">
        <v>22</v>
      </c>
      <c r="F1645" s="265" t="s">
        <v>259</v>
      </c>
      <c r="G1645" s="263"/>
      <c r="H1645" s="266">
        <v>1533.11</v>
      </c>
      <c r="I1645" s="267"/>
      <c r="J1645" s="263"/>
      <c r="K1645" s="263"/>
      <c r="L1645" s="268"/>
      <c r="M1645" s="269"/>
      <c r="N1645" s="270"/>
      <c r="O1645" s="270"/>
      <c r="P1645" s="270"/>
      <c r="Q1645" s="270"/>
      <c r="R1645" s="270"/>
      <c r="S1645" s="270"/>
      <c r="T1645" s="271"/>
      <c r="AT1645" s="272" t="s">
        <v>218</v>
      </c>
      <c r="AU1645" s="272" t="s">
        <v>85</v>
      </c>
      <c r="AV1645" s="13" t="s">
        <v>121</v>
      </c>
      <c r="AW1645" s="13" t="s">
        <v>39</v>
      </c>
      <c r="AX1645" s="13" t="s">
        <v>18</v>
      </c>
      <c r="AY1645" s="272" t="s">
        <v>208</v>
      </c>
    </row>
    <row r="1646" spans="2:65" s="1" customFormat="1" ht="38.25" customHeight="1">
      <c r="B1646" s="48"/>
      <c r="C1646" s="236" t="s">
        <v>1878</v>
      </c>
      <c r="D1646" s="236" t="s">
        <v>210</v>
      </c>
      <c r="E1646" s="237" t="s">
        <v>1879</v>
      </c>
      <c r="F1646" s="238" t="s">
        <v>1880</v>
      </c>
      <c r="G1646" s="239" t="s">
        <v>213</v>
      </c>
      <c r="H1646" s="240">
        <v>137979.9</v>
      </c>
      <c r="I1646" s="241"/>
      <c r="J1646" s="242">
        <f>ROUND(I1646*H1646,2)</f>
        <v>0</v>
      </c>
      <c r="K1646" s="238" t="s">
        <v>214</v>
      </c>
      <c r="L1646" s="74"/>
      <c r="M1646" s="243" t="s">
        <v>22</v>
      </c>
      <c r="N1646" s="244" t="s">
        <v>47</v>
      </c>
      <c r="O1646" s="49"/>
      <c r="P1646" s="245">
        <f>O1646*H1646</f>
        <v>0</v>
      </c>
      <c r="Q1646" s="245">
        <v>0</v>
      </c>
      <c r="R1646" s="245">
        <f>Q1646*H1646</f>
        <v>0</v>
      </c>
      <c r="S1646" s="245">
        <v>0</v>
      </c>
      <c r="T1646" s="246">
        <f>S1646*H1646</f>
        <v>0</v>
      </c>
      <c r="AR1646" s="26" t="s">
        <v>121</v>
      </c>
      <c r="AT1646" s="26" t="s">
        <v>210</v>
      </c>
      <c r="AU1646" s="26" t="s">
        <v>85</v>
      </c>
      <c r="AY1646" s="26" t="s">
        <v>208</v>
      </c>
      <c r="BE1646" s="247">
        <f>IF(N1646="základní",J1646,0)</f>
        <v>0</v>
      </c>
      <c r="BF1646" s="247">
        <f>IF(N1646="snížená",J1646,0)</f>
        <v>0</v>
      </c>
      <c r="BG1646" s="247">
        <f>IF(N1646="zákl. přenesená",J1646,0)</f>
        <v>0</v>
      </c>
      <c r="BH1646" s="247">
        <f>IF(N1646="sníž. přenesená",J1646,0)</f>
        <v>0</v>
      </c>
      <c r="BI1646" s="247">
        <f>IF(N1646="nulová",J1646,0)</f>
        <v>0</v>
      </c>
      <c r="BJ1646" s="26" t="s">
        <v>18</v>
      </c>
      <c r="BK1646" s="247">
        <f>ROUND(I1646*H1646,2)</f>
        <v>0</v>
      </c>
      <c r="BL1646" s="26" t="s">
        <v>121</v>
      </c>
      <c r="BM1646" s="26" t="s">
        <v>1881</v>
      </c>
    </row>
    <row r="1647" spans="2:47" s="1" customFormat="1" ht="13.5">
      <c r="B1647" s="48"/>
      <c r="C1647" s="76"/>
      <c r="D1647" s="248" t="s">
        <v>216</v>
      </c>
      <c r="E1647" s="76"/>
      <c r="F1647" s="249" t="s">
        <v>1873</v>
      </c>
      <c r="G1647" s="76"/>
      <c r="H1647" s="76"/>
      <c r="I1647" s="206"/>
      <c r="J1647" s="76"/>
      <c r="K1647" s="76"/>
      <c r="L1647" s="74"/>
      <c r="M1647" s="250"/>
      <c r="N1647" s="49"/>
      <c r="O1647" s="49"/>
      <c r="P1647" s="49"/>
      <c r="Q1647" s="49"/>
      <c r="R1647" s="49"/>
      <c r="S1647" s="49"/>
      <c r="T1647" s="97"/>
      <c r="AT1647" s="26" t="s">
        <v>216</v>
      </c>
      <c r="AU1647" s="26" t="s">
        <v>85</v>
      </c>
    </row>
    <row r="1648" spans="2:51" s="12" customFormat="1" ht="13.5">
      <c r="B1648" s="251"/>
      <c r="C1648" s="252"/>
      <c r="D1648" s="248" t="s">
        <v>218</v>
      </c>
      <c r="E1648" s="253" t="s">
        <v>22</v>
      </c>
      <c r="F1648" s="254" t="s">
        <v>1882</v>
      </c>
      <c r="G1648" s="252"/>
      <c r="H1648" s="255">
        <v>137979.9</v>
      </c>
      <c r="I1648" s="256"/>
      <c r="J1648" s="252"/>
      <c r="K1648" s="252"/>
      <c r="L1648" s="257"/>
      <c r="M1648" s="258"/>
      <c r="N1648" s="259"/>
      <c r="O1648" s="259"/>
      <c r="P1648" s="259"/>
      <c r="Q1648" s="259"/>
      <c r="R1648" s="259"/>
      <c r="S1648" s="259"/>
      <c r="T1648" s="260"/>
      <c r="AT1648" s="261" t="s">
        <v>218</v>
      </c>
      <c r="AU1648" s="261" t="s">
        <v>85</v>
      </c>
      <c r="AV1648" s="12" t="s">
        <v>85</v>
      </c>
      <c r="AW1648" s="12" t="s">
        <v>39</v>
      </c>
      <c r="AX1648" s="12" t="s">
        <v>18</v>
      </c>
      <c r="AY1648" s="261" t="s">
        <v>208</v>
      </c>
    </row>
    <row r="1649" spans="2:65" s="1" customFormat="1" ht="38.25" customHeight="1">
      <c r="B1649" s="48"/>
      <c r="C1649" s="236" t="s">
        <v>1883</v>
      </c>
      <c r="D1649" s="236" t="s">
        <v>210</v>
      </c>
      <c r="E1649" s="237" t="s">
        <v>1884</v>
      </c>
      <c r="F1649" s="238" t="s">
        <v>1885</v>
      </c>
      <c r="G1649" s="239" t="s">
        <v>213</v>
      </c>
      <c r="H1649" s="240">
        <v>1533.11</v>
      </c>
      <c r="I1649" s="241"/>
      <c r="J1649" s="242">
        <f>ROUND(I1649*H1649,2)</f>
        <v>0</v>
      </c>
      <c r="K1649" s="238" t="s">
        <v>214</v>
      </c>
      <c r="L1649" s="74"/>
      <c r="M1649" s="243" t="s">
        <v>22</v>
      </c>
      <c r="N1649" s="244" t="s">
        <v>47</v>
      </c>
      <c r="O1649" s="49"/>
      <c r="P1649" s="245">
        <f>O1649*H1649</f>
        <v>0</v>
      </c>
      <c r="Q1649" s="245">
        <v>0</v>
      </c>
      <c r="R1649" s="245">
        <f>Q1649*H1649</f>
        <v>0</v>
      </c>
      <c r="S1649" s="245">
        <v>0</v>
      </c>
      <c r="T1649" s="246">
        <f>S1649*H1649</f>
        <v>0</v>
      </c>
      <c r="AR1649" s="26" t="s">
        <v>121</v>
      </c>
      <c r="AT1649" s="26" t="s">
        <v>210</v>
      </c>
      <c r="AU1649" s="26" t="s">
        <v>85</v>
      </c>
      <c r="AY1649" s="26" t="s">
        <v>208</v>
      </c>
      <c r="BE1649" s="247">
        <f>IF(N1649="základní",J1649,0)</f>
        <v>0</v>
      </c>
      <c r="BF1649" s="247">
        <f>IF(N1649="snížená",J1649,0)</f>
        <v>0</v>
      </c>
      <c r="BG1649" s="247">
        <f>IF(N1649="zákl. přenesená",J1649,0)</f>
        <v>0</v>
      </c>
      <c r="BH1649" s="247">
        <f>IF(N1649="sníž. přenesená",J1649,0)</f>
        <v>0</v>
      </c>
      <c r="BI1649" s="247">
        <f>IF(N1649="nulová",J1649,0)</f>
        <v>0</v>
      </c>
      <c r="BJ1649" s="26" t="s">
        <v>18</v>
      </c>
      <c r="BK1649" s="247">
        <f>ROUND(I1649*H1649,2)</f>
        <v>0</v>
      </c>
      <c r="BL1649" s="26" t="s">
        <v>121</v>
      </c>
      <c r="BM1649" s="26" t="s">
        <v>1886</v>
      </c>
    </row>
    <row r="1650" spans="2:47" s="1" customFormat="1" ht="13.5">
      <c r="B1650" s="48"/>
      <c r="C1650" s="76"/>
      <c r="D1650" s="248" t="s">
        <v>216</v>
      </c>
      <c r="E1650" s="76"/>
      <c r="F1650" s="249" t="s">
        <v>1887</v>
      </c>
      <c r="G1650" s="76"/>
      <c r="H1650" s="76"/>
      <c r="I1650" s="206"/>
      <c r="J1650" s="76"/>
      <c r="K1650" s="76"/>
      <c r="L1650" s="74"/>
      <c r="M1650" s="250"/>
      <c r="N1650" s="49"/>
      <c r="O1650" s="49"/>
      <c r="P1650" s="49"/>
      <c r="Q1650" s="49"/>
      <c r="R1650" s="49"/>
      <c r="S1650" s="49"/>
      <c r="T1650" s="97"/>
      <c r="AT1650" s="26" t="s">
        <v>216</v>
      </c>
      <c r="AU1650" s="26" t="s">
        <v>85</v>
      </c>
    </row>
    <row r="1651" spans="2:65" s="1" customFormat="1" ht="25.5" customHeight="1">
      <c r="B1651" s="48"/>
      <c r="C1651" s="236" t="s">
        <v>1888</v>
      </c>
      <c r="D1651" s="236" t="s">
        <v>210</v>
      </c>
      <c r="E1651" s="237" t="s">
        <v>1889</v>
      </c>
      <c r="F1651" s="238" t="s">
        <v>1890</v>
      </c>
      <c r="G1651" s="239" t="s">
        <v>213</v>
      </c>
      <c r="H1651" s="240">
        <v>452.96</v>
      </c>
      <c r="I1651" s="241"/>
      <c r="J1651" s="242">
        <f>ROUND(I1651*H1651,2)</f>
        <v>0</v>
      </c>
      <c r="K1651" s="238" t="s">
        <v>214</v>
      </c>
      <c r="L1651" s="74"/>
      <c r="M1651" s="243" t="s">
        <v>22</v>
      </c>
      <c r="N1651" s="244" t="s">
        <v>47</v>
      </c>
      <c r="O1651" s="49"/>
      <c r="P1651" s="245">
        <f>O1651*H1651</f>
        <v>0</v>
      </c>
      <c r="Q1651" s="245">
        <v>0.00021</v>
      </c>
      <c r="R1651" s="245">
        <f>Q1651*H1651</f>
        <v>0.0951216</v>
      </c>
      <c r="S1651" s="245">
        <v>0</v>
      </c>
      <c r="T1651" s="246">
        <f>S1651*H1651</f>
        <v>0</v>
      </c>
      <c r="AR1651" s="26" t="s">
        <v>121</v>
      </c>
      <c r="AT1651" s="26" t="s">
        <v>210</v>
      </c>
      <c r="AU1651" s="26" t="s">
        <v>85</v>
      </c>
      <c r="AY1651" s="26" t="s">
        <v>208</v>
      </c>
      <c r="BE1651" s="247">
        <f>IF(N1651="základní",J1651,0)</f>
        <v>0</v>
      </c>
      <c r="BF1651" s="247">
        <f>IF(N1651="snížená",J1651,0)</f>
        <v>0</v>
      </c>
      <c r="BG1651" s="247">
        <f>IF(N1651="zákl. přenesená",J1651,0)</f>
        <v>0</v>
      </c>
      <c r="BH1651" s="247">
        <f>IF(N1651="sníž. přenesená",J1651,0)</f>
        <v>0</v>
      </c>
      <c r="BI1651" s="247">
        <f>IF(N1651="nulová",J1651,0)</f>
        <v>0</v>
      </c>
      <c r="BJ1651" s="26" t="s">
        <v>18</v>
      </c>
      <c r="BK1651" s="247">
        <f>ROUND(I1651*H1651,2)</f>
        <v>0</v>
      </c>
      <c r="BL1651" s="26" t="s">
        <v>121</v>
      </c>
      <c r="BM1651" s="26" t="s">
        <v>1891</v>
      </c>
    </row>
    <row r="1652" spans="2:47" s="1" customFormat="1" ht="13.5">
      <c r="B1652" s="48"/>
      <c r="C1652" s="76"/>
      <c r="D1652" s="248" t="s">
        <v>216</v>
      </c>
      <c r="E1652" s="76"/>
      <c r="F1652" s="249" t="s">
        <v>1892</v>
      </c>
      <c r="G1652" s="76"/>
      <c r="H1652" s="76"/>
      <c r="I1652" s="206"/>
      <c r="J1652" s="76"/>
      <c r="K1652" s="76"/>
      <c r="L1652" s="74"/>
      <c r="M1652" s="250"/>
      <c r="N1652" s="49"/>
      <c r="O1652" s="49"/>
      <c r="P1652" s="49"/>
      <c r="Q1652" s="49"/>
      <c r="R1652" s="49"/>
      <c r="S1652" s="49"/>
      <c r="T1652" s="97"/>
      <c r="AT1652" s="26" t="s">
        <v>216</v>
      </c>
      <c r="AU1652" s="26" t="s">
        <v>85</v>
      </c>
    </row>
    <row r="1653" spans="2:51" s="12" customFormat="1" ht="13.5">
      <c r="B1653" s="251"/>
      <c r="C1653" s="252"/>
      <c r="D1653" s="248" t="s">
        <v>218</v>
      </c>
      <c r="E1653" s="253" t="s">
        <v>22</v>
      </c>
      <c r="F1653" s="254" t="s">
        <v>1893</v>
      </c>
      <c r="G1653" s="252"/>
      <c r="H1653" s="255">
        <v>452.96</v>
      </c>
      <c r="I1653" s="256"/>
      <c r="J1653" s="252"/>
      <c r="K1653" s="252"/>
      <c r="L1653" s="257"/>
      <c r="M1653" s="258"/>
      <c r="N1653" s="259"/>
      <c r="O1653" s="259"/>
      <c r="P1653" s="259"/>
      <c r="Q1653" s="259"/>
      <c r="R1653" s="259"/>
      <c r="S1653" s="259"/>
      <c r="T1653" s="260"/>
      <c r="AT1653" s="261" t="s">
        <v>218</v>
      </c>
      <c r="AU1653" s="261" t="s">
        <v>85</v>
      </c>
      <c r="AV1653" s="12" t="s">
        <v>85</v>
      </c>
      <c r="AW1653" s="12" t="s">
        <v>39</v>
      </c>
      <c r="AX1653" s="12" t="s">
        <v>18</v>
      </c>
      <c r="AY1653" s="261" t="s">
        <v>208</v>
      </c>
    </row>
    <row r="1654" spans="2:65" s="1" customFormat="1" ht="25.5" customHeight="1">
      <c r="B1654" s="48"/>
      <c r="C1654" s="236" t="s">
        <v>1894</v>
      </c>
      <c r="D1654" s="236" t="s">
        <v>210</v>
      </c>
      <c r="E1654" s="237" t="s">
        <v>1895</v>
      </c>
      <c r="F1654" s="238" t="s">
        <v>1896</v>
      </c>
      <c r="G1654" s="239" t="s">
        <v>227</v>
      </c>
      <c r="H1654" s="240">
        <v>5</v>
      </c>
      <c r="I1654" s="241"/>
      <c r="J1654" s="242">
        <f>ROUND(I1654*H1654,2)</f>
        <v>0</v>
      </c>
      <c r="K1654" s="238" t="s">
        <v>22</v>
      </c>
      <c r="L1654" s="74"/>
      <c r="M1654" s="243" t="s">
        <v>22</v>
      </c>
      <c r="N1654" s="244" t="s">
        <v>47</v>
      </c>
      <c r="O1654" s="49"/>
      <c r="P1654" s="245">
        <f>O1654*H1654</f>
        <v>0</v>
      </c>
      <c r="Q1654" s="245">
        <v>0.00234</v>
      </c>
      <c r="R1654" s="245">
        <f>Q1654*H1654</f>
        <v>0.0117</v>
      </c>
      <c r="S1654" s="245">
        <v>0</v>
      </c>
      <c r="T1654" s="246">
        <f>S1654*H1654</f>
        <v>0</v>
      </c>
      <c r="AR1654" s="26" t="s">
        <v>121</v>
      </c>
      <c r="AT1654" s="26" t="s">
        <v>210</v>
      </c>
      <c r="AU1654" s="26" t="s">
        <v>85</v>
      </c>
      <c r="AY1654" s="26" t="s">
        <v>208</v>
      </c>
      <c r="BE1654" s="247">
        <f>IF(N1654="základní",J1654,0)</f>
        <v>0</v>
      </c>
      <c r="BF1654" s="247">
        <f>IF(N1654="snížená",J1654,0)</f>
        <v>0</v>
      </c>
      <c r="BG1654" s="247">
        <f>IF(N1654="zákl. přenesená",J1654,0)</f>
        <v>0</v>
      </c>
      <c r="BH1654" s="247">
        <f>IF(N1654="sníž. přenesená",J1654,0)</f>
        <v>0</v>
      </c>
      <c r="BI1654" s="247">
        <f>IF(N1654="nulová",J1654,0)</f>
        <v>0</v>
      </c>
      <c r="BJ1654" s="26" t="s">
        <v>18</v>
      </c>
      <c r="BK1654" s="247">
        <f>ROUND(I1654*H1654,2)</f>
        <v>0</v>
      </c>
      <c r="BL1654" s="26" t="s">
        <v>121</v>
      </c>
      <c r="BM1654" s="26" t="s">
        <v>1897</v>
      </c>
    </row>
    <row r="1655" spans="2:51" s="14" customFormat="1" ht="13.5">
      <c r="B1655" s="273"/>
      <c r="C1655" s="274"/>
      <c r="D1655" s="248" t="s">
        <v>218</v>
      </c>
      <c r="E1655" s="275" t="s">
        <v>22</v>
      </c>
      <c r="F1655" s="276" t="s">
        <v>680</v>
      </c>
      <c r="G1655" s="274"/>
      <c r="H1655" s="275" t="s">
        <v>22</v>
      </c>
      <c r="I1655" s="277"/>
      <c r="J1655" s="274"/>
      <c r="K1655" s="274"/>
      <c r="L1655" s="278"/>
      <c r="M1655" s="279"/>
      <c r="N1655" s="280"/>
      <c r="O1655" s="280"/>
      <c r="P1655" s="280"/>
      <c r="Q1655" s="280"/>
      <c r="R1655" s="280"/>
      <c r="S1655" s="280"/>
      <c r="T1655" s="281"/>
      <c r="AT1655" s="282" t="s">
        <v>218</v>
      </c>
      <c r="AU1655" s="282" t="s">
        <v>85</v>
      </c>
      <c r="AV1655" s="14" t="s">
        <v>18</v>
      </c>
      <c r="AW1655" s="14" t="s">
        <v>39</v>
      </c>
      <c r="AX1655" s="14" t="s">
        <v>76</v>
      </c>
      <c r="AY1655" s="282" t="s">
        <v>208</v>
      </c>
    </row>
    <row r="1656" spans="2:51" s="12" customFormat="1" ht="13.5">
      <c r="B1656" s="251"/>
      <c r="C1656" s="252"/>
      <c r="D1656" s="248" t="s">
        <v>218</v>
      </c>
      <c r="E1656" s="253" t="s">
        <v>22</v>
      </c>
      <c r="F1656" s="254" t="s">
        <v>233</v>
      </c>
      <c r="G1656" s="252"/>
      <c r="H1656" s="255">
        <v>5</v>
      </c>
      <c r="I1656" s="256"/>
      <c r="J1656" s="252"/>
      <c r="K1656" s="252"/>
      <c r="L1656" s="257"/>
      <c r="M1656" s="258"/>
      <c r="N1656" s="259"/>
      <c r="O1656" s="259"/>
      <c r="P1656" s="259"/>
      <c r="Q1656" s="259"/>
      <c r="R1656" s="259"/>
      <c r="S1656" s="259"/>
      <c r="T1656" s="260"/>
      <c r="AT1656" s="261" t="s">
        <v>218</v>
      </c>
      <c r="AU1656" s="261" t="s">
        <v>85</v>
      </c>
      <c r="AV1656" s="12" t="s">
        <v>85</v>
      </c>
      <c r="AW1656" s="12" t="s">
        <v>39</v>
      </c>
      <c r="AX1656" s="12" t="s">
        <v>18</v>
      </c>
      <c r="AY1656" s="261" t="s">
        <v>208</v>
      </c>
    </row>
    <row r="1657" spans="2:65" s="1" customFormat="1" ht="16.5" customHeight="1">
      <c r="B1657" s="48"/>
      <c r="C1657" s="286" t="s">
        <v>1898</v>
      </c>
      <c r="D1657" s="286" t="s">
        <v>468</v>
      </c>
      <c r="E1657" s="287" t="s">
        <v>1899</v>
      </c>
      <c r="F1657" s="288" t="s">
        <v>1900</v>
      </c>
      <c r="G1657" s="289" t="s">
        <v>227</v>
      </c>
      <c r="H1657" s="290">
        <v>2</v>
      </c>
      <c r="I1657" s="291"/>
      <c r="J1657" s="292">
        <f>ROUND(I1657*H1657,2)</f>
        <v>0</v>
      </c>
      <c r="K1657" s="288" t="s">
        <v>22</v>
      </c>
      <c r="L1657" s="293"/>
      <c r="M1657" s="294" t="s">
        <v>22</v>
      </c>
      <c r="N1657" s="295" t="s">
        <v>47</v>
      </c>
      <c r="O1657" s="49"/>
      <c r="P1657" s="245">
        <f>O1657*H1657</f>
        <v>0</v>
      </c>
      <c r="Q1657" s="245">
        <v>0.0053</v>
      </c>
      <c r="R1657" s="245">
        <f>Q1657*H1657</f>
        <v>0.0106</v>
      </c>
      <c r="S1657" s="245">
        <v>0</v>
      </c>
      <c r="T1657" s="246">
        <f>S1657*H1657</f>
        <v>0</v>
      </c>
      <c r="AR1657" s="26" t="s">
        <v>250</v>
      </c>
      <c r="AT1657" s="26" t="s">
        <v>468</v>
      </c>
      <c r="AU1657" s="26" t="s">
        <v>85</v>
      </c>
      <c r="AY1657" s="26" t="s">
        <v>208</v>
      </c>
      <c r="BE1657" s="247">
        <f>IF(N1657="základní",J1657,0)</f>
        <v>0</v>
      </c>
      <c r="BF1657" s="247">
        <f>IF(N1657="snížená",J1657,0)</f>
        <v>0</v>
      </c>
      <c r="BG1657" s="247">
        <f>IF(N1657="zákl. přenesená",J1657,0)</f>
        <v>0</v>
      </c>
      <c r="BH1657" s="247">
        <f>IF(N1657="sníž. přenesená",J1657,0)</f>
        <v>0</v>
      </c>
      <c r="BI1657" s="247">
        <f>IF(N1657="nulová",J1657,0)</f>
        <v>0</v>
      </c>
      <c r="BJ1657" s="26" t="s">
        <v>18</v>
      </c>
      <c r="BK1657" s="247">
        <f>ROUND(I1657*H1657,2)</f>
        <v>0</v>
      </c>
      <c r="BL1657" s="26" t="s">
        <v>121</v>
      </c>
      <c r="BM1657" s="26" t="s">
        <v>1901</v>
      </c>
    </row>
    <row r="1658" spans="2:47" s="1" customFormat="1" ht="13.5">
      <c r="B1658" s="48"/>
      <c r="C1658" s="76"/>
      <c r="D1658" s="248" t="s">
        <v>391</v>
      </c>
      <c r="E1658" s="76"/>
      <c r="F1658" s="249" t="s">
        <v>1902</v>
      </c>
      <c r="G1658" s="76"/>
      <c r="H1658" s="76"/>
      <c r="I1658" s="206"/>
      <c r="J1658" s="76"/>
      <c r="K1658" s="76"/>
      <c r="L1658" s="74"/>
      <c r="M1658" s="250"/>
      <c r="N1658" s="49"/>
      <c r="O1658" s="49"/>
      <c r="P1658" s="49"/>
      <c r="Q1658" s="49"/>
      <c r="R1658" s="49"/>
      <c r="S1658" s="49"/>
      <c r="T1658" s="97"/>
      <c r="AT1658" s="26" t="s">
        <v>391</v>
      </c>
      <c r="AU1658" s="26" t="s">
        <v>85</v>
      </c>
    </row>
    <row r="1659" spans="2:65" s="1" customFormat="1" ht="16.5" customHeight="1">
      <c r="B1659" s="48"/>
      <c r="C1659" s="286" t="s">
        <v>1903</v>
      </c>
      <c r="D1659" s="286" t="s">
        <v>468</v>
      </c>
      <c r="E1659" s="287" t="s">
        <v>1904</v>
      </c>
      <c r="F1659" s="288" t="s">
        <v>1905</v>
      </c>
      <c r="G1659" s="289" t="s">
        <v>227</v>
      </c>
      <c r="H1659" s="290">
        <v>2</v>
      </c>
      <c r="I1659" s="291"/>
      <c r="J1659" s="292">
        <f>ROUND(I1659*H1659,2)</f>
        <v>0</v>
      </c>
      <c r="K1659" s="288" t="s">
        <v>22</v>
      </c>
      <c r="L1659" s="293"/>
      <c r="M1659" s="294" t="s">
        <v>22</v>
      </c>
      <c r="N1659" s="295" t="s">
        <v>47</v>
      </c>
      <c r="O1659" s="49"/>
      <c r="P1659" s="245">
        <f>O1659*H1659</f>
        <v>0</v>
      </c>
      <c r="Q1659" s="245">
        <v>0.0053</v>
      </c>
      <c r="R1659" s="245">
        <f>Q1659*H1659</f>
        <v>0.0106</v>
      </c>
      <c r="S1659" s="245">
        <v>0</v>
      </c>
      <c r="T1659" s="246">
        <f>S1659*H1659</f>
        <v>0</v>
      </c>
      <c r="AR1659" s="26" t="s">
        <v>250</v>
      </c>
      <c r="AT1659" s="26" t="s">
        <v>468</v>
      </c>
      <c r="AU1659" s="26" t="s">
        <v>85</v>
      </c>
      <c r="AY1659" s="26" t="s">
        <v>208</v>
      </c>
      <c r="BE1659" s="247">
        <f>IF(N1659="základní",J1659,0)</f>
        <v>0</v>
      </c>
      <c r="BF1659" s="247">
        <f>IF(N1659="snížená",J1659,0)</f>
        <v>0</v>
      </c>
      <c r="BG1659" s="247">
        <f>IF(N1659="zákl. přenesená",J1659,0)</f>
        <v>0</v>
      </c>
      <c r="BH1659" s="247">
        <f>IF(N1659="sníž. přenesená",J1659,0)</f>
        <v>0</v>
      </c>
      <c r="BI1659" s="247">
        <f>IF(N1659="nulová",J1659,0)</f>
        <v>0</v>
      </c>
      <c r="BJ1659" s="26" t="s">
        <v>18</v>
      </c>
      <c r="BK1659" s="247">
        <f>ROUND(I1659*H1659,2)</f>
        <v>0</v>
      </c>
      <c r="BL1659" s="26" t="s">
        <v>121</v>
      </c>
      <c r="BM1659" s="26" t="s">
        <v>1906</v>
      </c>
    </row>
    <row r="1660" spans="2:47" s="1" customFormat="1" ht="13.5">
      <c r="B1660" s="48"/>
      <c r="C1660" s="76"/>
      <c r="D1660" s="248" t="s">
        <v>391</v>
      </c>
      <c r="E1660" s="76"/>
      <c r="F1660" s="249" t="s">
        <v>1907</v>
      </c>
      <c r="G1660" s="76"/>
      <c r="H1660" s="76"/>
      <c r="I1660" s="206"/>
      <c r="J1660" s="76"/>
      <c r="K1660" s="76"/>
      <c r="L1660" s="74"/>
      <c r="M1660" s="250"/>
      <c r="N1660" s="49"/>
      <c r="O1660" s="49"/>
      <c r="P1660" s="49"/>
      <c r="Q1660" s="49"/>
      <c r="R1660" s="49"/>
      <c r="S1660" s="49"/>
      <c r="T1660" s="97"/>
      <c r="AT1660" s="26" t="s">
        <v>391</v>
      </c>
      <c r="AU1660" s="26" t="s">
        <v>85</v>
      </c>
    </row>
    <row r="1661" spans="2:65" s="1" customFormat="1" ht="16.5" customHeight="1">
      <c r="B1661" s="48"/>
      <c r="C1661" s="286" t="s">
        <v>1908</v>
      </c>
      <c r="D1661" s="286" t="s">
        <v>468</v>
      </c>
      <c r="E1661" s="287" t="s">
        <v>1909</v>
      </c>
      <c r="F1661" s="288" t="s">
        <v>1910</v>
      </c>
      <c r="G1661" s="289" t="s">
        <v>227</v>
      </c>
      <c r="H1661" s="290">
        <v>1</v>
      </c>
      <c r="I1661" s="291"/>
      <c r="J1661" s="292">
        <f>ROUND(I1661*H1661,2)</f>
        <v>0</v>
      </c>
      <c r="K1661" s="288" t="s">
        <v>22</v>
      </c>
      <c r="L1661" s="293"/>
      <c r="M1661" s="294" t="s">
        <v>22</v>
      </c>
      <c r="N1661" s="295" t="s">
        <v>47</v>
      </c>
      <c r="O1661" s="49"/>
      <c r="P1661" s="245">
        <f>O1661*H1661</f>
        <v>0</v>
      </c>
      <c r="Q1661" s="245">
        <v>0.0053</v>
      </c>
      <c r="R1661" s="245">
        <f>Q1661*H1661</f>
        <v>0.0053</v>
      </c>
      <c r="S1661" s="245">
        <v>0</v>
      </c>
      <c r="T1661" s="246">
        <f>S1661*H1661</f>
        <v>0</v>
      </c>
      <c r="AR1661" s="26" t="s">
        <v>250</v>
      </c>
      <c r="AT1661" s="26" t="s">
        <v>468</v>
      </c>
      <c r="AU1661" s="26" t="s">
        <v>85</v>
      </c>
      <c r="AY1661" s="26" t="s">
        <v>208</v>
      </c>
      <c r="BE1661" s="247">
        <f>IF(N1661="základní",J1661,0)</f>
        <v>0</v>
      </c>
      <c r="BF1661" s="247">
        <f>IF(N1661="snížená",J1661,0)</f>
        <v>0</v>
      </c>
      <c r="BG1661" s="247">
        <f>IF(N1661="zákl. přenesená",J1661,0)</f>
        <v>0</v>
      </c>
      <c r="BH1661" s="247">
        <f>IF(N1661="sníž. přenesená",J1661,0)</f>
        <v>0</v>
      </c>
      <c r="BI1661" s="247">
        <f>IF(N1661="nulová",J1661,0)</f>
        <v>0</v>
      </c>
      <c r="BJ1661" s="26" t="s">
        <v>18</v>
      </c>
      <c r="BK1661" s="247">
        <f>ROUND(I1661*H1661,2)</f>
        <v>0</v>
      </c>
      <c r="BL1661" s="26" t="s">
        <v>121</v>
      </c>
      <c r="BM1661" s="26" t="s">
        <v>1911</v>
      </c>
    </row>
    <row r="1662" spans="2:47" s="1" customFormat="1" ht="13.5">
      <c r="B1662" s="48"/>
      <c r="C1662" s="76"/>
      <c r="D1662" s="248" t="s">
        <v>391</v>
      </c>
      <c r="E1662" s="76"/>
      <c r="F1662" s="249" t="s">
        <v>1912</v>
      </c>
      <c r="G1662" s="76"/>
      <c r="H1662" s="76"/>
      <c r="I1662" s="206"/>
      <c r="J1662" s="76"/>
      <c r="K1662" s="76"/>
      <c r="L1662" s="74"/>
      <c r="M1662" s="250"/>
      <c r="N1662" s="49"/>
      <c r="O1662" s="49"/>
      <c r="P1662" s="49"/>
      <c r="Q1662" s="49"/>
      <c r="R1662" s="49"/>
      <c r="S1662" s="49"/>
      <c r="T1662" s="97"/>
      <c r="AT1662" s="26" t="s">
        <v>391</v>
      </c>
      <c r="AU1662" s="26" t="s">
        <v>85</v>
      </c>
    </row>
    <row r="1663" spans="2:63" s="11" customFormat="1" ht="22.3" customHeight="1">
      <c r="B1663" s="220"/>
      <c r="C1663" s="221"/>
      <c r="D1663" s="222" t="s">
        <v>75</v>
      </c>
      <c r="E1663" s="234" t="s">
        <v>1137</v>
      </c>
      <c r="F1663" s="234" t="s">
        <v>1913</v>
      </c>
      <c r="G1663" s="221"/>
      <c r="H1663" s="221"/>
      <c r="I1663" s="224"/>
      <c r="J1663" s="235">
        <f>BK1663</f>
        <v>0</v>
      </c>
      <c r="K1663" s="221"/>
      <c r="L1663" s="226"/>
      <c r="M1663" s="227"/>
      <c r="N1663" s="228"/>
      <c r="O1663" s="228"/>
      <c r="P1663" s="229">
        <f>SUM(P1664:P1759)</f>
        <v>0</v>
      </c>
      <c r="Q1663" s="228"/>
      <c r="R1663" s="229">
        <f>SUM(R1664:R1759)</f>
        <v>0.22469442</v>
      </c>
      <c r="S1663" s="228"/>
      <c r="T1663" s="230">
        <f>SUM(T1664:T1759)</f>
        <v>0</v>
      </c>
      <c r="AR1663" s="231" t="s">
        <v>18</v>
      </c>
      <c r="AT1663" s="232" t="s">
        <v>75</v>
      </c>
      <c r="AU1663" s="232" t="s">
        <v>85</v>
      </c>
      <c r="AY1663" s="231" t="s">
        <v>208</v>
      </c>
      <c r="BK1663" s="233">
        <f>SUM(BK1664:BK1759)</f>
        <v>0</v>
      </c>
    </row>
    <row r="1664" spans="2:65" s="1" customFormat="1" ht="38.25" customHeight="1">
      <c r="B1664" s="48"/>
      <c r="C1664" s="236" t="s">
        <v>1914</v>
      </c>
      <c r="D1664" s="236" t="s">
        <v>210</v>
      </c>
      <c r="E1664" s="237" t="s">
        <v>1915</v>
      </c>
      <c r="F1664" s="238" t="s">
        <v>1916</v>
      </c>
      <c r="G1664" s="239" t="s">
        <v>213</v>
      </c>
      <c r="H1664" s="240">
        <v>22.35</v>
      </c>
      <c r="I1664" s="241"/>
      <c r="J1664" s="242">
        <f>ROUND(I1664*H1664,2)</f>
        <v>0</v>
      </c>
      <c r="K1664" s="238" t="s">
        <v>22</v>
      </c>
      <c r="L1664" s="74"/>
      <c r="M1664" s="243" t="s">
        <v>22</v>
      </c>
      <c r="N1664" s="244" t="s">
        <v>47</v>
      </c>
      <c r="O1664" s="49"/>
      <c r="P1664" s="245">
        <f>O1664*H1664</f>
        <v>0</v>
      </c>
      <c r="Q1664" s="245">
        <v>0.00315</v>
      </c>
      <c r="R1664" s="245">
        <f>Q1664*H1664</f>
        <v>0.0704025</v>
      </c>
      <c r="S1664" s="245">
        <v>0</v>
      </c>
      <c r="T1664" s="246">
        <f>S1664*H1664</f>
        <v>0</v>
      </c>
      <c r="AR1664" s="26" t="s">
        <v>121</v>
      </c>
      <c r="AT1664" s="26" t="s">
        <v>210</v>
      </c>
      <c r="AU1664" s="26" t="s">
        <v>104</v>
      </c>
      <c r="AY1664" s="26" t="s">
        <v>208</v>
      </c>
      <c r="BE1664" s="247">
        <f>IF(N1664="základní",J1664,0)</f>
        <v>0</v>
      </c>
      <c r="BF1664" s="247">
        <f>IF(N1664="snížená",J1664,0)</f>
        <v>0</v>
      </c>
      <c r="BG1664" s="247">
        <f>IF(N1664="zákl. přenesená",J1664,0)</f>
        <v>0</v>
      </c>
      <c r="BH1664" s="247">
        <f>IF(N1664="sníž. přenesená",J1664,0)</f>
        <v>0</v>
      </c>
      <c r="BI1664" s="247">
        <f>IF(N1664="nulová",J1664,0)</f>
        <v>0</v>
      </c>
      <c r="BJ1664" s="26" t="s">
        <v>18</v>
      </c>
      <c r="BK1664" s="247">
        <f>ROUND(I1664*H1664,2)</f>
        <v>0</v>
      </c>
      <c r="BL1664" s="26" t="s">
        <v>121</v>
      </c>
      <c r="BM1664" s="26" t="s">
        <v>1917</v>
      </c>
    </row>
    <row r="1665" spans="2:51" s="12" customFormat="1" ht="13.5">
      <c r="B1665" s="251"/>
      <c r="C1665" s="252"/>
      <c r="D1665" s="248" t="s">
        <v>218</v>
      </c>
      <c r="E1665" s="253" t="s">
        <v>22</v>
      </c>
      <c r="F1665" s="254" t="s">
        <v>1918</v>
      </c>
      <c r="G1665" s="252"/>
      <c r="H1665" s="255">
        <v>10.16</v>
      </c>
      <c r="I1665" s="256"/>
      <c r="J1665" s="252"/>
      <c r="K1665" s="252"/>
      <c r="L1665" s="257"/>
      <c r="M1665" s="258"/>
      <c r="N1665" s="259"/>
      <c r="O1665" s="259"/>
      <c r="P1665" s="259"/>
      <c r="Q1665" s="259"/>
      <c r="R1665" s="259"/>
      <c r="S1665" s="259"/>
      <c r="T1665" s="260"/>
      <c r="AT1665" s="261" t="s">
        <v>218</v>
      </c>
      <c r="AU1665" s="261" t="s">
        <v>104</v>
      </c>
      <c r="AV1665" s="12" t="s">
        <v>85</v>
      </c>
      <c r="AW1665" s="12" t="s">
        <v>39</v>
      </c>
      <c r="AX1665" s="12" t="s">
        <v>76</v>
      </c>
      <c r="AY1665" s="261" t="s">
        <v>208</v>
      </c>
    </row>
    <row r="1666" spans="2:51" s="12" customFormat="1" ht="13.5">
      <c r="B1666" s="251"/>
      <c r="C1666" s="252"/>
      <c r="D1666" s="248" t="s">
        <v>218</v>
      </c>
      <c r="E1666" s="253" t="s">
        <v>22</v>
      </c>
      <c r="F1666" s="254" t="s">
        <v>22</v>
      </c>
      <c r="G1666" s="252"/>
      <c r="H1666" s="255">
        <v>0</v>
      </c>
      <c r="I1666" s="256"/>
      <c r="J1666" s="252"/>
      <c r="K1666" s="252"/>
      <c r="L1666" s="257"/>
      <c r="M1666" s="258"/>
      <c r="N1666" s="259"/>
      <c r="O1666" s="259"/>
      <c r="P1666" s="259"/>
      <c r="Q1666" s="259"/>
      <c r="R1666" s="259"/>
      <c r="S1666" s="259"/>
      <c r="T1666" s="260"/>
      <c r="AT1666" s="261" t="s">
        <v>218</v>
      </c>
      <c r="AU1666" s="261" t="s">
        <v>104</v>
      </c>
      <c r="AV1666" s="12" t="s">
        <v>85</v>
      </c>
      <c r="AW1666" s="12" t="s">
        <v>39</v>
      </c>
      <c r="AX1666" s="12" t="s">
        <v>76</v>
      </c>
      <c r="AY1666" s="261" t="s">
        <v>208</v>
      </c>
    </row>
    <row r="1667" spans="2:51" s="12" customFormat="1" ht="13.5">
      <c r="B1667" s="251"/>
      <c r="C1667" s="252"/>
      <c r="D1667" s="248" t="s">
        <v>218</v>
      </c>
      <c r="E1667" s="253" t="s">
        <v>22</v>
      </c>
      <c r="F1667" s="254" t="s">
        <v>1919</v>
      </c>
      <c r="G1667" s="252"/>
      <c r="H1667" s="255">
        <v>9.19</v>
      </c>
      <c r="I1667" s="256"/>
      <c r="J1667" s="252"/>
      <c r="K1667" s="252"/>
      <c r="L1667" s="257"/>
      <c r="M1667" s="258"/>
      <c r="N1667" s="259"/>
      <c r="O1667" s="259"/>
      <c r="P1667" s="259"/>
      <c r="Q1667" s="259"/>
      <c r="R1667" s="259"/>
      <c r="S1667" s="259"/>
      <c r="T1667" s="260"/>
      <c r="AT1667" s="261" t="s">
        <v>218</v>
      </c>
      <c r="AU1667" s="261" t="s">
        <v>104</v>
      </c>
      <c r="AV1667" s="12" t="s">
        <v>85</v>
      </c>
      <c r="AW1667" s="12" t="s">
        <v>39</v>
      </c>
      <c r="AX1667" s="12" t="s">
        <v>76</v>
      </c>
      <c r="AY1667" s="261" t="s">
        <v>208</v>
      </c>
    </row>
    <row r="1668" spans="2:51" s="12" customFormat="1" ht="13.5">
      <c r="B1668" s="251"/>
      <c r="C1668" s="252"/>
      <c r="D1668" s="248" t="s">
        <v>218</v>
      </c>
      <c r="E1668" s="253" t="s">
        <v>22</v>
      </c>
      <c r="F1668" s="254" t="s">
        <v>22</v>
      </c>
      <c r="G1668" s="252"/>
      <c r="H1668" s="255">
        <v>0</v>
      </c>
      <c r="I1668" s="256"/>
      <c r="J1668" s="252"/>
      <c r="K1668" s="252"/>
      <c r="L1668" s="257"/>
      <c r="M1668" s="258"/>
      <c r="N1668" s="259"/>
      <c r="O1668" s="259"/>
      <c r="P1668" s="259"/>
      <c r="Q1668" s="259"/>
      <c r="R1668" s="259"/>
      <c r="S1668" s="259"/>
      <c r="T1668" s="260"/>
      <c r="AT1668" s="261" t="s">
        <v>218</v>
      </c>
      <c r="AU1668" s="261" t="s">
        <v>104</v>
      </c>
      <c r="AV1668" s="12" t="s">
        <v>85</v>
      </c>
      <c r="AW1668" s="12" t="s">
        <v>39</v>
      </c>
      <c r="AX1668" s="12" t="s">
        <v>76</v>
      </c>
      <c r="AY1668" s="261" t="s">
        <v>208</v>
      </c>
    </row>
    <row r="1669" spans="2:51" s="12" customFormat="1" ht="13.5">
      <c r="B1669" s="251"/>
      <c r="C1669" s="252"/>
      <c r="D1669" s="248" t="s">
        <v>218</v>
      </c>
      <c r="E1669" s="253" t="s">
        <v>22</v>
      </c>
      <c r="F1669" s="254" t="s">
        <v>1920</v>
      </c>
      <c r="G1669" s="252"/>
      <c r="H1669" s="255">
        <v>3</v>
      </c>
      <c r="I1669" s="256"/>
      <c r="J1669" s="252"/>
      <c r="K1669" s="252"/>
      <c r="L1669" s="257"/>
      <c r="M1669" s="258"/>
      <c r="N1669" s="259"/>
      <c r="O1669" s="259"/>
      <c r="P1669" s="259"/>
      <c r="Q1669" s="259"/>
      <c r="R1669" s="259"/>
      <c r="S1669" s="259"/>
      <c r="T1669" s="260"/>
      <c r="AT1669" s="261" t="s">
        <v>218</v>
      </c>
      <c r="AU1669" s="261" t="s">
        <v>104</v>
      </c>
      <c r="AV1669" s="12" t="s">
        <v>85</v>
      </c>
      <c r="AW1669" s="12" t="s">
        <v>39</v>
      </c>
      <c r="AX1669" s="12" t="s">
        <v>76</v>
      </c>
      <c r="AY1669" s="261" t="s">
        <v>208</v>
      </c>
    </row>
    <row r="1670" spans="2:51" s="13" customFormat="1" ht="13.5">
      <c r="B1670" s="262"/>
      <c r="C1670" s="263"/>
      <c r="D1670" s="248" t="s">
        <v>218</v>
      </c>
      <c r="E1670" s="264" t="s">
        <v>22</v>
      </c>
      <c r="F1670" s="265" t="s">
        <v>259</v>
      </c>
      <c r="G1670" s="263"/>
      <c r="H1670" s="266">
        <v>22.35</v>
      </c>
      <c r="I1670" s="267"/>
      <c r="J1670" s="263"/>
      <c r="K1670" s="263"/>
      <c r="L1670" s="268"/>
      <c r="M1670" s="269"/>
      <c r="N1670" s="270"/>
      <c r="O1670" s="270"/>
      <c r="P1670" s="270"/>
      <c r="Q1670" s="270"/>
      <c r="R1670" s="270"/>
      <c r="S1670" s="270"/>
      <c r="T1670" s="271"/>
      <c r="AT1670" s="272" t="s">
        <v>218</v>
      </c>
      <c r="AU1670" s="272" t="s">
        <v>104</v>
      </c>
      <c r="AV1670" s="13" t="s">
        <v>121</v>
      </c>
      <c r="AW1670" s="13" t="s">
        <v>39</v>
      </c>
      <c r="AX1670" s="13" t="s">
        <v>18</v>
      </c>
      <c r="AY1670" s="272" t="s">
        <v>208</v>
      </c>
    </row>
    <row r="1671" spans="2:65" s="1" customFormat="1" ht="25.5" customHeight="1">
      <c r="B1671" s="48"/>
      <c r="C1671" s="236" t="s">
        <v>1921</v>
      </c>
      <c r="D1671" s="236" t="s">
        <v>210</v>
      </c>
      <c r="E1671" s="237" t="s">
        <v>1922</v>
      </c>
      <c r="F1671" s="238" t="s">
        <v>1923</v>
      </c>
      <c r="G1671" s="239" t="s">
        <v>213</v>
      </c>
      <c r="H1671" s="240">
        <v>831.667</v>
      </c>
      <c r="I1671" s="241"/>
      <c r="J1671" s="242">
        <f>ROUND(I1671*H1671,2)</f>
        <v>0</v>
      </c>
      <c r="K1671" s="238" t="s">
        <v>214</v>
      </c>
      <c r="L1671" s="74"/>
      <c r="M1671" s="243" t="s">
        <v>22</v>
      </c>
      <c r="N1671" s="244" t="s">
        <v>47</v>
      </c>
      <c r="O1671" s="49"/>
      <c r="P1671" s="245">
        <f>O1671*H1671</f>
        <v>0</v>
      </c>
      <c r="Q1671" s="245">
        <v>0.00012</v>
      </c>
      <c r="R1671" s="245">
        <f>Q1671*H1671</f>
        <v>0.09980004</v>
      </c>
      <c r="S1671" s="245">
        <v>0</v>
      </c>
      <c r="T1671" s="246">
        <f>S1671*H1671</f>
        <v>0</v>
      </c>
      <c r="AR1671" s="26" t="s">
        <v>121</v>
      </c>
      <c r="AT1671" s="26" t="s">
        <v>210</v>
      </c>
      <c r="AU1671" s="26" t="s">
        <v>104</v>
      </c>
      <c r="AY1671" s="26" t="s">
        <v>208</v>
      </c>
      <c r="BE1671" s="247">
        <f>IF(N1671="základní",J1671,0)</f>
        <v>0</v>
      </c>
      <c r="BF1671" s="247">
        <f>IF(N1671="snížená",J1671,0)</f>
        <v>0</v>
      </c>
      <c r="BG1671" s="247">
        <f>IF(N1671="zákl. přenesená",J1671,0)</f>
        <v>0</v>
      </c>
      <c r="BH1671" s="247">
        <f>IF(N1671="sníž. přenesená",J1671,0)</f>
        <v>0</v>
      </c>
      <c r="BI1671" s="247">
        <f>IF(N1671="nulová",J1671,0)</f>
        <v>0</v>
      </c>
      <c r="BJ1671" s="26" t="s">
        <v>18</v>
      </c>
      <c r="BK1671" s="247">
        <f>ROUND(I1671*H1671,2)</f>
        <v>0</v>
      </c>
      <c r="BL1671" s="26" t="s">
        <v>121</v>
      </c>
      <c r="BM1671" s="26" t="s">
        <v>1924</v>
      </c>
    </row>
    <row r="1672" spans="2:47" s="1" customFormat="1" ht="13.5">
      <c r="B1672" s="48"/>
      <c r="C1672" s="76"/>
      <c r="D1672" s="248" t="s">
        <v>216</v>
      </c>
      <c r="E1672" s="76"/>
      <c r="F1672" s="249" t="s">
        <v>1925</v>
      </c>
      <c r="G1672" s="76"/>
      <c r="H1672" s="76"/>
      <c r="I1672" s="206"/>
      <c r="J1672" s="76"/>
      <c r="K1672" s="76"/>
      <c r="L1672" s="74"/>
      <c r="M1672" s="250"/>
      <c r="N1672" s="49"/>
      <c r="O1672" s="49"/>
      <c r="P1672" s="49"/>
      <c r="Q1672" s="49"/>
      <c r="R1672" s="49"/>
      <c r="S1672" s="49"/>
      <c r="T1672" s="97"/>
      <c r="AT1672" s="26" t="s">
        <v>216</v>
      </c>
      <c r="AU1672" s="26" t="s">
        <v>104</v>
      </c>
    </row>
    <row r="1673" spans="2:51" s="14" customFormat="1" ht="13.5">
      <c r="B1673" s="273"/>
      <c r="C1673" s="274"/>
      <c r="D1673" s="248" t="s">
        <v>218</v>
      </c>
      <c r="E1673" s="275" t="s">
        <v>22</v>
      </c>
      <c r="F1673" s="276" t="s">
        <v>1926</v>
      </c>
      <c r="G1673" s="274"/>
      <c r="H1673" s="275" t="s">
        <v>22</v>
      </c>
      <c r="I1673" s="277"/>
      <c r="J1673" s="274"/>
      <c r="K1673" s="274"/>
      <c r="L1673" s="278"/>
      <c r="M1673" s="279"/>
      <c r="N1673" s="280"/>
      <c r="O1673" s="280"/>
      <c r="P1673" s="280"/>
      <c r="Q1673" s="280"/>
      <c r="R1673" s="280"/>
      <c r="S1673" s="280"/>
      <c r="T1673" s="281"/>
      <c r="AT1673" s="282" t="s">
        <v>218</v>
      </c>
      <c r="AU1673" s="282" t="s">
        <v>104</v>
      </c>
      <c r="AV1673" s="14" t="s">
        <v>18</v>
      </c>
      <c r="AW1673" s="14" t="s">
        <v>39</v>
      </c>
      <c r="AX1673" s="14" t="s">
        <v>76</v>
      </c>
      <c r="AY1673" s="282" t="s">
        <v>208</v>
      </c>
    </row>
    <row r="1674" spans="2:51" s="12" customFormat="1" ht="13.5">
      <c r="B1674" s="251"/>
      <c r="C1674" s="252"/>
      <c r="D1674" s="248" t="s">
        <v>218</v>
      </c>
      <c r="E1674" s="253" t="s">
        <v>22</v>
      </c>
      <c r="F1674" s="254" t="s">
        <v>1927</v>
      </c>
      <c r="G1674" s="252"/>
      <c r="H1674" s="255">
        <v>45.045</v>
      </c>
      <c r="I1674" s="256"/>
      <c r="J1674" s="252"/>
      <c r="K1674" s="252"/>
      <c r="L1674" s="257"/>
      <c r="M1674" s="258"/>
      <c r="N1674" s="259"/>
      <c r="O1674" s="259"/>
      <c r="P1674" s="259"/>
      <c r="Q1674" s="259"/>
      <c r="R1674" s="259"/>
      <c r="S1674" s="259"/>
      <c r="T1674" s="260"/>
      <c r="AT1674" s="261" t="s">
        <v>218</v>
      </c>
      <c r="AU1674" s="261" t="s">
        <v>104</v>
      </c>
      <c r="AV1674" s="12" t="s">
        <v>85</v>
      </c>
      <c r="AW1674" s="12" t="s">
        <v>39</v>
      </c>
      <c r="AX1674" s="12" t="s">
        <v>76</v>
      </c>
      <c r="AY1674" s="261" t="s">
        <v>208</v>
      </c>
    </row>
    <row r="1675" spans="2:51" s="12" customFormat="1" ht="13.5">
      <c r="B1675" s="251"/>
      <c r="C1675" s="252"/>
      <c r="D1675" s="248" t="s">
        <v>218</v>
      </c>
      <c r="E1675" s="253" t="s">
        <v>22</v>
      </c>
      <c r="F1675" s="254" t="s">
        <v>1928</v>
      </c>
      <c r="G1675" s="252"/>
      <c r="H1675" s="255">
        <v>25.875</v>
      </c>
      <c r="I1675" s="256"/>
      <c r="J1675" s="252"/>
      <c r="K1675" s="252"/>
      <c r="L1675" s="257"/>
      <c r="M1675" s="258"/>
      <c r="N1675" s="259"/>
      <c r="O1675" s="259"/>
      <c r="P1675" s="259"/>
      <c r="Q1675" s="259"/>
      <c r="R1675" s="259"/>
      <c r="S1675" s="259"/>
      <c r="T1675" s="260"/>
      <c r="AT1675" s="261" t="s">
        <v>218</v>
      </c>
      <c r="AU1675" s="261" t="s">
        <v>104</v>
      </c>
      <c r="AV1675" s="12" t="s">
        <v>85</v>
      </c>
      <c r="AW1675" s="12" t="s">
        <v>39</v>
      </c>
      <c r="AX1675" s="12" t="s">
        <v>76</v>
      </c>
      <c r="AY1675" s="261" t="s">
        <v>208</v>
      </c>
    </row>
    <row r="1676" spans="2:51" s="12" customFormat="1" ht="13.5">
      <c r="B1676" s="251"/>
      <c r="C1676" s="252"/>
      <c r="D1676" s="248" t="s">
        <v>218</v>
      </c>
      <c r="E1676" s="253" t="s">
        <v>22</v>
      </c>
      <c r="F1676" s="254" t="s">
        <v>1929</v>
      </c>
      <c r="G1676" s="252"/>
      <c r="H1676" s="255">
        <v>20.7</v>
      </c>
      <c r="I1676" s="256"/>
      <c r="J1676" s="252"/>
      <c r="K1676" s="252"/>
      <c r="L1676" s="257"/>
      <c r="M1676" s="258"/>
      <c r="N1676" s="259"/>
      <c r="O1676" s="259"/>
      <c r="P1676" s="259"/>
      <c r="Q1676" s="259"/>
      <c r="R1676" s="259"/>
      <c r="S1676" s="259"/>
      <c r="T1676" s="260"/>
      <c r="AT1676" s="261" t="s">
        <v>218</v>
      </c>
      <c r="AU1676" s="261" t="s">
        <v>104</v>
      </c>
      <c r="AV1676" s="12" t="s">
        <v>85</v>
      </c>
      <c r="AW1676" s="12" t="s">
        <v>39</v>
      </c>
      <c r="AX1676" s="12" t="s">
        <v>76</v>
      </c>
      <c r="AY1676" s="261" t="s">
        <v>208</v>
      </c>
    </row>
    <row r="1677" spans="2:51" s="12" customFormat="1" ht="13.5">
      <c r="B1677" s="251"/>
      <c r="C1677" s="252"/>
      <c r="D1677" s="248" t="s">
        <v>218</v>
      </c>
      <c r="E1677" s="253" t="s">
        <v>22</v>
      </c>
      <c r="F1677" s="254" t="s">
        <v>1930</v>
      </c>
      <c r="G1677" s="252"/>
      <c r="H1677" s="255">
        <v>18</v>
      </c>
      <c r="I1677" s="256"/>
      <c r="J1677" s="252"/>
      <c r="K1677" s="252"/>
      <c r="L1677" s="257"/>
      <c r="M1677" s="258"/>
      <c r="N1677" s="259"/>
      <c r="O1677" s="259"/>
      <c r="P1677" s="259"/>
      <c r="Q1677" s="259"/>
      <c r="R1677" s="259"/>
      <c r="S1677" s="259"/>
      <c r="T1677" s="260"/>
      <c r="AT1677" s="261" t="s">
        <v>218</v>
      </c>
      <c r="AU1677" s="261" t="s">
        <v>104</v>
      </c>
      <c r="AV1677" s="12" t="s">
        <v>85</v>
      </c>
      <c r="AW1677" s="12" t="s">
        <v>39</v>
      </c>
      <c r="AX1677" s="12" t="s">
        <v>76</v>
      </c>
      <c r="AY1677" s="261" t="s">
        <v>208</v>
      </c>
    </row>
    <row r="1678" spans="2:51" s="12" customFormat="1" ht="13.5">
      <c r="B1678" s="251"/>
      <c r="C1678" s="252"/>
      <c r="D1678" s="248" t="s">
        <v>218</v>
      </c>
      <c r="E1678" s="253" t="s">
        <v>22</v>
      </c>
      <c r="F1678" s="254" t="s">
        <v>1931</v>
      </c>
      <c r="G1678" s="252"/>
      <c r="H1678" s="255">
        <v>6</v>
      </c>
      <c r="I1678" s="256"/>
      <c r="J1678" s="252"/>
      <c r="K1678" s="252"/>
      <c r="L1678" s="257"/>
      <c r="M1678" s="258"/>
      <c r="N1678" s="259"/>
      <c r="O1678" s="259"/>
      <c r="P1678" s="259"/>
      <c r="Q1678" s="259"/>
      <c r="R1678" s="259"/>
      <c r="S1678" s="259"/>
      <c r="T1678" s="260"/>
      <c r="AT1678" s="261" t="s">
        <v>218</v>
      </c>
      <c r="AU1678" s="261" t="s">
        <v>104</v>
      </c>
      <c r="AV1678" s="12" t="s">
        <v>85</v>
      </c>
      <c r="AW1678" s="12" t="s">
        <v>39</v>
      </c>
      <c r="AX1678" s="12" t="s">
        <v>76</v>
      </c>
      <c r="AY1678" s="261" t="s">
        <v>208</v>
      </c>
    </row>
    <row r="1679" spans="2:51" s="12" customFormat="1" ht="13.5">
      <c r="B1679" s="251"/>
      <c r="C1679" s="252"/>
      <c r="D1679" s="248" t="s">
        <v>218</v>
      </c>
      <c r="E1679" s="253" t="s">
        <v>22</v>
      </c>
      <c r="F1679" s="254" t="s">
        <v>1932</v>
      </c>
      <c r="G1679" s="252"/>
      <c r="H1679" s="255">
        <v>9.45</v>
      </c>
      <c r="I1679" s="256"/>
      <c r="J1679" s="252"/>
      <c r="K1679" s="252"/>
      <c r="L1679" s="257"/>
      <c r="M1679" s="258"/>
      <c r="N1679" s="259"/>
      <c r="O1679" s="259"/>
      <c r="P1679" s="259"/>
      <c r="Q1679" s="259"/>
      <c r="R1679" s="259"/>
      <c r="S1679" s="259"/>
      <c r="T1679" s="260"/>
      <c r="AT1679" s="261" t="s">
        <v>218</v>
      </c>
      <c r="AU1679" s="261" t="s">
        <v>104</v>
      </c>
      <c r="AV1679" s="12" t="s">
        <v>85</v>
      </c>
      <c r="AW1679" s="12" t="s">
        <v>39</v>
      </c>
      <c r="AX1679" s="12" t="s">
        <v>76</v>
      </c>
      <c r="AY1679" s="261" t="s">
        <v>208</v>
      </c>
    </row>
    <row r="1680" spans="2:51" s="12" customFormat="1" ht="13.5">
      <c r="B1680" s="251"/>
      <c r="C1680" s="252"/>
      <c r="D1680" s="248" t="s">
        <v>218</v>
      </c>
      <c r="E1680" s="253" t="s">
        <v>22</v>
      </c>
      <c r="F1680" s="254" t="s">
        <v>1933</v>
      </c>
      <c r="G1680" s="252"/>
      <c r="H1680" s="255">
        <v>36</v>
      </c>
      <c r="I1680" s="256"/>
      <c r="J1680" s="252"/>
      <c r="K1680" s="252"/>
      <c r="L1680" s="257"/>
      <c r="M1680" s="258"/>
      <c r="N1680" s="259"/>
      <c r="O1680" s="259"/>
      <c r="P1680" s="259"/>
      <c r="Q1680" s="259"/>
      <c r="R1680" s="259"/>
      <c r="S1680" s="259"/>
      <c r="T1680" s="260"/>
      <c r="AT1680" s="261" t="s">
        <v>218</v>
      </c>
      <c r="AU1680" s="261" t="s">
        <v>104</v>
      </c>
      <c r="AV1680" s="12" t="s">
        <v>85</v>
      </c>
      <c r="AW1680" s="12" t="s">
        <v>39</v>
      </c>
      <c r="AX1680" s="12" t="s">
        <v>76</v>
      </c>
      <c r="AY1680" s="261" t="s">
        <v>208</v>
      </c>
    </row>
    <row r="1681" spans="2:51" s="12" customFormat="1" ht="13.5">
      <c r="B1681" s="251"/>
      <c r="C1681" s="252"/>
      <c r="D1681" s="248" t="s">
        <v>218</v>
      </c>
      <c r="E1681" s="253" t="s">
        <v>22</v>
      </c>
      <c r="F1681" s="254" t="s">
        <v>1934</v>
      </c>
      <c r="G1681" s="252"/>
      <c r="H1681" s="255">
        <v>3.6</v>
      </c>
      <c r="I1681" s="256"/>
      <c r="J1681" s="252"/>
      <c r="K1681" s="252"/>
      <c r="L1681" s="257"/>
      <c r="M1681" s="258"/>
      <c r="N1681" s="259"/>
      <c r="O1681" s="259"/>
      <c r="P1681" s="259"/>
      <c r="Q1681" s="259"/>
      <c r="R1681" s="259"/>
      <c r="S1681" s="259"/>
      <c r="T1681" s="260"/>
      <c r="AT1681" s="261" t="s">
        <v>218</v>
      </c>
      <c r="AU1681" s="261" t="s">
        <v>104</v>
      </c>
      <c r="AV1681" s="12" t="s">
        <v>85</v>
      </c>
      <c r="AW1681" s="12" t="s">
        <v>39</v>
      </c>
      <c r="AX1681" s="12" t="s">
        <v>76</v>
      </c>
      <c r="AY1681" s="261" t="s">
        <v>208</v>
      </c>
    </row>
    <row r="1682" spans="2:51" s="12" customFormat="1" ht="13.5">
      <c r="B1682" s="251"/>
      <c r="C1682" s="252"/>
      <c r="D1682" s="248" t="s">
        <v>218</v>
      </c>
      <c r="E1682" s="253" t="s">
        <v>22</v>
      </c>
      <c r="F1682" s="254" t="s">
        <v>1935</v>
      </c>
      <c r="G1682" s="252"/>
      <c r="H1682" s="255">
        <v>15.3</v>
      </c>
      <c r="I1682" s="256"/>
      <c r="J1682" s="252"/>
      <c r="K1682" s="252"/>
      <c r="L1682" s="257"/>
      <c r="M1682" s="258"/>
      <c r="N1682" s="259"/>
      <c r="O1682" s="259"/>
      <c r="P1682" s="259"/>
      <c r="Q1682" s="259"/>
      <c r="R1682" s="259"/>
      <c r="S1682" s="259"/>
      <c r="T1682" s="260"/>
      <c r="AT1682" s="261" t="s">
        <v>218</v>
      </c>
      <c r="AU1682" s="261" t="s">
        <v>104</v>
      </c>
      <c r="AV1682" s="12" t="s">
        <v>85</v>
      </c>
      <c r="AW1682" s="12" t="s">
        <v>39</v>
      </c>
      <c r="AX1682" s="12" t="s">
        <v>76</v>
      </c>
      <c r="AY1682" s="261" t="s">
        <v>208</v>
      </c>
    </row>
    <row r="1683" spans="2:51" s="12" customFormat="1" ht="13.5">
      <c r="B1683" s="251"/>
      <c r="C1683" s="252"/>
      <c r="D1683" s="248" t="s">
        <v>218</v>
      </c>
      <c r="E1683" s="253" t="s">
        <v>22</v>
      </c>
      <c r="F1683" s="254" t="s">
        <v>1936</v>
      </c>
      <c r="G1683" s="252"/>
      <c r="H1683" s="255">
        <v>2.55</v>
      </c>
      <c r="I1683" s="256"/>
      <c r="J1683" s="252"/>
      <c r="K1683" s="252"/>
      <c r="L1683" s="257"/>
      <c r="M1683" s="258"/>
      <c r="N1683" s="259"/>
      <c r="O1683" s="259"/>
      <c r="P1683" s="259"/>
      <c r="Q1683" s="259"/>
      <c r="R1683" s="259"/>
      <c r="S1683" s="259"/>
      <c r="T1683" s="260"/>
      <c r="AT1683" s="261" t="s">
        <v>218</v>
      </c>
      <c r="AU1683" s="261" t="s">
        <v>104</v>
      </c>
      <c r="AV1683" s="12" t="s">
        <v>85</v>
      </c>
      <c r="AW1683" s="12" t="s">
        <v>39</v>
      </c>
      <c r="AX1683" s="12" t="s">
        <v>76</v>
      </c>
      <c r="AY1683" s="261" t="s">
        <v>208</v>
      </c>
    </row>
    <row r="1684" spans="2:51" s="12" customFormat="1" ht="13.5">
      <c r="B1684" s="251"/>
      <c r="C1684" s="252"/>
      <c r="D1684" s="248" t="s">
        <v>218</v>
      </c>
      <c r="E1684" s="253" t="s">
        <v>22</v>
      </c>
      <c r="F1684" s="254" t="s">
        <v>1937</v>
      </c>
      <c r="G1684" s="252"/>
      <c r="H1684" s="255">
        <v>37.56</v>
      </c>
      <c r="I1684" s="256"/>
      <c r="J1684" s="252"/>
      <c r="K1684" s="252"/>
      <c r="L1684" s="257"/>
      <c r="M1684" s="258"/>
      <c r="N1684" s="259"/>
      <c r="O1684" s="259"/>
      <c r="P1684" s="259"/>
      <c r="Q1684" s="259"/>
      <c r="R1684" s="259"/>
      <c r="S1684" s="259"/>
      <c r="T1684" s="260"/>
      <c r="AT1684" s="261" t="s">
        <v>218</v>
      </c>
      <c r="AU1684" s="261" t="s">
        <v>104</v>
      </c>
      <c r="AV1684" s="12" t="s">
        <v>85</v>
      </c>
      <c r="AW1684" s="12" t="s">
        <v>39</v>
      </c>
      <c r="AX1684" s="12" t="s">
        <v>76</v>
      </c>
      <c r="AY1684" s="261" t="s">
        <v>208</v>
      </c>
    </row>
    <row r="1685" spans="2:51" s="12" customFormat="1" ht="13.5">
      <c r="B1685" s="251"/>
      <c r="C1685" s="252"/>
      <c r="D1685" s="248" t="s">
        <v>218</v>
      </c>
      <c r="E1685" s="253" t="s">
        <v>22</v>
      </c>
      <c r="F1685" s="254" t="s">
        <v>1938</v>
      </c>
      <c r="G1685" s="252"/>
      <c r="H1685" s="255">
        <v>37.56</v>
      </c>
      <c r="I1685" s="256"/>
      <c r="J1685" s="252"/>
      <c r="K1685" s="252"/>
      <c r="L1685" s="257"/>
      <c r="M1685" s="258"/>
      <c r="N1685" s="259"/>
      <c r="O1685" s="259"/>
      <c r="P1685" s="259"/>
      <c r="Q1685" s="259"/>
      <c r="R1685" s="259"/>
      <c r="S1685" s="259"/>
      <c r="T1685" s="260"/>
      <c r="AT1685" s="261" t="s">
        <v>218</v>
      </c>
      <c r="AU1685" s="261" t="s">
        <v>104</v>
      </c>
      <c r="AV1685" s="12" t="s">
        <v>85</v>
      </c>
      <c r="AW1685" s="12" t="s">
        <v>39</v>
      </c>
      <c r="AX1685" s="12" t="s">
        <v>76</v>
      </c>
      <c r="AY1685" s="261" t="s">
        <v>208</v>
      </c>
    </row>
    <row r="1686" spans="2:51" s="12" customFormat="1" ht="13.5">
      <c r="B1686" s="251"/>
      <c r="C1686" s="252"/>
      <c r="D1686" s="248" t="s">
        <v>218</v>
      </c>
      <c r="E1686" s="253" t="s">
        <v>22</v>
      </c>
      <c r="F1686" s="254" t="s">
        <v>1939</v>
      </c>
      <c r="G1686" s="252"/>
      <c r="H1686" s="255">
        <v>62.6</v>
      </c>
      <c r="I1686" s="256"/>
      <c r="J1686" s="252"/>
      <c r="K1686" s="252"/>
      <c r="L1686" s="257"/>
      <c r="M1686" s="258"/>
      <c r="N1686" s="259"/>
      <c r="O1686" s="259"/>
      <c r="P1686" s="259"/>
      <c r="Q1686" s="259"/>
      <c r="R1686" s="259"/>
      <c r="S1686" s="259"/>
      <c r="T1686" s="260"/>
      <c r="AT1686" s="261" t="s">
        <v>218</v>
      </c>
      <c r="AU1686" s="261" t="s">
        <v>104</v>
      </c>
      <c r="AV1686" s="12" t="s">
        <v>85</v>
      </c>
      <c r="AW1686" s="12" t="s">
        <v>39</v>
      </c>
      <c r="AX1686" s="12" t="s">
        <v>76</v>
      </c>
      <c r="AY1686" s="261" t="s">
        <v>208</v>
      </c>
    </row>
    <row r="1687" spans="2:51" s="12" customFormat="1" ht="13.5">
      <c r="B1687" s="251"/>
      <c r="C1687" s="252"/>
      <c r="D1687" s="248" t="s">
        <v>218</v>
      </c>
      <c r="E1687" s="253" t="s">
        <v>22</v>
      </c>
      <c r="F1687" s="254" t="s">
        <v>1940</v>
      </c>
      <c r="G1687" s="252"/>
      <c r="H1687" s="255">
        <v>111.78</v>
      </c>
      <c r="I1687" s="256"/>
      <c r="J1687" s="252"/>
      <c r="K1687" s="252"/>
      <c r="L1687" s="257"/>
      <c r="M1687" s="258"/>
      <c r="N1687" s="259"/>
      <c r="O1687" s="259"/>
      <c r="P1687" s="259"/>
      <c r="Q1687" s="259"/>
      <c r="R1687" s="259"/>
      <c r="S1687" s="259"/>
      <c r="T1687" s="260"/>
      <c r="AT1687" s="261" t="s">
        <v>218</v>
      </c>
      <c r="AU1687" s="261" t="s">
        <v>104</v>
      </c>
      <c r="AV1687" s="12" t="s">
        <v>85</v>
      </c>
      <c r="AW1687" s="12" t="s">
        <v>39</v>
      </c>
      <c r="AX1687" s="12" t="s">
        <v>76</v>
      </c>
      <c r="AY1687" s="261" t="s">
        <v>208</v>
      </c>
    </row>
    <row r="1688" spans="2:51" s="12" customFormat="1" ht="13.5">
      <c r="B1688" s="251"/>
      <c r="C1688" s="252"/>
      <c r="D1688" s="248" t="s">
        <v>218</v>
      </c>
      <c r="E1688" s="253" t="s">
        <v>22</v>
      </c>
      <c r="F1688" s="254" t="s">
        <v>1941</v>
      </c>
      <c r="G1688" s="252"/>
      <c r="H1688" s="255">
        <v>29.4</v>
      </c>
      <c r="I1688" s="256"/>
      <c r="J1688" s="252"/>
      <c r="K1688" s="252"/>
      <c r="L1688" s="257"/>
      <c r="M1688" s="258"/>
      <c r="N1688" s="259"/>
      <c r="O1688" s="259"/>
      <c r="P1688" s="259"/>
      <c r="Q1688" s="259"/>
      <c r="R1688" s="259"/>
      <c r="S1688" s="259"/>
      <c r="T1688" s="260"/>
      <c r="AT1688" s="261" t="s">
        <v>218</v>
      </c>
      <c r="AU1688" s="261" t="s">
        <v>104</v>
      </c>
      <c r="AV1688" s="12" t="s">
        <v>85</v>
      </c>
      <c r="AW1688" s="12" t="s">
        <v>39</v>
      </c>
      <c r="AX1688" s="12" t="s">
        <v>76</v>
      </c>
      <c r="AY1688" s="261" t="s">
        <v>208</v>
      </c>
    </row>
    <row r="1689" spans="2:51" s="12" customFormat="1" ht="13.5">
      <c r="B1689" s="251"/>
      <c r="C1689" s="252"/>
      <c r="D1689" s="248" t="s">
        <v>218</v>
      </c>
      <c r="E1689" s="253" t="s">
        <v>22</v>
      </c>
      <c r="F1689" s="254" t="s">
        <v>1942</v>
      </c>
      <c r="G1689" s="252"/>
      <c r="H1689" s="255">
        <v>11.85</v>
      </c>
      <c r="I1689" s="256"/>
      <c r="J1689" s="252"/>
      <c r="K1689" s="252"/>
      <c r="L1689" s="257"/>
      <c r="M1689" s="258"/>
      <c r="N1689" s="259"/>
      <c r="O1689" s="259"/>
      <c r="P1689" s="259"/>
      <c r="Q1689" s="259"/>
      <c r="R1689" s="259"/>
      <c r="S1689" s="259"/>
      <c r="T1689" s="260"/>
      <c r="AT1689" s="261" t="s">
        <v>218</v>
      </c>
      <c r="AU1689" s="261" t="s">
        <v>104</v>
      </c>
      <c r="AV1689" s="12" t="s">
        <v>85</v>
      </c>
      <c r="AW1689" s="12" t="s">
        <v>39</v>
      </c>
      <c r="AX1689" s="12" t="s">
        <v>76</v>
      </c>
      <c r="AY1689" s="261" t="s">
        <v>208</v>
      </c>
    </row>
    <row r="1690" spans="2:51" s="12" customFormat="1" ht="13.5">
      <c r="B1690" s="251"/>
      <c r="C1690" s="252"/>
      <c r="D1690" s="248" t="s">
        <v>218</v>
      </c>
      <c r="E1690" s="253" t="s">
        <v>22</v>
      </c>
      <c r="F1690" s="254" t="s">
        <v>1943</v>
      </c>
      <c r="G1690" s="252"/>
      <c r="H1690" s="255">
        <v>37.26</v>
      </c>
      <c r="I1690" s="256"/>
      <c r="J1690" s="252"/>
      <c r="K1690" s="252"/>
      <c r="L1690" s="257"/>
      <c r="M1690" s="258"/>
      <c r="N1690" s="259"/>
      <c r="O1690" s="259"/>
      <c r="P1690" s="259"/>
      <c r="Q1690" s="259"/>
      <c r="R1690" s="259"/>
      <c r="S1690" s="259"/>
      <c r="T1690" s="260"/>
      <c r="AT1690" s="261" t="s">
        <v>218</v>
      </c>
      <c r="AU1690" s="261" t="s">
        <v>104</v>
      </c>
      <c r="AV1690" s="12" t="s">
        <v>85</v>
      </c>
      <c r="AW1690" s="12" t="s">
        <v>39</v>
      </c>
      <c r="AX1690" s="12" t="s">
        <v>76</v>
      </c>
      <c r="AY1690" s="261" t="s">
        <v>208</v>
      </c>
    </row>
    <row r="1691" spans="2:51" s="12" customFormat="1" ht="13.5">
      <c r="B1691" s="251"/>
      <c r="C1691" s="252"/>
      <c r="D1691" s="248" t="s">
        <v>218</v>
      </c>
      <c r="E1691" s="253" t="s">
        <v>22</v>
      </c>
      <c r="F1691" s="254" t="s">
        <v>1944</v>
      </c>
      <c r="G1691" s="252"/>
      <c r="H1691" s="255">
        <v>99.36</v>
      </c>
      <c r="I1691" s="256"/>
      <c r="J1691" s="252"/>
      <c r="K1691" s="252"/>
      <c r="L1691" s="257"/>
      <c r="M1691" s="258"/>
      <c r="N1691" s="259"/>
      <c r="O1691" s="259"/>
      <c r="P1691" s="259"/>
      <c r="Q1691" s="259"/>
      <c r="R1691" s="259"/>
      <c r="S1691" s="259"/>
      <c r="T1691" s="260"/>
      <c r="AT1691" s="261" t="s">
        <v>218</v>
      </c>
      <c r="AU1691" s="261" t="s">
        <v>104</v>
      </c>
      <c r="AV1691" s="12" t="s">
        <v>85</v>
      </c>
      <c r="AW1691" s="12" t="s">
        <v>39</v>
      </c>
      <c r="AX1691" s="12" t="s">
        <v>76</v>
      </c>
      <c r="AY1691" s="261" t="s">
        <v>208</v>
      </c>
    </row>
    <row r="1692" spans="2:51" s="14" customFormat="1" ht="13.5">
      <c r="B1692" s="273"/>
      <c r="C1692" s="274"/>
      <c r="D1692" s="248" t="s">
        <v>218</v>
      </c>
      <c r="E1692" s="275" t="s">
        <v>22</v>
      </c>
      <c r="F1692" s="276" t="s">
        <v>1945</v>
      </c>
      <c r="G1692" s="274"/>
      <c r="H1692" s="275" t="s">
        <v>22</v>
      </c>
      <c r="I1692" s="277"/>
      <c r="J1692" s="274"/>
      <c r="K1692" s="274"/>
      <c r="L1692" s="278"/>
      <c r="M1692" s="279"/>
      <c r="N1692" s="280"/>
      <c r="O1692" s="280"/>
      <c r="P1692" s="280"/>
      <c r="Q1692" s="280"/>
      <c r="R1692" s="280"/>
      <c r="S1692" s="280"/>
      <c r="T1692" s="281"/>
      <c r="AT1692" s="282" t="s">
        <v>218</v>
      </c>
      <c r="AU1692" s="282" t="s">
        <v>104</v>
      </c>
      <c r="AV1692" s="14" t="s">
        <v>18</v>
      </c>
      <c r="AW1692" s="14" t="s">
        <v>39</v>
      </c>
      <c r="AX1692" s="14" t="s">
        <v>76</v>
      </c>
      <c r="AY1692" s="282" t="s">
        <v>208</v>
      </c>
    </row>
    <row r="1693" spans="2:51" s="12" customFormat="1" ht="13.5">
      <c r="B1693" s="251"/>
      <c r="C1693" s="252"/>
      <c r="D1693" s="248" t="s">
        <v>218</v>
      </c>
      <c r="E1693" s="253" t="s">
        <v>22</v>
      </c>
      <c r="F1693" s="254" t="s">
        <v>1946</v>
      </c>
      <c r="G1693" s="252"/>
      <c r="H1693" s="255">
        <v>63.767</v>
      </c>
      <c r="I1693" s="256"/>
      <c r="J1693" s="252"/>
      <c r="K1693" s="252"/>
      <c r="L1693" s="257"/>
      <c r="M1693" s="258"/>
      <c r="N1693" s="259"/>
      <c r="O1693" s="259"/>
      <c r="P1693" s="259"/>
      <c r="Q1693" s="259"/>
      <c r="R1693" s="259"/>
      <c r="S1693" s="259"/>
      <c r="T1693" s="260"/>
      <c r="AT1693" s="261" t="s">
        <v>218</v>
      </c>
      <c r="AU1693" s="261" t="s">
        <v>104</v>
      </c>
      <c r="AV1693" s="12" t="s">
        <v>85</v>
      </c>
      <c r="AW1693" s="12" t="s">
        <v>39</v>
      </c>
      <c r="AX1693" s="12" t="s">
        <v>76</v>
      </c>
      <c r="AY1693" s="261" t="s">
        <v>208</v>
      </c>
    </row>
    <row r="1694" spans="2:51" s="12" customFormat="1" ht="13.5">
      <c r="B1694" s="251"/>
      <c r="C1694" s="252"/>
      <c r="D1694" s="248" t="s">
        <v>218</v>
      </c>
      <c r="E1694" s="253" t="s">
        <v>22</v>
      </c>
      <c r="F1694" s="254" t="s">
        <v>1947</v>
      </c>
      <c r="G1694" s="252"/>
      <c r="H1694" s="255">
        <v>78.568</v>
      </c>
      <c r="I1694" s="256"/>
      <c r="J1694" s="252"/>
      <c r="K1694" s="252"/>
      <c r="L1694" s="257"/>
      <c r="M1694" s="258"/>
      <c r="N1694" s="259"/>
      <c r="O1694" s="259"/>
      <c r="P1694" s="259"/>
      <c r="Q1694" s="259"/>
      <c r="R1694" s="259"/>
      <c r="S1694" s="259"/>
      <c r="T1694" s="260"/>
      <c r="AT1694" s="261" t="s">
        <v>218</v>
      </c>
      <c r="AU1694" s="261" t="s">
        <v>104</v>
      </c>
      <c r="AV1694" s="12" t="s">
        <v>85</v>
      </c>
      <c r="AW1694" s="12" t="s">
        <v>39</v>
      </c>
      <c r="AX1694" s="12" t="s">
        <v>76</v>
      </c>
      <c r="AY1694" s="261" t="s">
        <v>208</v>
      </c>
    </row>
    <row r="1695" spans="2:51" s="12" customFormat="1" ht="13.5">
      <c r="B1695" s="251"/>
      <c r="C1695" s="252"/>
      <c r="D1695" s="248" t="s">
        <v>218</v>
      </c>
      <c r="E1695" s="253" t="s">
        <v>22</v>
      </c>
      <c r="F1695" s="254" t="s">
        <v>1948</v>
      </c>
      <c r="G1695" s="252"/>
      <c r="H1695" s="255">
        <v>28.47</v>
      </c>
      <c r="I1695" s="256"/>
      <c r="J1695" s="252"/>
      <c r="K1695" s="252"/>
      <c r="L1695" s="257"/>
      <c r="M1695" s="258"/>
      <c r="N1695" s="259"/>
      <c r="O1695" s="259"/>
      <c r="P1695" s="259"/>
      <c r="Q1695" s="259"/>
      <c r="R1695" s="259"/>
      <c r="S1695" s="259"/>
      <c r="T1695" s="260"/>
      <c r="AT1695" s="261" t="s">
        <v>218</v>
      </c>
      <c r="AU1695" s="261" t="s">
        <v>104</v>
      </c>
      <c r="AV1695" s="12" t="s">
        <v>85</v>
      </c>
      <c r="AW1695" s="12" t="s">
        <v>39</v>
      </c>
      <c r="AX1695" s="12" t="s">
        <v>76</v>
      </c>
      <c r="AY1695" s="261" t="s">
        <v>208</v>
      </c>
    </row>
    <row r="1696" spans="2:51" s="14" customFormat="1" ht="13.5">
      <c r="B1696" s="273"/>
      <c r="C1696" s="274"/>
      <c r="D1696" s="248" t="s">
        <v>218</v>
      </c>
      <c r="E1696" s="275" t="s">
        <v>22</v>
      </c>
      <c r="F1696" s="276" t="s">
        <v>1949</v>
      </c>
      <c r="G1696" s="274"/>
      <c r="H1696" s="275" t="s">
        <v>22</v>
      </c>
      <c r="I1696" s="277"/>
      <c r="J1696" s="274"/>
      <c r="K1696" s="274"/>
      <c r="L1696" s="278"/>
      <c r="M1696" s="279"/>
      <c r="N1696" s="280"/>
      <c r="O1696" s="280"/>
      <c r="P1696" s="280"/>
      <c r="Q1696" s="280"/>
      <c r="R1696" s="280"/>
      <c r="S1696" s="280"/>
      <c r="T1696" s="281"/>
      <c r="AT1696" s="282" t="s">
        <v>218</v>
      </c>
      <c r="AU1696" s="282" t="s">
        <v>104</v>
      </c>
      <c r="AV1696" s="14" t="s">
        <v>18</v>
      </c>
      <c r="AW1696" s="14" t="s">
        <v>39</v>
      </c>
      <c r="AX1696" s="14" t="s">
        <v>76</v>
      </c>
      <c r="AY1696" s="282" t="s">
        <v>208</v>
      </c>
    </row>
    <row r="1697" spans="2:51" s="12" customFormat="1" ht="13.5">
      <c r="B1697" s="251"/>
      <c r="C1697" s="252"/>
      <c r="D1697" s="248" t="s">
        <v>218</v>
      </c>
      <c r="E1697" s="253" t="s">
        <v>22</v>
      </c>
      <c r="F1697" s="254" t="s">
        <v>1950</v>
      </c>
      <c r="G1697" s="252"/>
      <c r="H1697" s="255">
        <v>23.31</v>
      </c>
      <c r="I1697" s="256"/>
      <c r="J1697" s="252"/>
      <c r="K1697" s="252"/>
      <c r="L1697" s="257"/>
      <c r="M1697" s="258"/>
      <c r="N1697" s="259"/>
      <c r="O1697" s="259"/>
      <c r="P1697" s="259"/>
      <c r="Q1697" s="259"/>
      <c r="R1697" s="259"/>
      <c r="S1697" s="259"/>
      <c r="T1697" s="260"/>
      <c r="AT1697" s="261" t="s">
        <v>218</v>
      </c>
      <c r="AU1697" s="261" t="s">
        <v>104</v>
      </c>
      <c r="AV1697" s="12" t="s">
        <v>85</v>
      </c>
      <c r="AW1697" s="12" t="s">
        <v>39</v>
      </c>
      <c r="AX1697" s="12" t="s">
        <v>76</v>
      </c>
      <c r="AY1697" s="261" t="s">
        <v>208</v>
      </c>
    </row>
    <row r="1698" spans="2:51" s="12" customFormat="1" ht="13.5">
      <c r="B1698" s="251"/>
      <c r="C1698" s="252"/>
      <c r="D1698" s="248" t="s">
        <v>218</v>
      </c>
      <c r="E1698" s="253" t="s">
        <v>22</v>
      </c>
      <c r="F1698" s="254" t="s">
        <v>1951</v>
      </c>
      <c r="G1698" s="252"/>
      <c r="H1698" s="255">
        <v>16.64</v>
      </c>
      <c r="I1698" s="256"/>
      <c r="J1698" s="252"/>
      <c r="K1698" s="252"/>
      <c r="L1698" s="257"/>
      <c r="M1698" s="258"/>
      <c r="N1698" s="259"/>
      <c r="O1698" s="259"/>
      <c r="P1698" s="259"/>
      <c r="Q1698" s="259"/>
      <c r="R1698" s="259"/>
      <c r="S1698" s="259"/>
      <c r="T1698" s="260"/>
      <c r="AT1698" s="261" t="s">
        <v>218</v>
      </c>
      <c r="AU1698" s="261" t="s">
        <v>104</v>
      </c>
      <c r="AV1698" s="12" t="s">
        <v>85</v>
      </c>
      <c r="AW1698" s="12" t="s">
        <v>39</v>
      </c>
      <c r="AX1698" s="12" t="s">
        <v>76</v>
      </c>
      <c r="AY1698" s="261" t="s">
        <v>208</v>
      </c>
    </row>
    <row r="1699" spans="2:51" s="12" customFormat="1" ht="13.5">
      <c r="B1699" s="251"/>
      <c r="C1699" s="252"/>
      <c r="D1699" s="248" t="s">
        <v>218</v>
      </c>
      <c r="E1699" s="253" t="s">
        <v>22</v>
      </c>
      <c r="F1699" s="254" t="s">
        <v>1952</v>
      </c>
      <c r="G1699" s="252"/>
      <c r="H1699" s="255">
        <v>11.022</v>
      </c>
      <c r="I1699" s="256"/>
      <c r="J1699" s="252"/>
      <c r="K1699" s="252"/>
      <c r="L1699" s="257"/>
      <c r="M1699" s="258"/>
      <c r="N1699" s="259"/>
      <c r="O1699" s="259"/>
      <c r="P1699" s="259"/>
      <c r="Q1699" s="259"/>
      <c r="R1699" s="259"/>
      <c r="S1699" s="259"/>
      <c r="T1699" s="260"/>
      <c r="AT1699" s="261" t="s">
        <v>218</v>
      </c>
      <c r="AU1699" s="261" t="s">
        <v>104</v>
      </c>
      <c r="AV1699" s="12" t="s">
        <v>85</v>
      </c>
      <c r="AW1699" s="12" t="s">
        <v>39</v>
      </c>
      <c r="AX1699" s="12" t="s">
        <v>76</v>
      </c>
      <c r="AY1699" s="261" t="s">
        <v>208</v>
      </c>
    </row>
    <row r="1700" spans="2:51" s="13" customFormat="1" ht="13.5">
      <c r="B1700" s="262"/>
      <c r="C1700" s="263"/>
      <c r="D1700" s="248" t="s">
        <v>218</v>
      </c>
      <c r="E1700" s="264" t="s">
        <v>22</v>
      </c>
      <c r="F1700" s="265" t="s">
        <v>259</v>
      </c>
      <c r="G1700" s="263"/>
      <c r="H1700" s="266">
        <v>831.667</v>
      </c>
      <c r="I1700" s="267"/>
      <c r="J1700" s="263"/>
      <c r="K1700" s="263"/>
      <c r="L1700" s="268"/>
      <c r="M1700" s="269"/>
      <c r="N1700" s="270"/>
      <c r="O1700" s="270"/>
      <c r="P1700" s="270"/>
      <c r="Q1700" s="270"/>
      <c r="R1700" s="270"/>
      <c r="S1700" s="270"/>
      <c r="T1700" s="271"/>
      <c r="AT1700" s="272" t="s">
        <v>218</v>
      </c>
      <c r="AU1700" s="272" t="s">
        <v>104</v>
      </c>
      <c r="AV1700" s="13" t="s">
        <v>121</v>
      </c>
      <c r="AW1700" s="13" t="s">
        <v>39</v>
      </c>
      <c r="AX1700" s="13" t="s">
        <v>18</v>
      </c>
      <c r="AY1700" s="272" t="s">
        <v>208</v>
      </c>
    </row>
    <row r="1701" spans="2:65" s="1" customFormat="1" ht="63.75" customHeight="1">
      <c r="B1701" s="48"/>
      <c r="C1701" s="236" t="s">
        <v>1953</v>
      </c>
      <c r="D1701" s="236" t="s">
        <v>210</v>
      </c>
      <c r="E1701" s="237" t="s">
        <v>1954</v>
      </c>
      <c r="F1701" s="238" t="s">
        <v>1955</v>
      </c>
      <c r="G1701" s="239" t="s">
        <v>213</v>
      </c>
      <c r="H1701" s="240">
        <v>1362.297</v>
      </c>
      <c r="I1701" s="241"/>
      <c r="J1701" s="242">
        <f>ROUND(I1701*H1701,2)</f>
        <v>0</v>
      </c>
      <c r="K1701" s="238" t="s">
        <v>214</v>
      </c>
      <c r="L1701" s="74"/>
      <c r="M1701" s="243" t="s">
        <v>22</v>
      </c>
      <c r="N1701" s="244" t="s">
        <v>47</v>
      </c>
      <c r="O1701" s="49"/>
      <c r="P1701" s="245">
        <f>O1701*H1701</f>
        <v>0</v>
      </c>
      <c r="Q1701" s="245">
        <v>4E-05</v>
      </c>
      <c r="R1701" s="245">
        <f>Q1701*H1701</f>
        <v>0.054491880000000006</v>
      </c>
      <c r="S1701" s="245">
        <v>0</v>
      </c>
      <c r="T1701" s="246">
        <f>S1701*H1701</f>
        <v>0</v>
      </c>
      <c r="AR1701" s="26" t="s">
        <v>121</v>
      </c>
      <c r="AT1701" s="26" t="s">
        <v>210</v>
      </c>
      <c r="AU1701" s="26" t="s">
        <v>104</v>
      </c>
      <c r="AY1701" s="26" t="s">
        <v>208</v>
      </c>
      <c r="BE1701" s="247">
        <f>IF(N1701="základní",J1701,0)</f>
        <v>0</v>
      </c>
      <c r="BF1701" s="247">
        <f>IF(N1701="snížená",J1701,0)</f>
        <v>0</v>
      </c>
      <c r="BG1701" s="247">
        <f>IF(N1701="zákl. přenesená",J1701,0)</f>
        <v>0</v>
      </c>
      <c r="BH1701" s="247">
        <f>IF(N1701="sníž. přenesená",J1701,0)</f>
        <v>0</v>
      </c>
      <c r="BI1701" s="247">
        <f>IF(N1701="nulová",J1701,0)</f>
        <v>0</v>
      </c>
      <c r="BJ1701" s="26" t="s">
        <v>18</v>
      </c>
      <c r="BK1701" s="247">
        <f>ROUND(I1701*H1701,2)</f>
        <v>0</v>
      </c>
      <c r="BL1701" s="26" t="s">
        <v>121</v>
      </c>
      <c r="BM1701" s="26" t="s">
        <v>1956</v>
      </c>
    </row>
    <row r="1702" spans="2:47" s="1" customFormat="1" ht="13.5">
      <c r="B1702" s="48"/>
      <c r="C1702" s="76"/>
      <c r="D1702" s="248" t="s">
        <v>216</v>
      </c>
      <c r="E1702" s="76"/>
      <c r="F1702" s="249" t="s">
        <v>1957</v>
      </c>
      <c r="G1702" s="76"/>
      <c r="H1702" s="76"/>
      <c r="I1702" s="206"/>
      <c r="J1702" s="76"/>
      <c r="K1702" s="76"/>
      <c r="L1702" s="74"/>
      <c r="M1702" s="250"/>
      <c r="N1702" s="49"/>
      <c r="O1702" s="49"/>
      <c r="P1702" s="49"/>
      <c r="Q1702" s="49"/>
      <c r="R1702" s="49"/>
      <c r="S1702" s="49"/>
      <c r="T1702" s="97"/>
      <c r="AT1702" s="26" t="s">
        <v>216</v>
      </c>
      <c r="AU1702" s="26" t="s">
        <v>104</v>
      </c>
    </row>
    <row r="1703" spans="2:51" s="14" customFormat="1" ht="13.5">
      <c r="B1703" s="273"/>
      <c r="C1703" s="274"/>
      <c r="D1703" s="248" t="s">
        <v>218</v>
      </c>
      <c r="E1703" s="275" t="s">
        <v>22</v>
      </c>
      <c r="F1703" s="276" t="s">
        <v>751</v>
      </c>
      <c r="G1703" s="274"/>
      <c r="H1703" s="275" t="s">
        <v>22</v>
      </c>
      <c r="I1703" s="277"/>
      <c r="J1703" s="274"/>
      <c r="K1703" s="274"/>
      <c r="L1703" s="278"/>
      <c r="M1703" s="279"/>
      <c r="N1703" s="280"/>
      <c r="O1703" s="280"/>
      <c r="P1703" s="280"/>
      <c r="Q1703" s="280"/>
      <c r="R1703" s="280"/>
      <c r="S1703" s="280"/>
      <c r="T1703" s="281"/>
      <c r="AT1703" s="282" t="s">
        <v>218</v>
      </c>
      <c r="AU1703" s="282" t="s">
        <v>104</v>
      </c>
      <c r="AV1703" s="14" t="s">
        <v>18</v>
      </c>
      <c r="AW1703" s="14" t="s">
        <v>39</v>
      </c>
      <c r="AX1703" s="14" t="s">
        <v>76</v>
      </c>
      <c r="AY1703" s="282" t="s">
        <v>208</v>
      </c>
    </row>
    <row r="1704" spans="2:51" s="12" customFormat="1" ht="13.5">
      <c r="B1704" s="251"/>
      <c r="C1704" s="252"/>
      <c r="D1704" s="248" t="s">
        <v>218</v>
      </c>
      <c r="E1704" s="253" t="s">
        <v>22</v>
      </c>
      <c r="F1704" s="254" t="s">
        <v>1498</v>
      </c>
      <c r="G1704" s="252"/>
      <c r="H1704" s="255">
        <v>17.423</v>
      </c>
      <c r="I1704" s="256"/>
      <c r="J1704" s="252"/>
      <c r="K1704" s="252"/>
      <c r="L1704" s="257"/>
      <c r="M1704" s="258"/>
      <c r="N1704" s="259"/>
      <c r="O1704" s="259"/>
      <c r="P1704" s="259"/>
      <c r="Q1704" s="259"/>
      <c r="R1704" s="259"/>
      <c r="S1704" s="259"/>
      <c r="T1704" s="260"/>
      <c r="AT1704" s="261" t="s">
        <v>218</v>
      </c>
      <c r="AU1704" s="261" t="s">
        <v>104</v>
      </c>
      <c r="AV1704" s="12" t="s">
        <v>85</v>
      </c>
      <c r="AW1704" s="12" t="s">
        <v>39</v>
      </c>
      <c r="AX1704" s="12" t="s">
        <v>76</v>
      </c>
      <c r="AY1704" s="261" t="s">
        <v>208</v>
      </c>
    </row>
    <row r="1705" spans="2:51" s="12" customFormat="1" ht="13.5">
      <c r="B1705" s="251"/>
      <c r="C1705" s="252"/>
      <c r="D1705" s="248" t="s">
        <v>218</v>
      </c>
      <c r="E1705" s="253" t="s">
        <v>22</v>
      </c>
      <c r="F1705" s="254" t="s">
        <v>1499</v>
      </c>
      <c r="G1705" s="252"/>
      <c r="H1705" s="255">
        <v>52.198</v>
      </c>
      <c r="I1705" s="256"/>
      <c r="J1705" s="252"/>
      <c r="K1705" s="252"/>
      <c r="L1705" s="257"/>
      <c r="M1705" s="258"/>
      <c r="N1705" s="259"/>
      <c r="O1705" s="259"/>
      <c r="P1705" s="259"/>
      <c r="Q1705" s="259"/>
      <c r="R1705" s="259"/>
      <c r="S1705" s="259"/>
      <c r="T1705" s="260"/>
      <c r="AT1705" s="261" t="s">
        <v>218</v>
      </c>
      <c r="AU1705" s="261" t="s">
        <v>104</v>
      </c>
      <c r="AV1705" s="12" t="s">
        <v>85</v>
      </c>
      <c r="AW1705" s="12" t="s">
        <v>39</v>
      </c>
      <c r="AX1705" s="12" t="s">
        <v>76</v>
      </c>
      <c r="AY1705" s="261" t="s">
        <v>208</v>
      </c>
    </row>
    <row r="1706" spans="2:51" s="12" customFormat="1" ht="13.5">
      <c r="B1706" s="251"/>
      <c r="C1706" s="252"/>
      <c r="D1706" s="248" t="s">
        <v>218</v>
      </c>
      <c r="E1706" s="253" t="s">
        <v>22</v>
      </c>
      <c r="F1706" s="254" t="s">
        <v>1500</v>
      </c>
      <c r="G1706" s="252"/>
      <c r="H1706" s="255">
        <v>11.863</v>
      </c>
      <c r="I1706" s="256"/>
      <c r="J1706" s="252"/>
      <c r="K1706" s="252"/>
      <c r="L1706" s="257"/>
      <c r="M1706" s="258"/>
      <c r="N1706" s="259"/>
      <c r="O1706" s="259"/>
      <c r="P1706" s="259"/>
      <c r="Q1706" s="259"/>
      <c r="R1706" s="259"/>
      <c r="S1706" s="259"/>
      <c r="T1706" s="260"/>
      <c r="AT1706" s="261" t="s">
        <v>218</v>
      </c>
      <c r="AU1706" s="261" t="s">
        <v>104</v>
      </c>
      <c r="AV1706" s="12" t="s">
        <v>85</v>
      </c>
      <c r="AW1706" s="12" t="s">
        <v>39</v>
      </c>
      <c r="AX1706" s="12" t="s">
        <v>76</v>
      </c>
      <c r="AY1706" s="261" t="s">
        <v>208</v>
      </c>
    </row>
    <row r="1707" spans="2:51" s="12" customFormat="1" ht="13.5">
      <c r="B1707" s="251"/>
      <c r="C1707" s="252"/>
      <c r="D1707" s="248" t="s">
        <v>218</v>
      </c>
      <c r="E1707" s="253" t="s">
        <v>22</v>
      </c>
      <c r="F1707" s="254" t="s">
        <v>1501</v>
      </c>
      <c r="G1707" s="252"/>
      <c r="H1707" s="255">
        <v>212.006</v>
      </c>
      <c r="I1707" s="256"/>
      <c r="J1707" s="252"/>
      <c r="K1707" s="252"/>
      <c r="L1707" s="257"/>
      <c r="M1707" s="258"/>
      <c r="N1707" s="259"/>
      <c r="O1707" s="259"/>
      <c r="P1707" s="259"/>
      <c r="Q1707" s="259"/>
      <c r="R1707" s="259"/>
      <c r="S1707" s="259"/>
      <c r="T1707" s="260"/>
      <c r="AT1707" s="261" t="s">
        <v>218</v>
      </c>
      <c r="AU1707" s="261" t="s">
        <v>104</v>
      </c>
      <c r="AV1707" s="12" t="s">
        <v>85</v>
      </c>
      <c r="AW1707" s="12" t="s">
        <v>39</v>
      </c>
      <c r="AX1707" s="12" t="s">
        <v>76</v>
      </c>
      <c r="AY1707" s="261" t="s">
        <v>208</v>
      </c>
    </row>
    <row r="1708" spans="2:51" s="12" customFormat="1" ht="13.5">
      <c r="B1708" s="251"/>
      <c r="C1708" s="252"/>
      <c r="D1708" s="248" t="s">
        <v>218</v>
      </c>
      <c r="E1708" s="253" t="s">
        <v>22</v>
      </c>
      <c r="F1708" s="254" t="s">
        <v>1502</v>
      </c>
      <c r="G1708" s="252"/>
      <c r="H1708" s="255">
        <v>3.762</v>
      </c>
      <c r="I1708" s="256"/>
      <c r="J1708" s="252"/>
      <c r="K1708" s="252"/>
      <c r="L1708" s="257"/>
      <c r="M1708" s="258"/>
      <c r="N1708" s="259"/>
      <c r="O1708" s="259"/>
      <c r="P1708" s="259"/>
      <c r="Q1708" s="259"/>
      <c r="R1708" s="259"/>
      <c r="S1708" s="259"/>
      <c r="T1708" s="260"/>
      <c r="AT1708" s="261" t="s">
        <v>218</v>
      </c>
      <c r="AU1708" s="261" t="s">
        <v>104</v>
      </c>
      <c r="AV1708" s="12" t="s">
        <v>85</v>
      </c>
      <c r="AW1708" s="12" t="s">
        <v>39</v>
      </c>
      <c r="AX1708" s="12" t="s">
        <v>76</v>
      </c>
      <c r="AY1708" s="261" t="s">
        <v>208</v>
      </c>
    </row>
    <row r="1709" spans="2:51" s="12" customFormat="1" ht="13.5">
      <c r="B1709" s="251"/>
      <c r="C1709" s="252"/>
      <c r="D1709" s="248" t="s">
        <v>218</v>
      </c>
      <c r="E1709" s="253" t="s">
        <v>22</v>
      </c>
      <c r="F1709" s="254" t="s">
        <v>1503</v>
      </c>
      <c r="G1709" s="252"/>
      <c r="H1709" s="255">
        <v>5.002</v>
      </c>
      <c r="I1709" s="256"/>
      <c r="J1709" s="252"/>
      <c r="K1709" s="252"/>
      <c r="L1709" s="257"/>
      <c r="M1709" s="258"/>
      <c r="N1709" s="259"/>
      <c r="O1709" s="259"/>
      <c r="P1709" s="259"/>
      <c r="Q1709" s="259"/>
      <c r="R1709" s="259"/>
      <c r="S1709" s="259"/>
      <c r="T1709" s="260"/>
      <c r="AT1709" s="261" t="s">
        <v>218</v>
      </c>
      <c r="AU1709" s="261" t="s">
        <v>104</v>
      </c>
      <c r="AV1709" s="12" t="s">
        <v>85</v>
      </c>
      <c r="AW1709" s="12" t="s">
        <v>39</v>
      </c>
      <c r="AX1709" s="12" t="s">
        <v>76</v>
      </c>
      <c r="AY1709" s="261" t="s">
        <v>208</v>
      </c>
    </row>
    <row r="1710" spans="2:51" s="12" customFormat="1" ht="13.5">
      <c r="B1710" s="251"/>
      <c r="C1710" s="252"/>
      <c r="D1710" s="248" t="s">
        <v>218</v>
      </c>
      <c r="E1710" s="253" t="s">
        <v>22</v>
      </c>
      <c r="F1710" s="254" t="s">
        <v>1504</v>
      </c>
      <c r="G1710" s="252"/>
      <c r="H1710" s="255">
        <v>1.878</v>
      </c>
      <c r="I1710" s="256"/>
      <c r="J1710" s="252"/>
      <c r="K1710" s="252"/>
      <c r="L1710" s="257"/>
      <c r="M1710" s="258"/>
      <c r="N1710" s="259"/>
      <c r="O1710" s="259"/>
      <c r="P1710" s="259"/>
      <c r="Q1710" s="259"/>
      <c r="R1710" s="259"/>
      <c r="S1710" s="259"/>
      <c r="T1710" s="260"/>
      <c r="AT1710" s="261" t="s">
        <v>218</v>
      </c>
      <c r="AU1710" s="261" t="s">
        <v>104</v>
      </c>
      <c r="AV1710" s="12" t="s">
        <v>85</v>
      </c>
      <c r="AW1710" s="12" t="s">
        <v>39</v>
      </c>
      <c r="AX1710" s="12" t="s">
        <v>76</v>
      </c>
      <c r="AY1710" s="261" t="s">
        <v>208</v>
      </c>
    </row>
    <row r="1711" spans="2:51" s="12" customFormat="1" ht="13.5">
      <c r="B1711" s="251"/>
      <c r="C1711" s="252"/>
      <c r="D1711" s="248" t="s">
        <v>218</v>
      </c>
      <c r="E1711" s="253" t="s">
        <v>22</v>
      </c>
      <c r="F1711" s="254" t="s">
        <v>1505</v>
      </c>
      <c r="G1711" s="252"/>
      <c r="H1711" s="255">
        <v>5.087</v>
      </c>
      <c r="I1711" s="256"/>
      <c r="J1711" s="252"/>
      <c r="K1711" s="252"/>
      <c r="L1711" s="257"/>
      <c r="M1711" s="258"/>
      <c r="N1711" s="259"/>
      <c r="O1711" s="259"/>
      <c r="P1711" s="259"/>
      <c r="Q1711" s="259"/>
      <c r="R1711" s="259"/>
      <c r="S1711" s="259"/>
      <c r="T1711" s="260"/>
      <c r="AT1711" s="261" t="s">
        <v>218</v>
      </c>
      <c r="AU1711" s="261" t="s">
        <v>104</v>
      </c>
      <c r="AV1711" s="12" t="s">
        <v>85</v>
      </c>
      <c r="AW1711" s="12" t="s">
        <v>39</v>
      </c>
      <c r="AX1711" s="12" t="s">
        <v>76</v>
      </c>
      <c r="AY1711" s="261" t="s">
        <v>208</v>
      </c>
    </row>
    <row r="1712" spans="2:51" s="12" customFormat="1" ht="13.5">
      <c r="B1712" s="251"/>
      <c r="C1712" s="252"/>
      <c r="D1712" s="248" t="s">
        <v>218</v>
      </c>
      <c r="E1712" s="253" t="s">
        <v>22</v>
      </c>
      <c r="F1712" s="254" t="s">
        <v>1506</v>
      </c>
      <c r="G1712" s="252"/>
      <c r="H1712" s="255">
        <v>5.16</v>
      </c>
      <c r="I1712" s="256"/>
      <c r="J1712" s="252"/>
      <c r="K1712" s="252"/>
      <c r="L1712" s="257"/>
      <c r="M1712" s="258"/>
      <c r="N1712" s="259"/>
      <c r="O1712" s="259"/>
      <c r="P1712" s="259"/>
      <c r="Q1712" s="259"/>
      <c r="R1712" s="259"/>
      <c r="S1712" s="259"/>
      <c r="T1712" s="260"/>
      <c r="AT1712" s="261" t="s">
        <v>218</v>
      </c>
      <c r="AU1712" s="261" t="s">
        <v>104</v>
      </c>
      <c r="AV1712" s="12" t="s">
        <v>85</v>
      </c>
      <c r="AW1712" s="12" t="s">
        <v>39</v>
      </c>
      <c r="AX1712" s="12" t="s">
        <v>76</v>
      </c>
      <c r="AY1712" s="261" t="s">
        <v>208</v>
      </c>
    </row>
    <row r="1713" spans="2:51" s="12" customFormat="1" ht="13.5">
      <c r="B1713" s="251"/>
      <c r="C1713" s="252"/>
      <c r="D1713" s="248" t="s">
        <v>218</v>
      </c>
      <c r="E1713" s="253" t="s">
        <v>22</v>
      </c>
      <c r="F1713" s="254" t="s">
        <v>1507</v>
      </c>
      <c r="G1713" s="252"/>
      <c r="H1713" s="255">
        <v>21.415</v>
      </c>
      <c r="I1713" s="256"/>
      <c r="J1713" s="252"/>
      <c r="K1713" s="252"/>
      <c r="L1713" s="257"/>
      <c r="M1713" s="258"/>
      <c r="N1713" s="259"/>
      <c r="O1713" s="259"/>
      <c r="P1713" s="259"/>
      <c r="Q1713" s="259"/>
      <c r="R1713" s="259"/>
      <c r="S1713" s="259"/>
      <c r="T1713" s="260"/>
      <c r="AT1713" s="261" t="s">
        <v>218</v>
      </c>
      <c r="AU1713" s="261" t="s">
        <v>104</v>
      </c>
      <c r="AV1713" s="12" t="s">
        <v>85</v>
      </c>
      <c r="AW1713" s="12" t="s">
        <v>39</v>
      </c>
      <c r="AX1713" s="12" t="s">
        <v>76</v>
      </c>
      <c r="AY1713" s="261" t="s">
        <v>208</v>
      </c>
    </row>
    <row r="1714" spans="2:51" s="12" customFormat="1" ht="13.5">
      <c r="B1714" s="251"/>
      <c r="C1714" s="252"/>
      <c r="D1714" s="248" t="s">
        <v>218</v>
      </c>
      <c r="E1714" s="253" t="s">
        <v>22</v>
      </c>
      <c r="F1714" s="254" t="s">
        <v>1508</v>
      </c>
      <c r="G1714" s="252"/>
      <c r="H1714" s="255">
        <v>13.388</v>
      </c>
      <c r="I1714" s="256"/>
      <c r="J1714" s="252"/>
      <c r="K1714" s="252"/>
      <c r="L1714" s="257"/>
      <c r="M1714" s="258"/>
      <c r="N1714" s="259"/>
      <c r="O1714" s="259"/>
      <c r="P1714" s="259"/>
      <c r="Q1714" s="259"/>
      <c r="R1714" s="259"/>
      <c r="S1714" s="259"/>
      <c r="T1714" s="260"/>
      <c r="AT1714" s="261" t="s">
        <v>218</v>
      </c>
      <c r="AU1714" s="261" t="s">
        <v>104</v>
      </c>
      <c r="AV1714" s="12" t="s">
        <v>85</v>
      </c>
      <c r="AW1714" s="12" t="s">
        <v>39</v>
      </c>
      <c r="AX1714" s="12" t="s">
        <v>76</v>
      </c>
      <c r="AY1714" s="261" t="s">
        <v>208</v>
      </c>
    </row>
    <row r="1715" spans="2:51" s="12" customFormat="1" ht="13.5">
      <c r="B1715" s="251"/>
      <c r="C1715" s="252"/>
      <c r="D1715" s="248" t="s">
        <v>218</v>
      </c>
      <c r="E1715" s="253" t="s">
        <v>22</v>
      </c>
      <c r="F1715" s="254" t="s">
        <v>1509</v>
      </c>
      <c r="G1715" s="252"/>
      <c r="H1715" s="255">
        <v>65.773</v>
      </c>
      <c r="I1715" s="256"/>
      <c r="J1715" s="252"/>
      <c r="K1715" s="252"/>
      <c r="L1715" s="257"/>
      <c r="M1715" s="258"/>
      <c r="N1715" s="259"/>
      <c r="O1715" s="259"/>
      <c r="P1715" s="259"/>
      <c r="Q1715" s="259"/>
      <c r="R1715" s="259"/>
      <c r="S1715" s="259"/>
      <c r="T1715" s="260"/>
      <c r="AT1715" s="261" t="s">
        <v>218</v>
      </c>
      <c r="AU1715" s="261" t="s">
        <v>104</v>
      </c>
      <c r="AV1715" s="12" t="s">
        <v>85</v>
      </c>
      <c r="AW1715" s="12" t="s">
        <v>39</v>
      </c>
      <c r="AX1715" s="12" t="s">
        <v>76</v>
      </c>
      <c r="AY1715" s="261" t="s">
        <v>208</v>
      </c>
    </row>
    <row r="1716" spans="2:51" s="12" customFormat="1" ht="13.5">
      <c r="B1716" s="251"/>
      <c r="C1716" s="252"/>
      <c r="D1716" s="248" t="s">
        <v>218</v>
      </c>
      <c r="E1716" s="253" t="s">
        <v>22</v>
      </c>
      <c r="F1716" s="254" t="s">
        <v>1510</v>
      </c>
      <c r="G1716" s="252"/>
      <c r="H1716" s="255">
        <v>17.684</v>
      </c>
      <c r="I1716" s="256"/>
      <c r="J1716" s="252"/>
      <c r="K1716" s="252"/>
      <c r="L1716" s="257"/>
      <c r="M1716" s="258"/>
      <c r="N1716" s="259"/>
      <c r="O1716" s="259"/>
      <c r="P1716" s="259"/>
      <c r="Q1716" s="259"/>
      <c r="R1716" s="259"/>
      <c r="S1716" s="259"/>
      <c r="T1716" s="260"/>
      <c r="AT1716" s="261" t="s">
        <v>218</v>
      </c>
      <c r="AU1716" s="261" t="s">
        <v>104</v>
      </c>
      <c r="AV1716" s="12" t="s">
        <v>85</v>
      </c>
      <c r="AW1716" s="12" t="s">
        <v>39</v>
      </c>
      <c r="AX1716" s="12" t="s">
        <v>76</v>
      </c>
      <c r="AY1716" s="261" t="s">
        <v>208</v>
      </c>
    </row>
    <row r="1717" spans="2:51" s="12" customFormat="1" ht="13.5">
      <c r="B1717" s="251"/>
      <c r="C1717" s="252"/>
      <c r="D1717" s="248" t="s">
        <v>218</v>
      </c>
      <c r="E1717" s="253" t="s">
        <v>22</v>
      </c>
      <c r="F1717" s="254" t="s">
        <v>1511</v>
      </c>
      <c r="G1717" s="252"/>
      <c r="H1717" s="255">
        <v>23.283</v>
      </c>
      <c r="I1717" s="256"/>
      <c r="J1717" s="252"/>
      <c r="K1717" s="252"/>
      <c r="L1717" s="257"/>
      <c r="M1717" s="258"/>
      <c r="N1717" s="259"/>
      <c r="O1717" s="259"/>
      <c r="P1717" s="259"/>
      <c r="Q1717" s="259"/>
      <c r="R1717" s="259"/>
      <c r="S1717" s="259"/>
      <c r="T1717" s="260"/>
      <c r="AT1717" s="261" t="s">
        <v>218</v>
      </c>
      <c r="AU1717" s="261" t="s">
        <v>104</v>
      </c>
      <c r="AV1717" s="12" t="s">
        <v>85</v>
      </c>
      <c r="AW1717" s="12" t="s">
        <v>39</v>
      </c>
      <c r="AX1717" s="12" t="s">
        <v>76</v>
      </c>
      <c r="AY1717" s="261" t="s">
        <v>208</v>
      </c>
    </row>
    <row r="1718" spans="2:51" s="12" customFormat="1" ht="13.5">
      <c r="B1718" s="251"/>
      <c r="C1718" s="252"/>
      <c r="D1718" s="248" t="s">
        <v>218</v>
      </c>
      <c r="E1718" s="253" t="s">
        <v>22</v>
      </c>
      <c r="F1718" s="254" t="s">
        <v>1607</v>
      </c>
      <c r="G1718" s="252"/>
      <c r="H1718" s="255">
        <v>3.417</v>
      </c>
      <c r="I1718" s="256"/>
      <c r="J1718" s="252"/>
      <c r="K1718" s="252"/>
      <c r="L1718" s="257"/>
      <c r="M1718" s="258"/>
      <c r="N1718" s="259"/>
      <c r="O1718" s="259"/>
      <c r="P1718" s="259"/>
      <c r="Q1718" s="259"/>
      <c r="R1718" s="259"/>
      <c r="S1718" s="259"/>
      <c r="T1718" s="260"/>
      <c r="AT1718" s="261" t="s">
        <v>218</v>
      </c>
      <c r="AU1718" s="261" t="s">
        <v>104</v>
      </c>
      <c r="AV1718" s="12" t="s">
        <v>85</v>
      </c>
      <c r="AW1718" s="12" t="s">
        <v>39</v>
      </c>
      <c r="AX1718" s="12" t="s">
        <v>76</v>
      </c>
      <c r="AY1718" s="261" t="s">
        <v>208</v>
      </c>
    </row>
    <row r="1719" spans="2:51" s="12" customFormat="1" ht="13.5">
      <c r="B1719" s="251"/>
      <c r="C1719" s="252"/>
      <c r="D1719" s="248" t="s">
        <v>218</v>
      </c>
      <c r="E1719" s="253" t="s">
        <v>22</v>
      </c>
      <c r="F1719" s="254" t="s">
        <v>1513</v>
      </c>
      <c r="G1719" s="252"/>
      <c r="H1719" s="255">
        <v>43.559</v>
      </c>
      <c r="I1719" s="256"/>
      <c r="J1719" s="252"/>
      <c r="K1719" s="252"/>
      <c r="L1719" s="257"/>
      <c r="M1719" s="258"/>
      <c r="N1719" s="259"/>
      <c r="O1719" s="259"/>
      <c r="P1719" s="259"/>
      <c r="Q1719" s="259"/>
      <c r="R1719" s="259"/>
      <c r="S1719" s="259"/>
      <c r="T1719" s="260"/>
      <c r="AT1719" s="261" t="s">
        <v>218</v>
      </c>
      <c r="AU1719" s="261" t="s">
        <v>104</v>
      </c>
      <c r="AV1719" s="12" t="s">
        <v>85</v>
      </c>
      <c r="AW1719" s="12" t="s">
        <v>39</v>
      </c>
      <c r="AX1719" s="12" t="s">
        <v>76</v>
      </c>
      <c r="AY1719" s="261" t="s">
        <v>208</v>
      </c>
    </row>
    <row r="1720" spans="2:51" s="15" customFormat="1" ht="13.5">
      <c r="B1720" s="296"/>
      <c r="C1720" s="297"/>
      <c r="D1720" s="248" t="s">
        <v>218</v>
      </c>
      <c r="E1720" s="298" t="s">
        <v>22</v>
      </c>
      <c r="F1720" s="299" t="s">
        <v>695</v>
      </c>
      <c r="G1720" s="297"/>
      <c r="H1720" s="300">
        <v>502.898</v>
      </c>
      <c r="I1720" s="301"/>
      <c r="J1720" s="297"/>
      <c r="K1720" s="297"/>
      <c r="L1720" s="302"/>
      <c r="M1720" s="303"/>
      <c r="N1720" s="304"/>
      <c r="O1720" s="304"/>
      <c r="P1720" s="304"/>
      <c r="Q1720" s="304"/>
      <c r="R1720" s="304"/>
      <c r="S1720" s="304"/>
      <c r="T1720" s="305"/>
      <c r="AT1720" s="306" t="s">
        <v>218</v>
      </c>
      <c r="AU1720" s="306" t="s">
        <v>104</v>
      </c>
      <c r="AV1720" s="15" t="s">
        <v>104</v>
      </c>
      <c r="AW1720" s="15" t="s">
        <v>39</v>
      </c>
      <c r="AX1720" s="15" t="s">
        <v>76</v>
      </c>
      <c r="AY1720" s="306" t="s">
        <v>208</v>
      </c>
    </row>
    <row r="1721" spans="2:51" s="14" customFormat="1" ht="13.5">
      <c r="B1721" s="273"/>
      <c r="C1721" s="274"/>
      <c r="D1721" s="248" t="s">
        <v>218</v>
      </c>
      <c r="E1721" s="275" t="s">
        <v>22</v>
      </c>
      <c r="F1721" s="276" t="s">
        <v>752</v>
      </c>
      <c r="G1721" s="274"/>
      <c r="H1721" s="275" t="s">
        <v>22</v>
      </c>
      <c r="I1721" s="277"/>
      <c r="J1721" s="274"/>
      <c r="K1721" s="274"/>
      <c r="L1721" s="278"/>
      <c r="M1721" s="279"/>
      <c r="N1721" s="280"/>
      <c r="O1721" s="280"/>
      <c r="P1721" s="280"/>
      <c r="Q1721" s="280"/>
      <c r="R1721" s="280"/>
      <c r="S1721" s="280"/>
      <c r="T1721" s="281"/>
      <c r="AT1721" s="282" t="s">
        <v>218</v>
      </c>
      <c r="AU1721" s="282" t="s">
        <v>104</v>
      </c>
      <c r="AV1721" s="14" t="s">
        <v>18</v>
      </c>
      <c r="AW1721" s="14" t="s">
        <v>39</v>
      </c>
      <c r="AX1721" s="14" t="s">
        <v>76</v>
      </c>
      <c r="AY1721" s="282" t="s">
        <v>208</v>
      </c>
    </row>
    <row r="1722" spans="2:51" s="12" customFormat="1" ht="13.5">
      <c r="B1722" s="251"/>
      <c r="C1722" s="252"/>
      <c r="D1722" s="248" t="s">
        <v>218</v>
      </c>
      <c r="E1722" s="253" t="s">
        <v>22</v>
      </c>
      <c r="F1722" s="254" t="s">
        <v>1515</v>
      </c>
      <c r="G1722" s="252"/>
      <c r="H1722" s="255">
        <v>29.183</v>
      </c>
      <c r="I1722" s="256"/>
      <c r="J1722" s="252"/>
      <c r="K1722" s="252"/>
      <c r="L1722" s="257"/>
      <c r="M1722" s="258"/>
      <c r="N1722" s="259"/>
      <c r="O1722" s="259"/>
      <c r="P1722" s="259"/>
      <c r="Q1722" s="259"/>
      <c r="R1722" s="259"/>
      <c r="S1722" s="259"/>
      <c r="T1722" s="260"/>
      <c r="AT1722" s="261" t="s">
        <v>218</v>
      </c>
      <c r="AU1722" s="261" t="s">
        <v>104</v>
      </c>
      <c r="AV1722" s="12" t="s">
        <v>85</v>
      </c>
      <c r="AW1722" s="12" t="s">
        <v>39</v>
      </c>
      <c r="AX1722" s="12" t="s">
        <v>76</v>
      </c>
      <c r="AY1722" s="261" t="s">
        <v>208</v>
      </c>
    </row>
    <row r="1723" spans="2:51" s="12" customFormat="1" ht="13.5">
      <c r="B1723" s="251"/>
      <c r="C1723" s="252"/>
      <c r="D1723" s="248" t="s">
        <v>218</v>
      </c>
      <c r="E1723" s="253" t="s">
        <v>22</v>
      </c>
      <c r="F1723" s="254" t="s">
        <v>1516</v>
      </c>
      <c r="G1723" s="252"/>
      <c r="H1723" s="255">
        <v>0</v>
      </c>
      <c r="I1723" s="256"/>
      <c r="J1723" s="252"/>
      <c r="K1723" s="252"/>
      <c r="L1723" s="257"/>
      <c r="M1723" s="258"/>
      <c r="N1723" s="259"/>
      <c r="O1723" s="259"/>
      <c r="P1723" s="259"/>
      <c r="Q1723" s="259"/>
      <c r="R1723" s="259"/>
      <c r="S1723" s="259"/>
      <c r="T1723" s="260"/>
      <c r="AT1723" s="261" t="s">
        <v>218</v>
      </c>
      <c r="AU1723" s="261" t="s">
        <v>104</v>
      </c>
      <c r="AV1723" s="12" t="s">
        <v>85</v>
      </c>
      <c r="AW1723" s="12" t="s">
        <v>39</v>
      </c>
      <c r="AX1723" s="12" t="s">
        <v>76</v>
      </c>
      <c r="AY1723" s="261" t="s">
        <v>208</v>
      </c>
    </row>
    <row r="1724" spans="2:51" s="12" customFormat="1" ht="13.5">
      <c r="B1724" s="251"/>
      <c r="C1724" s="252"/>
      <c r="D1724" s="248" t="s">
        <v>218</v>
      </c>
      <c r="E1724" s="253" t="s">
        <v>22</v>
      </c>
      <c r="F1724" s="254" t="s">
        <v>1517</v>
      </c>
      <c r="G1724" s="252"/>
      <c r="H1724" s="255">
        <v>88.859</v>
      </c>
      <c r="I1724" s="256"/>
      <c r="J1724" s="252"/>
      <c r="K1724" s="252"/>
      <c r="L1724" s="257"/>
      <c r="M1724" s="258"/>
      <c r="N1724" s="259"/>
      <c r="O1724" s="259"/>
      <c r="P1724" s="259"/>
      <c r="Q1724" s="259"/>
      <c r="R1724" s="259"/>
      <c r="S1724" s="259"/>
      <c r="T1724" s="260"/>
      <c r="AT1724" s="261" t="s">
        <v>218</v>
      </c>
      <c r="AU1724" s="261" t="s">
        <v>104</v>
      </c>
      <c r="AV1724" s="12" t="s">
        <v>85</v>
      </c>
      <c r="AW1724" s="12" t="s">
        <v>39</v>
      </c>
      <c r="AX1724" s="12" t="s">
        <v>76</v>
      </c>
      <c r="AY1724" s="261" t="s">
        <v>208</v>
      </c>
    </row>
    <row r="1725" spans="2:51" s="12" customFormat="1" ht="13.5">
      <c r="B1725" s="251"/>
      <c r="C1725" s="252"/>
      <c r="D1725" s="248" t="s">
        <v>218</v>
      </c>
      <c r="E1725" s="253" t="s">
        <v>22</v>
      </c>
      <c r="F1725" s="254" t="s">
        <v>1518</v>
      </c>
      <c r="G1725" s="252"/>
      <c r="H1725" s="255">
        <v>68.35</v>
      </c>
      <c r="I1725" s="256"/>
      <c r="J1725" s="252"/>
      <c r="K1725" s="252"/>
      <c r="L1725" s="257"/>
      <c r="M1725" s="258"/>
      <c r="N1725" s="259"/>
      <c r="O1725" s="259"/>
      <c r="P1725" s="259"/>
      <c r="Q1725" s="259"/>
      <c r="R1725" s="259"/>
      <c r="S1725" s="259"/>
      <c r="T1725" s="260"/>
      <c r="AT1725" s="261" t="s">
        <v>218</v>
      </c>
      <c r="AU1725" s="261" t="s">
        <v>104</v>
      </c>
      <c r="AV1725" s="12" t="s">
        <v>85</v>
      </c>
      <c r="AW1725" s="12" t="s">
        <v>39</v>
      </c>
      <c r="AX1725" s="12" t="s">
        <v>76</v>
      </c>
      <c r="AY1725" s="261" t="s">
        <v>208</v>
      </c>
    </row>
    <row r="1726" spans="2:51" s="12" customFormat="1" ht="13.5">
      <c r="B1726" s="251"/>
      <c r="C1726" s="252"/>
      <c r="D1726" s="248" t="s">
        <v>218</v>
      </c>
      <c r="E1726" s="253" t="s">
        <v>22</v>
      </c>
      <c r="F1726" s="254" t="s">
        <v>1519</v>
      </c>
      <c r="G1726" s="252"/>
      <c r="H1726" s="255">
        <v>27.868</v>
      </c>
      <c r="I1726" s="256"/>
      <c r="J1726" s="252"/>
      <c r="K1726" s="252"/>
      <c r="L1726" s="257"/>
      <c r="M1726" s="258"/>
      <c r="N1726" s="259"/>
      <c r="O1726" s="259"/>
      <c r="P1726" s="259"/>
      <c r="Q1726" s="259"/>
      <c r="R1726" s="259"/>
      <c r="S1726" s="259"/>
      <c r="T1726" s="260"/>
      <c r="AT1726" s="261" t="s">
        <v>218</v>
      </c>
      <c r="AU1726" s="261" t="s">
        <v>104</v>
      </c>
      <c r="AV1726" s="12" t="s">
        <v>85</v>
      </c>
      <c r="AW1726" s="12" t="s">
        <v>39</v>
      </c>
      <c r="AX1726" s="12" t="s">
        <v>76</v>
      </c>
      <c r="AY1726" s="261" t="s">
        <v>208</v>
      </c>
    </row>
    <row r="1727" spans="2:51" s="12" customFormat="1" ht="13.5">
      <c r="B1727" s="251"/>
      <c r="C1727" s="252"/>
      <c r="D1727" s="248" t="s">
        <v>218</v>
      </c>
      <c r="E1727" s="253" t="s">
        <v>22</v>
      </c>
      <c r="F1727" s="254" t="s">
        <v>1520</v>
      </c>
      <c r="G1727" s="252"/>
      <c r="H1727" s="255">
        <v>68.125</v>
      </c>
      <c r="I1727" s="256"/>
      <c r="J1727" s="252"/>
      <c r="K1727" s="252"/>
      <c r="L1727" s="257"/>
      <c r="M1727" s="258"/>
      <c r="N1727" s="259"/>
      <c r="O1727" s="259"/>
      <c r="P1727" s="259"/>
      <c r="Q1727" s="259"/>
      <c r="R1727" s="259"/>
      <c r="S1727" s="259"/>
      <c r="T1727" s="260"/>
      <c r="AT1727" s="261" t="s">
        <v>218</v>
      </c>
      <c r="AU1727" s="261" t="s">
        <v>104</v>
      </c>
      <c r="AV1727" s="12" t="s">
        <v>85</v>
      </c>
      <c r="AW1727" s="12" t="s">
        <v>39</v>
      </c>
      <c r="AX1727" s="12" t="s">
        <v>76</v>
      </c>
      <c r="AY1727" s="261" t="s">
        <v>208</v>
      </c>
    </row>
    <row r="1728" spans="2:51" s="12" customFormat="1" ht="13.5">
      <c r="B1728" s="251"/>
      <c r="C1728" s="252"/>
      <c r="D1728" s="248" t="s">
        <v>218</v>
      </c>
      <c r="E1728" s="253" t="s">
        <v>22</v>
      </c>
      <c r="F1728" s="254" t="s">
        <v>1521</v>
      </c>
      <c r="G1728" s="252"/>
      <c r="H1728" s="255">
        <v>66.915</v>
      </c>
      <c r="I1728" s="256"/>
      <c r="J1728" s="252"/>
      <c r="K1728" s="252"/>
      <c r="L1728" s="257"/>
      <c r="M1728" s="258"/>
      <c r="N1728" s="259"/>
      <c r="O1728" s="259"/>
      <c r="P1728" s="259"/>
      <c r="Q1728" s="259"/>
      <c r="R1728" s="259"/>
      <c r="S1728" s="259"/>
      <c r="T1728" s="260"/>
      <c r="AT1728" s="261" t="s">
        <v>218</v>
      </c>
      <c r="AU1728" s="261" t="s">
        <v>104</v>
      </c>
      <c r="AV1728" s="12" t="s">
        <v>85</v>
      </c>
      <c r="AW1728" s="12" t="s">
        <v>39</v>
      </c>
      <c r="AX1728" s="12" t="s">
        <v>76</v>
      </c>
      <c r="AY1728" s="261" t="s">
        <v>208</v>
      </c>
    </row>
    <row r="1729" spans="2:51" s="12" customFormat="1" ht="13.5">
      <c r="B1729" s="251"/>
      <c r="C1729" s="252"/>
      <c r="D1729" s="248" t="s">
        <v>218</v>
      </c>
      <c r="E1729" s="253" t="s">
        <v>22</v>
      </c>
      <c r="F1729" s="254" t="s">
        <v>1522</v>
      </c>
      <c r="G1729" s="252"/>
      <c r="H1729" s="255">
        <v>18.468</v>
      </c>
      <c r="I1729" s="256"/>
      <c r="J1729" s="252"/>
      <c r="K1729" s="252"/>
      <c r="L1729" s="257"/>
      <c r="M1729" s="258"/>
      <c r="N1729" s="259"/>
      <c r="O1729" s="259"/>
      <c r="P1729" s="259"/>
      <c r="Q1729" s="259"/>
      <c r="R1729" s="259"/>
      <c r="S1729" s="259"/>
      <c r="T1729" s="260"/>
      <c r="AT1729" s="261" t="s">
        <v>218</v>
      </c>
      <c r="AU1729" s="261" t="s">
        <v>104</v>
      </c>
      <c r="AV1729" s="12" t="s">
        <v>85</v>
      </c>
      <c r="AW1729" s="12" t="s">
        <v>39</v>
      </c>
      <c r="AX1729" s="12" t="s">
        <v>76</v>
      </c>
      <c r="AY1729" s="261" t="s">
        <v>208</v>
      </c>
    </row>
    <row r="1730" spans="2:51" s="12" customFormat="1" ht="13.5">
      <c r="B1730" s="251"/>
      <c r="C1730" s="252"/>
      <c r="D1730" s="248" t="s">
        <v>218</v>
      </c>
      <c r="E1730" s="253" t="s">
        <v>22</v>
      </c>
      <c r="F1730" s="254" t="s">
        <v>1523</v>
      </c>
      <c r="G1730" s="252"/>
      <c r="H1730" s="255">
        <v>5.723</v>
      </c>
      <c r="I1730" s="256"/>
      <c r="J1730" s="252"/>
      <c r="K1730" s="252"/>
      <c r="L1730" s="257"/>
      <c r="M1730" s="258"/>
      <c r="N1730" s="259"/>
      <c r="O1730" s="259"/>
      <c r="P1730" s="259"/>
      <c r="Q1730" s="259"/>
      <c r="R1730" s="259"/>
      <c r="S1730" s="259"/>
      <c r="T1730" s="260"/>
      <c r="AT1730" s="261" t="s">
        <v>218</v>
      </c>
      <c r="AU1730" s="261" t="s">
        <v>104</v>
      </c>
      <c r="AV1730" s="12" t="s">
        <v>85</v>
      </c>
      <c r="AW1730" s="12" t="s">
        <v>39</v>
      </c>
      <c r="AX1730" s="12" t="s">
        <v>76</v>
      </c>
      <c r="AY1730" s="261" t="s">
        <v>208</v>
      </c>
    </row>
    <row r="1731" spans="2:51" s="12" customFormat="1" ht="13.5">
      <c r="B1731" s="251"/>
      <c r="C1731" s="252"/>
      <c r="D1731" s="248" t="s">
        <v>218</v>
      </c>
      <c r="E1731" s="253" t="s">
        <v>22</v>
      </c>
      <c r="F1731" s="254" t="s">
        <v>1524</v>
      </c>
      <c r="G1731" s="252"/>
      <c r="H1731" s="255">
        <v>13.717</v>
      </c>
      <c r="I1731" s="256"/>
      <c r="J1731" s="252"/>
      <c r="K1731" s="252"/>
      <c r="L1731" s="257"/>
      <c r="M1731" s="258"/>
      <c r="N1731" s="259"/>
      <c r="O1731" s="259"/>
      <c r="P1731" s="259"/>
      <c r="Q1731" s="259"/>
      <c r="R1731" s="259"/>
      <c r="S1731" s="259"/>
      <c r="T1731" s="260"/>
      <c r="AT1731" s="261" t="s">
        <v>218</v>
      </c>
      <c r="AU1731" s="261" t="s">
        <v>104</v>
      </c>
      <c r="AV1731" s="12" t="s">
        <v>85</v>
      </c>
      <c r="AW1731" s="12" t="s">
        <v>39</v>
      </c>
      <c r="AX1731" s="12" t="s">
        <v>76</v>
      </c>
      <c r="AY1731" s="261" t="s">
        <v>208</v>
      </c>
    </row>
    <row r="1732" spans="2:51" s="12" customFormat="1" ht="13.5">
      <c r="B1732" s="251"/>
      <c r="C1732" s="252"/>
      <c r="D1732" s="248" t="s">
        <v>218</v>
      </c>
      <c r="E1732" s="253" t="s">
        <v>22</v>
      </c>
      <c r="F1732" s="254" t="s">
        <v>1525</v>
      </c>
      <c r="G1732" s="252"/>
      <c r="H1732" s="255">
        <v>5.585</v>
      </c>
      <c r="I1732" s="256"/>
      <c r="J1732" s="252"/>
      <c r="K1732" s="252"/>
      <c r="L1732" s="257"/>
      <c r="M1732" s="258"/>
      <c r="N1732" s="259"/>
      <c r="O1732" s="259"/>
      <c r="P1732" s="259"/>
      <c r="Q1732" s="259"/>
      <c r="R1732" s="259"/>
      <c r="S1732" s="259"/>
      <c r="T1732" s="260"/>
      <c r="AT1732" s="261" t="s">
        <v>218</v>
      </c>
      <c r="AU1732" s="261" t="s">
        <v>104</v>
      </c>
      <c r="AV1732" s="12" t="s">
        <v>85</v>
      </c>
      <c r="AW1732" s="12" t="s">
        <v>39</v>
      </c>
      <c r="AX1732" s="12" t="s">
        <v>76</v>
      </c>
      <c r="AY1732" s="261" t="s">
        <v>208</v>
      </c>
    </row>
    <row r="1733" spans="2:51" s="12" customFormat="1" ht="13.5">
      <c r="B1733" s="251"/>
      <c r="C1733" s="252"/>
      <c r="D1733" s="248" t="s">
        <v>218</v>
      </c>
      <c r="E1733" s="253" t="s">
        <v>22</v>
      </c>
      <c r="F1733" s="254" t="s">
        <v>1526</v>
      </c>
      <c r="G1733" s="252"/>
      <c r="H1733" s="255">
        <v>7.648</v>
      </c>
      <c r="I1733" s="256"/>
      <c r="J1733" s="252"/>
      <c r="K1733" s="252"/>
      <c r="L1733" s="257"/>
      <c r="M1733" s="258"/>
      <c r="N1733" s="259"/>
      <c r="O1733" s="259"/>
      <c r="P1733" s="259"/>
      <c r="Q1733" s="259"/>
      <c r="R1733" s="259"/>
      <c r="S1733" s="259"/>
      <c r="T1733" s="260"/>
      <c r="AT1733" s="261" t="s">
        <v>218</v>
      </c>
      <c r="AU1733" s="261" t="s">
        <v>104</v>
      </c>
      <c r="AV1733" s="12" t="s">
        <v>85</v>
      </c>
      <c r="AW1733" s="12" t="s">
        <v>39</v>
      </c>
      <c r="AX1733" s="12" t="s">
        <v>76</v>
      </c>
      <c r="AY1733" s="261" t="s">
        <v>208</v>
      </c>
    </row>
    <row r="1734" spans="2:51" s="12" customFormat="1" ht="13.5">
      <c r="B1734" s="251"/>
      <c r="C1734" s="252"/>
      <c r="D1734" s="248" t="s">
        <v>218</v>
      </c>
      <c r="E1734" s="253" t="s">
        <v>22</v>
      </c>
      <c r="F1734" s="254" t="s">
        <v>1527</v>
      </c>
      <c r="G1734" s="252"/>
      <c r="H1734" s="255">
        <v>11.785</v>
      </c>
      <c r="I1734" s="256"/>
      <c r="J1734" s="252"/>
      <c r="K1734" s="252"/>
      <c r="L1734" s="257"/>
      <c r="M1734" s="258"/>
      <c r="N1734" s="259"/>
      <c r="O1734" s="259"/>
      <c r="P1734" s="259"/>
      <c r="Q1734" s="259"/>
      <c r="R1734" s="259"/>
      <c r="S1734" s="259"/>
      <c r="T1734" s="260"/>
      <c r="AT1734" s="261" t="s">
        <v>218</v>
      </c>
      <c r="AU1734" s="261" t="s">
        <v>104</v>
      </c>
      <c r="AV1734" s="12" t="s">
        <v>85</v>
      </c>
      <c r="AW1734" s="12" t="s">
        <v>39</v>
      </c>
      <c r="AX1734" s="12" t="s">
        <v>76</v>
      </c>
      <c r="AY1734" s="261" t="s">
        <v>208</v>
      </c>
    </row>
    <row r="1735" spans="2:51" s="12" customFormat="1" ht="13.5">
      <c r="B1735" s="251"/>
      <c r="C1735" s="252"/>
      <c r="D1735" s="248" t="s">
        <v>218</v>
      </c>
      <c r="E1735" s="253" t="s">
        <v>22</v>
      </c>
      <c r="F1735" s="254" t="s">
        <v>1528</v>
      </c>
      <c r="G1735" s="252"/>
      <c r="H1735" s="255">
        <v>6.432</v>
      </c>
      <c r="I1735" s="256"/>
      <c r="J1735" s="252"/>
      <c r="K1735" s="252"/>
      <c r="L1735" s="257"/>
      <c r="M1735" s="258"/>
      <c r="N1735" s="259"/>
      <c r="O1735" s="259"/>
      <c r="P1735" s="259"/>
      <c r="Q1735" s="259"/>
      <c r="R1735" s="259"/>
      <c r="S1735" s="259"/>
      <c r="T1735" s="260"/>
      <c r="AT1735" s="261" t="s">
        <v>218</v>
      </c>
      <c r="AU1735" s="261" t="s">
        <v>104</v>
      </c>
      <c r="AV1735" s="12" t="s">
        <v>85</v>
      </c>
      <c r="AW1735" s="12" t="s">
        <v>39</v>
      </c>
      <c r="AX1735" s="12" t="s">
        <v>76</v>
      </c>
      <c r="AY1735" s="261" t="s">
        <v>208</v>
      </c>
    </row>
    <row r="1736" spans="2:51" s="12" customFormat="1" ht="13.5">
      <c r="B1736" s="251"/>
      <c r="C1736" s="252"/>
      <c r="D1736" s="248" t="s">
        <v>218</v>
      </c>
      <c r="E1736" s="253" t="s">
        <v>22</v>
      </c>
      <c r="F1736" s="254" t="s">
        <v>1529</v>
      </c>
      <c r="G1736" s="252"/>
      <c r="H1736" s="255">
        <v>12.081</v>
      </c>
      <c r="I1736" s="256"/>
      <c r="J1736" s="252"/>
      <c r="K1736" s="252"/>
      <c r="L1736" s="257"/>
      <c r="M1736" s="258"/>
      <c r="N1736" s="259"/>
      <c r="O1736" s="259"/>
      <c r="P1736" s="259"/>
      <c r="Q1736" s="259"/>
      <c r="R1736" s="259"/>
      <c r="S1736" s="259"/>
      <c r="T1736" s="260"/>
      <c r="AT1736" s="261" t="s">
        <v>218</v>
      </c>
      <c r="AU1736" s="261" t="s">
        <v>104</v>
      </c>
      <c r="AV1736" s="12" t="s">
        <v>85</v>
      </c>
      <c r="AW1736" s="12" t="s">
        <v>39</v>
      </c>
      <c r="AX1736" s="12" t="s">
        <v>76</v>
      </c>
      <c r="AY1736" s="261" t="s">
        <v>208</v>
      </c>
    </row>
    <row r="1737" spans="2:51" s="12" customFormat="1" ht="13.5">
      <c r="B1737" s="251"/>
      <c r="C1737" s="252"/>
      <c r="D1737" s="248" t="s">
        <v>218</v>
      </c>
      <c r="E1737" s="253" t="s">
        <v>22</v>
      </c>
      <c r="F1737" s="254" t="s">
        <v>1530</v>
      </c>
      <c r="G1737" s="252"/>
      <c r="H1737" s="255">
        <v>4.383</v>
      </c>
      <c r="I1737" s="256"/>
      <c r="J1737" s="252"/>
      <c r="K1737" s="252"/>
      <c r="L1737" s="257"/>
      <c r="M1737" s="258"/>
      <c r="N1737" s="259"/>
      <c r="O1737" s="259"/>
      <c r="P1737" s="259"/>
      <c r="Q1737" s="259"/>
      <c r="R1737" s="259"/>
      <c r="S1737" s="259"/>
      <c r="T1737" s="260"/>
      <c r="AT1737" s="261" t="s">
        <v>218</v>
      </c>
      <c r="AU1737" s="261" t="s">
        <v>104</v>
      </c>
      <c r="AV1737" s="12" t="s">
        <v>85</v>
      </c>
      <c r="AW1737" s="12" t="s">
        <v>39</v>
      </c>
      <c r="AX1737" s="12" t="s">
        <v>76</v>
      </c>
      <c r="AY1737" s="261" t="s">
        <v>208</v>
      </c>
    </row>
    <row r="1738" spans="2:51" s="15" customFormat="1" ht="13.5">
      <c r="B1738" s="296"/>
      <c r="C1738" s="297"/>
      <c r="D1738" s="248" t="s">
        <v>218</v>
      </c>
      <c r="E1738" s="298" t="s">
        <v>22</v>
      </c>
      <c r="F1738" s="299" t="s">
        <v>703</v>
      </c>
      <c r="G1738" s="297"/>
      <c r="H1738" s="300">
        <v>435.122</v>
      </c>
      <c r="I1738" s="301"/>
      <c r="J1738" s="297"/>
      <c r="K1738" s="297"/>
      <c r="L1738" s="302"/>
      <c r="M1738" s="303"/>
      <c r="N1738" s="304"/>
      <c r="O1738" s="304"/>
      <c r="P1738" s="304"/>
      <c r="Q1738" s="304"/>
      <c r="R1738" s="304"/>
      <c r="S1738" s="304"/>
      <c r="T1738" s="305"/>
      <c r="AT1738" s="306" t="s">
        <v>218</v>
      </c>
      <c r="AU1738" s="306" t="s">
        <v>104</v>
      </c>
      <c r="AV1738" s="15" t="s">
        <v>104</v>
      </c>
      <c r="AW1738" s="15" t="s">
        <v>39</v>
      </c>
      <c r="AX1738" s="15" t="s">
        <v>76</v>
      </c>
      <c r="AY1738" s="306" t="s">
        <v>208</v>
      </c>
    </row>
    <row r="1739" spans="2:51" s="14" customFormat="1" ht="13.5">
      <c r="B1739" s="273"/>
      <c r="C1739" s="274"/>
      <c r="D1739" s="248" t="s">
        <v>218</v>
      </c>
      <c r="E1739" s="275" t="s">
        <v>22</v>
      </c>
      <c r="F1739" s="276" t="s">
        <v>753</v>
      </c>
      <c r="G1739" s="274"/>
      <c r="H1739" s="275" t="s">
        <v>22</v>
      </c>
      <c r="I1739" s="277"/>
      <c r="J1739" s="274"/>
      <c r="K1739" s="274"/>
      <c r="L1739" s="278"/>
      <c r="M1739" s="279"/>
      <c r="N1739" s="280"/>
      <c r="O1739" s="280"/>
      <c r="P1739" s="280"/>
      <c r="Q1739" s="280"/>
      <c r="R1739" s="280"/>
      <c r="S1739" s="280"/>
      <c r="T1739" s="281"/>
      <c r="AT1739" s="282" t="s">
        <v>218</v>
      </c>
      <c r="AU1739" s="282" t="s">
        <v>104</v>
      </c>
      <c r="AV1739" s="14" t="s">
        <v>18</v>
      </c>
      <c r="AW1739" s="14" t="s">
        <v>39</v>
      </c>
      <c r="AX1739" s="14" t="s">
        <v>76</v>
      </c>
      <c r="AY1739" s="282" t="s">
        <v>208</v>
      </c>
    </row>
    <row r="1740" spans="2:51" s="12" customFormat="1" ht="13.5">
      <c r="B1740" s="251"/>
      <c r="C1740" s="252"/>
      <c r="D1740" s="248" t="s">
        <v>218</v>
      </c>
      <c r="E1740" s="253" t="s">
        <v>22</v>
      </c>
      <c r="F1740" s="254" t="s">
        <v>1531</v>
      </c>
      <c r="G1740" s="252"/>
      <c r="H1740" s="255">
        <v>17.564</v>
      </c>
      <c r="I1740" s="256"/>
      <c r="J1740" s="252"/>
      <c r="K1740" s="252"/>
      <c r="L1740" s="257"/>
      <c r="M1740" s="258"/>
      <c r="N1740" s="259"/>
      <c r="O1740" s="259"/>
      <c r="P1740" s="259"/>
      <c r="Q1740" s="259"/>
      <c r="R1740" s="259"/>
      <c r="S1740" s="259"/>
      <c r="T1740" s="260"/>
      <c r="AT1740" s="261" t="s">
        <v>218</v>
      </c>
      <c r="AU1740" s="261" t="s">
        <v>104</v>
      </c>
      <c r="AV1740" s="12" t="s">
        <v>85</v>
      </c>
      <c r="AW1740" s="12" t="s">
        <v>39</v>
      </c>
      <c r="AX1740" s="12" t="s">
        <v>76</v>
      </c>
      <c r="AY1740" s="261" t="s">
        <v>208</v>
      </c>
    </row>
    <row r="1741" spans="2:51" s="12" customFormat="1" ht="13.5">
      <c r="B1741" s="251"/>
      <c r="C1741" s="252"/>
      <c r="D1741" s="248" t="s">
        <v>218</v>
      </c>
      <c r="E1741" s="253" t="s">
        <v>22</v>
      </c>
      <c r="F1741" s="254" t="s">
        <v>1532</v>
      </c>
      <c r="G1741" s="252"/>
      <c r="H1741" s="255">
        <v>0</v>
      </c>
      <c r="I1741" s="256"/>
      <c r="J1741" s="252"/>
      <c r="K1741" s="252"/>
      <c r="L1741" s="257"/>
      <c r="M1741" s="258"/>
      <c r="N1741" s="259"/>
      <c r="O1741" s="259"/>
      <c r="P1741" s="259"/>
      <c r="Q1741" s="259"/>
      <c r="R1741" s="259"/>
      <c r="S1741" s="259"/>
      <c r="T1741" s="260"/>
      <c r="AT1741" s="261" t="s">
        <v>218</v>
      </c>
      <c r="AU1741" s="261" t="s">
        <v>104</v>
      </c>
      <c r="AV1741" s="12" t="s">
        <v>85</v>
      </c>
      <c r="AW1741" s="12" t="s">
        <v>39</v>
      </c>
      <c r="AX1741" s="12" t="s">
        <v>76</v>
      </c>
      <c r="AY1741" s="261" t="s">
        <v>208</v>
      </c>
    </row>
    <row r="1742" spans="2:51" s="12" customFormat="1" ht="13.5">
      <c r="B1742" s="251"/>
      <c r="C1742" s="252"/>
      <c r="D1742" s="248" t="s">
        <v>218</v>
      </c>
      <c r="E1742" s="253" t="s">
        <v>22</v>
      </c>
      <c r="F1742" s="254" t="s">
        <v>1533</v>
      </c>
      <c r="G1742" s="252"/>
      <c r="H1742" s="255">
        <v>88.65</v>
      </c>
      <c r="I1742" s="256"/>
      <c r="J1742" s="252"/>
      <c r="K1742" s="252"/>
      <c r="L1742" s="257"/>
      <c r="M1742" s="258"/>
      <c r="N1742" s="259"/>
      <c r="O1742" s="259"/>
      <c r="P1742" s="259"/>
      <c r="Q1742" s="259"/>
      <c r="R1742" s="259"/>
      <c r="S1742" s="259"/>
      <c r="T1742" s="260"/>
      <c r="AT1742" s="261" t="s">
        <v>218</v>
      </c>
      <c r="AU1742" s="261" t="s">
        <v>104</v>
      </c>
      <c r="AV1742" s="12" t="s">
        <v>85</v>
      </c>
      <c r="AW1742" s="12" t="s">
        <v>39</v>
      </c>
      <c r="AX1742" s="12" t="s">
        <v>76</v>
      </c>
      <c r="AY1742" s="261" t="s">
        <v>208</v>
      </c>
    </row>
    <row r="1743" spans="2:51" s="12" customFormat="1" ht="13.5">
      <c r="B1743" s="251"/>
      <c r="C1743" s="252"/>
      <c r="D1743" s="248" t="s">
        <v>218</v>
      </c>
      <c r="E1743" s="253" t="s">
        <v>22</v>
      </c>
      <c r="F1743" s="254" t="s">
        <v>1534</v>
      </c>
      <c r="G1743" s="252"/>
      <c r="H1743" s="255">
        <v>68.125</v>
      </c>
      <c r="I1743" s="256"/>
      <c r="J1743" s="252"/>
      <c r="K1743" s="252"/>
      <c r="L1743" s="257"/>
      <c r="M1743" s="258"/>
      <c r="N1743" s="259"/>
      <c r="O1743" s="259"/>
      <c r="P1743" s="259"/>
      <c r="Q1743" s="259"/>
      <c r="R1743" s="259"/>
      <c r="S1743" s="259"/>
      <c r="T1743" s="260"/>
      <c r="AT1743" s="261" t="s">
        <v>218</v>
      </c>
      <c r="AU1743" s="261" t="s">
        <v>104</v>
      </c>
      <c r="AV1743" s="12" t="s">
        <v>85</v>
      </c>
      <c r="AW1743" s="12" t="s">
        <v>39</v>
      </c>
      <c r="AX1743" s="12" t="s">
        <v>76</v>
      </c>
      <c r="AY1743" s="261" t="s">
        <v>208</v>
      </c>
    </row>
    <row r="1744" spans="2:51" s="12" customFormat="1" ht="13.5">
      <c r="B1744" s="251"/>
      <c r="C1744" s="252"/>
      <c r="D1744" s="248" t="s">
        <v>218</v>
      </c>
      <c r="E1744" s="253" t="s">
        <v>22</v>
      </c>
      <c r="F1744" s="254" t="s">
        <v>1535</v>
      </c>
      <c r="G1744" s="252"/>
      <c r="H1744" s="255">
        <v>27.868</v>
      </c>
      <c r="I1744" s="256"/>
      <c r="J1744" s="252"/>
      <c r="K1744" s="252"/>
      <c r="L1744" s="257"/>
      <c r="M1744" s="258"/>
      <c r="N1744" s="259"/>
      <c r="O1744" s="259"/>
      <c r="P1744" s="259"/>
      <c r="Q1744" s="259"/>
      <c r="R1744" s="259"/>
      <c r="S1744" s="259"/>
      <c r="T1744" s="260"/>
      <c r="AT1744" s="261" t="s">
        <v>218</v>
      </c>
      <c r="AU1744" s="261" t="s">
        <v>104</v>
      </c>
      <c r="AV1744" s="12" t="s">
        <v>85</v>
      </c>
      <c r="AW1744" s="12" t="s">
        <v>39</v>
      </c>
      <c r="AX1744" s="12" t="s">
        <v>76</v>
      </c>
      <c r="AY1744" s="261" t="s">
        <v>208</v>
      </c>
    </row>
    <row r="1745" spans="2:51" s="12" customFormat="1" ht="13.5">
      <c r="B1745" s="251"/>
      <c r="C1745" s="252"/>
      <c r="D1745" s="248" t="s">
        <v>218</v>
      </c>
      <c r="E1745" s="253" t="s">
        <v>22</v>
      </c>
      <c r="F1745" s="254" t="s">
        <v>1536</v>
      </c>
      <c r="G1745" s="252"/>
      <c r="H1745" s="255">
        <v>68.125</v>
      </c>
      <c r="I1745" s="256"/>
      <c r="J1745" s="252"/>
      <c r="K1745" s="252"/>
      <c r="L1745" s="257"/>
      <c r="M1745" s="258"/>
      <c r="N1745" s="259"/>
      <c r="O1745" s="259"/>
      <c r="P1745" s="259"/>
      <c r="Q1745" s="259"/>
      <c r="R1745" s="259"/>
      <c r="S1745" s="259"/>
      <c r="T1745" s="260"/>
      <c r="AT1745" s="261" t="s">
        <v>218</v>
      </c>
      <c r="AU1745" s="261" t="s">
        <v>104</v>
      </c>
      <c r="AV1745" s="12" t="s">
        <v>85</v>
      </c>
      <c r="AW1745" s="12" t="s">
        <v>39</v>
      </c>
      <c r="AX1745" s="12" t="s">
        <v>76</v>
      </c>
      <c r="AY1745" s="261" t="s">
        <v>208</v>
      </c>
    </row>
    <row r="1746" spans="2:51" s="12" customFormat="1" ht="13.5">
      <c r="B1746" s="251"/>
      <c r="C1746" s="252"/>
      <c r="D1746" s="248" t="s">
        <v>218</v>
      </c>
      <c r="E1746" s="253" t="s">
        <v>22</v>
      </c>
      <c r="F1746" s="254" t="s">
        <v>1537</v>
      </c>
      <c r="G1746" s="252"/>
      <c r="H1746" s="255">
        <v>66.94</v>
      </c>
      <c r="I1746" s="256"/>
      <c r="J1746" s="252"/>
      <c r="K1746" s="252"/>
      <c r="L1746" s="257"/>
      <c r="M1746" s="258"/>
      <c r="N1746" s="259"/>
      <c r="O1746" s="259"/>
      <c r="P1746" s="259"/>
      <c r="Q1746" s="259"/>
      <c r="R1746" s="259"/>
      <c r="S1746" s="259"/>
      <c r="T1746" s="260"/>
      <c r="AT1746" s="261" t="s">
        <v>218</v>
      </c>
      <c r="AU1746" s="261" t="s">
        <v>104</v>
      </c>
      <c r="AV1746" s="12" t="s">
        <v>85</v>
      </c>
      <c r="AW1746" s="12" t="s">
        <v>39</v>
      </c>
      <c r="AX1746" s="12" t="s">
        <v>76</v>
      </c>
      <c r="AY1746" s="261" t="s">
        <v>208</v>
      </c>
    </row>
    <row r="1747" spans="2:51" s="12" customFormat="1" ht="13.5">
      <c r="B1747" s="251"/>
      <c r="C1747" s="252"/>
      <c r="D1747" s="248" t="s">
        <v>218</v>
      </c>
      <c r="E1747" s="253" t="s">
        <v>22</v>
      </c>
      <c r="F1747" s="254" t="s">
        <v>1538</v>
      </c>
      <c r="G1747" s="252"/>
      <c r="H1747" s="255">
        <v>18.468</v>
      </c>
      <c r="I1747" s="256"/>
      <c r="J1747" s="252"/>
      <c r="K1747" s="252"/>
      <c r="L1747" s="257"/>
      <c r="M1747" s="258"/>
      <c r="N1747" s="259"/>
      <c r="O1747" s="259"/>
      <c r="P1747" s="259"/>
      <c r="Q1747" s="259"/>
      <c r="R1747" s="259"/>
      <c r="S1747" s="259"/>
      <c r="T1747" s="260"/>
      <c r="AT1747" s="261" t="s">
        <v>218</v>
      </c>
      <c r="AU1747" s="261" t="s">
        <v>104</v>
      </c>
      <c r="AV1747" s="12" t="s">
        <v>85</v>
      </c>
      <c r="AW1747" s="12" t="s">
        <v>39</v>
      </c>
      <c r="AX1747" s="12" t="s">
        <v>76</v>
      </c>
      <c r="AY1747" s="261" t="s">
        <v>208</v>
      </c>
    </row>
    <row r="1748" spans="2:51" s="12" customFormat="1" ht="13.5">
      <c r="B1748" s="251"/>
      <c r="C1748" s="252"/>
      <c r="D1748" s="248" t="s">
        <v>218</v>
      </c>
      <c r="E1748" s="253" t="s">
        <v>22</v>
      </c>
      <c r="F1748" s="254" t="s">
        <v>1539</v>
      </c>
      <c r="G1748" s="252"/>
      <c r="H1748" s="255">
        <v>5.735</v>
      </c>
      <c r="I1748" s="256"/>
      <c r="J1748" s="252"/>
      <c r="K1748" s="252"/>
      <c r="L1748" s="257"/>
      <c r="M1748" s="258"/>
      <c r="N1748" s="259"/>
      <c r="O1748" s="259"/>
      <c r="P1748" s="259"/>
      <c r="Q1748" s="259"/>
      <c r="R1748" s="259"/>
      <c r="S1748" s="259"/>
      <c r="T1748" s="260"/>
      <c r="AT1748" s="261" t="s">
        <v>218</v>
      </c>
      <c r="AU1748" s="261" t="s">
        <v>104</v>
      </c>
      <c r="AV1748" s="12" t="s">
        <v>85</v>
      </c>
      <c r="AW1748" s="12" t="s">
        <v>39</v>
      </c>
      <c r="AX1748" s="12" t="s">
        <v>76</v>
      </c>
      <c r="AY1748" s="261" t="s">
        <v>208</v>
      </c>
    </row>
    <row r="1749" spans="2:51" s="12" customFormat="1" ht="13.5">
      <c r="B1749" s="251"/>
      <c r="C1749" s="252"/>
      <c r="D1749" s="248" t="s">
        <v>218</v>
      </c>
      <c r="E1749" s="253" t="s">
        <v>22</v>
      </c>
      <c r="F1749" s="254" t="s">
        <v>1540</v>
      </c>
      <c r="G1749" s="252"/>
      <c r="H1749" s="255">
        <v>13.717</v>
      </c>
      <c r="I1749" s="256"/>
      <c r="J1749" s="252"/>
      <c r="K1749" s="252"/>
      <c r="L1749" s="257"/>
      <c r="M1749" s="258"/>
      <c r="N1749" s="259"/>
      <c r="O1749" s="259"/>
      <c r="P1749" s="259"/>
      <c r="Q1749" s="259"/>
      <c r="R1749" s="259"/>
      <c r="S1749" s="259"/>
      <c r="T1749" s="260"/>
      <c r="AT1749" s="261" t="s">
        <v>218</v>
      </c>
      <c r="AU1749" s="261" t="s">
        <v>104</v>
      </c>
      <c r="AV1749" s="12" t="s">
        <v>85</v>
      </c>
      <c r="AW1749" s="12" t="s">
        <v>39</v>
      </c>
      <c r="AX1749" s="12" t="s">
        <v>76</v>
      </c>
      <c r="AY1749" s="261" t="s">
        <v>208</v>
      </c>
    </row>
    <row r="1750" spans="2:51" s="12" customFormat="1" ht="13.5">
      <c r="B1750" s="251"/>
      <c r="C1750" s="252"/>
      <c r="D1750" s="248" t="s">
        <v>218</v>
      </c>
      <c r="E1750" s="253" t="s">
        <v>22</v>
      </c>
      <c r="F1750" s="254" t="s">
        <v>1541</v>
      </c>
      <c r="G1750" s="252"/>
      <c r="H1750" s="255">
        <v>5.585</v>
      </c>
      <c r="I1750" s="256"/>
      <c r="J1750" s="252"/>
      <c r="K1750" s="252"/>
      <c r="L1750" s="257"/>
      <c r="M1750" s="258"/>
      <c r="N1750" s="259"/>
      <c r="O1750" s="259"/>
      <c r="P1750" s="259"/>
      <c r="Q1750" s="259"/>
      <c r="R1750" s="259"/>
      <c r="S1750" s="259"/>
      <c r="T1750" s="260"/>
      <c r="AT1750" s="261" t="s">
        <v>218</v>
      </c>
      <c r="AU1750" s="261" t="s">
        <v>104</v>
      </c>
      <c r="AV1750" s="12" t="s">
        <v>85</v>
      </c>
      <c r="AW1750" s="12" t="s">
        <v>39</v>
      </c>
      <c r="AX1750" s="12" t="s">
        <v>76</v>
      </c>
      <c r="AY1750" s="261" t="s">
        <v>208</v>
      </c>
    </row>
    <row r="1751" spans="2:51" s="12" customFormat="1" ht="13.5">
      <c r="B1751" s="251"/>
      <c r="C1751" s="252"/>
      <c r="D1751" s="248" t="s">
        <v>218</v>
      </c>
      <c r="E1751" s="253" t="s">
        <v>22</v>
      </c>
      <c r="F1751" s="254" t="s">
        <v>1542</v>
      </c>
      <c r="G1751" s="252"/>
      <c r="H1751" s="255">
        <v>7.265</v>
      </c>
      <c r="I1751" s="256"/>
      <c r="J1751" s="252"/>
      <c r="K1751" s="252"/>
      <c r="L1751" s="257"/>
      <c r="M1751" s="258"/>
      <c r="N1751" s="259"/>
      <c r="O1751" s="259"/>
      <c r="P1751" s="259"/>
      <c r="Q1751" s="259"/>
      <c r="R1751" s="259"/>
      <c r="S1751" s="259"/>
      <c r="T1751" s="260"/>
      <c r="AT1751" s="261" t="s">
        <v>218</v>
      </c>
      <c r="AU1751" s="261" t="s">
        <v>104</v>
      </c>
      <c r="AV1751" s="12" t="s">
        <v>85</v>
      </c>
      <c r="AW1751" s="12" t="s">
        <v>39</v>
      </c>
      <c r="AX1751" s="12" t="s">
        <v>76</v>
      </c>
      <c r="AY1751" s="261" t="s">
        <v>208</v>
      </c>
    </row>
    <row r="1752" spans="2:51" s="12" customFormat="1" ht="13.5">
      <c r="B1752" s="251"/>
      <c r="C1752" s="252"/>
      <c r="D1752" s="248" t="s">
        <v>218</v>
      </c>
      <c r="E1752" s="253" t="s">
        <v>22</v>
      </c>
      <c r="F1752" s="254" t="s">
        <v>1543</v>
      </c>
      <c r="G1752" s="252"/>
      <c r="H1752" s="255">
        <v>12.516</v>
      </c>
      <c r="I1752" s="256"/>
      <c r="J1752" s="252"/>
      <c r="K1752" s="252"/>
      <c r="L1752" s="257"/>
      <c r="M1752" s="258"/>
      <c r="N1752" s="259"/>
      <c r="O1752" s="259"/>
      <c r="P1752" s="259"/>
      <c r="Q1752" s="259"/>
      <c r="R1752" s="259"/>
      <c r="S1752" s="259"/>
      <c r="T1752" s="260"/>
      <c r="AT1752" s="261" t="s">
        <v>218</v>
      </c>
      <c r="AU1752" s="261" t="s">
        <v>104</v>
      </c>
      <c r="AV1752" s="12" t="s">
        <v>85</v>
      </c>
      <c r="AW1752" s="12" t="s">
        <v>39</v>
      </c>
      <c r="AX1752" s="12" t="s">
        <v>76</v>
      </c>
      <c r="AY1752" s="261" t="s">
        <v>208</v>
      </c>
    </row>
    <row r="1753" spans="2:51" s="12" customFormat="1" ht="13.5">
      <c r="B1753" s="251"/>
      <c r="C1753" s="252"/>
      <c r="D1753" s="248" t="s">
        <v>218</v>
      </c>
      <c r="E1753" s="253" t="s">
        <v>22</v>
      </c>
      <c r="F1753" s="254" t="s">
        <v>1544</v>
      </c>
      <c r="G1753" s="252"/>
      <c r="H1753" s="255">
        <v>6.432</v>
      </c>
      <c r="I1753" s="256"/>
      <c r="J1753" s="252"/>
      <c r="K1753" s="252"/>
      <c r="L1753" s="257"/>
      <c r="M1753" s="258"/>
      <c r="N1753" s="259"/>
      <c r="O1753" s="259"/>
      <c r="P1753" s="259"/>
      <c r="Q1753" s="259"/>
      <c r="R1753" s="259"/>
      <c r="S1753" s="259"/>
      <c r="T1753" s="260"/>
      <c r="AT1753" s="261" t="s">
        <v>218</v>
      </c>
      <c r="AU1753" s="261" t="s">
        <v>104</v>
      </c>
      <c r="AV1753" s="12" t="s">
        <v>85</v>
      </c>
      <c r="AW1753" s="12" t="s">
        <v>39</v>
      </c>
      <c r="AX1753" s="12" t="s">
        <v>76</v>
      </c>
      <c r="AY1753" s="261" t="s">
        <v>208</v>
      </c>
    </row>
    <row r="1754" spans="2:51" s="12" customFormat="1" ht="13.5">
      <c r="B1754" s="251"/>
      <c r="C1754" s="252"/>
      <c r="D1754" s="248" t="s">
        <v>218</v>
      </c>
      <c r="E1754" s="253" t="s">
        <v>22</v>
      </c>
      <c r="F1754" s="254" t="s">
        <v>1545</v>
      </c>
      <c r="G1754" s="252"/>
      <c r="H1754" s="255">
        <v>12.66</v>
      </c>
      <c r="I1754" s="256"/>
      <c r="J1754" s="252"/>
      <c r="K1754" s="252"/>
      <c r="L1754" s="257"/>
      <c r="M1754" s="258"/>
      <c r="N1754" s="259"/>
      <c r="O1754" s="259"/>
      <c r="P1754" s="259"/>
      <c r="Q1754" s="259"/>
      <c r="R1754" s="259"/>
      <c r="S1754" s="259"/>
      <c r="T1754" s="260"/>
      <c r="AT1754" s="261" t="s">
        <v>218</v>
      </c>
      <c r="AU1754" s="261" t="s">
        <v>104</v>
      </c>
      <c r="AV1754" s="12" t="s">
        <v>85</v>
      </c>
      <c r="AW1754" s="12" t="s">
        <v>39</v>
      </c>
      <c r="AX1754" s="12" t="s">
        <v>76</v>
      </c>
      <c r="AY1754" s="261" t="s">
        <v>208</v>
      </c>
    </row>
    <row r="1755" spans="2:51" s="12" customFormat="1" ht="13.5">
      <c r="B1755" s="251"/>
      <c r="C1755" s="252"/>
      <c r="D1755" s="248" t="s">
        <v>218</v>
      </c>
      <c r="E1755" s="253" t="s">
        <v>22</v>
      </c>
      <c r="F1755" s="254" t="s">
        <v>1546</v>
      </c>
      <c r="G1755" s="252"/>
      <c r="H1755" s="255">
        <v>4.627</v>
      </c>
      <c r="I1755" s="256"/>
      <c r="J1755" s="252"/>
      <c r="K1755" s="252"/>
      <c r="L1755" s="257"/>
      <c r="M1755" s="258"/>
      <c r="N1755" s="259"/>
      <c r="O1755" s="259"/>
      <c r="P1755" s="259"/>
      <c r="Q1755" s="259"/>
      <c r="R1755" s="259"/>
      <c r="S1755" s="259"/>
      <c r="T1755" s="260"/>
      <c r="AT1755" s="261" t="s">
        <v>218</v>
      </c>
      <c r="AU1755" s="261" t="s">
        <v>104</v>
      </c>
      <c r="AV1755" s="12" t="s">
        <v>85</v>
      </c>
      <c r="AW1755" s="12" t="s">
        <v>39</v>
      </c>
      <c r="AX1755" s="12" t="s">
        <v>76</v>
      </c>
      <c r="AY1755" s="261" t="s">
        <v>208</v>
      </c>
    </row>
    <row r="1756" spans="2:51" s="15" customFormat="1" ht="13.5">
      <c r="B1756" s="296"/>
      <c r="C1756" s="297"/>
      <c r="D1756" s="248" t="s">
        <v>218</v>
      </c>
      <c r="E1756" s="298" t="s">
        <v>22</v>
      </c>
      <c r="F1756" s="299" t="s">
        <v>710</v>
      </c>
      <c r="G1756" s="297"/>
      <c r="H1756" s="300">
        <v>424.277</v>
      </c>
      <c r="I1756" s="301"/>
      <c r="J1756" s="297"/>
      <c r="K1756" s="297"/>
      <c r="L1756" s="302"/>
      <c r="M1756" s="303"/>
      <c r="N1756" s="304"/>
      <c r="O1756" s="304"/>
      <c r="P1756" s="304"/>
      <c r="Q1756" s="304"/>
      <c r="R1756" s="304"/>
      <c r="S1756" s="304"/>
      <c r="T1756" s="305"/>
      <c r="AT1756" s="306" t="s">
        <v>218</v>
      </c>
      <c r="AU1756" s="306" t="s">
        <v>104</v>
      </c>
      <c r="AV1756" s="15" t="s">
        <v>104</v>
      </c>
      <c r="AW1756" s="15" t="s">
        <v>39</v>
      </c>
      <c r="AX1756" s="15" t="s">
        <v>76</v>
      </c>
      <c r="AY1756" s="306" t="s">
        <v>208</v>
      </c>
    </row>
    <row r="1757" spans="2:51" s="13" customFormat="1" ht="13.5">
      <c r="B1757" s="262"/>
      <c r="C1757" s="263"/>
      <c r="D1757" s="248" t="s">
        <v>218</v>
      </c>
      <c r="E1757" s="264" t="s">
        <v>22</v>
      </c>
      <c r="F1757" s="265" t="s">
        <v>259</v>
      </c>
      <c r="G1757" s="263"/>
      <c r="H1757" s="266">
        <v>1362.297</v>
      </c>
      <c r="I1757" s="267"/>
      <c r="J1757" s="263"/>
      <c r="K1757" s="263"/>
      <c r="L1757" s="268"/>
      <c r="M1757" s="269"/>
      <c r="N1757" s="270"/>
      <c r="O1757" s="270"/>
      <c r="P1757" s="270"/>
      <c r="Q1757" s="270"/>
      <c r="R1757" s="270"/>
      <c r="S1757" s="270"/>
      <c r="T1757" s="271"/>
      <c r="AT1757" s="272" t="s">
        <v>218</v>
      </c>
      <c r="AU1757" s="272" t="s">
        <v>104</v>
      </c>
      <c r="AV1757" s="13" t="s">
        <v>121</v>
      </c>
      <c r="AW1757" s="13" t="s">
        <v>39</v>
      </c>
      <c r="AX1757" s="13" t="s">
        <v>18</v>
      </c>
      <c r="AY1757" s="272" t="s">
        <v>208</v>
      </c>
    </row>
    <row r="1758" spans="2:65" s="1" customFormat="1" ht="25.5" customHeight="1">
      <c r="B1758" s="48"/>
      <c r="C1758" s="236" t="s">
        <v>1958</v>
      </c>
      <c r="D1758" s="236" t="s">
        <v>210</v>
      </c>
      <c r="E1758" s="237" t="s">
        <v>1959</v>
      </c>
      <c r="F1758" s="238" t="s">
        <v>1960</v>
      </c>
      <c r="G1758" s="239" t="s">
        <v>213</v>
      </c>
      <c r="H1758" s="240">
        <v>13622.97</v>
      </c>
      <c r="I1758" s="241"/>
      <c r="J1758" s="242">
        <f>ROUND(I1758*H1758,2)</f>
        <v>0</v>
      </c>
      <c r="K1758" s="238" t="s">
        <v>22</v>
      </c>
      <c r="L1758" s="74"/>
      <c r="M1758" s="243" t="s">
        <v>22</v>
      </c>
      <c r="N1758" s="244" t="s">
        <v>47</v>
      </c>
      <c r="O1758" s="49"/>
      <c r="P1758" s="245">
        <f>O1758*H1758</f>
        <v>0</v>
      </c>
      <c r="Q1758" s="245">
        <v>0</v>
      </c>
      <c r="R1758" s="245">
        <f>Q1758*H1758</f>
        <v>0</v>
      </c>
      <c r="S1758" s="245">
        <v>0</v>
      </c>
      <c r="T1758" s="246">
        <f>S1758*H1758</f>
        <v>0</v>
      </c>
      <c r="AR1758" s="26" t="s">
        <v>121</v>
      </c>
      <c r="AT1758" s="26" t="s">
        <v>210</v>
      </c>
      <c r="AU1758" s="26" t="s">
        <v>104</v>
      </c>
      <c r="AY1758" s="26" t="s">
        <v>208</v>
      </c>
      <c r="BE1758" s="247">
        <f>IF(N1758="základní",J1758,0)</f>
        <v>0</v>
      </c>
      <c r="BF1758" s="247">
        <f>IF(N1758="snížená",J1758,0)</f>
        <v>0</v>
      </c>
      <c r="BG1758" s="247">
        <f>IF(N1758="zákl. přenesená",J1758,0)</f>
        <v>0</v>
      </c>
      <c r="BH1758" s="247">
        <f>IF(N1758="sníž. přenesená",J1758,0)</f>
        <v>0</v>
      </c>
      <c r="BI1758" s="247">
        <f>IF(N1758="nulová",J1758,0)</f>
        <v>0</v>
      </c>
      <c r="BJ1758" s="26" t="s">
        <v>18</v>
      </c>
      <c r="BK1758" s="247">
        <f>ROUND(I1758*H1758,2)</f>
        <v>0</v>
      </c>
      <c r="BL1758" s="26" t="s">
        <v>121</v>
      </c>
      <c r="BM1758" s="26" t="s">
        <v>1961</v>
      </c>
    </row>
    <row r="1759" spans="2:51" s="12" customFormat="1" ht="13.5">
      <c r="B1759" s="251"/>
      <c r="C1759" s="252"/>
      <c r="D1759" s="248" t="s">
        <v>218</v>
      </c>
      <c r="E1759" s="252"/>
      <c r="F1759" s="254" t="s">
        <v>1962</v>
      </c>
      <c r="G1759" s="252"/>
      <c r="H1759" s="255">
        <v>13622.97</v>
      </c>
      <c r="I1759" s="256"/>
      <c r="J1759" s="252"/>
      <c r="K1759" s="252"/>
      <c r="L1759" s="257"/>
      <c r="M1759" s="258"/>
      <c r="N1759" s="259"/>
      <c r="O1759" s="259"/>
      <c r="P1759" s="259"/>
      <c r="Q1759" s="259"/>
      <c r="R1759" s="259"/>
      <c r="S1759" s="259"/>
      <c r="T1759" s="260"/>
      <c r="AT1759" s="261" t="s">
        <v>218</v>
      </c>
      <c r="AU1759" s="261" t="s">
        <v>104</v>
      </c>
      <c r="AV1759" s="12" t="s">
        <v>85</v>
      </c>
      <c r="AW1759" s="12" t="s">
        <v>6</v>
      </c>
      <c r="AX1759" s="12" t="s">
        <v>18</v>
      </c>
      <c r="AY1759" s="261" t="s">
        <v>208</v>
      </c>
    </row>
    <row r="1760" spans="2:63" s="11" customFormat="1" ht="22.3" customHeight="1">
      <c r="B1760" s="220"/>
      <c r="C1760" s="221"/>
      <c r="D1760" s="222" t="s">
        <v>75</v>
      </c>
      <c r="E1760" s="234" t="s">
        <v>1220</v>
      </c>
      <c r="F1760" s="234" t="s">
        <v>1963</v>
      </c>
      <c r="G1760" s="221"/>
      <c r="H1760" s="221"/>
      <c r="I1760" s="224"/>
      <c r="J1760" s="235">
        <f>BK1760</f>
        <v>0</v>
      </c>
      <c r="K1760" s="221"/>
      <c r="L1760" s="226"/>
      <c r="M1760" s="227"/>
      <c r="N1760" s="228"/>
      <c r="O1760" s="228"/>
      <c r="P1760" s="229">
        <f>P1761</f>
        <v>0</v>
      </c>
      <c r="Q1760" s="228"/>
      <c r="R1760" s="229">
        <f>R1761</f>
        <v>0</v>
      </c>
      <c r="S1760" s="228"/>
      <c r="T1760" s="230">
        <f>T1761</f>
        <v>0</v>
      </c>
      <c r="AR1760" s="231" t="s">
        <v>18</v>
      </c>
      <c r="AT1760" s="232" t="s">
        <v>75</v>
      </c>
      <c r="AU1760" s="232" t="s">
        <v>85</v>
      </c>
      <c r="AY1760" s="231" t="s">
        <v>208</v>
      </c>
      <c r="BK1760" s="233">
        <f>BK1761</f>
        <v>0</v>
      </c>
    </row>
    <row r="1761" spans="2:65" s="1" customFormat="1" ht="25.5" customHeight="1">
      <c r="B1761" s="48"/>
      <c r="C1761" s="236" t="s">
        <v>1964</v>
      </c>
      <c r="D1761" s="236" t="s">
        <v>210</v>
      </c>
      <c r="E1761" s="237" t="s">
        <v>1965</v>
      </c>
      <c r="F1761" s="238" t="s">
        <v>1966</v>
      </c>
      <c r="G1761" s="239" t="s">
        <v>263</v>
      </c>
      <c r="H1761" s="240">
        <v>1</v>
      </c>
      <c r="I1761" s="241"/>
      <c r="J1761" s="242">
        <f>ROUND(I1761*H1761,2)</f>
        <v>0</v>
      </c>
      <c r="K1761" s="238" t="s">
        <v>22</v>
      </c>
      <c r="L1761" s="74"/>
      <c r="M1761" s="243" t="s">
        <v>22</v>
      </c>
      <c r="N1761" s="244" t="s">
        <v>47</v>
      </c>
      <c r="O1761" s="49"/>
      <c r="P1761" s="245">
        <f>O1761*H1761</f>
        <v>0</v>
      </c>
      <c r="Q1761" s="245">
        <v>0</v>
      </c>
      <c r="R1761" s="245">
        <f>Q1761*H1761</f>
        <v>0</v>
      </c>
      <c r="S1761" s="245">
        <v>0</v>
      </c>
      <c r="T1761" s="246">
        <f>S1761*H1761</f>
        <v>0</v>
      </c>
      <c r="AR1761" s="26" t="s">
        <v>121</v>
      </c>
      <c r="AT1761" s="26" t="s">
        <v>210</v>
      </c>
      <c r="AU1761" s="26" t="s">
        <v>104</v>
      </c>
      <c r="AY1761" s="26" t="s">
        <v>208</v>
      </c>
      <c r="BE1761" s="247">
        <f>IF(N1761="základní",J1761,0)</f>
        <v>0</v>
      </c>
      <c r="BF1761" s="247">
        <f>IF(N1761="snížená",J1761,0)</f>
        <v>0</v>
      </c>
      <c r="BG1761" s="247">
        <f>IF(N1761="zákl. přenesená",J1761,0)</f>
        <v>0</v>
      </c>
      <c r="BH1761" s="247">
        <f>IF(N1761="sníž. přenesená",J1761,0)</f>
        <v>0</v>
      </c>
      <c r="BI1761" s="247">
        <f>IF(N1761="nulová",J1761,0)</f>
        <v>0</v>
      </c>
      <c r="BJ1761" s="26" t="s">
        <v>18</v>
      </c>
      <c r="BK1761" s="247">
        <f>ROUND(I1761*H1761,2)</f>
        <v>0</v>
      </c>
      <c r="BL1761" s="26" t="s">
        <v>121</v>
      </c>
      <c r="BM1761" s="26" t="s">
        <v>1967</v>
      </c>
    </row>
    <row r="1762" spans="2:63" s="11" customFormat="1" ht="29.85" customHeight="1">
      <c r="B1762" s="220"/>
      <c r="C1762" s="221"/>
      <c r="D1762" s="222" t="s">
        <v>75</v>
      </c>
      <c r="E1762" s="234" t="s">
        <v>1968</v>
      </c>
      <c r="F1762" s="234" t="s">
        <v>1963</v>
      </c>
      <c r="G1762" s="221"/>
      <c r="H1762" s="221"/>
      <c r="I1762" s="224"/>
      <c r="J1762" s="235">
        <f>BK1762</f>
        <v>0</v>
      </c>
      <c r="K1762" s="221"/>
      <c r="L1762" s="226"/>
      <c r="M1762" s="227"/>
      <c r="N1762" s="228"/>
      <c r="O1762" s="228"/>
      <c r="P1762" s="229">
        <f>SUM(P1763:P1764)</f>
        <v>0</v>
      </c>
      <c r="Q1762" s="228"/>
      <c r="R1762" s="229">
        <f>SUM(R1763:R1764)</f>
        <v>0</v>
      </c>
      <c r="S1762" s="228"/>
      <c r="T1762" s="230">
        <f>SUM(T1763:T1764)</f>
        <v>0</v>
      </c>
      <c r="AR1762" s="231" t="s">
        <v>18</v>
      </c>
      <c r="AT1762" s="232" t="s">
        <v>75</v>
      </c>
      <c r="AU1762" s="232" t="s">
        <v>18</v>
      </c>
      <c r="AY1762" s="231" t="s">
        <v>208</v>
      </c>
      <c r="BK1762" s="233">
        <f>SUM(BK1763:BK1764)</f>
        <v>0</v>
      </c>
    </row>
    <row r="1763" spans="2:65" s="1" customFormat="1" ht="51" customHeight="1">
      <c r="B1763" s="48"/>
      <c r="C1763" s="236" t="s">
        <v>1969</v>
      </c>
      <c r="D1763" s="236" t="s">
        <v>210</v>
      </c>
      <c r="E1763" s="237" t="s">
        <v>1970</v>
      </c>
      <c r="F1763" s="238" t="s">
        <v>1971</v>
      </c>
      <c r="G1763" s="239" t="s">
        <v>340</v>
      </c>
      <c r="H1763" s="240">
        <v>2884.629</v>
      </c>
      <c r="I1763" s="241"/>
      <c r="J1763" s="242">
        <f>ROUND(I1763*H1763,2)</f>
        <v>0</v>
      </c>
      <c r="K1763" s="238" t="s">
        <v>214</v>
      </c>
      <c r="L1763" s="74"/>
      <c r="M1763" s="243" t="s">
        <v>22</v>
      </c>
      <c r="N1763" s="244" t="s">
        <v>47</v>
      </c>
      <c r="O1763" s="49"/>
      <c r="P1763" s="245">
        <f>O1763*H1763</f>
        <v>0</v>
      </c>
      <c r="Q1763" s="245">
        <v>0</v>
      </c>
      <c r="R1763" s="245">
        <f>Q1763*H1763</f>
        <v>0</v>
      </c>
      <c r="S1763" s="245">
        <v>0</v>
      </c>
      <c r="T1763" s="246">
        <f>S1763*H1763</f>
        <v>0</v>
      </c>
      <c r="AR1763" s="26" t="s">
        <v>121</v>
      </c>
      <c r="AT1763" s="26" t="s">
        <v>210</v>
      </c>
      <c r="AU1763" s="26" t="s">
        <v>85</v>
      </c>
      <c r="AY1763" s="26" t="s">
        <v>208</v>
      </c>
      <c r="BE1763" s="247">
        <f>IF(N1763="základní",J1763,0)</f>
        <v>0</v>
      </c>
      <c r="BF1763" s="247">
        <f>IF(N1763="snížená",J1763,0)</f>
        <v>0</v>
      </c>
      <c r="BG1763" s="247">
        <f>IF(N1763="zákl. přenesená",J1763,0)</f>
        <v>0</v>
      </c>
      <c r="BH1763" s="247">
        <f>IF(N1763="sníž. přenesená",J1763,0)</f>
        <v>0</v>
      </c>
      <c r="BI1763" s="247">
        <f>IF(N1763="nulová",J1763,0)</f>
        <v>0</v>
      </c>
      <c r="BJ1763" s="26" t="s">
        <v>18</v>
      </c>
      <c r="BK1763" s="247">
        <f>ROUND(I1763*H1763,2)</f>
        <v>0</v>
      </c>
      <c r="BL1763" s="26" t="s">
        <v>121</v>
      </c>
      <c r="BM1763" s="26" t="s">
        <v>1972</v>
      </c>
    </row>
    <row r="1764" spans="2:47" s="1" customFormat="1" ht="13.5">
      <c r="B1764" s="48"/>
      <c r="C1764" s="76"/>
      <c r="D1764" s="248" t="s">
        <v>216</v>
      </c>
      <c r="E1764" s="76"/>
      <c r="F1764" s="249" t="s">
        <v>1973</v>
      </c>
      <c r="G1764" s="76"/>
      <c r="H1764" s="76"/>
      <c r="I1764" s="206"/>
      <c r="J1764" s="76"/>
      <c r="K1764" s="76"/>
      <c r="L1764" s="74"/>
      <c r="M1764" s="250"/>
      <c r="N1764" s="49"/>
      <c r="O1764" s="49"/>
      <c r="P1764" s="49"/>
      <c r="Q1764" s="49"/>
      <c r="R1764" s="49"/>
      <c r="S1764" s="49"/>
      <c r="T1764" s="97"/>
      <c r="AT1764" s="26" t="s">
        <v>216</v>
      </c>
      <c r="AU1764" s="26" t="s">
        <v>85</v>
      </c>
    </row>
    <row r="1765" spans="2:63" s="11" customFormat="1" ht="37.4" customHeight="1">
      <c r="B1765" s="220"/>
      <c r="C1765" s="221"/>
      <c r="D1765" s="222" t="s">
        <v>75</v>
      </c>
      <c r="E1765" s="223" t="s">
        <v>1974</v>
      </c>
      <c r="F1765" s="223" t="s">
        <v>1975</v>
      </c>
      <c r="G1765" s="221"/>
      <c r="H1765" s="221"/>
      <c r="I1765" s="224"/>
      <c r="J1765" s="225">
        <f>BK1765</f>
        <v>0</v>
      </c>
      <c r="K1765" s="221"/>
      <c r="L1765" s="226"/>
      <c r="M1765" s="227"/>
      <c r="N1765" s="228"/>
      <c r="O1765" s="228"/>
      <c r="P1765" s="229">
        <f>P1766+P1822+P1920+P2037+P2074+P2083+P2091+P2123+P2126+P2278+P2321+P2484+P2578+P2855+P2916+P2922+P3007+P3257</f>
        <v>0</v>
      </c>
      <c r="Q1765" s="228"/>
      <c r="R1765" s="229">
        <f>R1766+R1822+R1920+R2037+R2074+R2083+R2091+R2123+R2126+R2278+R2321+R2484+R2578+R2855+R2916+R2922+R3007+R3257</f>
        <v>106.41310589999999</v>
      </c>
      <c r="S1765" s="228"/>
      <c r="T1765" s="230">
        <f>T1766+T1822+T1920+T2037+T2074+T2083+T2091+T2123+T2126+T2278+T2321+T2484+T2578+T2855+T2916+T2922+T3007+T3257</f>
        <v>1.6443800000000002</v>
      </c>
      <c r="AR1765" s="231" t="s">
        <v>85</v>
      </c>
      <c r="AT1765" s="232" t="s">
        <v>75</v>
      </c>
      <c r="AU1765" s="232" t="s">
        <v>76</v>
      </c>
      <c r="AY1765" s="231" t="s">
        <v>208</v>
      </c>
      <c r="BK1765" s="233">
        <f>BK1766+BK1822+BK1920+BK2037+BK2074+BK2083+BK2091+BK2123+BK2126+BK2278+BK2321+BK2484+BK2578+BK2855+BK2916+BK2922+BK3007+BK3257</f>
        <v>0</v>
      </c>
    </row>
    <row r="1766" spans="2:63" s="11" customFormat="1" ht="19.9" customHeight="1">
      <c r="B1766" s="220"/>
      <c r="C1766" s="221"/>
      <c r="D1766" s="222" t="s">
        <v>75</v>
      </c>
      <c r="E1766" s="234" t="s">
        <v>1976</v>
      </c>
      <c r="F1766" s="234" t="s">
        <v>1977</v>
      </c>
      <c r="G1766" s="221"/>
      <c r="H1766" s="221"/>
      <c r="I1766" s="224"/>
      <c r="J1766" s="235">
        <f>BK1766</f>
        <v>0</v>
      </c>
      <c r="K1766" s="221"/>
      <c r="L1766" s="226"/>
      <c r="M1766" s="227"/>
      <c r="N1766" s="228"/>
      <c r="O1766" s="228"/>
      <c r="P1766" s="229">
        <f>SUM(P1767:P1821)</f>
        <v>0</v>
      </c>
      <c r="Q1766" s="228"/>
      <c r="R1766" s="229">
        <f>SUM(R1767:R1821)</f>
        <v>10.157674100000001</v>
      </c>
      <c r="S1766" s="228"/>
      <c r="T1766" s="230">
        <f>SUM(T1767:T1821)</f>
        <v>0</v>
      </c>
      <c r="AR1766" s="231" t="s">
        <v>85</v>
      </c>
      <c r="AT1766" s="232" t="s">
        <v>75</v>
      </c>
      <c r="AU1766" s="232" t="s">
        <v>18</v>
      </c>
      <c r="AY1766" s="231" t="s">
        <v>208</v>
      </c>
      <c r="BK1766" s="233">
        <f>SUM(BK1767:BK1821)</f>
        <v>0</v>
      </c>
    </row>
    <row r="1767" spans="2:65" s="1" customFormat="1" ht="25.5" customHeight="1">
      <c r="B1767" s="48"/>
      <c r="C1767" s="236" t="s">
        <v>1978</v>
      </c>
      <c r="D1767" s="236" t="s">
        <v>210</v>
      </c>
      <c r="E1767" s="237" t="s">
        <v>1979</v>
      </c>
      <c r="F1767" s="238" t="s">
        <v>1980</v>
      </c>
      <c r="G1767" s="239" t="s">
        <v>213</v>
      </c>
      <c r="H1767" s="240">
        <v>555.199</v>
      </c>
      <c r="I1767" s="241"/>
      <c r="J1767" s="242">
        <f>ROUND(I1767*H1767,2)</f>
        <v>0</v>
      </c>
      <c r="K1767" s="238" t="s">
        <v>214</v>
      </c>
      <c r="L1767" s="74"/>
      <c r="M1767" s="243" t="s">
        <v>22</v>
      </c>
      <c r="N1767" s="244" t="s">
        <v>47</v>
      </c>
      <c r="O1767" s="49"/>
      <c r="P1767" s="245">
        <f>O1767*H1767</f>
        <v>0</v>
      </c>
      <c r="Q1767" s="245">
        <v>0</v>
      </c>
      <c r="R1767" s="245">
        <f>Q1767*H1767</f>
        <v>0</v>
      </c>
      <c r="S1767" s="245">
        <v>0</v>
      </c>
      <c r="T1767" s="246">
        <f>S1767*H1767</f>
        <v>0</v>
      </c>
      <c r="AR1767" s="26" t="s">
        <v>300</v>
      </c>
      <c r="AT1767" s="26" t="s">
        <v>210</v>
      </c>
      <c r="AU1767" s="26" t="s">
        <v>85</v>
      </c>
      <c r="AY1767" s="26" t="s">
        <v>208</v>
      </c>
      <c r="BE1767" s="247">
        <f>IF(N1767="základní",J1767,0)</f>
        <v>0</v>
      </c>
      <c r="BF1767" s="247">
        <f>IF(N1767="snížená",J1767,0)</f>
        <v>0</v>
      </c>
      <c r="BG1767" s="247">
        <f>IF(N1767="zákl. přenesená",J1767,0)</f>
        <v>0</v>
      </c>
      <c r="BH1767" s="247">
        <f>IF(N1767="sníž. přenesená",J1767,0)</f>
        <v>0</v>
      </c>
      <c r="BI1767" s="247">
        <f>IF(N1767="nulová",J1767,0)</f>
        <v>0</v>
      </c>
      <c r="BJ1767" s="26" t="s">
        <v>18</v>
      </c>
      <c r="BK1767" s="247">
        <f>ROUND(I1767*H1767,2)</f>
        <v>0</v>
      </c>
      <c r="BL1767" s="26" t="s">
        <v>300</v>
      </c>
      <c r="BM1767" s="26" t="s">
        <v>1981</v>
      </c>
    </row>
    <row r="1768" spans="2:47" s="1" customFormat="1" ht="13.5">
      <c r="B1768" s="48"/>
      <c r="C1768" s="76"/>
      <c r="D1768" s="248" t="s">
        <v>216</v>
      </c>
      <c r="E1768" s="76"/>
      <c r="F1768" s="249" t="s">
        <v>1982</v>
      </c>
      <c r="G1768" s="76"/>
      <c r="H1768" s="76"/>
      <c r="I1768" s="206"/>
      <c r="J1768" s="76"/>
      <c r="K1768" s="76"/>
      <c r="L1768" s="74"/>
      <c r="M1768" s="250"/>
      <c r="N1768" s="49"/>
      <c r="O1768" s="49"/>
      <c r="P1768" s="49"/>
      <c r="Q1768" s="49"/>
      <c r="R1768" s="49"/>
      <c r="S1768" s="49"/>
      <c r="T1768" s="97"/>
      <c r="AT1768" s="26" t="s">
        <v>216</v>
      </c>
      <c r="AU1768" s="26" t="s">
        <v>85</v>
      </c>
    </row>
    <row r="1769" spans="2:51" s="14" customFormat="1" ht="13.5">
      <c r="B1769" s="273"/>
      <c r="C1769" s="274"/>
      <c r="D1769" s="248" t="s">
        <v>218</v>
      </c>
      <c r="E1769" s="275" t="s">
        <v>22</v>
      </c>
      <c r="F1769" s="276" t="s">
        <v>564</v>
      </c>
      <c r="G1769" s="274"/>
      <c r="H1769" s="275" t="s">
        <v>22</v>
      </c>
      <c r="I1769" s="277"/>
      <c r="J1769" s="274"/>
      <c r="K1769" s="274"/>
      <c r="L1769" s="278"/>
      <c r="M1769" s="279"/>
      <c r="N1769" s="280"/>
      <c r="O1769" s="280"/>
      <c r="P1769" s="280"/>
      <c r="Q1769" s="280"/>
      <c r="R1769" s="280"/>
      <c r="S1769" s="280"/>
      <c r="T1769" s="281"/>
      <c r="AT1769" s="282" t="s">
        <v>218</v>
      </c>
      <c r="AU1769" s="282" t="s">
        <v>85</v>
      </c>
      <c r="AV1769" s="14" t="s">
        <v>18</v>
      </c>
      <c r="AW1769" s="14" t="s">
        <v>39</v>
      </c>
      <c r="AX1769" s="14" t="s">
        <v>76</v>
      </c>
      <c r="AY1769" s="282" t="s">
        <v>208</v>
      </c>
    </row>
    <row r="1770" spans="2:51" s="12" customFormat="1" ht="13.5">
      <c r="B1770" s="251"/>
      <c r="C1770" s="252"/>
      <c r="D1770" s="248" t="s">
        <v>218</v>
      </c>
      <c r="E1770" s="253" t="s">
        <v>22</v>
      </c>
      <c r="F1770" s="254" t="s">
        <v>565</v>
      </c>
      <c r="G1770" s="252"/>
      <c r="H1770" s="255">
        <v>519.917</v>
      </c>
      <c r="I1770" s="256"/>
      <c r="J1770" s="252"/>
      <c r="K1770" s="252"/>
      <c r="L1770" s="257"/>
      <c r="M1770" s="258"/>
      <c r="N1770" s="259"/>
      <c r="O1770" s="259"/>
      <c r="P1770" s="259"/>
      <c r="Q1770" s="259"/>
      <c r="R1770" s="259"/>
      <c r="S1770" s="259"/>
      <c r="T1770" s="260"/>
      <c r="AT1770" s="261" t="s">
        <v>218</v>
      </c>
      <c r="AU1770" s="261" t="s">
        <v>85</v>
      </c>
      <c r="AV1770" s="12" t="s">
        <v>85</v>
      </c>
      <c r="AW1770" s="12" t="s">
        <v>39</v>
      </c>
      <c r="AX1770" s="12" t="s">
        <v>76</v>
      </c>
      <c r="AY1770" s="261" t="s">
        <v>208</v>
      </c>
    </row>
    <row r="1771" spans="2:51" s="14" customFormat="1" ht="13.5">
      <c r="B1771" s="273"/>
      <c r="C1771" s="274"/>
      <c r="D1771" s="248" t="s">
        <v>218</v>
      </c>
      <c r="E1771" s="275" t="s">
        <v>22</v>
      </c>
      <c r="F1771" s="276" t="s">
        <v>585</v>
      </c>
      <c r="G1771" s="274"/>
      <c r="H1771" s="275" t="s">
        <v>22</v>
      </c>
      <c r="I1771" s="277"/>
      <c r="J1771" s="274"/>
      <c r="K1771" s="274"/>
      <c r="L1771" s="278"/>
      <c r="M1771" s="279"/>
      <c r="N1771" s="280"/>
      <c r="O1771" s="280"/>
      <c r="P1771" s="280"/>
      <c r="Q1771" s="280"/>
      <c r="R1771" s="280"/>
      <c r="S1771" s="280"/>
      <c r="T1771" s="281"/>
      <c r="AT1771" s="282" t="s">
        <v>218</v>
      </c>
      <c r="AU1771" s="282" t="s">
        <v>85</v>
      </c>
      <c r="AV1771" s="14" t="s">
        <v>18</v>
      </c>
      <c r="AW1771" s="14" t="s">
        <v>39</v>
      </c>
      <c r="AX1771" s="14" t="s">
        <v>76</v>
      </c>
      <c r="AY1771" s="282" t="s">
        <v>208</v>
      </c>
    </row>
    <row r="1772" spans="2:51" s="12" customFormat="1" ht="13.5">
      <c r="B1772" s="251"/>
      <c r="C1772" s="252"/>
      <c r="D1772" s="248" t="s">
        <v>218</v>
      </c>
      <c r="E1772" s="253" t="s">
        <v>22</v>
      </c>
      <c r="F1772" s="254" t="s">
        <v>566</v>
      </c>
      <c r="G1772" s="252"/>
      <c r="H1772" s="255">
        <v>35.282</v>
      </c>
      <c r="I1772" s="256"/>
      <c r="J1772" s="252"/>
      <c r="K1772" s="252"/>
      <c r="L1772" s="257"/>
      <c r="M1772" s="258"/>
      <c r="N1772" s="259"/>
      <c r="O1772" s="259"/>
      <c r="P1772" s="259"/>
      <c r="Q1772" s="259"/>
      <c r="R1772" s="259"/>
      <c r="S1772" s="259"/>
      <c r="T1772" s="260"/>
      <c r="AT1772" s="261" t="s">
        <v>218</v>
      </c>
      <c r="AU1772" s="261" t="s">
        <v>85</v>
      </c>
      <c r="AV1772" s="12" t="s">
        <v>85</v>
      </c>
      <c r="AW1772" s="12" t="s">
        <v>39</v>
      </c>
      <c r="AX1772" s="12" t="s">
        <v>76</v>
      </c>
      <c r="AY1772" s="261" t="s">
        <v>208</v>
      </c>
    </row>
    <row r="1773" spans="2:51" s="13" customFormat="1" ht="13.5">
      <c r="B1773" s="262"/>
      <c r="C1773" s="263"/>
      <c r="D1773" s="248" t="s">
        <v>218</v>
      </c>
      <c r="E1773" s="264" t="s">
        <v>22</v>
      </c>
      <c r="F1773" s="265" t="s">
        <v>259</v>
      </c>
      <c r="G1773" s="263"/>
      <c r="H1773" s="266">
        <v>555.199</v>
      </c>
      <c r="I1773" s="267"/>
      <c r="J1773" s="263"/>
      <c r="K1773" s="263"/>
      <c r="L1773" s="268"/>
      <c r="M1773" s="269"/>
      <c r="N1773" s="270"/>
      <c r="O1773" s="270"/>
      <c r="P1773" s="270"/>
      <c r="Q1773" s="270"/>
      <c r="R1773" s="270"/>
      <c r="S1773" s="270"/>
      <c r="T1773" s="271"/>
      <c r="AT1773" s="272" t="s">
        <v>218</v>
      </c>
      <c r="AU1773" s="272" t="s">
        <v>85</v>
      </c>
      <c r="AV1773" s="13" t="s">
        <v>121</v>
      </c>
      <c r="AW1773" s="13" t="s">
        <v>39</v>
      </c>
      <c r="AX1773" s="13" t="s">
        <v>18</v>
      </c>
      <c r="AY1773" s="272" t="s">
        <v>208</v>
      </c>
    </row>
    <row r="1774" spans="2:65" s="1" customFormat="1" ht="25.5" customHeight="1">
      <c r="B1774" s="48"/>
      <c r="C1774" s="236" t="s">
        <v>1983</v>
      </c>
      <c r="D1774" s="236" t="s">
        <v>210</v>
      </c>
      <c r="E1774" s="237" t="s">
        <v>1984</v>
      </c>
      <c r="F1774" s="238" t="s">
        <v>1985</v>
      </c>
      <c r="G1774" s="239" t="s">
        <v>213</v>
      </c>
      <c r="H1774" s="240">
        <v>255.705</v>
      </c>
      <c r="I1774" s="241"/>
      <c r="J1774" s="242">
        <f>ROUND(I1774*H1774,2)</f>
        <v>0</v>
      </c>
      <c r="K1774" s="238" t="s">
        <v>214</v>
      </c>
      <c r="L1774" s="74"/>
      <c r="M1774" s="243" t="s">
        <v>22</v>
      </c>
      <c r="N1774" s="244" t="s">
        <v>47</v>
      </c>
      <c r="O1774" s="49"/>
      <c r="P1774" s="245">
        <f>O1774*H1774</f>
        <v>0</v>
      </c>
      <c r="Q1774" s="245">
        <v>0</v>
      </c>
      <c r="R1774" s="245">
        <f>Q1774*H1774</f>
        <v>0</v>
      </c>
      <c r="S1774" s="245">
        <v>0</v>
      </c>
      <c r="T1774" s="246">
        <f>S1774*H1774</f>
        <v>0</v>
      </c>
      <c r="AR1774" s="26" t="s">
        <v>300</v>
      </c>
      <c r="AT1774" s="26" t="s">
        <v>210</v>
      </c>
      <c r="AU1774" s="26" t="s">
        <v>85</v>
      </c>
      <c r="AY1774" s="26" t="s">
        <v>208</v>
      </c>
      <c r="BE1774" s="247">
        <f>IF(N1774="základní",J1774,0)</f>
        <v>0</v>
      </c>
      <c r="BF1774" s="247">
        <f>IF(N1774="snížená",J1774,0)</f>
        <v>0</v>
      </c>
      <c r="BG1774" s="247">
        <f>IF(N1774="zákl. přenesená",J1774,0)</f>
        <v>0</v>
      </c>
      <c r="BH1774" s="247">
        <f>IF(N1774="sníž. přenesená",J1774,0)</f>
        <v>0</v>
      </c>
      <c r="BI1774" s="247">
        <f>IF(N1774="nulová",J1774,0)</f>
        <v>0</v>
      </c>
      <c r="BJ1774" s="26" t="s">
        <v>18</v>
      </c>
      <c r="BK1774" s="247">
        <f>ROUND(I1774*H1774,2)</f>
        <v>0</v>
      </c>
      <c r="BL1774" s="26" t="s">
        <v>300</v>
      </c>
      <c r="BM1774" s="26" t="s">
        <v>1986</v>
      </c>
    </row>
    <row r="1775" spans="2:47" s="1" customFormat="1" ht="13.5">
      <c r="B1775" s="48"/>
      <c r="C1775" s="76"/>
      <c r="D1775" s="248" t="s">
        <v>216</v>
      </c>
      <c r="E1775" s="76"/>
      <c r="F1775" s="249" t="s">
        <v>1982</v>
      </c>
      <c r="G1775" s="76"/>
      <c r="H1775" s="76"/>
      <c r="I1775" s="206"/>
      <c r="J1775" s="76"/>
      <c r="K1775" s="76"/>
      <c r="L1775" s="74"/>
      <c r="M1775" s="250"/>
      <c r="N1775" s="49"/>
      <c r="O1775" s="49"/>
      <c r="P1775" s="49"/>
      <c r="Q1775" s="49"/>
      <c r="R1775" s="49"/>
      <c r="S1775" s="49"/>
      <c r="T1775" s="97"/>
      <c r="AT1775" s="26" t="s">
        <v>216</v>
      </c>
      <c r="AU1775" s="26" t="s">
        <v>85</v>
      </c>
    </row>
    <row r="1776" spans="2:51" s="12" customFormat="1" ht="13.5">
      <c r="B1776" s="251"/>
      <c r="C1776" s="252"/>
      <c r="D1776" s="248" t="s">
        <v>218</v>
      </c>
      <c r="E1776" s="253" t="s">
        <v>22</v>
      </c>
      <c r="F1776" s="254" t="s">
        <v>1987</v>
      </c>
      <c r="G1776" s="252"/>
      <c r="H1776" s="255">
        <v>82.05</v>
      </c>
      <c r="I1776" s="256"/>
      <c r="J1776" s="252"/>
      <c r="K1776" s="252"/>
      <c r="L1776" s="257"/>
      <c r="M1776" s="258"/>
      <c r="N1776" s="259"/>
      <c r="O1776" s="259"/>
      <c r="P1776" s="259"/>
      <c r="Q1776" s="259"/>
      <c r="R1776" s="259"/>
      <c r="S1776" s="259"/>
      <c r="T1776" s="260"/>
      <c r="AT1776" s="261" t="s">
        <v>218</v>
      </c>
      <c r="AU1776" s="261" t="s">
        <v>85</v>
      </c>
      <c r="AV1776" s="12" t="s">
        <v>85</v>
      </c>
      <c r="AW1776" s="12" t="s">
        <v>39</v>
      </c>
      <c r="AX1776" s="12" t="s">
        <v>76</v>
      </c>
      <c r="AY1776" s="261" t="s">
        <v>208</v>
      </c>
    </row>
    <row r="1777" spans="2:51" s="12" customFormat="1" ht="13.5">
      <c r="B1777" s="251"/>
      <c r="C1777" s="252"/>
      <c r="D1777" s="248" t="s">
        <v>218</v>
      </c>
      <c r="E1777" s="253" t="s">
        <v>22</v>
      </c>
      <c r="F1777" s="254" t="s">
        <v>1988</v>
      </c>
      <c r="G1777" s="252"/>
      <c r="H1777" s="255">
        <v>142.65</v>
      </c>
      <c r="I1777" s="256"/>
      <c r="J1777" s="252"/>
      <c r="K1777" s="252"/>
      <c r="L1777" s="257"/>
      <c r="M1777" s="258"/>
      <c r="N1777" s="259"/>
      <c r="O1777" s="259"/>
      <c r="P1777" s="259"/>
      <c r="Q1777" s="259"/>
      <c r="R1777" s="259"/>
      <c r="S1777" s="259"/>
      <c r="T1777" s="260"/>
      <c r="AT1777" s="261" t="s">
        <v>218</v>
      </c>
      <c r="AU1777" s="261" t="s">
        <v>85</v>
      </c>
      <c r="AV1777" s="12" t="s">
        <v>85</v>
      </c>
      <c r="AW1777" s="12" t="s">
        <v>39</v>
      </c>
      <c r="AX1777" s="12" t="s">
        <v>76</v>
      </c>
      <c r="AY1777" s="261" t="s">
        <v>208</v>
      </c>
    </row>
    <row r="1778" spans="2:51" s="15" customFormat="1" ht="13.5">
      <c r="B1778" s="296"/>
      <c r="C1778" s="297"/>
      <c r="D1778" s="248" t="s">
        <v>218</v>
      </c>
      <c r="E1778" s="298" t="s">
        <v>22</v>
      </c>
      <c r="F1778" s="299" t="s">
        <v>567</v>
      </c>
      <c r="G1778" s="297"/>
      <c r="H1778" s="300">
        <v>224.7</v>
      </c>
      <c r="I1778" s="301"/>
      <c r="J1778" s="297"/>
      <c r="K1778" s="297"/>
      <c r="L1778" s="302"/>
      <c r="M1778" s="303"/>
      <c r="N1778" s="304"/>
      <c r="O1778" s="304"/>
      <c r="P1778" s="304"/>
      <c r="Q1778" s="304"/>
      <c r="R1778" s="304"/>
      <c r="S1778" s="304"/>
      <c r="T1778" s="305"/>
      <c r="AT1778" s="306" t="s">
        <v>218</v>
      </c>
      <c r="AU1778" s="306" t="s">
        <v>85</v>
      </c>
      <c r="AV1778" s="15" t="s">
        <v>104</v>
      </c>
      <c r="AW1778" s="15" t="s">
        <v>39</v>
      </c>
      <c r="AX1778" s="15" t="s">
        <v>76</v>
      </c>
      <c r="AY1778" s="306" t="s">
        <v>208</v>
      </c>
    </row>
    <row r="1779" spans="2:51" s="12" customFormat="1" ht="13.5">
      <c r="B1779" s="251"/>
      <c r="C1779" s="252"/>
      <c r="D1779" s="248" t="s">
        <v>218</v>
      </c>
      <c r="E1779" s="253" t="s">
        <v>22</v>
      </c>
      <c r="F1779" s="254" t="s">
        <v>22</v>
      </c>
      <c r="G1779" s="252"/>
      <c r="H1779" s="255">
        <v>0</v>
      </c>
      <c r="I1779" s="256"/>
      <c r="J1779" s="252"/>
      <c r="K1779" s="252"/>
      <c r="L1779" s="257"/>
      <c r="M1779" s="258"/>
      <c r="N1779" s="259"/>
      <c r="O1779" s="259"/>
      <c r="P1779" s="259"/>
      <c r="Q1779" s="259"/>
      <c r="R1779" s="259"/>
      <c r="S1779" s="259"/>
      <c r="T1779" s="260"/>
      <c r="AT1779" s="261" t="s">
        <v>218</v>
      </c>
      <c r="AU1779" s="261" t="s">
        <v>85</v>
      </c>
      <c r="AV1779" s="12" t="s">
        <v>85</v>
      </c>
      <c r="AW1779" s="12" t="s">
        <v>39</v>
      </c>
      <c r="AX1779" s="12" t="s">
        <v>76</v>
      </c>
      <c r="AY1779" s="261" t="s">
        <v>208</v>
      </c>
    </row>
    <row r="1780" spans="2:51" s="12" customFormat="1" ht="13.5">
      <c r="B1780" s="251"/>
      <c r="C1780" s="252"/>
      <c r="D1780" s="248" t="s">
        <v>218</v>
      </c>
      <c r="E1780" s="253" t="s">
        <v>22</v>
      </c>
      <c r="F1780" s="254" t="s">
        <v>1989</v>
      </c>
      <c r="G1780" s="252"/>
      <c r="H1780" s="255">
        <v>10.8</v>
      </c>
      <c r="I1780" s="256"/>
      <c r="J1780" s="252"/>
      <c r="K1780" s="252"/>
      <c r="L1780" s="257"/>
      <c r="M1780" s="258"/>
      <c r="N1780" s="259"/>
      <c r="O1780" s="259"/>
      <c r="P1780" s="259"/>
      <c r="Q1780" s="259"/>
      <c r="R1780" s="259"/>
      <c r="S1780" s="259"/>
      <c r="T1780" s="260"/>
      <c r="AT1780" s="261" t="s">
        <v>218</v>
      </c>
      <c r="AU1780" s="261" t="s">
        <v>85</v>
      </c>
      <c r="AV1780" s="12" t="s">
        <v>85</v>
      </c>
      <c r="AW1780" s="12" t="s">
        <v>39</v>
      </c>
      <c r="AX1780" s="12" t="s">
        <v>76</v>
      </c>
      <c r="AY1780" s="261" t="s">
        <v>208</v>
      </c>
    </row>
    <row r="1781" spans="2:51" s="12" customFormat="1" ht="13.5">
      <c r="B1781" s="251"/>
      <c r="C1781" s="252"/>
      <c r="D1781" s="248" t="s">
        <v>218</v>
      </c>
      <c r="E1781" s="253" t="s">
        <v>22</v>
      </c>
      <c r="F1781" s="254" t="s">
        <v>1990</v>
      </c>
      <c r="G1781" s="252"/>
      <c r="H1781" s="255">
        <v>20.205</v>
      </c>
      <c r="I1781" s="256"/>
      <c r="J1781" s="252"/>
      <c r="K1781" s="252"/>
      <c r="L1781" s="257"/>
      <c r="M1781" s="258"/>
      <c r="N1781" s="259"/>
      <c r="O1781" s="259"/>
      <c r="P1781" s="259"/>
      <c r="Q1781" s="259"/>
      <c r="R1781" s="259"/>
      <c r="S1781" s="259"/>
      <c r="T1781" s="260"/>
      <c r="AT1781" s="261" t="s">
        <v>218</v>
      </c>
      <c r="AU1781" s="261" t="s">
        <v>85</v>
      </c>
      <c r="AV1781" s="12" t="s">
        <v>85</v>
      </c>
      <c r="AW1781" s="12" t="s">
        <v>39</v>
      </c>
      <c r="AX1781" s="12" t="s">
        <v>76</v>
      </c>
      <c r="AY1781" s="261" t="s">
        <v>208</v>
      </c>
    </row>
    <row r="1782" spans="2:51" s="15" customFormat="1" ht="13.5">
      <c r="B1782" s="296"/>
      <c r="C1782" s="297"/>
      <c r="D1782" s="248" t="s">
        <v>218</v>
      </c>
      <c r="E1782" s="298" t="s">
        <v>22</v>
      </c>
      <c r="F1782" s="299" t="s">
        <v>567</v>
      </c>
      <c r="G1782" s="297"/>
      <c r="H1782" s="300">
        <v>31.005</v>
      </c>
      <c r="I1782" s="301"/>
      <c r="J1782" s="297"/>
      <c r="K1782" s="297"/>
      <c r="L1782" s="302"/>
      <c r="M1782" s="303"/>
      <c r="N1782" s="304"/>
      <c r="O1782" s="304"/>
      <c r="P1782" s="304"/>
      <c r="Q1782" s="304"/>
      <c r="R1782" s="304"/>
      <c r="S1782" s="304"/>
      <c r="T1782" s="305"/>
      <c r="AT1782" s="306" t="s">
        <v>218</v>
      </c>
      <c r="AU1782" s="306" t="s">
        <v>85</v>
      </c>
      <c r="AV1782" s="15" t="s">
        <v>104</v>
      </c>
      <c r="AW1782" s="15" t="s">
        <v>39</v>
      </c>
      <c r="AX1782" s="15" t="s">
        <v>76</v>
      </c>
      <c r="AY1782" s="306" t="s">
        <v>208</v>
      </c>
    </row>
    <row r="1783" spans="2:51" s="13" customFormat="1" ht="13.5">
      <c r="B1783" s="262"/>
      <c r="C1783" s="263"/>
      <c r="D1783" s="248" t="s">
        <v>218</v>
      </c>
      <c r="E1783" s="264" t="s">
        <v>22</v>
      </c>
      <c r="F1783" s="265" t="s">
        <v>259</v>
      </c>
      <c r="G1783" s="263"/>
      <c r="H1783" s="266">
        <v>255.705</v>
      </c>
      <c r="I1783" s="267"/>
      <c r="J1783" s="263"/>
      <c r="K1783" s="263"/>
      <c r="L1783" s="268"/>
      <c r="M1783" s="269"/>
      <c r="N1783" s="270"/>
      <c r="O1783" s="270"/>
      <c r="P1783" s="270"/>
      <c r="Q1783" s="270"/>
      <c r="R1783" s="270"/>
      <c r="S1783" s="270"/>
      <c r="T1783" s="271"/>
      <c r="AT1783" s="272" t="s">
        <v>218</v>
      </c>
      <c r="AU1783" s="272" t="s">
        <v>85</v>
      </c>
      <c r="AV1783" s="13" t="s">
        <v>121</v>
      </c>
      <c r="AW1783" s="13" t="s">
        <v>39</v>
      </c>
      <c r="AX1783" s="13" t="s">
        <v>18</v>
      </c>
      <c r="AY1783" s="272" t="s">
        <v>208</v>
      </c>
    </row>
    <row r="1784" spans="2:65" s="1" customFormat="1" ht="16.5" customHeight="1">
      <c r="B1784" s="48"/>
      <c r="C1784" s="286" t="s">
        <v>1991</v>
      </c>
      <c r="D1784" s="286" t="s">
        <v>468</v>
      </c>
      <c r="E1784" s="287" t="s">
        <v>1992</v>
      </c>
      <c r="F1784" s="288" t="s">
        <v>1993</v>
      </c>
      <c r="G1784" s="289" t="s">
        <v>340</v>
      </c>
      <c r="H1784" s="290">
        <v>0.234</v>
      </c>
      <c r="I1784" s="291"/>
      <c r="J1784" s="292">
        <f>ROUND(I1784*H1784,2)</f>
        <v>0</v>
      </c>
      <c r="K1784" s="288" t="s">
        <v>214</v>
      </c>
      <c r="L1784" s="293"/>
      <c r="M1784" s="294" t="s">
        <v>22</v>
      </c>
      <c r="N1784" s="295" t="s">
        <v>47</v>
      </c>
      <c r="O1784" s="49"/>
      <c r="P1784" s="245">
        <f>O1784*H1784</f>
        <v>0</v>
      </c>
      <c r="Q1784" s="245">
        <v>1</v>
      </c>
      <c r="R1784" s="245">
        <f>Q1784*H1784</f>
        <v>0.234</v>
      </c>
      <c r="S1784" s="245">
        <v>0</v>
      </c>
      <c r="T1784" s="246">
        <f>S1784*H1784</f>
        <v>0</v>
      </c>
      <c r="AR1784" s="26" t="s">
        <v>559</v>
      </c>
      <c r="AT1784" s="26" t="s">
        <v>468</v>
      </c>
      <c r="AU1784" s="26" t="s">
        <v>85</v>
      </c>
      <c r="AY1784" s="26" t="s">
        <v>208</v>
      </c>
      <c r="BE1784" s="247">
        <f>IF(N1784="základní",J1784,0)</f>
        <v>0</v>
      </c>
      <c r="BF1784" s="247">
        <f>IF(N1784="snížená",J1784,0)</f>
        <v>0</v>
      </c>
      <c r="BG1784" s="247">
        <f>IF(N1784="zákl. přenesená",J1784,0)</f>
        <v>0</v>
      </c>
      <c r="BH1784" s="247">
        <f>IF(N1784="sníž. přenesená",J1784,0)</f>
        <v>0</v>
      </c>
      <c r="BI1784" s="247">
        <f>IF(N1784="nulová",J1784,0)</f>
        <v>0</v>
      </c>
      <c r="BJ1784" s="26" t="s">
        <v>18</v>
      </c>
      <c r="BK1784" s="247">
        <f>ROUND(I1784*H1784,2)</f>
        <v>0</v>
      </c>
      <c r="BL1784" s="26" t="s">
        <v>300</v>
      </c>
      <c r="BM1784" s="26" t="s">
        <v>1994</v>
      </c>
    </row>
    <row r="1785" spans="2:47" s="1" customFormat="1" ht="13.5">
      <c r="B1785" s="48"/>
      <c r="C1785" s="76"/>
      <c r="D1785" s="248" t="s">
        <v>391</v>
      </c>
      <c r="E1785" s="76"/>
      <c r="F1785" s="249" t="s">
        <v>1995</v>
      </c>
      <c r="G1785" s="76"/>
      <c r="H1785" s="76"/>
      <c r="I1785" s="206"/>
      <c r="J1785" s="76"/>
      <c r="K1785" s="76"/>
      <c r="L1785" s="74"/>
      <c r="M1785" s="250"/>
      <c r="N1785" s="49"/>
      <c r="O1785" s="49"/>
      <c r="P1785" s="49"/>
      <c r="Q1785" s="49"/>
      <c r="R1785" s="49"/>
      <c r="S1785" s="49"/>
      <c r="T1785" s="97"/>
      <c r="AT1785" s="26" t="s">
        <v>391</v>
      </c>
      <c r="AU1785" s="26" t="s">
        <v>85</v>
      </c>
    </row>
    <row r="1786" spans="2:51" s="12" customFormat="1" ht="13.5">
      <c r="B1786" s="251"/>
      <c r="C1786" s="252"/>
      <c r="D1786" s="248" t="s">
        <v>218</v>
      </c>
      <c r="E1786" s="253" t="s">
        <v>22</v>
      </c>
      <c r="F1786" s="254" t="s">
        <v>1996</v>
      </c>
      <c r="G1786" s="252"/>
      <c r="H1786" s="255">
        <v>555.199</v>
      </c>
      <c r="I1786" s="256"/>
      <c r="J1786" s="252"/>
      <c r="K1786" s="252"/>
      <c r="L1786" s="257"/>
      <c r="M1786" s="258"/>
      <c r="N1786" s="259"/>
      <c r="O1786" s="259"/>
      <c r="P1786" s="259"/>
      <c r="Q1786" s="259"/>
      <c r="R1786" s="259"/>
      <c r="S1786" s="259"/>
      <c r="T1786" s="260"/>
      <c r="AT1786" s="261" t="s">
        <v>218</v>
      </c>
      <c r="AU1786" s="261" t="s">
        <v>85</v>
      </c>
      <c r="AV1786" s="12" t="s">
        <v>85</v>
      </c>
      <c r="AW1786" s="12" t="s">
        <v>39</v>
      </c>
      <c r="AX1786" s="12" t="s">
        <v>76</v>
      </c>
      <c r="AY1786" s="261" t="s">
        <v>208</v>
      </c>
    </row>
    <row r="1787" spans="2:51" s="12" customFormat="1" ht="13.5">
      <c r="B1787" s="251"/>
      <c r="C1787" s="252"/>
      <c r="D1787" s="248" t="s">
        <v>218</v>
      </c>
      <c r="E1787" s="253" t="s">
        <v>22</v>
      </c>
      <c r="F1787" s="254" t="s">
        <v>1997</v>
      </c>
      <c r="G1787" s="252"/>
      <c r="H1787" s="255">
        <v>224.7</v>
      </c>
      <c r="I1787" s="256"/>
      <c r="J1787" s="252"/>
      <c r="K1787" s="252"/>
      <c r="L1787" s="257"/>
      <c r="M1787" s="258"/>
      <c r="N1787" s="259"/>
      <c r="O1787" s="259"/>
      <c r="P1787" s="259"/>
      <c r="Q1787" s="259"/>
      <c r="R1787" s="259"/>
      <c r="S1787" s="259"/>
      <c r="T1787" s="260"/>
      <c r="AT1787" s="261" t="s">
        <v>218</v>
      </c>
      <c r="AU1787" s="261" t="s">
        <v>85</v>
      </c>
      <c r="AV1787" s="12" t="s">
        <v>85</v>
      </c>
      <c r="AW1787" s="12" t="s">
        <v>39</v>
      </c>
      <c r="AX1787" s="12" t="s">
        <v>76</v>
      </c>
      <c r="AY1787" s="261" t="s">
        <v>208</v>
      </c>
    </row>
    <row r="1788" spans="2:51" s="13" customFormat="1" ht="13.5">
      <c r="B1788" s="262"/>
      <c r="C1788" s="263"/>
      <c r="D1788" s="248" t="s">
        <v>218</v>
      </c>
      <c r="E1788" s="264" t="s">
        <v>22</v>
      </c>
      <c r="F1788" s="265" t="s">
        <v>259</v>
      </c>
      <c r="G1788" s="263"/>
      <c r="H1788" s="266">
        <v>779.899</v>
      </c>
      <c r="I1788" s="267"/>
      <c r="J1788" s="263"/>
      <c r="K1788" s="263"/>
      <c r="L1788" s="268"/>
      <c r="M1788" s="269"/>
      <c r="N1788" s="270"/>
      <c r="O1788" s="270"/>
      <c r="P1788" s="270"/>
      <c r="Q1788" s="270"/>
      <c r="R1788" s="270"/>
      <c r="S1788" s="270"/>
      <c r="T1788" s="271"/>
      <c r="AT1788" s="272" t="s">
        <v>218</v>
      </c>
      <c r="AU1788" s="272" t="s">
        <v>85</v>
      </c>
      <c r="AV1788" s="13" t="s">
        <v>121</v>
      </c>
      <c r="AW1788" s="13" t="s">
        <v>39</v>
      </c>
      <c r="AX1788" s="13" t="s">
        <v>18</v>
      </c>
      <c r="AY1788" s="272" t="s">
        <v>208</v>
      </c>
    </row>
    <row r="1789" spans="2:51" s="12" customFormat="1" ht="13.5">
      <c r="B1789" s="251"/>
      <c r="C1789" s="252"/>
      <c r="D1789" s="248" t="s">
        <v>218</v>
      </c>
      <c r="E1789" s="252"/>
      <c r="F1789" s="254" t="s">
        <v>1998</v>
      </c>
      <c r="G1789" s="252"/>
      <c r="H1789" s="255">
        <v>0.234</v>
      </c>
      <c r="I1789" s="256"/>
      <c r="J1789" s="252"/>
      <c r="K1789" s="252"/>
      <c r="L1789" s="257"/>
      <c r="M1789" s="258"/>
      <c r="N1789" s="259"/>
      <c r="O1789" s="259"/>
      <c r="P1789" s="259"/>
      <c r="Q1789" s="259"/>
      <c r="R1789" s="259"/>
      <c r="S1789" s="259"/>
      <c r="T1789" s="260"/>
      <c r="AT1789" s="261" t="s">
        <v>218</v>
      </c>
      <c r="AU1789" s="261" t="s">
        <v>85</v>
      </c>
      <c r="AV1789" s="12" t="s">
        <v>85</v>
      </c>
      <c r="AW1789" s="12" t="s">
        <v>6</v>
      </c>
      <c r="AX1789" s="12" t="s">
        <v>18</v>
      </c>
      <c r="AY1789" s="261" t="s">
        <v>208</v>
      </c>
    </row>
    <row r="1790" spans="2:65" s="1" customFormat="1" ht="38.25" customHeight="1">
      <c r="B1790" s="48"/>
      <c r="C1790" s="236" t="s">
        <v>1999</v>
      </c>
      <c r="D1790" s="236" t="s">
        <v>210</v>
      </c>
      <c r="E1790" s="237" t="s">
        <v>2000</v>
      </c>
      <c r="F1790" s="238" t="s">
        <v>2001</v>
      </c>
      <c r="G1790" s="239" t="s">
        <v>213</v>
      </c>
      <c r="H1790" s="240">
        <v>1110.398</v>
      </c>
      <c r="I1790" s="241"/>
      <c r="J1790" s="242">
        <f>ROUND(I1790*H1790,2)</f>
        <v>0</v>
      </c>
      <c r="K1790" s="238" t="s">
        <v>214</v>
      </c>
      <c r="L1790" s="74"/>
      <c r="M1790" s="243" t="s">
        <v>22</v>
      </c>
      <c r="N1790" s="244" t="s">
        <v>47</v>
      </c>
      <c r="O1790" s="49"/>
      <c r="P1790" s="245">
        <f>O1790*H1790</f>
        <v>0</v>
      </c>
      <c r="Q1790" s="245">
        <v>0.0004</v>
      </c>
      <c r="R1790" s="245">
        <f>Q1790*H1790</f>
        <v>0.4441592</v>
      </c>
      <c r="S1790" s="245">
        <v>0</v>
      </c>
      <c r="T1790" s="246">
        <f>S1790*H1790</f>
        <v>0</v>
      </c>
      <c r="AR1790" s="26" t="s">
        <v>300</v>
      </c>
      <c r="AT1790" s="26" t="s">
        <v>210</v>
      </c>
      <c r="AU1790" s="26" t="s">
        <v>85</v>
      </c>
      <c r="AY1790" s="26" t="s">
        <v>208</v>
      </c>
      <c r="BE1790" s="247">
        <f>IF(N1790="základní",J1790,0)</f>
        <v>0</v>
      </c>
      <c r="BF1790" s="247">
        <f>IF(N1790="snížená",J1790,0)</f>
        <v>0</v>
      </c>
      <c r="BG1790" s="247">
        <f>IF(N1790="zákl. přenesená",J1790,0)</f>
        <v>0</v>
      </c>
      <c r="BH1790" s="247">
        <f>IF(N1790="sníž. přenesená",J1790,0)</f>
        <v>0</v>
      </c>
      <c r="BI1790" s="247">
        <f>IF(N1790="nulová",J1790,0)</f>
        <v>0</v>
      </c>
      <c r="BJ1790" s="26" t="s">
        <v>18</v>
      </c>
      <c r="BK1790" s="247">
        <f>ROUND(I1790*H1790,2)</f>
        <v>0</v>
      </c>
      <c r="BL1790" s="26" t="s">
        <v>300</v>
      </c>
      <c r="BM1790" s="26" t="s">
        <v>2002</v>
      </c>
    </row>
    <row r="1791" spans="2:47" s="1" customFormat="1" ht="13.5">
      <c r="B1791" s="48"/>
      <c r="C1791" s="76"/>
      <c r="D1791" s="248" t="s">
        <v>216</v>
      </c>
      <c r="E1791" s="76"/>
      <c r="F1791" s="249" t="s">
        <v>2003</v>
      </c>
      <c r="G1791" s="76"/>
      <c r="H1791" s="76"/>
      <c r="I1791" s="206"/>
      <c r="J1791" s="76"/>
      <c r="K1791" s="76"/>
      <c r="L1791" s="74"/>
      <c r="M1791" s="250"/>
      <c r="N1791" s="49"/>
      <c r="O1791" s="49"/>
      <c r="P1791" s="49"/>
      <c r="Q1791" s="49"/>
      <c r="R1791" s="49"/>
      <c r="S1791" s="49"/>
      <c r="T1791" s="97"/>
      <c r="AT1791" s="26" t="s">
        <v>216</v>
      </c>
      <c r="AU1791" s="26" t="s">
        <v>85</v>
      </c>
    </row>
    <row r="1792" spans="2:51" s="12" customFormat="1" ht="13.5">
      <c r="B1792" s="251"/>
      <c r="C1792" s="252"/>
      <c r="D1792" s="248" t="s">
        <v>218</v>
      </c>
      <c r="E1792" s="253" t="s">
        <v>22</v>
      </c>
      <c r="F1792" s="254" t="s">
        <v>2004</v>
      </c>
      <c r="G1792" s="252"/>
      <c r="H1792" s="255">
        <v>1110.398</v>
      </c>
      <c r="I1792" s="256"/>
      <c r="J1792" s="252"/>
      <c r="K1792" s="252"/>
      <c r="L1792" s="257"/>
      <c r="M1792" s="258"/>
      <c r="N1792" s="259"/>
      <c r="O1792" s="259"/>
      <c r="P1792" s="259"/>
      <c r="Q1792" s="259"/>
      <c r="R1792" s="259"/>
      <c r="S1792" s="259"/>
      <c r="T1792" s="260"/>
      <c r="AT1792" s="261" t="s">
        <v>218</v>
      </c>
      <c r="AU1792" s="261" t="s">
        <v>85</v>
      </c>
      <c r="AV1792" s="12" t="s">
        <v>85</v>
      </c>
      <c r="AW1792" s="12" t="s">
        <v>39</v>
      </c>
      <c r="AX1792" s="12" t="s">
        <v>18</v>
      </c>
      <c r="AY1792" s="261" t="s">
        <v>208</v>
      </c>
    </row>
    <row r="1793" spans="2:65" s="1" customFormat="1" ht="38.25" customHeight="1">
      <c r="B1793" s="48"/>
      <c r="C1793" s="236" t="s">
        <v>2005</v>
      </c>
      <c r="D1793" s="236" t="s">
        <v>210</v>
      </c>
      <c r="E1793" s="237" t="s">
        <v>2006</v>
      </c>
      <c r="F1793" s="238" t="s">
        <v>2007</v>
      </c>
      <c r="G1793" s="239" t="s">
        <v>213</v>
      </c>
      <c r="H1793" s="240">
        <v>449.4</v>
      </c>
      <c r="I1793" s="241"/>
      <c r="J1793" s="242">
        <f>ROUND(I1793*H1793,2)</f>
        <v>0</v>
      </c>
      <c r="K1793" s="238" t="s">
        <v>214</v>
      </c>
      <c r="L1793" s="74"/>
      <c r="M1793" s="243" t="s">
        <v>22</v>
      </c>
      <c r="N1793" s="244" t="s">
        <v>47</v>
      </c>
      <c r="O1793" s="49"/>
      <c r="P1793" s="245">
        <f>O1793*H1793</f>
        <v>0</v>
      </c>
      <c r="Q1793" s="245">
        <v>0.0004</v>
      </c>
      <c r="R1793" s="245">
        <f>Q1793*H1793</f>
        <v>0.17976</v>
      </c>
      <c r="S1793" s="245">
        <v>0</v>
      </c>
      <c r="T1793" s="246">
        <f>S1793*H1793</f>
        <v>0</v>
      </c>
      <c r="AR1793" s="26" t="s">
        <v>300</v>
      </c>
      <c r="AT1793" s="26" t="s">
        <v>210</v>
      </c>
      <c r="AU1793" s="26" t="s">
        <v>85</v>
      </c>
      <c r="AY1793" s="26" t="s">
        <v>208</v>
      </c>
      <c r="BE1793" s="247">
        <f>IF(N1793="základní",J1793,0)</f>
        <v>0</v>
      </c>
      <c r="BF1793" s="247">
        <f>IF(N1793="snížená",J1793,0)</f>
        <v>0</v>
      </c>
      <c r="BG1793" s="247">
        <f>IF(N1793="zákl. přenesená",J1793,0)</f>
        <v>0</v>
      </c>
      <c r="BH1793" s="247">
        <f>IF(N1793="sníž. přenesená",J1793,0)</f>
        <v>0</v>
      </c>
      <c r="BI1793" s="247">
        <f>IF(N1793="nulová",J1793,0)</f>
        <v>0</v>
      </c>
      <c r="BJ1793" s="26" t="s">
        <v>18</v>
      </c>
      <c r="BK1793" s="247">
        <f>ROUND(I1793*H1793,2)</f>
        <v>0</v>
      </c>
      <c r="BL1793" s="26" t="s">
        <v>300</v>
      </c>
      <c r="BM1793" s="26" t="s">
        <v>2008</v>
      </c>
    </row>
    <row r="1794" spans="2:47" s="1" customFormat="1" ht="13.5">
      <c r="B1794" s="48"/>
      <c r="C1794" s="76"/>
      <c r="D1794" s="248" t="s">
        <v>216</v>
      </c>
      <c r="E1794" s="76"/>
      <c r="F1794" s="249" t="s">
        <v>2003</v>
      </c>
      <c r="G1794" s="76"/>
      <c r="H1794" s="76"/>
      <c r="I1794" s="206"/>
      <c r="J1794" s="76"/>
      <c r="K1794" s="76"/>
      <c r="L1794" s="74"/>
      <c r="M1794" s="250"/>
      <c r="N1794" s="49"/>
      <c r="O1794" s="49"/>
      <c r="P1794" s="49"/>
      <c r="Q1794" s="49"/>
      <c r="R1794" s="49"/>
      <c r="S1794" s="49"/>
      <c r="T1794" s="97"/>
      <c r="AT1794" s="26" t="s">
        <v>216</v>
      </c>
      <c r="AU1794" s="26" t="s">
        <v>85</v>
      </c>
    </row>
    <row r="1795" spans="2:51" s="12" customFormat="1" ht="13.5">
      <c r="B1795" s="251"/>
      <c r="C1795" s="252"/>
      <c r="D1795" s="248" t="s">
        <v>218</v>
      </c>
      <c r="E1795" s="253" t="s">
        <v>22</v>
      </c>
      <c r="F1795" s="254" t="s">
        <v>1987</v>
      </c>
      <c r="G1795" s="252"/>
      <c r="H1795" s="255">
        <v>82.05</v>
      </c>
      <c r="I1795" s="256"/>
      <c r="J1795" s="252"/>
      <c r="K1795" s="252"/>
      <c r="L1795" s="257"/>
      <c r="M1795" s="258"/>
      <c r="N1795" s="259"/>
      <c r="O1795" s="259"/>
      <c r="P1795" s="259"/>
      <c r="Q1795" s="259"/>
      <c r="R1795" s="259"/>
      <c r="S1795" s="259"/>
      <c r="T1795" s="260"/>
      <c r="AT1795" s="261" t="s">
        <v>218</v>
      </c>
      <c r="AU1795" s="261" t="s">
        <v>85</v>
      </c>
      <c r="AV1795" s="12" t="s">
        <v>85</v>
      </c>
      <c r="AW1795" s="12" t="s">
        <v>39</v>
      </c>
      <c r="AX1795" s="12" t="s">
        <v>76</v>
      </c>
      <c r="AY1795" s="261" t="s">
        <v>208</v>
      </c>
    </row>
    <row r="1796" spans="2:51" s="12" customFormat="1" ht="13.5">
      <c r="B1796" s="251"/>
      <c r="C1796" s="252"/>
      <c r="D1796" s="248" t="s">
        <v>218</v>
      </c>
      <c r="E1796" s="253" t="s">
        <v>22</v>
      </c>
      <c r="F1796" s="254" t="s">
        <v>1988</v>
      </c>
      <c r="G1796" s="252"/>
      <c r="H1796" s="255">
        <v>142.65</v>
      </c>
      <c r="I1796" s="256"/>
      <c r="J1796" s="252"/>
      <c r="K1796" s="252"/>
      <c r="L1796" s="257"/>
      <c r="M1796" s="258"/>
      <c r="N1796" s="259"/>
      <c r="O1796" s="259"/>
      <c r="P1796" s="259"/>
      <c r="Q1796" s="259"/>
      <c r="R1796" s="259"/>
      <c r="S1796" s="259"/>
      <c r="T1796" s="260"/>
      <c r="AT1796" s="261" t="s">
        <v>218</v>
      </c>
      <c r="AU1796" s="261" t="s">
        <v>85</v>
      </c>
      <c r="AV1796" s="12" t="s">
        <v>85</v>
      </c>
      <c r="AW1796" s="12" t="s">
        <v>39</v>
      </c>
      <c r="AX1796" s="12" t="s">
        <v>76</v>
      </c>
      <c r="AY1796" s="261" t="s">
        <v>208</v>
      </c>
    </row>
    <row r="1797" spans="2:51" s="13" customFormat="1" ht="13.5">
      <c r="B1797" s="262"/>
      <c r="C1797" s="263"/>
      <c r="D1797" s="248" t="s">
        <v>218</v>
      </c>
      <c r="E1797" s="264" t="s">
        <v>22</v>
      </c>
      <c r="F1797" s="265" t="s">
        <v>259</v>
      </c>
      <c r="G1797" s="263"/>
      <c r="H1797" s="266">
        <v>224.7</v>
      </c>
      <c r="I1797" s="267"/>
      <c r="J1797" s="263"/>
      <c r="K1797" s="263"/>
      <c r="L1797" s="268"/>
      <c r="M1797" s="269"/>
      <c r="N1797" s="270"/>
      <c r="O1797" s="270"/>
      <c r="P1797" s="270"/>
      <c r="Q1797" s="270"/>
      <c r="R1797" s="270"/>
      <c r="S1797" s="270"/>
      <c r="T1797" s="271"/>
      <c r="AT1797" s="272" t="s">
        <v>218</v>
      </c>
      <c r="AU1797" s="272" t="s">
        <v>85</v>
      </c>
      <c r="AV1797" s="13" t="s">
        <v>121</v>
      </c>
      <c r="AW1797" s="13" t="s">
        <v>39</v>
      </c>
      <c r="AX1797" s="13" t="s">
        <v>76</v>
      </c>
      <c r="AY1797" s="272" t="s">
        <v>208</v>
      </c>
    </row>
    <row r="1798" spans="2:51" s="12" customFormat="1" ht="13.5">
      <c r="B1798" s="251"/>
      <c r="C1798" s="252"/>
      <c r="D1798" s="248" t="s">
        <v>218</v>
      </c>
      <c r="E1798" s="253" t="s">
        <v>22</v>
      </c>
      <c r="F1798" s="254" t="s">
        <v>2009</v>
      </c>
      <c r="G1798" s="252"/>
      <c r="H1798" s="255">
        <v>449.4</v>
      </c>
      <c r="I1798" s="256"/>
      <c r="J1798" s="252"/>
      <c r="K1798" s="252"/>
      <c r="L1798" s="257"/>
      <c r="M1798" s="258"/>
      <c r="N1798" s="259"/>
      <c r="O1798" s="259"/>
      <c r="P1798" s="259"/>
      <c r="Q1798" s="259"/>
      <c r="R1798" s="259"/>
      <c r="S1798" s="259"/>
      <c r="T1798" s="260"/>
      <c r="AT1798" s="261" t="s">
        <v>218</v>
      </c>
      <c r="AU1798" s="261" t="s">
        <v>85</v>
      </c>
      <c r="AV1798" s="12" t="s">
        <v>85</v>
      </c>
      <c r="AW1798" s="12" t="s">
        <v>39</v>
      </c>
      <c r="AX1798" s="12" t="s">
        <v>18</v>
      </c>
      <c r="AY1798" s="261" t="s">
        <v>208</v>
      </c>
    </row>
    <row r="1799" spans="2:65" s="1" customFormat="1" ht="25.5" customHeight="1">
      <c r="B1799" s="48"/>
      <c r="C1799" s="286" t="s">
        <v>2010</v>
      </c>
      <c r="D1799" s="286" t="s">
        <v>468</v>
      </c>
      <c r="E1799" s="287" t="s">
        <v>2011</v>
      </c>
      <c r="F1799" s="288" t="s">
        <v>2012</v>
      </c>
      <c r="G1799" s="289" t="s">
        <v>213</v>
      </c>
      <c r="H1799" s="290">
        <v>1881.297</v>
      </c>
      <c r="I1799" s="291"/>
      <c r="J1799" s="292">
        <f>ROUND(I1799*H1799,2)</f>
        <v>0</v>
      </c>
      <c r="K1799" s="288" t="s">
        <v>214</v>
      </c>
      <c r="L1799" s="293"/>
      <c r="M1799" s="294" t="s">
        <v>22</v>
      </c>
      <c r="N1799" s="295" t="s">
        <v>47</v>
      </c>
      <c r="O1799" s="49"/>
      <c r="P1799" s="245">
        <f>O1799*H1799</f>
        <v>0</v>
      </c>
      <c r="Q1799" s="245">
        <v>0.0049</v>
      </c>
      <c r="R1799" s="245">
        <f>Q1799*H1799</f>
        <v>9.2183553</v>
      </c>
      <c r="S1799" s="245">
        <v>0</v>
      </c>
      <c r="T1799" s="246">
        <f>S1799*H1799</f>
        <v>0</v>
      </c>
      <c r="AR1799" s="26" t="s">
        <v>559</v>
      </c>
      <c r="AT1799" s="26" t="s">
        <v>468</v>
      </c>
      <c r="AU1799" s="26" t="s">
        <v>85</v>
      </c>
      <c r="AY1799" s="26" t="s">
        <v>208</v>
      </c>
      <c r="BE1799" s="247">
        <f>IF(N1799="základní",J1799,0)</f>
        <v>0</v>
      </c>
      <c r="BF1799" s="247">
        <f>IF(N1799="snížená",J1799,0)</f>
        <v>0</v>
      </c>
      <c r="BG1799" s="247">
        <f>IF(N1799="zákl. přenesená",J1799,0)</f>
        <v>0</v>
      </c>
      <c r="BH1799" s="247">
        <f>IF(N1799="sníž. přenesená",J1799,0)</f>
        <v>0</v>
      </c>
      <c r="BI1799" s="247">
        <f>IF(N1799="nulová",J1799,0)</f>
        <v>0</v>
      </c>
      <c r="BJ1799" s="26" t="s">
        <v>18</v>
      </c>
      <c r="BK1799" s="247">
        <f>ROUND(I1799*H1799,2)</f>
        <v>0</v>
      </c>
      <c r="BL1799" s="26" t="s">
        <v>300</v>
      </c>
      <c r="BM1799" s="26" t="s">
        <v>2013</v>
      </c>
    </row>
    <row r="1800" spans="2:51" s="12" customFormat="1" ht="13.5">
      <c r="B1800" s="251"/>
      <c r="C1800" s="252"/>
      <c r="D1800" s="248" t="s">
        <v>218</v>
      </c>
      <c r="E1800" s="253" t="s">
        <v>22</v>
      </c>
      <c r="F1800" s="254" t="s">
        <v>2014</v>
      </c>
      <c r="G1800" s="252"/>
      <c r="H1800" s="255">
        <v>1110.398</v>
      </c>
      <c r="I1800" s="256"/>
      <c r="J1800" s="252"/>
      <c r="K1800" s="252"/>
      <c r="L1800" s="257"/>
      <c r="M1800" s="258"/>
      <c r="N1800" s="259"/>
      <c r="O1800" s="259"/>
      <c r="P1800" s="259"/>
      <c r="Q1800" s="259"/>
      <c r="R1800" s="259"/>
      <c r="S1800" s="259"/>
      <c r="T1800" s="260"/>
      <c r="AT1800" s="261" t="s">
        <v>218</v>
      </c>
      <c r="AU1800" s="261" t="s">
        <v>85</v>
      </c>
      <c r="AV1800" s="12" t="s">
        <v>85</v>
      </c>
      <c r="AW1800" s="12" t="s">
        <v>39</v>
      </c>
      <c r="AX1800" s="12" t="s">
        <v>76</v>
      </c>
      <c r="AY1800" s="261" t="s">
        <v>208</v>
      </c>
    </row>
    <row r="1801" spans="2:51" s="12" customFormat="1" ht="13.5">
      <c r="B1801" s="251"/>
      <c r="C1801" s="252"/>
      <c r="D1801" s="248" t="s">
        <v>218</v>
      </c>
      <c r="E1801" s="253" t="s">
        <v>22</v>
      </c>
      <c r="F1801" s="254" t="s">
        <v>2015</v>
      </c>
      <c r="G1801" s="252"/>
      <c r="H1801" s="255">
        <v>511.41</v>
      </c>
      <c r="I1801" s="256"/>
      <c r="J1801" s="252"/>
      <c r="K1801" s="252"/>
      <c r="L1801" s="257"/>
      <c r="M1801" s="258"/>
      <c r="N1801" s="259"/>
      <c r="O1801" s="259"/>
      <c r="P1801" s="259"/>
      <c r="Q1801" s="259"/>
      <c r="R1801" s="259"/>
      <c r="S1801" s="259"/>
      <c r="T1801" s="260"/>
      <c r="AT1801" s="261" t="s">
        <v>218</v>
      </c>
      <c r="AU1801" s="261" t="s">
        <v>85</v>
      </c>
      <c r="AV1801" s="12" t="s">
        <v>85</v>
      </c>
      <c r="AW1801" s="12" t="s">
        <v>39</v>
      </c>
      <c r="AX1801" s="12" t="s">
        <v>76</v>
      </c>
      <c r="AY1801" s="261" t="s">
        <v>208</v>
      </c>
    </row>
    <row r="1802" spans="2:51" s="13" customFormat="1" ht="13.5">
      <c r="B1802" s="262"/>
      <c r="C1802" s="263"/>
      <c r="D1802" s="248" t="s">
        <v>218</v>
      </c>
      <c r="E1802" s="264" t="s">
        <v>22</v>
      </c>
      <c r="F1802" s="265" t="s">
        <v>259</v>
      </c>
      <c r="G1802" s="263"/>
      <c r="H1802" s="266">
        <v>1621.808</v>
      </c>
      <c r="I1802" s="267"/>
      <c r="J1802" s="263"/>
      <c r="K1802" s="263"/>
      <c r="L1802" s="268"/>
      <c r="M1802" s="269"/>
      <c r="N1802" s="270"/>
      <c r="O1802" s="270"/>
      <c r="P1802" s="270"/>
      <c r="Q1802" s="270"/>
      <c r="R1802" s="270"/>
      <c r="S1802" s="270"/>
      <c r="T1802" s="271"/>
      <c r="AT1802" s="272" t="s">
        <v>218</v>
      </c>
      <c r="AU1802" s="272" t="s">
        <v>85</v>
      </c>
      <c r="AV1802" s="13" t="s">
        <v>121</v>
      </c>
      <c r="AW1802" s="13" t="s">
        <v>39</v>
      </c>
      <c r="AX1802" s="13" t="s">
        <v>18</v>
      </c>
      <c r="AY1802" s="272" t="s">
        <v>208</v>
      </c>
    </row>
    <row r="1803" spans="2:51" s="12" customFormat="1" ht="13.5">
      <c r="B1803" s="251"/>
      <c r="C1803" s="252"/>
      <c r="D1803" s="248" t="s">
        <v>218</v>
      </c>
      <c r="E1803" s="252"/>
      <c r="F1803" s="254" t="s">
        <v>2016</v>
      </c>
      <c r="G1803" s="252"/>
      <c r="H1803" s="255">
        <v>1881.297</v>
      </c>
      <c r="I1803" s="256"/>
      <c r="J1803" s="252"/>
      <c r="K1803" s="252"/>
      <c r="L1803" s="257"/>
      <c r="M1803" s="258"/>
      <c r="N1803" s="259"/>
      <c r="O1803" s="259"/>
      <c r="P1803" s="259"/>
      <c r="Q1803" s="259"/>
      <c r="R1803" s="259"/>
      <c r="S1803" s="259"/>
      <c r="T1803" s="260"/>
      <c r="AT1803" s="261" t="s">
        <v>218</v>
      </c>
      <c r="AU1803" s="261" t="s">
        <v>85</v>
      </c>
      <c r="AV1803" s="12" t="s">
        <v>85</v>
      </c>
      <c r="AW1803" s="12" t="s">
        <v>6</v>
      </c>
      <c r="AX1803" s="12" t="s">
        <v>18</v>
      </c>
      <c r="AY1803" s="261" t="s">
        <v>208</v>
      </c>
    </row>
    <row r="1804" spans="2:65" s="1" customFormat="1" ht="25.5" customHeight="1">
      <c r="B1804" s="48"/>
      <c r="C1804" s="236" t="s">
        <v>2017</v>
      </c>
      <c r="D1804" s="236" t="s">
        <v>210</v>
      </c>
      <c r="E1804" s="237" t="s">
        <v>2018</v>
      </c>
      <c r="F1804" s="238" t="s">
        <v>2019</v>
      </c>
      <c r="G1804" s="239" t="s">
        <v>213</v>
      </c>
      <c r="H1804" s="240">
        <v>5.061</v>
      </c>
      <c r="I1804" s="241"/>
      <c r="J1804" s="242">
        <f>ROUND(I1804*H1804,2)</f>
        <v>0</v>
      </c>
      <c r="K1804" s="238" t="s">
        <v>214</v>
      </c>
      <c r="L1804" s="74"/>
      <c r="M1804" s="243" t="s">
        <v>22</v>
      </c>
      <c r="N1804" s="244" t="s">
        <v>47</v>
      </c>
      <c r="O1804" s="49"/>
      <c r="P1804" s="245">
        <f>O1804*H1804</f>
        <v>0</v>
      </c>
      <c r="Q1804" s="245">
        <v>0</v>
      </c>
      <c r="R1804" s="245">
        <f>Q1804*H1804</f>
        <v>0</v>
      </c>
      <c r="S1804" s="245">
        <v>0</v>
      </c>
      <c r="T1804" s="246">
        <f>S1804*H1804</f>
        <v>0</v>
      </c>
      <c r="AR1804" s="26" t="s">
        <v>300</v>
      </c>
      <c r="AT1804" s="26" t="s">
        <v>210</v>
      </c>
      <c r="AU1804" s="26" t="s">
        <v>85</v>
      </c>
      <c r="AY1804" s="26" t="s">
        <v>208</v>
      </c>
      <c r="BE1804" s="247">
        <f>IF(N1804="základní",J1804,0)</f>
        <v>0</v>
      </c>
      <c r="BF1804" s="247">
        <f>IF(N1804="snížená",J1804,0)</f>
        <v>0</v>
      </c>
      <c r="BG1804" s="247">
        <f>IF(N1804="zákl. přenesená",J1804,0)</f>
        <v>0</v>
      </c>
      <c r="BH1804" s="247">
        <f>IF(N1804="sníž. přenesená",J1804,0)</f>
        <v>0</v>
      </c>
      <c r="BI1804" s="247">
        <f>IF(N1804="nulová",J1804,0)</f>
        <v>0</v>
      </c>
      <c r="BJ1804" s="26" t="s">
        <v>18</v>
      </c>
      <c r="BK1804" s="247">
        <f>ROUND(I1804*H1804,2)</f>
        <v>0</v>
      </c>
      <c r="BL1804" s="26" t="s">
        <v>300</v>
      </c>
      <c r="BM1804" s="26" t="s">
        <v>2020</v>
      </c>
    </row>
    <row r="1805" spans="2:51" s="14" customFormat="1" ht="13.5">
      <c r="B1805" s="273"/>
      <c r="C1805" s="274"/>
      <c r="D1805" s="248" t="s">
        <v>218</v>
      </c>
      <c r="E1805" s="275" t="s">
        <v>22</v>
      </c>
      <c r="F1805" s="276" t="s">
        <v>2021</v>
      </c>
      <c r="G1805" s="274"/>
      <c r="H1805" s="275" t="s">
        <v>22</v>
      </c>
      <c r="I1805" s="277"/>
      <c r="J1805" s="274"/>
      <c r="K1805" s="274"/>
      <c r="L1805" s="278"/>
      <c r="M1805" s="279"/>
      <c r="N1805" s="280"/>
      <c r="O1805" s="280"/>
      <c r="P1805" s="280"/>
      <c r="Q1805" s="280"/>
      <c r="R1805" s="280"/>
      <c r="S1805" s="280"/>
      <c r="T1805" s="281"/>
      <c r="AT1805" s="282" t="s">
        <v>218</v>
      </c>
      <c r="AU1805" s="282" t="s">
        <v>85</v>
      </c>
      <c r="AV1805" s="14" t="s">
        <v>18</v>
      </c>
      <c r="AW1805" s="14" t="s">
        <v>39</v>
      </c>
      <c r="AX1805" s="14" t="s">
        <v>76</v>
      </c>
      <c r="AY1805" s="282" t="s">
        <v>208</v>
      </c>
    </row>
    <row r="1806" spans="2:51" s="12" customFormat="1" ht="13.5">
      <c r="B1806" s="251"/>
      <c r="C1806" s="252"/>
      <c r="D1806" s="248" t="s">
        <v>218</v>
      </c>
      <c r="E1806" s="253" t="s">
        <v>22</v>
      </c>
      <c r="F1806" s="254" t="s">
        <v>2022</v>
      </c>
      <c r="G1806" s="252"/>
      <c r="H1806" s="255">
        <v>5.061</v>
      </c>
      <c r="I1806" s="256"/>
      <c r="J1806" s="252"/>
      <c r="K1806" s="252"/>
      <c r="L1806" s="257"/>
      <c r="M1806" s="258"/>
      <c r="N1806" s="259"/>
      <c r="O1806" s="259"/>
      <c r="P1806" s="259"/>
      <c r="Q1806" s="259"/>
      <c r="R1806" s="259"/>
      <c r="S1806" s="259"/>
      <c r="T1806" s="260"/>
      <c r="AT1806" s="261" t="s">
        <v>218</v>
      </c>
      <c r="AU1806" s="261" t="s">
        <v>85</v>
      </c>
      <c r="AV1806" s="12" t="s">
        <v>85</v>
      </c>
      <c r="AW1806" s="12" t="s">
        <v>39</v>
      </c>
      <c r="AX1806" s="12" t="s">
        <v>18</v>
      </c>
      <c r="AY1806" s="261" t="s">
        <v>208</v>
      </c>
    </row>
    <row r="1807" spans="2:65" s="1" customFormat="1" ht="25.5" customHeight="1">
      <c r="B1807" s="48"/>
      <c r="C1807" s="236" t="s">
        <v>2023</v>
      </c>
      <c r="D1807" s="236" t="s">
        <v>210</v>
      </c>
      <c r="E1807" s="237" t="s">
        <v>2024</v>
      </c>
      <c r="F1807" s="238" t="s">
        <v>2025</v>
      </c>
      <c r="G1807" s="239" t="s">
        <v>227</v>
      </c>
      <c r="H1807" s="240">
        <v>14</v>
      </c>
      <c r="I1807" s="241"/>
      <c r="J1807" s="242">
        <f>ROUND(I1807*H1807,2)</f>
        <v>0</v>
      </c>
      <c r="K1807" s="238" t="s">
        <v>214</v>
      </c>
      <c r="L1807" s="74"/>
      <c r="M1807" s="243" t="s">
        <v>22</v>
      </c>
      <c r="N1807" s="244" t="s">
        <v>47</v>
      </c>
      <c r="O1807" s="49"/>
      <c r="P1807" s="245">
        <f>O1807*H1807</f>
        <v>0</v>
      </c>
      <c r="Q1807" s="245">
        <v>0.0003</v>
      </c>
      <c r="R1807" s="245">
        <f>Q1807*H1807</f>
        <v>0.0042</v>
      </c>
      <c r="S1807" s="245">
        <v>0</v>
      </c>
      <c r="T1807" s="246">
        <f>S1807*H1807</f>
        <v>0</v>
      </c>
      <c r="AR1807" s="26" t="s">
        <v>300</v>
      </c>
      <c r="AT1807" s="26" t="s">
        <v>210</v>
      </c>
      <c r="AU1807" s="26" t="s">
        <v>85</v>
      </c>
      <c r="AY1807" s="26" t="s">
        <v>208</v>
      </c>
      <c r="BE1807" s="247">
        <f>IF(N1807="základní",J1807,0)</f>
        <v>0</v>
      </c>
      <c r="BF1807" s="247">
        <f>IF(N1807="snížená",J1807,0)</f>
        <v>0</v>
      </c>
      <c r="BG1807" s="247">
        <f>IF(N1807="zákl. přenesená",J1807,0)</f>
        <v>0</v>
      </c>
      <c r="BH1807" s="247">
        <f>IF(N1807="sníž. přenesená",J1807,0)</f>
        <v>0</v>
      </c>
      <c r="BI1807" s="247">
        <f>IF(N1807="nulová",J1807,0)</f>
        <v>0</v>
      </c>
      <c r="BJ1807" s="26" t="s">
        <v>18</v>
      </c>
      <c r="BK1807" s="247">
        <f>ROUND(I1807*H1807,2)</f>
        <v>0</v>
      </c>
      <c r="BL1807" s="26" t="s">
        <v>300</v>
      </c>
      <c r="BM1807" s="26" t="s">
        <v>2026</v>
      </c>
    </row>
    <row r="1808" spans="2:51" s="14" customFormat="1" ht="13.5">
      <c r="B1808" s="273"/>
      <c r="C1808" s="274"/>
      <c r="D1808" s="248" t="s">
        <v>218</v>
      </c>
      <c r="E1808" s="275" t="s">
        <v>22</v>
      </c>
      <c r="F1808" s="276" t="s">
        <v>2027</v>
      </c>
      <c r="G1808" s="274"/>
      <c r="H1808" s="275" t="s">
        <v>22</v>
      </c>
      <c r="I1808" s="277"/>
      <c r="J1808" s="274"/>
      <c r="K1808" s="274"/>
      <c r="L1808" s="278"/>
      <c r="M1808" s="279"/>
      <c r="N1808" s="280"/>
      <c r="O1808" s="280"/>
      <c r="P1808" s="280"/>
      <c r="Q1808" s="280"/>
      <c r="R1808" s="280"/>
      <c r="S1808" s="280"/>
      <c r="T1808" s="281"/>
      <c r="AT1808" s="282" t="s">
        <v>218</v>
      </c>
      <c r="AU1808" s="282" t="s">
        <v>85</v>
      </c>
      <c r="AV1808" s="14" t="s">
        <v>18</v>
      </c>
      <c r="AW1808" s="14" t="s">
        <v>39</v>
      </c>
      <c r="AX1808" s="14" t="s">
        <v>76</v>
      </c>
      <c r="AY1808" s="282" t="s">
        <v>208</v>
      </c>
    </row>
    <row r="1809" spans="2:51" s="12" customFormat="1" ht="13.5">
      <c r="B1809" s="251"/>
      <c r="C1809" s="252"/>
      <c r="D1809" s="248" t="s">
        <v>218</v>
      </c>
      <c r="E1809" s="253" t="s">
        <v>22</v>
      </c>
      <c r="F1809" s="254" t="s">
        <v>290</v>
      </c>
      <c r="G1809" s="252"/>
      <c r="H1809" s="255">
        <v>14</v>
      </c>
      <c r="I1809" s="256"/>
      <c r="J1809" s="252"/>
      <c r="K1809" s="252"/>
      <c r="L1809" s="257"/>
      <c r="M1809" s="258"/>
      <c r="N1809" s="259"/>
      <c r="O1809" s="259"/>
      <c r="P1809" s="259"/>
      <c r="Q1809" s="259"/>
      <c r="R1809" s="259"/>
      <c r="S1809" s="259"/>
      <c r="T1809" s="260"/>
      <c r="AT1809" s="261" t="s">
        <v>218</v>
      </c>
      <c r="AU1809" s="261" t="s">
        <v>85</v>
      </c>
      <c r="AV1809" s="12" t="s">
        <v>85</v>
      </c>
      <c r="AW1809" s="12" t="s">
        <v>39</v>
      </c>
      <c r="AX1809" s="12" t="s">
        <v>18</v>
      </c>
      <c r="AY1809" s="261" t="s">
        <v>208</v>
      </c>
    </row>
    <row r="1810" spans="2:65" s="1" customFormat="1" ht="25.5" customHeight="1">
      <c r="B1810" s="48"/>
      <c r="C1810" s="236" t="s">
        <v>2028</v>
      </c>
      <c r="D1810" s="236" t="s">
        <v>210</v>
      </c>
      <c r="E1810" s="237" t="s">
        <v>2029</v>
      </c>
      <c r="F1810" s="238" t="s">
        <v>2030</v>
      </c>
      <c r="G1810" s="239" t="s">
        <v>213</v>
      </c>
      <c r="H1810" s="240">
        <v>224.7</v>
      </c>
      <c r="I1810" s="241"/>
      <c r="J1810" s="242">
        <f>ROUND(I1810*H1810,2)</f>
        <v>0</v>
      </c>
      <c r="K1810" s="238" t="s">
        <v>214</v>
      </c>
      <c r="L1810" s="74"/>
      <c r="M1810" s="243" t="s">
        <v>22</v>
      </c>
      <c r="N1810" s="244" t="s">
        <v>47</v>
      </c>
      <c r="O1810" s="49"/>
      <c r="P1810" s="245">
        <f>O1810*H1810</f>
        <v>0</v>
      </c>
      <c r="Q1810" s="245">
        <v>0</v>
      </c>
      <c r="R1810" s="245">
        <f>Q1810*H1810</f>
        <v>0</v>
      </c>
      <c r="S1810" s="245">
        <v>0</v>
      </c>
      <c r="T1810" s="246">
        <f>S1810*H1810</f>
        <v>0</v>
      </c>
      <c r="AR1810" s="26" t="s">
        <v>300</v>
      </c>
      <c r="AT1810" s="26" t="s">
        <v>210</v>
      </c>
      <c r="AU1810" s="26" t="s">
        <v>85</v>
      </c>
      <c r="AY1810" s="26" t="s">
        <v>208</v>
      </c>
      <c r="BE1810" s="247">
        <f>IF(N1810="základní",J1810,0)</f>
        <v>0</v>
      </c>
      <c r="BF1810" s="247">
        <f>IF(N1810="snížená",J1810,0)</f>
        <v>0</v>
      </c>
      <c r="BG1810" s="247">
        <f>IF(N1810="zákl. přenesená",J1810,0)</f>
        <v>0</v>
      </c>
      <c r="BH1810" s="247">
        <f>IF(N1810="sníž. přenesená",J1810,0)</f>
        <v>0</v>
      </c>
      <c r="BI1810" s="247">
        <f>IF(N1810="nulová",J1810,0)</f>
        <v>0</v>
      </c>
      <c r="BJ1810" s="26" t="s">
        <v>18</v>
      </c>
      <c r="BK1810" s="247">
        <f>ROUND(I1810*H1810,2)</f>
        <v>0</v>
      </c>
      <c r="BL1810" s="26" t="s">
        <v>300</v>
      </c>
      <c r="BM1810" s="26" t="s">
        <v>2031</v>
      </c>
    </row>
    <row r="1811" spans="2:47" s="1" customFormat="1" ht="13.5">
      <c r="B1811" s="48"/>
      <c r="C1811" s="76"/>
      <c r="D1811" s="248" t="s">
        <v>216</v>
      </c>
      <c r="E1811" s="76"/>
      <c r="F1811" s="249" t="s">
        <v>2032</v>
      </c>
      <c r="G1811" s="76"/>
      <c r="H1811" s="76"/>
      <c r="I1811" s="206"/>
      <c r="J1811" s="76"/>
      <c r="K1811" s="76"/>
      <c r="L1811" s="74"/>
      <c r="M1811" s="250"/>
      <c r="N1811" s="49"/>
      <c r="O1811" s="49"/>
      <c r="P1811" s="49"/>
      <c r="Q1811" s="49"/>
      <c r="R1811" s="49"/>
      <c r="S1811" s="49"/>
      <c r="T1811" s="97"/>
      <c r="AT1811" s="26" t="s">
        <v>216</v>
      </c>
      <c r="AU1811" s="26" t="s">
        <v>85</v>
      </c>
    </row>
    <row r="1812" spans="2:51" s="12" customFormat="1" ht="13.5">
      <c r="B1812" s="251"/>
      <c r="C1812" s="252"/>
      <c r="D1812" s="248" t="s">
        <v>218</v>
      </c>
      <c r="E1812" s="253" t="s">
        <v>22</v>
      </c>
      <c r="F1812" s="254" t="s">
        <v>1987</v>
      </c>
      <c r="G1812" s="252"/>
      <c r="H1812" s="255">
        <v>82.05</v>
      </c>
      <c r="I1812" s="256"/>
      <c r="J1812" s="252"/>
      <c r="K1812" s="252"/>
      <c r="L1812" s="257"/>
      <c r="M1812" s="258"/>
      <c r="N1812" s="259"/>
      <c r="O1812" s="259"/>
      <c r="P1812" s="259"/>
      <c r="Q1812" s="259"/>
      <c r="R1812" s="259"/>
      <c r="S1812" s="259"/>
      <c r="T1812" s="260"/>
      <c r="AT1812" s="261" t="s">
        <v>218</v>
      </c>
      <c r="AU1812" s="261" t="s">
        <v>85</v>
      </c>
      <c r="AV1812" s="12" t="s">
        <v>85</v>
      </c>
      <c r="AW1812" s="12" t="s">
        <v>39</v>
      </c>
      <c r="AX1812" s="12" t="s">
        <v>76</v>
      </c>
      <c r="AY1812" s="261" t="s">
        <v>208</v>
      </c>
    </row>
    <row r="1813" spans="2:51" s="12" customFormat="1" ht="13.5">
      <c r="B1813" s="251"/>
      <c r="C1813" s="252"/>
      <c r="D1813" s="248" t="s">
        <v>218</v>
      </c>
      <c r="E1813" s="253" t="s">
        <v>22</v>
      </c>
      <c r="F1813" s="254" t="s">
        <v>1988</v>
      </c>
      <c r="G1813" s="252"/>
      <c r="H1813" s="255">
        <v>142.65</v>
      </c>
      <c r="I1813" s="256"/>
      <c r="J1813" s="252"/>
      <c r="K1813" s="252"/>
      <c r="L1813" s="257"/>
      <c r="M1813" s="258"/>
      <c r="N1813" s="259"/>
      <c r="O1813" s="259"/>
      <c r="P1813" s="259"/>
      <c r="Q1813" s="259"/>
      <c r="R1813" s="259"/>
      <c r="S1813" s="259"/>
      <c r="T1813" s="260"/>
      <c r="AT1813" s="261" t="s">
        <v>218</v>
      </c>
      <c r="AU1813" s="261" t="s">
        <v>85</v>
      </c>
      <c r="AV1813" s="12" t="s">
        <v>85</v>
      </c>
      <c r="AW1813" s="12" t="s">
        <v>39</v>
      </c>
      <c r="AX1813" s="12" t="s">
        <v>76</v>
      </c>
      <c r="AY1813" s="261" t="s">
        <v>208</v>
      </c>
    </row>
    <row r="1814" spans="2:51" s="13" customFormat="1" ht="13.5">
      <c r="B1814" s="262"/>
      <c r="C1814" s="263"/>
      <c r="D1814" s="248" t="s">
        <v>218</v>
      </c>
      <c r="E1814" s="264" t="s">
        <v>22</v>
      </c>
      <c r="F1814" s="265" t="s">
        <v>259</v>
      </c>
      <c r="G1814" s="263"/>
      <c r="H1814" s="266">
        <v>224.7</v>
      </c>
      <c r="I1814" s="267"/>
      <c r="J1814" s="263"/>
      <c r="K1814" s="263"/>
      <c r="L1814" s="268"/>
      <c r="M1814" s="269"/>
      <c r="N1814" s="270"/>
      <c r="O1814" s="270"/>
      <c r="P1814" s="270"/>
      <c r="Q1814" s="270"/>
      <c r="R1814" s="270"/>
      <c r="S1814" s="270"/>
      <c r="T1814" s="271"/>
      <c r="AT1814" s="272" t="s">
        <v>218</v>
      </c>
      <c r="AU1814" s="272" t="s">
        <v>85</v>
      </c>
      <c r="AV1814" s="13" t="s">
        <v>121</v>
      </c>
      <c r="AW1814" s="13" t="s">
        <v>39</v>
      </c>
      <c r="AX1814" s="13" t="s">
        <v>18</v>
      </c>
      <c r="AY1814" s="272" t="s">
        <v>208</v>
      </c>
    </row>
    <row r="1815" spans="2:65" s="1" customFormat="1" ht="25.5" customHeight="1">
      <c r="B1815" s="48"/>
      <c r="C1815" s="286" t="s">
        <v>2033</v>
      </c>
      <c r="D1815" s="286" t="s">
        <v>468</v>
      </c>
      <c r="E1815" s="287" t="s">
        <v>2034</v>
      </c>
      <c r="F1815" s="288" t="s">
        <v>2035</v>
      </c>
      <c r="G1815" s="289" t="s">
        <v>213</v>
      </c>
      <c r="H1815" s="290">
        <v>257.332</v>
      </c>
      <c r="I1815" s="291"/>
      <c r="J1815" s="292">
        <f>ROUND(I1815*H1815,2)</f>
        <v>0</v>
      </c>
      <c r="K1815" s="288" t="s">
        <v>22</v>
      </c>
      <c r="L1815" s="293"/>
      <c r="M1815" s="294" t="s">
        <v>22</v>
      </c>
      <c r="N1815" s="295" t="s">
        <v>47</v>
      </c>
      <c r="O1815" s="49"/>
      <c r="P1815" s="245">
        <f>O1815*H1815</f>
        <v>0</v>
      </c>
      <c r="Q1815" s="245">
        <v>0.0003</v>
      </c>
      <c r="R1815" s="245">
        <f>Q1815*H1815</f>
        <v>0.0771996</v>
      </c>
      <c r="S1815" s="245">
        <v>0</v>
      </c>
      <c r="T1815" s="246">
        <f>S1815*H1815</f>
        <v>0</v>
      </c>
      <c r="AR1815" s="26" t="s">
        <v>559</v>
      </c>
      <c r="AT1815" s="26" t="s">
        <v>468</v>
      </c>
      <c r="AU1815" s="26" t="s">
        <v>85</v>
      </c>
      <c r="AY1815" s="26" t="s">
        <v>208</v>
      </c>
      <c r="BE1815" s="247">
        <f>IF(N1815="základní",J1815,0)</f>
        <v>0</v>
      </c>
      <c r="BF1815" s="247">
        <f>IF(N1815="snížená",J1815,0)</f>
        <v>0</v>
      </c>
      <c r="BG1815" s="247">
        <f>IF(N1815="zákl. přenesená",J1815,0)</f>
        <v>0</v>
      </c>
      <c r="BH1815" s="247">
        <f>IF(N1815="sníž. přenesená",J1815,0)</f>
        <v>0</v>
      </c>
      <c r="BI1815" s="247">
        <f>IF(N1815="nulová",J1815,0)</f>
        <v>0</v>
      </c>
      <c r="BJ1815" s="26" t="s">
        <v>18</v>
      </c>
      <c r="BK1815" s="247">
        <f>ROUND(I1815*H1815,2)</f>
        <v>0</v>
      </c>
      <c r="BL1815" s="26" t="s">
        <v>300</v>
      </c>
      <c r="BM1815" s="26" t="s">
        <v>2036</v>
      </c>
    </row>
    <row r="1816" spans="2:51" s="12" customFormat="1" ht="13.5">
      <c r="B1816" s="251"/>
      <c r="C1816" s="252"/>
      <c r="D1816" s="248" t="s">
        <v>218</v>
      </c>
      <c r="E1816" s="253" t="s">
        <v>22</v>
      </c>
      <c r="F1816" s="254" t="s">
        <v>2037</v>
      </c>
      <c r="G1816" s="252"/>
      <c r="H1816" s="255">
        <v>5.061</v>
      </c>
      <c r="I1816" s="256"/>
      <c r="J1816" s="252"/>
      <c r="K1816" s="252"/>
      <c r="L1816" s="257"/>
      <c r="M1816" s="258"/>
      <c r="N1816" s="259"/>
      <c r="O1816" s="259"/>
      <c r="P1816" s="259"/>
      <c r="Q1816" s="259"/>
      <c r="R1816" s="259"/>
      <c r="S1816" s="259"/>
      <c r="T1816" s="260"/>
      <c r="AT1816" s="261" t="s">
        <v>218</v>
      </c>
      <c r="AU1816" s="261" t="s">
        <v>85</v>
      </c>
      <c r="AV1816" s="12" t="s">
        <v>85</v>
      </c>
      <c r="AW1816" s="12" t="s">
        <v>39</v>
      </c>
      <c r="AX1816" s="12" t="s">
        <v>76</v>
      </c>
      <c r="AY1816" s="261" t="s">
        <v>208</v>
      </c>
    </row>
    <row r="1817" spans="2:51" s="12" customFormat="1" ht="13.5">
      <c r="B1817" s="251"/>
      <c r="C1817" s="252"/>
      <c r="D1817" s="248" t="s">
        <v>218</v>
      </c>
      <c r="E1817" s="253" t="s">
        <v>22</v>
      </c>
      <c r="F1817" s="254" t="s">
        <v>2038</v>
      </c>
      <c r="G1817" s="252"/>
      <c r="H1817" s="255">
        <v>224.7</v>
      </c>
      <c r="I1817" s="256"/>
      <c r="J1817" s="252"/>
      <c r="K1817" s="252"/>
      <c r="L1817" s="257"/>
      <c r="M1817" s="258"/>
      <c r="N1817" s="259"/>
      <c r="O1817" s="259"/>
      <c r="P1817" s="259"/>
      <c r="Q1817" s="259"/>
      <c r="R1817" s="259"/>
      <c r="S1817" s="259"/>
      <c r="T1817" s="260"/>
      <c r="AT1817" s="261" t="s">
        <v>218</v>
      </c>
      <c r="AU1817" s="261" t="s">
        <v>85</v>
      </c>
      <c r="AV1817" s="12" t="s">
        <v>85</v>
      </c>
      <c r="AW1817" s="12" t="s">
        <v>39</v>
      </c>
      <c r="AX1817" s="12" t="s">
        <v>76</v>
      </c>
      <c r="AY1817" s="261" t="s">
        <v>208</v>
      </c>
    </row>
    <row r="1818" spans="2:51" s="13" customFormat="1" ht="13.5">
      <c r="B1818" s="262"/>
      <c r="C1818" s="263"/>
      <c r="D1818" s="248" t="s">
        <v>218</v>
      </c>
      <c r="E1818" s="264" t="s">
        <v>22</v>
      </c>
      <c r="F1818" s="265" t="s">
        <v>259</v>
      </c>
      <c r="G1818" s="263"/>
      <c r="H1818" s="266">
        <v>229.761</v>
      </c>
      <c r="I1818" s="267"/>
      <c r="J1818" s="263"/>
      <c r="K1818" s="263"/>
      <c r="L1818" s="268"/>
      <c r="M1818" s="269"/>
      <c r="N1818" s="270"/>
      <c r="O1818" s="270"/>
      <c r="P1818" s="270"/>
      <c r="Q1818" s="270"/>
      <c r="R1818" s="270"/>
      <c r="S1818" s="270"/>
      <c r="T1818" s="271"/>
      <c r="AT1818" s="272" t="s">
        <v>218</v>
      </c>
      <c r="AU1818" s="272" t="s">
        <v>85</v>
      </c>
      <c r="AV1818" s="13" t="s">
        <v>121</v>
      </c>
      <c r="AW1818" s="13" t="s">
        <v>39</v>
      </c>
      <c r="AX1818" s="13" t="s">
        <v>18</v>
      </c>
      <c r="AY1818" s="272" t="s">
        <v>208</v>
      </c>
    </row>
    <row r="1819" spans="2:51" s="12" customFormat="1" ht="13.5">
      <c r="B1819" s="251"/>
      <c r="C1819" s="252"/>
      <c r="D1819" s="248" t="s">
        <v>218</v>
      </c>
      <c r="E1819" s="252"/>
      <c r="F1819" s="254" t="s">
        <v>2039</v>
      </c>
      <c r="G1819" s="252"/>
      <c r="H1819" s="255">
        <v>257.332</v>
      </c>
      <c r="I1819" s="256"/>
      <c r="J1819" s="252"/>
      <c r="K1819" s="252"/>
      <c r="L1819" s="257"/>
      <c r="M1819" s="258"/>
      <c r="N1819" s="259"/>
      <c r="O1819" s="259"/>
      <c r="P1819" s="259"/>
      <c r="Q1819" s="259"/>
      <c r="R1819" s="259"/>
      <c r="S1819" s="259"/>
      <c r="T1819" s="260"/>
      <c r="AT1819" s="261" t="s">
        <v>218</v>
      </c>
      <c r="AU1819" s="261" t="s">
        <v>85</v>
      </c>
      <c r="AV1819" s="12" t="s">
        <v>85</v>
      </c>
      <c r="AW1819" s="12" t="s">
        <v>6</v>
      </c>
      <c r="AX1819" s="12" t="s">
        <v>18</v>
      </c>
      <c r="AY1819" s="261" t="s">
        <v>208</v>
      </c>
    </row>
    <row r="1820" spans="2:65" s="1" customFormat="1" ht="38.25" customHeight="1">
      <c r="B1820" s="48"/>
      <c r="C1820" s="236" t="s">
        <v>2040</v>
      </c>
      <c r="D1820" s="236" t="s">
        <v>210</v>
      </c>
      <c r="E1820" s="237" t="s">
        <v>2041</v>
      </c>
      <c r="F1820" s="238" t="s">
        <v>2042</v>
      </c>
      <c r="G1820" s="239" t="s">
        <v>2043</v>
      </c>
      <c r="H1820" s="307"/>
      <c r="I1820" s="241"/>
      <c r="J1820" s="242">
        <f>ROUND(I1820*H1820,2)</f>
        <v>0</v>
      </c>
      <c r="K1820" s="238" t="s">
        <v>214</v>
      </c>
      <c r="L1820" s="74"/>
      <c r="M1820" s="243" t="s">
        <v>22</v>
      </c>
      <c r="N1820" s="244" t="s">
        <v>47</v>
      </c>
      <c r="O1820" s="49"/>
      <c r="P1820" s="245">
        <f>O1820*H1820</f>
        <v>0</v>
      </c>
      <c r="Q1820" s="245">
        <v>0</v>
      </c>
      <c r="R1820" s="245">
        <f>Q1820*H1820</f>
        <v>0</v>
      </c>
      <c r="S1820" s="245">
        <v>0</v>
      </c>
      <c r="T1820" s="246">
        <f>S1820*H1820</f>
        <v>0</v>
      </c>
      <c r="AR1820" s="26" t="s">
        <v>300</v>
      </c>
      <c r="AT1820" s="26" t="s">
        <v>210</v>
      </c>
      <c r="AU1820" s="26" t="s">
        <v>85</v>
      </c>
      <c r="AY1820" s="26" t="s">
        <v>208</v>
      </c>
      <c r="BE1820" s="247">
        <f>IF(N1820="základní",J1820,0)</f>
        <v>0</v>
      </c>
      <c r="BF1820" s="247">
        <f>IF(N1820="snížená",J1820,0)</f>
        <v>0</v>
      </c>
      <c r="BG1820" s="247">
        <f>IF(N1820="zákl. přenesená",J1820,0)</f>
        <v>0</v>
      </c>
      <c r="BH1820" s="247">
        <f>IF(N1820="sníž. přenesená",J1820,0)</f>
        <v>0</v>
      </c>
      <c r="BI1820" s="247">
        <f>IF(N1820="nulová",J1820,0)</f>
        <v>0</v>
      </c>
      <c r="BJ1820" s="26" t="s">
        <v>18</v>
      </c>
      <c r="BK1820" s="247">
        <f>ROUND(I1820*H1820,2)</f>
        <v>0</v>
      </c>
      <c r="BL1820" s="26" t="s">
        <v>300</v>
      </c>
      <c r="BM1820" s="26" t="s">
        <v>2044</v>
      </c>
    </row>
    <row r="1821" spans="2:47" s="1" customFormat="1" ht="13.5">
      <c r="B1821" s="48"/>
      <c r="C1821" s="76"/>
      <c r="D1821" s="248" t="s">
        <v>216</v>
      </c>
      <c r="E1821" s="76"/>
      <c r="F1821" s="249" t="s">
        <v>2045</v>
      </c>
      <c r="G1821" s="76"/>
      <c r="H1821" s="76"/>
      <c r="I1821" s="206"/>
      <c r="J1821" s="76"/>
      <c r="K1821" s="76"/>
      <c r="L1821" s="74"/>
      <c r="M1821" s="250"/>
      <c r="N1821" s="49"/>
      <c r="O1821" s="49"/>
      <c r="P1821" s="49"/>
      <c r="Q1821" s="49"/>
      <c r="R1821" s="49"/>
      <c r="S1821" s="49"/>
      <c r="T1821" s="97"/>
      <c r="AT1821" s="26" t="s">
        <v>216</v>
      </c>
      <c r="AU1821" s="26" t="s">
        <v>85</v>
      </c>
    </row>
    <row r="1822" spans="2:63" s="11" customFormat="1" ht="29.85" customHeight="1">
      <c r="B1822" s="220"/>
      <c r="C1822" s="221"/>
      <c r="D1822" s="222" t="s">
        <v>75</v>
      </c>
      <c r="E1822" s="234" t="s">
        <v>2046</v>
      </c>
      <c r="F1822" s="234" t="s">
        <v>2047</v>
      </c>
      <c r="G1822" s="221"/>
      <c r="H1822" s="221"/>
      <c r="I1822" s="224"/>
      <c r="J1822" s="235">
        <f>BK1822</f>
        <v>0</v>
      </c>
      <c r="K1822" s="221"/>
      <c r="L1822" s="226"/>
      <c r="M1822" s="227"/>
      <c r="N1822" s="228"/>
      <c r="O1822" s="228"/>
      <c r="P1822" s="229">
        <f>SUM(P1823:P1919)</f>
        <v>0</v>
      </c>
      <c r="Q1822" s="228"/>
      <c r="R1822" s="229">
        <f>SUM(R1823:R1919)</f>
        <v>5.27849639</v>
      </c>
      <c r="S1822" s="228"/>
      <c r="T1822" s="230">
        <f>SUM(T1823:T1919)</f>
        <v>0</v>
      </c>
      <c r="AR1822" s="231" t="s">
        <v>85</v>
      </c>
      <c r="AT1822" s="232" t="s">
        <v>75</v>
      </c>
      <c r="AU1822" s="232" t="s">
        <v>18</v>
      </c>
      <c r="AY1822" s="231" t="s">
        <v>208</v>
      </c>
      <c r="BK1822" s="233">
        <f>SUM(BK1823:BK1919)</f>
        <v>0</v>
      </c>
    </row>
    <row r="1823" spans="2:65" s="1" customFormat="1" ht="38.25" customHeight="1">
      <c r="B1823" s="48"/>
      <c r="C1823" s="236" t="s">
        <v>2048</v>
      </c>
      <c r="D1823" s="236" t="s">
        <v>210</v>
      </c>
      <c r="E1823" s="237" t="s">
        <v>2049</v>
      </c>
      <c r="F1823" s="238" t="s">
        <v>2050</v>
      </c>
      <c r="G1823" s="239" t="s">
        <v>213</v>
      </c>
      <c r="H1823" s="240">
        <v>728.871</v>
      </c>
      <c r="I1823" s="241"/>
      <c r="J1823" s="242">
        <f>ROUND(I1823*H1823,2)</f>
        <v>0</v>
      </c>
      <c r="K1823" s="238" t="s">
        <v>214</v>
      </c>
      <c r="L1823" s="74"/>
      <c r="M1823" s="243" t="s">
        <v>22</v>
      </c>
      <c r="N1823" s="244" t="s">
        <v>47</v>
      </c>
      <c r="O1823" s="49"/>
      <c r="P1823" s="245">
        <f>O1823*H1823</f>
        <v>0</v>
      </c>
      <c r="Q1823" s="245">
        <v>0</v>
      </c>
      <c r="R1823" s="245">
        <f>Q1823*H1823</f>
        <v>0</v>
      </c>
      <c r="S1823" s="245">
        <v>0</v>
      </c>
      <c r="T1823" s="246">
        <f>S1823*H1823</f>
        <v>0</v>
      </c>
      <c r="AR1823" s="26" t="s">
        <v>300</v>
      </c>
      <c r="AT1823" s="26" t="s">
        <v>210</v>
      </c>
      <c r="AU1823" s="26" t="s">
        <v>85</v>
      </c>
      <c r="AY1823" s="26" t="s">
        <v>208</v>
      </c>
      <c r="BE1823" s="247">
        <f>IF(N1823="základní",J1823,0)</f>
        <v>0</v>
      </c>
      <c r="BF1823" s="247">
        <f>IF(N1823="snížená",J1823,0)</f>
        <v>0</v>
      </c>
      <c r="BG1823" s="247">
        <f>IF(N1823="zákl. přenesená",J1823,0)</f>
        <v>0</v>
      </c>
      <c r="BH1823" s="247">
        <f>IF(N1823="sníž. přenesená",J1823,0)</f>
        <v>0</v>
      </c>
      <c r="BI1823" s="247">
        <f>IF(N1823="nulová",J1823,0)</f>
        <v>0</v>
      </c>
      <c r="BJ1823" s="26" t="s">
        <v>18</v>
      </c>
      <c r="BK1823" s="247">
        <f>ROUND(I1823*H1823,2)</f>
        <v>0</v>
      </c>
      <c r="BL1823" s="26" t="s">
        <v>300</v>
      </c>
      <c r="BM1823" s="26" t="s">
        <v>2051</v>
      </c>
    </row>
    <row r="1824" spans="2:51" s="14" customFormat="1" ht="13.5">
      <c r="B1824" s="273"/>
      <c r="C1824" s="274"/>
      <c r="D1824" s="248" t="s">
        <v>218</v>
      </c>
      <c r="E1824" s="275" t="s">
        <v>22</v>
      </c>
      <c r="F1824" s="276" t="s">
        <v>2052</v>
      </c>
      <c r="G1824" s="274"/>
      <c r="H1824" s="275" t="s">
        <v>22</v>
      </c>
      <c r="I1824" s="277"/>
      <c r="J1824" s="274"/>
      <c r="K1824" s="274"/>
      <c r="L1824" s="278"/>
      <c r="M1824" s="279"/>
      <c r="N1824" s="280"/>
      <c r="O1824" s="280"/>
      <c r="P1824" s="280"/>
      <c r="Q1824" s="280"/>
      <c r="R1824" s="280"/>
      <c r="S1824" s="280"/>
      <c r="T1824" s="281"/>
      <c r="AT1824" s="282" t="s">
        <v>218</v>
      </c>
      <c r="AU1824" s="282" t="s">
        <v>85</v>
      </c>
      <c r="AV1824" s="14" t="s">
        <v>18</v>
      </c>
      <c r="AW1824" s="14" t="s">
        <v>39</v>
      </c>
      <c r="AX1824" s="14" t="s">
        <v>76</v>
      </c>
      <c r="AY1824" s="282" t="s">
        <v>208</v>
      </c>
    </row>
    <row r="1825" spans="2:51" s="12" customFormat="1" ht="13.5">
      <c r="B1825" s="251"/>
      <c r="C1825" s="252"/>
      <c r="D1825" s="248" t="s">
        <v>218</v>
      </c>
      <c r="E1825" s="253" t="s">
        <v>22</v>
      </c>
      <c r="F1825" s="254" t="s">
        <v>2053</v>
      </c>
      <c r="G1825" s="252"/>
      <c r="H1825" s="255">
        <v>420.418</v>
      </c>
      <c r="I1825" s="256"/>
      <c r="J1825" s="252"/>
      <c r="K1825" s="252"/>
      <c r="L1825" s="257"/>
      <c r="M1825" s="258"/>
      <c r="N1825" s="259"/>
      <c r="O1825" s="259"/>
      <c r="P1825" s="259"/>
      <c r="Q1825" s="259"/>
      <c r="R1825" s="259"/>
      <c r="S1825" s="259"/>
      <c r="T1825" s="260"/>
      <c r="AT1825" s="261" t="s">
        <v>218</v>
      </c>
      <c r="AU1825" s="261" t="s">
        <v>85</v>
      </c>
      <c r="AV1825" s="12" t="s">
        <v>85</v>
      </c>
      <c r="AW1825" s="12" t="s">
        <v>39</v>
      </c>
      <c r="AX1825" s="12" t="s">
        <v>76</v>
      </c>
      <c r="AY1825" s="261" t="s">
        <v>208</v>
      </c>
    </row>
    <row r="1826" spans="2:51" s="12" customFormat="1" ht="13.5">
      <c r="B1826" s="251"/>
      <c r="C1826" s="252"/>
      <c r="D1826" s="248" t="s">
        <v>218</v>
      </c>
      <c r="E1826" s="253" t="s">
        <v>22</v>
      </c>
      <c r="F1826" s="254" t="s">
        <v>2054</v>
      </c>
      <c r="G1826" s="252"/>
      <c r="H1826" s="255">
        <v>77.76</v>
      </c>
      <c r="I1826" s="256"/>
      <c r="J1826" s="252"/>
      <c r="K1826" s="252"/>
      <c r="L1826" s="257"/>
      <c r="M1826" s="258"/>
      <c r="N1826" s="259"/>
      <c r="O1826" s="259"/>
      <c r="P1826" s="259"/>
      <c r="Q1826" s="259"/>
      <c r="R1826" s="259"/>
      <c r="S1826" s="259"/>
      <c r="T1826" s="260"/>
      <c r="AT1826" s="261" t="s">
        <v>218</v>
      </c>
      <c r="AU1826" s="261" t="s">
        <v>85</v>
      </c>
      <c r="AV1826" s="12" t="s">
        <v>85</v>
      </c>
      <c r="AW1826" s="12" t="s">
        <v>39</v>
      </c>
      <c r="AX1826" s="12" t="s">
        <v>76</v>
      </c>
      <c r="AY1826" s="261" t="s">
        <v>208</v>
      </c>
    </row>
    <row r="1827" spans="2:51" s="12" customFormat="1" ht="13.5">
      <c r="B1827" s="251"/>
      <c r="C1827" s="252"/>
      <c r="D1827" s="248" t="s">
        <v>218</v>
      </c>
      <c r="E1827" s="253" t="s">
        <v>22</v>
      </c>
      <c r="F1827" s="254" t="s">
        <v>2055</v>
      </c>
      <c r="G1827" s="252"/>
      <c r="H1827" s="255">
        <v>-1.2</v>
      </c>
      <c r="I1827" s="256"/>
      <c r="J1827" s="252"/>
      <c r="K1827" s="252"/>
      <c r="L1827" s="257"/>
      <c r="M1827" s="258"/>
      <c r="N1827" s="259"/>
      <c r="O1827" s="259"/>
      <c r="P1827" s="259"/>
      <c r="Q1827" s="259"/>
      <c r="R1827" s="259"/>
      <c r="S1827" s="259"/>
      <c r="T1827" s="260"/>
      <c r="AT1827" s="261" t="s">
        <v>218</v>
      </c>
      <c r="AU1827" s="261" t="s">
        <v>85</v>
      </c>
      <c r="AV1827" s="12" t="s">
        <v>85</v>
      </c>
      <c r="AW1827" s="12" t="s">
        <v>39</v>
      </c>
      <c r="AX1827" s="12" t="s">
        <v>76</v>
      </c>
      <c r="AY1827" s="261" t="s">
        <v>208</v>
      </c>
    </row>
    <row r="1828" spans="2:51" s="12" customFormat="1" ht="13.5">
      <c r="B1828" s="251"/>
      <c r="C1828" s="252"/>
      <c r="D1828" s="248" t="s">
        <v>218</v>
      </c>
      <c r="E1828" s="253" t="s">
        <v>22</v>
      </c>
      <c r="F1828" s="254" t="s">
        <v>2056</v>
      </c>
      <c r="G1828" s="252"/>
      <c r="H1828" s="255">
        <v>28.117</v>
      </c>
      <c r="I1828" s="256"/>
      <c r="J1828" s="252"/>
      <c r="K1828" s="252"/>
      <c r="L1828" s="257"/>
      <c r="M1828" s="258"/>
      <c r="N1828" s="259"/>
      <c r="O1828" s="259"/>
      <c r="P1828" s="259"/>
      <c r="Q1828" s="259"/>
      <c r="R1828" s="259"/>
      <c r="S1828" s="259"/>
      <c r="T1828" s="260"/>
      <c r="AT1828" s="261" t="s">
        <v>218</v>
      </c>
      <c r="AU1828" s="261" t="s">
        <v>85</v>
      </c>
      <c r="AV1828" s="12" t="s">
        <v>85</v>
      </c>
      <c r="AW1828" s="12" t="s">
        <v>39</v>
      </c>
      <c r="AX1828" s="12" t="s">
        <v>76</v>
      </c>
      <c r="AY1828" s="261" t="s">
        <v>208</v>
      </c>
    </row>
    <row r="1829" spans="2:51" s="12" customFormat="1" ht="13.5">
      <c r="B1829" s="251"/>
      <c r="C1829" s="252"/>
      <c r="D1829" s="248" t="s">
        <v>218</v>
      </c>
      <c r="E1829" s="253" t="s">
        <v>22</v>
      </c>
      <c r="F1829" s="254" t="s">
        <v>2057</v>
      </c>
      <c r="G1829" s="252"/>
      <c r="H1829" s="255">
        <v>23.52</v>
      </c>
      <c r="I1829" s="256"/>
      <c r="J1829" s="252"/>
      <c r="K1829" s="252"/>
      <c r="L1829" s="257"/>
      <c r="M1829" s="258"/>
      <c r="N1829" s="259"/>
      <c r="O1829" s="259"/>
      <c r="P1829" s="259"/>
      <c r="Q1829" s="259"/>
      <c r="R1829" s="259"/>
      <c r="S1829" s="259"/>
      <c r="T1829" s="260"/>
      <c r="AT1829" s="261" t="s">
        <v>218</v>
      </c>
      <c r="AU1829" s="261" t="s">
        <v>85</v>
      </c>
      <c r="AV1829" s="12" t="s">
        <v>85</v>
      </c>
      <c r="AW1829" s="12" t="s">
        <v>39</v>
      </c>
      <c r="AX1829" s="12" t="s">
        <v>76</v>
      </c>
      <c r="AY1829" s="261" t="s">
        <v>208</v>
      </c>
    </row>
    <row r="1830" spans="2:51" s="14" customFormat="1" ht="13.5">
      <c r="B1830" s="273"/>
      <c r="C1830" s="274"/>
      <c r="D1830" s="248" t="s">
        <v>218</v>
      </c>
      <c r="E1830" s="275" t="s">
        <v>22</v>
      </c>
      <c r="F1830" s="276" t="s">
        <v>2058</v>
      </c>
      <c r="G1830" s="274"/>
      <c r="H1830" s="275" t="s">
        <v>22</v>
      </c>
      <c r="I1830" s="277"/>
      <c r="J1830" s="274"/>
      <c r="K1830" s="274"/>
      <c r="L1830" s="278"/>
      <c r="M1830" s="279"/>
      <c r="N1830" s="280"/>
      <c r="O1830" s="280"/>
      <c r="P1830" s="280"/>
      <c r="Q1830" s="280"/>
      <c r="R1830" s="280"/>
      <c r="S1830" s="280"/>
      <c r="T1830" s="281"/>
      <c r="AT1830" s="282" t="s">
        <v>218</v>
      </c>
      <c r="AU1830" s="282" t="s">
        <v>85</v>
      </c>
      <c r="AV1830" s="14" t="s">
        <v>18</v>
      </c>
      <c r="AW1830" s="14" t="s">
        <v>39</v>
      </c>
      <c r="AX1830" s="14" t="s">
        <v>76</v>
      </c>
      <c r="AY1830" s="282" t="s">
        <v>208</v>
      </c>
    </row>
    <row r="1831" spans="2:51" s="12" customFormat="1" ht="13.5">
      <c r="B1831" s="251"/>
      <c r="C1831" s="252"/>
      <c r="D1831" s="248" t="s">
        <v>218</v>
      </c>
      <c r="E1831" s="253" t="s">
        <v>22</v>
      </c>
      <c r="F1831" s="254" t="s">
        <v>2059</v>
      </c>
      <c r="G1831" s="252"/>
      <c r="H1831" s="255">
        <v>105.84</v>
      </c>
      <c r="I1831" s="256"/>
      <c r="J1831" s="252"/>
      <c r="K1831" s="252"/>
      <c r="L1831" s="257"/>
      <c r="M1831" s="258"/>
      <c r="N1831" s="259"/>
      <c r="O1831" s="259"/>
      <c r="P1831" s="259"/>
      <c r="Q1831" s="259"/>
      <c r="R1831" s="259"/>
      <c r="S1831" s="259"/>
      <c r="T1831" s="260"/>
      <c r="AT1831" s="261" t="s">
        <v>218</v>
      </c>
      <c r="AU1831" s="261" t="s">
        <v>85</v>
      </c>
      <c r="AV1831" s="12" t="s">
        <v>85</v>
      </c>
      <c r="AW1831" s="12" t="s">
        <v>39</v>
      </c>
      <c r="AX1831" s="12" t="s">
        <v>76</v>
      </c>
      <c r="AY1831" s="261" t="s">
        <v>208</v>
      </c>
    </row>
    <row r="1832" spans="2:51" s="12" customFormat="1" ht="13.5">
      <c r="B1832" s="251"/>
      <c r="C1832" s="252"/>
      <c r="D1832" s="248" t="s">
        <v>218</v>
      </c>
      <c r="E1832" s="253" t="s">
        <v>22</v>
      </c>
      <c r="F1832" s="254" t="s">
        <v>2060</v>
      </c>
      <c r="G1832" s="252"/>
      <c r="H1832" s="255">
        <v>29.16</v>
      </c>
      <c r="I1832" s="256"/>
      <c r="J1832" s="252"/>
      <c r="K1832" s="252"/>
      <c r="L1832" s="257"/>
      <c r="M1832" s="258"/>
      <c r="N1832" s="259"/>
      <c r="O1832" s="259"/>
      <c r="P1832" s="259"/>
      <c r="Q1832" s="259"/>
      <c r="R1832" s="259"/>
      <c r="S1832" s="259"/>
      <c r="T1832" s="260"/>
      <c r="AT1832" s="261" t="s">
        <v>218</v>
      </c>
      <c r="AU1832" s="261" t="s">
        <v>85</v>
      </c>
      <c r="AV1832" s="12" t="s">
        <v>85</v>
      </c>
      <c r="AW1832" s="12" t="s">
        <v>39</v>
      </c>
      <c r="AX1832" s="12" t="s">
        <v>76</v>
      </c>
      <c r="AY1832" s="261" t="s">
        <v>208</v>
      </c>
    </row>
    <row r="1833" spans="2:51" s="12" customFormat="1" ht="13.5">
      <c r="B1833" s="251"/>
      <c r="C1833" s="252"/>
      <c r="D1833" s="248" t="s">
        <v>218</v>
      </c>
      <c r="E1833" s="253" t="s">
        <v>22</v>
      </c>
      <c r="F1833" s="254" t="s">
        <v>2061</v>
      </c>
      <c r="G1833" s="252"/>
      <c r="H1833" s="255">
        <v>1.32</v>
      </c>
      <c r="I1833" s="256"/>
      <c r="J1833" s="252"/>
      <c r="K1833" s="252"/>
      <c r="L1833" s="257"/>
      <c r="M1833" s="258"/>
      <c r="N1833" s="259"/>
      <c r="O1833" s="259"/>
      <c r="P1833" s="259"/>
      <c r="Q1833" s="259"/>
      <c r="R1833" s="259"/>
      <c r="S1833" s="259"/>
      <c r="T1833" s="260"/>
      <c r="AT1833" s="261" t="s">
        <v>218</v>
      </c>
      <c r="AU1833" s="261" t="s">
        <v>85</v>
      </c>
      <c r="AV1833" s="12" t="s">
        <v>85</v>
      </c>
      <c r="AW1833" s="12" t="s">
        <v>39</v>
      </c>
      <c r="AX1833" s="12" t="s">
        <v>76</v>
      </c>
      <c r="AY1833" s="261" t="s">
        <v>208</v>
      </c>
    </row>
    <row r="1834" spans="2:51" s="12" customFormat="1" ht="13.5">
      <c r="B1834" s="251"/>
      <c r="C1834" s="252"/>
      <c r="D1834" s="248" t="s">
        <v>218</v>
      </c>
      <c r="E1834" s="253" t="s">
        <v>22</v>
      </c>
      <c r="F1834" s="254" t="s">
        <v>2062</v>
      </c>
      <c r="G1834" s="252"/>
      <c r="H1834" s="255">
        <v>29.376</v>
      </c>
      <c r="I1834" s="256"/>
      <c r="J1834" s="252"/>
      <c r="K1834" s="252"/>
      <c r="L1834" s="257"/>
      <c r="M1834" s="258"/>
      <c r="N1834" s="259"/>
      <c r="O1834" s="259"/>
      <c r="P1834" s="259"/>
      <c r="Q1834" s="259"/>
      <c r="R1834" s="259"/>
      <c r="S1834" s="259"/>
      <c r="T1834" s="260"/>
      <c r="AT1834" s="261" t="s">
        <v>218</v>
      </c>
      <c r="AU1834" s="261" t="s">
        <v>85</v>
      </c>
      <c r="AV1834" s="12" t="s">
        <v>85</v>
      </c>
      <c r="AW1834" s="12" t="s">
        <v>39</v>
      </c>
      <c r="AX1834" s="12" t="s">
        <v>76</v>
      </c>
      <c r="AY1834" s="261" t="s">
        <v>208</v>
      </c>
    </row>
    <row r="1835" spans="2:51" s="12" customFormat="1" ht="13.5">
      <c r="B1835" s="251"/>
      <c r="C1835" s="252"/>
      <c r="D1835" s="248" t="s">
        <v>218</v>
      </c>
      <c r="E1835" s="253" t="s">
        <v>22</v>
      </c>
      <c r="F1835" s="254" t="s">
        <v>2063</v>
      </c>
      <c r="G1835" s="252"/>
      <c r="H1835" s="255">
        <v>14.56</v>
      </c>
      <c r="I1835" s="256"/>
      <c r="J1835" s="252"/>
      <c r="K1835" s="252"/>
      <c r="L1835" s="257"/>
      <c r="M1835" s="258"/>
      <c r="N1835" s="259"/>
      <c r="O1835" s="259"/>
      <c r="P1835" s="259"/>
      <c r="Q1835" s="259"/>
      <c r="R1835" s="259"/>
      <c r="S1835" s="259"/>
      <c r="T1835" s="260"/>
      <c r="AT1835" s="261" t="s">
        <v>218</v>
      </c>
      <c r="AU1835" s="261" t="s">
        <v>85</v>
      </c>
      <c r="AV1835" s="12" t="s">
        <v>85</v>
      </c>
      <c r="AW1835" s="12" t="s">
        <v>39</v>
      </c>
      <c r="AX1835" s="12" t="s">
        <v>76</v>
      </c>
      <c r="AY1835" s="261" t="s">
        <v>208</v>
      </c>
    </row>
    <row r="1836" spans="2:51" s="13" customFormat="1" ht="13.5">
      <c r="B1836" s="262"/>
      <c r="C1836" s="263"/>
      <c r="D1836" s="248" t="s">
        <v>218</v>
      </c>
      <c r="E1836" s="264" t="s">
        <v>22</v>
      </c>
      <c r="F1836" s="265" t="s">
        <v>259</v>
      </c>
      <c r="G1836" s="263"/>
      <c r="H1836" s="266">
        <v>728.871</v>
      </c>
      <c r="I1836" s="267"/>
      <c r="J1836" s="263"/>
      <c r="K1836" s="263"/>
      <c r="L1836" s="268"/>
      <c r="M1836" s="269"/>
      <c r="N1836" s="270"/>
      <c r="O1836" s="270"/>
      <c r="P1836" s="270"/>
      <c r="Q1836" s="270"/>
      <c r="R1836" s="270"/>
      <c r="S1836" s="270"/>
      <c r="T1836" s="271"/>
      <c r="AT1836" s="272" t="s">
        <v>218</v>
      </c>
      <c r="AU1836" s="272" t="s">
        <v>85</v>
      </c>
      <c r="AV1836" s="13" t="s">
        <v>121</v>
      </c>
      <c r="AW1836" s="13" t="s">
        <v>39</v>
      </c>
      <c r="AX1836" s="13" t="s">
        <v>18</v>
      </c>
      <c r="AY1836" s="272" t="s">
        <v>208</v>
      </c>
    </row>
    <row r="1837" spans="2:65" s="1" customFormat="1" ht="16.5" customHeight="1">
      <c r="B1837" s="48"/>
      <c r="C1837" s="286" t="s">
        <v>2064</v>
      </c>
      <c r="D1837" s="286" t="s">
        <v>468</v>
      </c>
      <c r="E1837" s="287" t="s">
        <v>1992</v>
      </c>
      <c r="F1837" s="288" t="s">
        <v>1993</v>
      </c>
      <c r="G1837" s="289" t="s">
        <v>340</v>
      </c>
      <c r="H1837" s="290">
        <v>0.219</v>
      </c>
      <c r="I1837" s="291"/>
      <c r="J1837" s="292">
        <f>ROUND(I1837*H1837,2)</f>
        <v>0</v>
      </c>
      <c r="K1837" s="288" t="s">
        <v>214</v>
      </c>
      <c r="L1837" s="293"/>
      <c r="M1837" s="294" t="s">
        <v>22</v>
      </c>
      <c r="N1837" s="295" t="s">
        <v>47</v>
      </c>
      <c r="O1837" s="49"/>
      <c r="P1837" s="245">
        <f>O1837*H1837</f>
        <v>0</v>
      </c>
      <c r="Q1837" s="245">
        <v>1</v>
      </c>
      <c r="R1837" s="245">
        <f>Q1837*H1837</f>
        <v>0.219</v>
      </c>
      <c r="S1837" s="245">
        <v>0</v>
      </c>
      <c r="T1837" s="246">
        <f>S1837*H1837</f>
        <v>0</v>
      </c>
      <c r="AR1837" s="26" t="s">
        <v>559</v>
      </c>
      <c r="AT1837" s="26" t="s">
        <v>468</v>
      </c>
      <c r="AU1837" s="26" t="s">
        <v>85</v>
      </c>
      <c r="AY1837" s="26" t="s">
        <v>208</v>
      </c>
      <c r="BE1837" s="247">
        <f>IF(N1837="základní",J1837,0)</f>
        <v>0</v>
      </c>
      <c r="BF1837" s="247">
        <f>IF(N1837="snížená",J1837,0)</f>
        <v>0</v>
      </c>
      <c r="BG1837" s="247">
        <f>IF(N1837="zákl. přenesená",J1837,0)</f>
        <v>0</v>
      </c>
      <c r="BH1837" s="247">
        <f>IF(N1837="sníž. přenesená",J1837,0)</f>
        <v>0</v>
      </c>
      <c r="BI1837" s="247">
        <f>IF(N1837="nulová",J1837,0)</f>
        <v>0</v>
      </c>
      <c r="BJ1837" s="26" t="s">
        <v>18</v>
      </c>
      <c r="BK1837" s="247">
        <f>ROUND(I1837*H1837,2)</f>
        <v>0</v>
      </c>
      <c r="BL1837" s="26" t="s">
        <v>300</v>
      </c>
      <c r="BM1837" s="26" t="s">
        <v>2065</v>
      </c>
    </row>
    <row r="1838" spans="2:47" s="1" customFormat="1" ht="13.5">
      <c r="B1838" s="48"/>
      <c r="C1838" s="76"/>
      <c r="D1838" s="248" t="s">
        <v>391</v>
      </c>
      <c r="E1838" s="76"/>
      <c r="F1838" s="249" t="s">
        <v>2066</v>
      </c>
      <c r="G1838" s="76"/>
      <c r="H1838" s="76"/>
      <c r="I1838" s="206"/>
      <c r="J1838" s="76"/>
      <c r="K1838" s="76"/>
      <c r="L1838" s="74"/>
      <c r="M1838" s="250"/>
      <c r="N1838" s="49"/>
      <c r="O1838" s="49"/>
      <c r="P1838" s="49"/>
      <c r="Q1838" s="49"/>
      <c r="R1838" s="49"/>
      <c r="S1838" s="49"/>
      <c r="T1838" s="97"/>
      <c r="AT1838" s="26" t="s">
        <v>391</v>
      </c>
      <c r="AU1838" s="26" t="s">
        <v>85</v>
      </c>
    </row>
    <row r="1839" spans="2:51" s="12" customFormat="1" ht="13.5">
      <c r="B1839" s="251"/>
      <c r="C1839" s="252"/>
      <c r="D1839" s="248" t="s">
        <v>218</v>
      </c>
      <c r="E1839" s="252"/>
      <c r="F1839" s="254" t="s">
        <v>2067</v>
      </c>
      <c r="G1839" s="252"/>
      <c r="H1839" s="255">
        <v>0.219</v>
      </c>
      <c r="I1839" s="256"/>
      <c r="J1839" s="252"/>
      <c r="K1839" s="252"/>
      <c r="L1839" s="257"/>
      <c r="M1839" s="258"/>
      <c r="N1839" s="259"/>
      <c r="O1839" s="259"/>
      <c r="P1839" s="259"/>
      <c r="Q1839" s="259"/>
      <c r="R1839" s="259"/>
      <c r="S1839" s="259"/>
      <c r="T1839" s="260"/>
      <c r="AT1839" s="261" t="s">
        <v>218</v>
      </c>
      <c r="AU1839" s="261" t="s">
        <v>85</v>
      </c>
      <c r="AV1839" s="12" t="s">
        <v>85</v>
      </c>
      <c r="AW1839" s="12" t="s">
        <v>6</v>
      </c>
      <c r="AX1839" s="12" t="s">
        <v>18</v>
      </c>
      <c r="AY1839" s="261" t="s">
        <v>208</v>
      </c>
    </row>
    <row r="1840" spans="2:65" s="1" customFormat="1" ht="25.5" customHeight="1">
      <c r="B1840" s="48"/>
      <c r="C1840" s="236" t="s">
        <v>2068</v>
      </c>
      <c r="D1840" s="236" t="s">
        <v>210</v>
      </c>
      <c r="E1840" s="237" t="s">
        <v>2069</v>
      </c>
      <c r="F1840" s="238" t="s">
        <v>2070</v>
      </c>
      <c r="G1840" s="239" t="s">
        <v>213</v>
      </c>
      <c r="H1840" s="240">
        <v>728.871</v>
      </c>
      <c r="I1840" s="241"/>
      <c r="J1840" s="242">
        <f>ROUND(I1840*H1840,2)</f>
        <v>0</v>
      </c>
      <c r="K1840" s="238" t="s">
        <v>214</v>
      </c>
      <c r="L1840" s="74"/>
      <c r="M1840" s="243" t="s">
        <v>22</v>
      </c>
      <c r="N1840" s="244" t="s">
        <v>47</v>
      </c>
      <c r="O1840" s="49"/>
      <c r="P1840" s="245">
        <f>O1840*H1840</f>
        <v>0</v>
      </c>
      <c r="Q1840" s="245">
        <v>0</v>
      </c>
      <c r="R1840" s="245">
        <f>Q1840*H1840</f>
        <v>0</v>
      </c>
      <c r="S1840" s="245">
        <v>0</v>
      </c>
      <c r="T1840" s="246">
        <f>S1840*H1840</f>
        <v>0</v>
      </c>
      <c r="AR1840" s="26" t="s">
        <v>300</v>
      </c>
      <c r="AT1840" s="26" t="s">
        <v>210</v>
      </c>
      <c r="AU1840" s="26" t="s">
        <v>85</v>
      </c>
      <c r="AY1840" s="26" t="s">
        <v>208</v>
      </c>
      <c r="BE1840" s="247">
        <f>IF(N1840="základní",J1840,0)</f>
        <v>0</v>
      </c>
      <c r="BF1840" s="247">
        <f>IF(N1840="snížená",J1840,0)</f>
        <v>0</v>
      </c>
      <c r="BG1840" s="247">
        <f>IF(N1840="zákl. přenesená",J1840,0)</f>
        <v>0</v>
      </c>
      <c r="BH1840" s="247">
        <f>IF(N1840="sníž. přenesená",J1840,0)</f>
        <v>0</v>
      </c>
      <c r="BI1840" s="247">
        <f>IF(N1840="nulová",J1840,0)</f>
        <v>0</v>
      </c>
      <c r="BJ1840" s="26" t="s">
        <v>18</v>
      </c>
      <c r="BK1840" s="247">
        <f>ROUND(I1840*H1840,2)</f>
        <v>0</v>
      </c>
      <c r="BL1840" s="26" t="s">
        <v>300</v>
      </c>
      <c r="BM1840" s="26" t="s">
        <v>2071</v>
      </c>
    </row>
    <row r="1841" spans="2:65" s="1" customFormat="1" ht="16.5" customHeight="1">
      <c r="B1841" s="48"/>
      <c r="C1841" s="286" t="s">
        <v>2072</v>
      </c>
      <c r="D1841" s="286" t="s">
        <v>468</v>
      </c>
      <c r="E1841" s="287" t="s">
        <v>2073</v>
      </c>
      <c r="F1841" s="288" t="s">
        <v>2074</v>
      </c>
      <c r="G1841" s="289" t="s">
        <v>213</v>
      </c>
      <c r="H1841" s="290">
        <v>838.202</v>
      </c>
      <c r="I1841" s="291"/>
      <c r="J1841" s="292">
        <f>ROUND(I1841*H1841,2)</f>
        <v>0</v>
      </c>
      <c r="K1841" s="288" t="s">
        <v>214</v>
      </c>
      <c r="L1841" s="293"/>
      <c r="M1841" s="294" t="s">
        <v>22</v>
      </c>
      <c r="N1841" s="295" t="s">
        <v>47</v>
      </c>
      <c r="O1841" s="49"/>
      <c r="P1841" s="245">
        <f>O1841*H1841</f>
        <v>0</v>
      </c>
      <c r="Q1841" s="245">
        <v>0.003</v>
      </c>
      <c r="R1841" s="245">
        <f>Q1841*H1841</f>
        <v>2.514606</v>
      </c>
      <c r="S1841" s="245">
        <v>0</v>
      </c>
      <c r="T1841" s="246">
        <f>S1841*H1841</f>
        <v>0</v>
      </c>
      <c r="AR1841" s="26" t="s">
        <v>559</v>
      </c>
      <c r="AT1841" s="26" t="s">
        <v>468</v>
      </c>
      <c r="AU1841" s="26" t="s">
        <v>85</v>
      </c>
      <c r="AY1841" s="26" t="s">
        <v>208</v>
      </c>
      <c r="BE1841" s="247">
        <f>IF(N1841="základní",J1841,0)</f>
        <v>0</v>
      </c>
      <c r="BF1841" s="247">
        <f>IF(N1841="snížená",J1841,0)</f>
        <v>0</v>
      </c>
      <c r="BG1841" s="247">
        <f>IF(N1841="zákl. přenesená",J1841,0)</f>
        <v>0</v>
      </c>
      <c r="BH1841" s="247">
        <f>IF(N1841="sníž. přenesená",J1841,0)</f>
        <v>0</v>
      </c>
      <c r="BI1841" s="247">
        <f>IF(N1841="nulová",J1841,0)</f>
        <v>0</v>
      </c>
      <c r="BJ1841" s="26" t="s">
        <v>18</v>
      </c>
      <c r="BK1841" s="247">
        <f>ROUND(I1841*H1841,2)</f>
        <v>0</v>
      </c>
      <c r="BL1841" s="26" t="s">
        <v>300</v>
      </c>
      <c r="BM1841" s="26" t="s">
        <v>2075</v>
      </c>
    </row>
    <row r="1842" spans="2:51" s="12" customFormat="1" ht="13.5">
      <c r="B1842" s="251"/>
      <c r="C1842" s="252"/>
      <c r="D1842" s="248" t="s">
        <v>218</v>
      </c>
      <c r="E1842" s="252"/>
      <c r="F1842" s="254" t="s">
        <v>2076</v>
      </c>
      <c r="G1842" s="252"/>
      <c r="H1842" s="255">
        <v>838.202</v>
      </c>
      <c r="I1842" s="256"/>
      <c r="J1842" s="252"/>
      <c r="K1842" s="252"/>
      <c r="L1842" s="257"/>
      <c r="M1842" s="258"/>
      <c r="N1842" s="259"/>
      <c r="O1842" s="259"/>
      <c r="P1842" s="259"/>
      <c r="Q1842" s="259"/>
      <c r="R1842" s="259"/>
      <c r="S1842" s="259"/>
      <c r="T1842" s="260"/>
      <c r="AT1842" s="261" t="s">
        <v>218</v>
      </c>
      <c r="AU1842" s="261" t="s">
        <v>85</v>
      </c>
      <c r="AV1842" s="12" t="s">
        <v>85</v>
      </c>
      <c r="AW1842" s="12" t="s">
        <v>6</v>
      </c>
      <c r="AX1842" s="12" t="s">
        <v>18</v>
      </c>
      <c r="AY1842" s="261" t="s">
        <v>208</v>
      </c>
    </row>
    <row r="1843" spans="2:65" s="1" customFormat="1" ht="25.5" customHeight="1">
      <c r="B1843" s="48"/>
      <c r="C1843" s="236" t="s">
        <v>2077</v>
      </c>
      <c r="D1843" s="236" t="s">
        <v>210</v>
      </c>
      <c r="E1843" s="237" t="s">
        <v>2078</v>
      </c>
      <c r="F1843" s="238" t="s">
        <v>2079</v>
      </c>
      <c r="G1843" s="239" t="s">
        <v>213</v>
      </c>
      <c r="H1843" s="240">
        <v>542.793</v>
      </c>
      <c r="I1843" s="241"/>
      <c r="J1843" s="242">
        <f>ROUND(I1843*H1843,2)</f>
        <v>0</v>
      </c>
      <c r="K1843" s="238" t="s">
        <v>214</v>
      </c>
      <c r="L1843" s="74"/>
      <c r="M1843" s="243" t="s">
        <v>22</v>
      </c>
      <c r="N1843" s="244" t="s">
        <v>47</v>
      </c>
      <c r="O1843" s="49"/>
      <c r="P1843" s="245">
        <f>O1843*H1843</f>
        <v>0</v>
      </c>
      <c r="Q1843" s="245">
        <v>0.00019</v>
      </c>
      <c r="R1843" s="245">
        <f>Q1843*H1843</f>
        <v>0.10313067000000001</v>
      </c>
      <c r="S1843" s="245">
        <v>0</v>
      </c>
      <c r="T1843" s="246">
        <f>S1843*H1843</f>
        <v>0</v>
      </c>
      <c r="AR1843" s="26" t="s">
        <v>300</v>
      </c>
      <c r="AT1843" s="26" t="s">
        <v>210</v>
      </c>
      <c r="AU1843" s="26" t="s">
        <v>85</v>
      </c>
      <c r="AY1843" s="26" t="s">
        <v>208</v>
      </c>
      <c r="BE1843" s="247">
        <f>IF(N1843="základní",J1843,0)</f>
        <v>0</v>
      </c>
      <c r="BF1843" s="247">
        <f>IF(N1843="snížená",J1843,0)</f>
        <v>0</v>
      </c>
      <c r="BG1843" s="247">
        <f>IF(N1843="zákl. přenesená",J1843,0)</f>
        <v>0</v>
      </c>
      <c r="BH1843" s="247">
        <f>IF(N1843="sníž. přenesená",J1843,0)</f>
        <v>0</v>
      </c>
      <c r="BI1843" s="247">
        <f>IF(N1843="nulová",J1843,0)</f>
        <v>0</v>
      </c>
      <c r="BJ1843" s="26" t="s">
        <v>18</v>
      </c>
      <c r="BK1843" s="247">
        <f>ROUND(I1843*H1843,2)</f>
        <v>0</v>
      </c>
      <c r="BL1843" s="26" t="s">
        <v>300</v>
      </c>
      <c r="BM1843" s="26" t="s">
        <v>2080</v>
      </c>
    </row>
    <row r="1844" spans="2:47" s="1" customFormat="1" ht="13.5">
      <c r="B1844" s="48"/>
      <c r="C1844" s="76"/>
      <c r="D1844" s="248" t="s">
        <v>216</v>
      </c>
      <c r="E1844" s="76"/>
      <c r="F1844" s="249" t="s">
        <v>2081</v>
      </c>
      <c r="G1844" s="76"/>
      <c r="H1844" s="76"/>
      <c r="I1844" s="206"/>
      <c r="J1844" s="76"/>
      <c r="K1844" s="76"/>
      <c r="L1844" s="74"/>
      <c r="M1844" s="250"/>
      <c r="N1844" s="49"/>
      <c r="O1844" s="49"/>
      <c r="P1844" s="49"/>
      <c r="Q1844" s="49"/>
      <c r="R1844" s="49"/>
      <c r="S1844" s="49"/>
      <c r="T1844" s="97"/>
      <c r="AT1844" s="26" t="s">
        <v>216</v>
      </c>
      <c r="AU1844" s="26" t="s">
        <v>85</v>
      </c>
    </row>
    <row r="1845" spans="2:51" s="14" customFormat="1" ht="13.5">
      <c r="B1845" s="273"/>
      <c r="C1845" s="274"/>
      <c r="D1845" s="248" t="s">
        <v>218</v>
      </c>
      <c r="E1845" s="275" t="s">
        <v>22</v>
      </c>
      <c r="F1845" s="276" t="s">
        <v>2052</v>
      </c>
      <c r="G1845" s="274"/>
      <c r="H1845" s="275" t="s">
        <v>22</v>
      </c>
      <c r="I1845" s="277"/>
      <c r="J1845" s="274"/>
      <c r="K1845" s="274"/>
      <c r="L1845" s="278"/>
      <c r="M1845" s="279"/>
      <c r="N1845" s="280"/>
      <c r="O1845" s="280"/>
      <c r="P1845" s="280"/>
      <c r="Q1845" s="280"/>
      <c r="R1845" s="280"/>
      <c r="S1845" s="280"/>
      <c r="T1845" s="281"/>
      <c r="AT1845" s="282" t="s">
        <v>218</v>
      </c>
      <c r="AU1845" s="282" t="s">
        <v>85</v>
      </c>
      <c r="AV1845" s="14" t="s">
        <v>18</v>
      </c>
      <c r="AW1845" s="14" t="s">
        <v>39</v>
      </c>
      <c r="AX1845" s="14" t="s">
        <v>76</v>
      </c>
      <c r="AY1845" s="282" t="s">
        <v>208</v>
      </c>
    </row>
    <row r="1846" spans="2:51" s="12" customFormat="1" ht="13.5">
      <c r="B1846" s="251"/>
      <c r="C1846" s="252"/>
      <c r="D1846" s="248" t="s">
        <v>218</v>
      </c>
      <c r="E1846" s="253" t="s">
        <v>22</v>
      </c>
      <c r="F1846" s="254" t="s">
        <v>2082</v>
      </c>
      <c r="G1846" s="252"/>
      <c r="H1846" s="255">
        <v>407.273</v>
      </c>
      <c r="I1846" s="256"/>
      <c r="J1846" s="252"/>
      <c r="K1846" s="252"/>
      <c r="L1846" s="257"/>
      <c r="M1846" s="258"/>
      <c r="N1846" s="259"/>
      <c r="O1846" s="259"/>
      <c r="P1846" s="259"/>
      <c r="Q1846" s="259"/>
      <c r="R1846" s="259"/>
      <c r="S1846" s="259"/>
      <c r="T1846" s="260"/>
      <c r="AT1846" s="261" t="s">
        <v>218</v>
      </c>
      <c r="AU1846" s="261" t="s">
        <v>85</v>
      </c>
      <c r="AV1846" s="12" t="s">
        <v>85</v>
      </c>
      <c r="AW1846" s="12" t="s">
        <v>39</v>
      </c>
      <c r="AX1846" s="12" t="s">
        <v>76</v>
      </c>
      <c r="AY1846" s="261" t="s">
        <v>208</v>
      </c>
    </row>
    <row r="1847" spans="2:51" s="12" customFormat="1" ht="13.5">
      <c r="B1847" s="251"/>
      <c r="C1847" s="252"/>
      <c r="D1847" s="248" t="s">
        <v>218</v>
      </c>
      <c r="E1847" s="253" t="s">
        <v>22</v>
      </c>
      <c r="F1847" s="254" t="s">
        <v>2054</v>
      </c>
      <c r="G1847" s="252"/>
      <c r="H1847" s="255">
        <v>77.76</v>
      </c>
      <c r="I1847" s="256"/>
      <c r="J1847" s="252"/>
      <c r="K1847" s="252"/>
      <c r="L1847" s="257"/>
      <c r="M1847" s="258"/>
      <c r="N1847" s="259"/>
      <c r="O1847" s="259"/>
      <c r="P1847" s="259"/>
      <c r="Q1847" s="259"/>
      <c r="R1847" s="259"/>
      <c r="S1847" s="259"/>
      <c r="T1847" s="260"/>
      <c r="AT1847" s="261" t="s">
        <v>218</v>
      </c>
      <c r="AU1847" s="261" t="s">
        <v>85</v>
      </c>
      <c r="AV1847" s="12" t="s">
        <v>85</v>
      </c>
      <c r="AW1847" s="12" t="s">
        <v>39</v>
      </c>
      <c r="AX1847" s="12" t="s">
        <v>76</v>
      </c>
      <c r="AY1847" s="261" t="s">
        <v>208</v>
      </c>
    </row>
    <row r="1848" spans="2:51" s="12" customFormat="1" ht="13.5">
      <c r="B1848" s="251"/>
      <c r="C1848" s="252"/>
      <c r="D1848" s="248" t="s">
        <v>218</v>
      </c>
      <c r="E1848" s="253" t="s">
        <v>22</v>
      </c>
      <c r="F1848" s="254" t="s">
        <v>2055</v>
      </c>
      <c r="G1848" s="252"/>
      <c r="H1848" s="255">
        <v>-1.2</v>
      </c>
      <c r="I1848" s="256"/>
      <c r="J1848" s="252"/>
      <c r="K1848" s="252"/>
      <c r="L1848" s="257"/>
      <c r="M1848" s="258"/>
      <c r="N1848" s="259"/>
      <c r="O1848" s="259"/>
      <c r="P1848" s="259"/>
      <c r="Q1848" s="259"/>
      <c r="R1848" s="259"/>
      <c r="S1848" s="259"/>
      <c r="T1848" s="260"/>
      <c r="AT1848" s="261" t="s">
        <v>218</v>
      </c>
      <c r="AU1848" s="261" t="s">
        <v>85</v>
      </c>
      <c r="AV1848" s="12" t="s">
        <v>85</v>
      </c>
      <c r="AW1848" s="12" t="s">
        <v>39</v>
      </c>
      <c r="AX1848" s="12" t="s">
        <v>76</v>
      </c>
      <c r="AY1848" s="261" t="s">
        <v>208</v>
      </c>
    </row>
    <row r="1849" spans="2:51" s="12" customFormat="1" ht="13.5">
      <c r="B1849" s="251"/>
      <c r="C1849" s="252"/>
      <c r="D1849" s="248" t="s">
        <v>218</v>
      </c>
      <c r="E1849" s="253" t="s">
        <v>22</v>
      </c>
      <c r="F1849" s="254" t="s">
        <v>2083</v>
      </c>
      <c r="G1849" s="252"/>
      <c r="H1849" s="255">
        <v>35.44</v>
      </c>
      <c r="I1849" s="256"/>
      <c r="J1849" s="252"/>
      <c r="K1849" s="252"/>
      <c r="L1849" s="257"/>
      <c r="M1849" s="258"/>
      <c r="N1849" s="259"/>
      <c r="O1849" s="259"/>
      <c r="P1849" s="259"/>
      <c r="Q1849" s="259"/>
      <c r="R1849" s="259"/>
      <c r="S1849" s="259"/>
      <c r="T1849" s="260"/>
      <c r="AT1849" s="261" t="s">
        <v>218</v>
      </c>
      <c r="AU1849" s="261" t="s">
        <v>85</v>
      </c>
      <c r="AV1849" s="12" t="s">
        <v>85</v>
      </c>
      <c r="AW1849" s="12" t="s">
        <v>39</v>
      </c>
      <c r="AX1849" s="12" t="s">
        <v>76</v>
      </c>
      <c r="AY1849" s="261" t="s">
        <v>208</v>
      </c>
    </row>
    <row r="1850" spans="2:51" s="12" customFormat="1" ht="13.5">
      <c r="B1850" s="251"/>
      <c r="C1850" s="252"/>
      <c r="D1850" s="248" t="s">
        <v>218</v>
      </c>
      <c r="E1850" s="253" t="s">
        <v>22</v>
      </c>
      <c r="F1850" s="254" t="s">
        <v>2057</v>
      </c>
      <c r="G1850" s="252"/>
      <c r="H1850" s="255">
        <v>23.52</v>
      </c>
      <c r="I1850" s="256"/>
      <c r="J1850" s="252"/>
      <c r="K1850" s="252"/>
      <c r="L1850" s="257"/>
      <c r="M1850" s="258"/>
      <c r="N1850" s="259"/>
      <c r="O1850" s="259"/>
      <c r="P1850" s="259"/>
      <c r="Q1850" s="259"/>
      <c r="R1850" s="259"/>
      <c r="S1850" s="259"/>
      <c r="T1850" s="260"/>
      <c r="AT1850" s="261" t="s">
        <v>218</v>
      </c>
      <c r="AU1850" s="261" t="s">
        <v>85</v>
      </c>
      <c r="AV1850" s="12" t="s">
        <v>85</v>
      </c>
      <c r="AW1850" s="12" t="s">
        <v>39</v>
      </c>
      <c r="AX1850" s="12" t="s">
        <v>76</v>
      </c>
      <c r="AY1850" s="261" t="s">
        <v>208</v>
      </c>
    </row>
    <row r="1851" spans="2:51" s="13" customFormat="1" ht="13.5">
      <c r="B1851" s="262"/>
      <c r="C1851" s="263"/>
      <c r="D1851" s="248" t="s">
        <v>218</v>
      </c>
      <c r="E1851" s="264" t="s">
        <v>22</v>
      </c>
      <c r="F1851" s="265" t="s">
        <v>259</v>
      </c>
      <c r="G1851" s="263"/>
      <c r="H1851" s="266">
        <v>542.793</v>
      </c>
      <c r="I1851" s="267"/>
      <c r="J1851" s="263"/>
      <c r="K1851" s="263"/>
      <c r="L1851" s="268"/>
      <c r="M1851" s="269"/>
      <c r="N1851" s="270"/>
      <c r="O1851" s="270"/>
      <c r="P1851" s="270"/>
      <c r="Q1851" s="270"/>
      <c r="R1851" s="270"/>
      <c r="S1851" s="270"/>
      <c r="T1851" s="271"/>
      <c r="AT1851" s="272" t="s">
        <v>218</v>
      </c>
      <c r="AU1851" s="272" t="s">
        <v>85</v>
      </c>
      <c r="AV1851" s="13" t="s">
        <v>121</v>
      </c>
      <c r="AW1851" s="13" t="s">
        <v>39</v>
      </c>
      <c r="AX1851" s="13" t="s">
        <v>18</v>
      </c>
      <c r="AY1851" s="272" t="s">
        <v>208</v>
      </c>
    </row>
    <row r="1852" spans="2:65" s="1" customFormat="1" ht="25.5" customHeight="1">
      <c r="B1852" s="48"/>
      <c r="C1852" s="236" t="s">
        <v>2084</v>
      </c>
      <c r="D1852" s="236" t="s">
        <v>210</v>
      </c>
      <c r="E1852" s="237" t="s">
        <v>2085</v>
      </c>
      <c r="F1852" s="238" t="s">
        <v>2086</v>
      </c>
      <c r="G1852" s="239" t="s">
        <v>213</v>
      </c>
      <c r="H1852" s="240">
        <v>181.528</v>
      </c>
      <c r="I1852" s="241"/>
      <c r="J1852" s="242">
        <f>ROUND(I1852*H1852,2)</f>
        <v>0</v>
      </c>
      <c r="K1852" s="238" t="s">
        <v>22</v>
      </c>
      <c r="L1852" s="74"/>
      <c r="M1852" s="243" t="s">
        <v>22</v>
      </c>
      <c r="N1852" s="244" t="s">
        <v>47</v>
      </c>
      <c r="O1852" s="49"/>
      <c r="P1852" s="245">
        <f>O1852*H1852</f>
        <v>0</v>
      </c>
      <c r="Q1852" s="245">
        <v>0.0005</v>
      </c>
      <c r="R1852" s="245">
        <f>Q1852*H1852</f>
        <v>0.090764</v>
      </c>
      <c r="S1852" s="245">
        <v>0</v>
      </c>
      <c r="T1852" s="246">
        <f>S1852*H1852</f>
        <v>0</v>
      </c>
      <c r="AR1852" s="26" t="s">
        <v>300</v>
      </c>
      <c r="AT1852" s="26" t="s">
        <v>210</v>
      </c>
      <c r="AU1852" s="26" t="s">
        <v>85</v>
      </c>
      <c r="AY1852" s="26" t="s">
        <v>208</v>
      </c>
      <c r="BE1852" s="247">
        <f>IF(N1852="základní",J1852,0)</f>
        <v>0</v>
      </c>
      <c r="BF1852" s="247">
        <f>IF(N1852="snížená",J1852,0)</f>
        <v>0</v>
      </c>
      <c r="BG1852" s="247">
        <f>IF(N1852="zákl. přenesená",J1852,0)</f>
        <v>0</v>
      </c>
      <c r="BH1852" s="247">
        <f>IF(N1852="sníž. přenesená",J1852,0)</f>
        <v>0</v>
      </c>
      <c r="BI1852" s="247">
        <f>IF(N1852="nulová",J1852,0)</f>
        <v>0</v>
      </c>
      <c r="BJ1852" s="26" t="s">
        <v>18</v>
      </c>
      <c r="BK1852" s="247">
        <f>ROUND(I1852*H1852,2)</f>
        <v>0</v>
      </c>
      <c r="BL1852" s="26" t="s">
        <v>300</v>
      </c>
      <c r="BM1852" s="26" t="s">
        <v>2087</v>
      </c>
    </row>
    <row r="1853" spans="2:51" s="14" customFormat="1" ht="13.5">
      <c r="B1853" s="273"/>
      <c r="C1853" s="274"/>
      <c r="D1853" s="248" t="s">
        <v>218</v>
      </c>
      <c r="E1853" s="275" t="s">
        <v>22</v>
      </c>
      <c r="F1853" s="276" t="s">
        <v>2052</v>
      </c>
      <c r="G1853" s="274"/>
      <c r="H1853" s="275" t="s">
        <v>22</v>
      </c>
      <c r="I1853" s="277"/>
      <c r="J1853" s="274"/>
      <c r="K1853" s="274"/>
      <c r="L1853" s="278"/>
      <c r="M1853" s="279"/>
      <c r="N1853" s="280"/>
      <c r="O1853" s="280"/>
      <c r="P1853" s="280"/>
      <c r="Q1853" s="280"/>
      <c r="R1853" s="280"/>
      <c r="S1853" s="280"/>
      <c r="T1853" s="281"/>
      <c r="AT1853" s="282" t="s">
        <v>218</v>
      </c>
      <c r="AU1853" s="282" t="s">
        <v>85</v>
      </c>
      <c r="AV1853" s="14" t="s">
        <v>18</v>
      </c>
      <c r="AW1853" s="14" t="s">
        <v>39</v>
      </c>
      <c r="AX1853" s="14" t="s">
        <v>76</v>
      </c>
      <c r="AY1853" s="282" t="s">
        <v>208</v>
      </c>
    </row>
    <row r="1854" spans="2:51" s="12" customFormat="1" ht="13.5">
      <c r="B1854" s="251"/>
      <c r="C1854" s="252"/>
      <c r="D1854" s="248" t="s">
        <v>218</v>
      </c>
      <c r="E1854" s="253" t="s">
        <v>22</v>
      </c>
      <c r="F1854" s="254" t="s">
        <v>2088</v>
      </c>
      <c r="G1854" s="252"/>
      <c r="H1854" s="255">
        <v>106.05</v>
      </c>
      <c r="I1854" s="256"/>
      <c r="J1854" s="252"/>
      <c r="K1854" s="252"/>
      <c r="L1854" s="257"/>
      <c r="M1854" s="258"/>
      <c r="N1854" s="259"/>
      <c r="O1854" s="259"/>
      <c r="P1854" s="259"/>
      <c r="Q1854" s="259"/>
      <c r="R1854" s="259"/>
      <c r="S1854" s="259"/>
      <c r="T1854" s="260"/>
      <c r="AT1854" s="261" t="s">
        <v>218</v>
      </c>
      <c r="AU1854" s="261" t="s">
        <v>85</v>
      </c>
      <c r="AV1854" s="12" t="s">
        <v>85</v>
      </c>
      <c r="AW1854" s="12" t="s">
        <v>39</v>
      </c>
      <c r="AX1854" s="12" t="s">
        <v>76</v>
      </c>
      <c r="AY1854" s="261" t="s">
        <v>208</v>
      </c>
    </row>
    <row r="1855" spans="2:51" s="12" customFormat="1" ht="13.5">
      <c r="B1855" s="251"/>
      <c r="C1855" s="252"/>
      <c r="D1855" s="248" t="s">
        <v>218</v>
      </c>
      <c r="E1855" s="253" t="s">
        <v>22</v>
      </c>
      <c r="F1855" s="254" t="s">
        <v>2060</v>
      </c>
      <c r="G1855" s="252"/>
      <c r="H1855" s="255">
        <v>29.16</v>
      </c>
      <c r="I1855" s="256"/>
      <c r="J1855" s="252"/>
      <c r="K1855" s="252"/>
      <c r="L1855" s="257"/>
      <c r="M1855" s="258"/>
      <c r="N1855" s="259"/>
      <c r="O1855" s="259"/>
      <c r="P1855" s="259"/>
      <c r="Q1855" s="259"/>
      <c r="R1855" s="259"/>
      <c r="S1855" s="259"/>
      <c r="T1855" s="260"/>
      <c r="AT1855" s="261" t="s">
        <v>218</v>
      </c>
      <c r="AU1855" s="261" t="s">
        <v>85</v>
      </c>
      <c r="AV1855" s="12" t="s">
        <v>85</v>
      </c>
      <c r="AW1855" s="12" t="s">
        <v>39</v>
      </c>
      <c r="AX1855" s="12" t="s">
        <v>76</v>
      </c>
      <c r="AY1855" s="261" t="s">
        <v>208</v>
      </c>
    </row>
    <row r="1856" spans="2:51" s="12" customFormat="1" ht="13.5">
      <c r="B1856" s="251"/>
      <c r="C1856" s="252"/>
      <c r="D1856" s="248" t="s">
        <v>218</v>
      </c>
      <c r="E1856" s="253" t="s">
        <v>22</v>
      </c>
      <c r="F1856" s="254" t="s">
        <v>2061</v>
      </c>
      <c r="G1856" s="252"/>
      <c r="H1856" s="255">
        <v>1.32</v>
      </c>
      <c r="I1856" s="256"/>
      <c r="J1856" s="252"/>
      <c r="K1856" s="252"/>
      <c r="L1856" s="257"/>
      <c r="M1856" s="258"/>
      <c r="N1856" s="259"/>
      <c r="O1856" s="259"/>
      <c r="P1856" s="259"/>
      <c r="Q1856" s="259"/>
      <c r="R1856" s="259"/>
      <c r="S1856" s="259"/>
      <c r="T1856" s="260"/>
      <c r="AT1856" s="261" t="s">
        <v>218</v>
      </c>
      <c r="AU1856" s="261" t="s">
        <v>85</v>
      </c>
      <c r="AV1856" s="12" t="s">
        <v>85</v>
      </c>
      <c r="AW1856" s="12" t="s">
        <v>39</v>
      </c>
      <c r="AX1856" s="12" t="s">
        <v>76</v>
      </c>
      <c r="AY1856" s="261" t="s">
        <v>208</v>
      </c>
    </row>
    <row r="1857" spans="2:51" s="12" customFormat="1" ht="13.5">
      <c r="B1857" s="251"/>
      <c r="C1857" s="252"/>
      <c r="D1857" s="248" t="s">
        <v>218</v>
      </c>
      <c r="E1857" s="253" t="s">
        <v>22</v>
      </c>
      <c r="F1857" s="254" t="s">
        <v>2089</v>
      </c>
      <c r="G1857" s="252"/>
      <c r="H1857" s="255">
        <v>30.438</v>
      </c>
      <c r="I1857" s="256"/>
      <c r="J1857" s="252"/>
      <c r="K1857" s="252"/>
      <c r="L1857" s="257"/>
      <c r="M1857" s="258"/>
      <c r="N1857" s="259"/>
      <c r="O1857" s="259"/>
      <c r="P1857" s="259"/>
      <c r="Q1857" s="259"/>
      <c r="R1857" s="259"/>
      <c r="S1857" s="259"/>
      <c r="T1857" s="260"/>
      <c r="AT1857" s="261" t="s">
        <v>218</v>
      </c>
      <c r="AU1857" s="261" t="s">
        <v>85</v>
      </c>
      <c r="AV1857" s="12" t="s">
        <v>85</v>
      </c>
      <c r="AW1857" s="12" t="s">
        <v>39</v>
      </c>
      <c r="AX1857" s="12" t="s">
        <v>76</v>
      </c>
      <c r="AY1857" s="261" t="s">
        <v>208</v>
      </c>
    </row>
    <row r="1858" spans="2:51" s="12" customFormat="1" ht="13.5">
      <c r="B1858" s="251"/>
      <c r="C1858" s="252"/>
      <c r="D1858" s="248" t="s">
        <v>218</v>
      </c>
      <c r="E1858" s="253" t="s">
        <v>22</v>
      </c>
      <c r="F1858" s="254" t="s">
        <v>2063</v>
      </c>
      <c r="G1858" s="252"/>
      <c r="H1858" s="255">
        <v>14.56</v>
      </c>
      <c r="I1858" s="256"/>
      <c r="J1858" s="252"/>
      <c r="K1858" s="252"/>
      <c r="L1858" s="257"/>
      <c r="M1858" s="258"/>
      <c r="N1858" s="259"/>
      <c r="O1858" s="259"/>
      <c r="P1858" s="259"/>
      <c r="Q1858" s="259"/>
      <c r="R1858" s="259"/>
      <c r="S1858" s="259"/>
      <c r="T1858" s="260"/>
      <c r="AT1858" s="261" t="s">
        <v>218</v>
      </c>
      <c r="AU1858" s="261" t="s">
        <v>85</v>
      </c>
      <c r="AV1858" s="12" t="s">
        <v>85</v>
      </c>
      <c r="AW1858" s="12" t="s">
        <v>39</v>
      </c>
      <c r="AX1858" s="12" t="s">
        <v>76</v>
      </c>
      <c r="AY1858" s="261" t="s">
        <v>208</v>
      </c>
    </row>
    <row r="1859" spans="2:51" s="13" customFormat="1" ht="13.5">
      <c r="B1859" s="262"/>
      <c r="C1859" s="263"/>
      <c r="D1859" s="248" t="s">
        <v>218</v>
      </c>
      <c r="E1859" s="264" t="s">
        <v>22</v>
      </c>
      <c r="F1859" s="265" t="s">
        <v>259</v>
      </c>
      <c r="G1859" s="263"/>
      <c r="H1859" s="266">
        <v>181.528</v>
      </c>
      <c r="I1859" s="267"/>
      <c r="J1859" s="263"/>
      <c r="K1859" s="263"/>
      <c r="L1859" s="268"/>
      <c r="M1859" s="269"/>
      <c r="N1859" s="270"/>
      <c r="O1859" s="270"/>
      <c r="P1859" s="270"/>
      <c r="Q1859" s="270"/>
      <c r="R1859" s="270"/>
      <c r="S1859" s="270"/>
      <c r="T1859" s="271"/>
      <c r="AT1859" s="272" t="s">
        <v>218</v>
      </c>
      <c r="AU1859" s="272" t="s">
        <v>85</v>
      </c>
      <c r="AV1859" s="13" t="s">
        <v>121</v>
      </c>
      <c r="AW1859" s="13" t="s">
        <v>39</v>
      </c>
      <c r="AX1859" s="13" t="s">
        <v>18</v>
      </c>
      <c r="AY1859" s="272" t="s">
        <v>208</v>
      </c>
    </row>
    <row r="1860" spans="2:65" s="1" customFormat="1" ht="25.5" customHeight="1">
      <c r="B1860" s="48"/>
      <c r="C1860" s="286" t="s">
        <v>2090</v>
      </c>
      <c r="D1860" s="286" t="s">
        <v>468</v>
      </c>
      <c r="E1860" s="287" t="s">
        <v>2091</v>
      </c>
      <c r="F1860" s="288" t="s">
        <v>2092</v>
      </c>
      <c r="G1860" s="289" t="s">
        <v>213</v>
      </c>
      <c r="H1860" s="290">
        <v>891.994</v>
      </c>
      <c r="I1860" s="291"/>
      <c r="J1860" s="292">
        <f>ROUND(I1860*H1860,2)</f>
        <v>0</v>
      </c>
      <c r="K1860" s="288" t="s">
        <v>214</v>
      </c>
      <c r="L1860" s="293"/>
      <c r="M1860" s="294" t="s">
        <v>22</v>
      </c>
      <c r="N1860" s="295" t="s">
        <v>47</v>
      </c>
      <c r="O1860" s="49"/>
      <c r="P1860" s="245">
        <f>O1860*H1860</f>
        <v>0</v>
      </c>
      <c r="Q1860" s="245">
        <v>0.0019</v>
      </c>
      <c r="R1860" s="245">
        <f>Q1860*H1860</f>
        <v>1.6947886</v>
      </c>
      <c r="S1860" s="245">
        <v>0</v>
      </c>
      <c r="T1860" s="246">
        <f>S1860*H1860</f>
        <v>0</v>
      </c>
      <c r="AR1860" s="26" t="s">
        <v>559</v>
      </c>
      <c r="AT1860" s="26" t="s">
        <v>468</v>
      </c>
      <c r="AU1860" s="26" t="s">
        <v>85</v>
      </c>
      <c r="AY1860" s="26" t="s">
        <v>208</v>
      </c>
      <c r="BE1860" s="247">
        <f>IF(N1860="základní",J1860,0)</f>
        <v>0</v>
      </c>
      <c r="BF1860" s="247">
        <f>IF(N1860="snížená",J1860,0)</f>
        <v>0</v>
      </c>
      <c r="BG1860" s="247">
        <f>IF(N1860="zákl. přenesená",J1860,0)</f>
        <v>0</v>
      </c>
      <c r="BH1860" s="247">
        <f>IF(N1860="sníž. přenesená",J1860,0)</f>
        <v>0</v>
      </c>
      <c r="BI1860" s="247">
        <f>IF(N1860="nulová",J1860,0)</f>
        <v>0</v>
      </c>
      <c r="BJ1860" s="26" t="s">
        <v>18</v>
      </c>
      <c r="BK1860" s="247">
        <f>ROUND(I1860*H1860,2)</f>
        <v>0</v>
      </c>
      <c r="BL1860" s="26" t="s">
        <v>300</v>
      </c>
      <c r="BM1860" s="26" t="s">
        <v>2093</v>
      </c>
    </row>
    <row r="1861" spans="2:51" s="12" customFormat="1" ht="13.5">
      <c r="B1861" s="251"/>
      <c r="C1861" s="252"/>
      <c r="D1861" s="248" t="s">
        <v>218</v>
      </c>
      <c r="E1861" s="253" t="s">
        <v>22</v>
      </c>
      <c r="F1861" s="254" t="s">
        <v>2094</v>
      </c>
      <c r="G1861" s="252"/>
      <c r="H1861" s="255">
        <v>810.904</v>
      </c>
      <c r="I1861" s="256"/>
      <c r="J1861" s="252"/>
      <c r="K1861" s="252"/>
      <c r="L1861" s="257"/>
      <c r="M1861" s="258"/>
      <c r="N1861" s="259"/>
      <c r="O1861" s="259"/>
      <c r="P1861" s="259"/>
      <c r="Q1861" s="259"/>
      <c r="R1861" s="259"/>
      <c r="S1861" s="259"/>
      <c r="T1861" s="260"/>
      <c r="AT1861" s="261" t="s">
        <v>218</v>
      </c>
      <c r="AU1861" s="261" t="s">
        <v>85</v>
      </c>
      <c r="AV1861" s="12" t="s">
        <v>85</v>
      </c>
      <c r="AW1861" s="12" t="s">
        <v>39</v>
      </c>
      <c r="AX1861" s="12" t="s">
        <v>18</v>
      </c>
      <c r="AY1861" s="261" t="s">
        <v>208</v>
      </c>
    </row>
    <row r="1862" spans="2:51" s="12" customFormat="1" ht="13.5">
      <c r="B1862" s="251"/>
      <c r="C1862" s="252"/>
      <c r="D1862" s="248" t="s">
        <v>218</v>
      </c>
      <c r="E1862" s="252"/>
      <c r="F1862" s="254" t="s">
        <v>2095</v>
      </c>
      <c r="G1862" s="252"/>
      <c r="H1862" s="255">
        <v>891.994</v>
      </c>
      <c r="I1862" s="256"/>
      <c r="J1862" s="252"/>
      <c r="K1862" s="252"/>
      <c r="L1862" s="257"/>
      <c r="M1862" s="258"/>
      <c r="N1862" s="259"/>
      <c r="O1862" s="259"/>
      <c r="P1862" s="259"/>
      <c r="Q1862" s="259"/>
      <c r="R1862" s="259"/>
      <c r="S1862" s="259"/>
      <c r="T1862" s="260"/>
      <c r="AT1862" s="261" t="s">
        <v>218</v>
      </c>
      <c r="AU1862" s="261" t="s">
        <v>85</v>
      </c>
      <c r="AV1862" s="12" t="s">
        <v>85</v>
      </c>
      <c r="AW1862" s="12" t="s">
        <v>6</v>
      </c>
      <c r="AX1862" s="12" t="s">
        <v>18</v>
      </c>
      <c r="AY1862" s="261" t="s">
        <v>208</v>
      </c>
    </row>
    <row r="1863" spans="2:65" s="1" customFormat="1" ht="25.5" customHeight="1">
      <c r="B1863" s="48"/>
      <c r="C1863" s="236" t="s">
        <v>2096</v>
      </c>
      <c r="D1863" s="236" t="s">
        <v>210</v>
      </c>
      <c r="E1863" s="237" t="s">
        <v>2097</v>
      </c>
      <c r="F1863" s="238" t="s">
        <v>2098</v>
      </c>
      <c r="G1863" s="239" t="s">
        <v>213</v>
      </c>
      <c r="H1863" s="240">
        <v>724.321</v>
      </c>
      <c r="I1863" s="241"/>
      <c r="J1863" s="242">
        <f>ROUND(I1863*H1863,2)</f>
        <v>0</v>
      </c>
      <c r="K1863" s="238" t="s">
        <v>214</v>
      </c>
      <c r="L1863" s="74"/>
      <c r="M1863" s="243" t="s">
        <v>22</v>
      </c>
      <c r="N1863" s="244" t="s">
        <v>47</v>
      </c>
      <c r="O1863" s="49"/>
      <c r="P1863" s="245">
        <f>O1863*H1863</f>
        <v>0</v>
      </c>
      <c r="Q1863" s="245">
        <v>0</v>
      </c>
      <c r="R1863" s="245">
        <f>Q1863*H1863</f>
        <v>0</v>
      </c>
      <c r="S1863" s="245">
        <v>0</v>
      </c>
      <c r="T1863" s="246">
        <f>S1863*H1863</f>
        <v>0</v>
      </c>
      <c r="AR1863" s="26" t="s">
        <v>300</v>
      </c>
      <c r="AT1863" s="26" t="s">
        <v>210</v>
      </c>
      <c r="AU1863" s="26" t="s">
        <v>85</v>
      </c>
      <c r="AY1863" s="26" t="s">
        <v>208</v>
      </c>
      <c r="BE1863" s="247">
        <f>IF(N1863="základní",J1863,0)</f>
        <v>0</v>
      </c>
      <c r="BF1863" s="247">
        <f>IF(N1863="snížená",J1863,0)</f>
        <v>0</v>
      </c>
      <c r="BG1863" s="247">
        <f>IF(N1863="zákl. přenesená",J1863,0)</f>
        <v>0</v>
      </c>
      <c r="BH1863" s="247">
        <f>IF(N1863="sníž. přenesená",J1863,0)</f>
        <v>0</v>
      </c>
      <c r="BI1863" s="247">
        <f>IF(N1863="nulová",J1863,0)</f>
        <v>0</v>
      </c>
      <c r="BJ1863" s="26" t="s">
        <v>18</v>
      </c>
      <c r="BK1863" s="247">
        <f>ROUND(I1863*H1863,2)</f>
        <v>0</v>
      </c>
      <c r="BL1863" s="26" t="s">
        <v>300</v>
      </c>
      <c r="BM1863" s="26" t="s">
        <v>2099</v>
      </c>
    </row>
    <row r="1864" spans="2:47" s="1" customFormat="1" ht="13.5">
      <c r="B1864" s="48"/>
      <c r="C1864" s="76"/>
      <c r="D1864" s="248" t="s">
        <v>216</v>
      </c>
      <c r="E1864" s="76"/>
      <c r="F1864" s="249" t="s">
        <v>2100</v>
      </c>
      <c r="G1864" s="76"/>
      <c r="H1864" s="76"/>
      <c r="I1864" s="206"/>
      <c r="J1864" s="76"/>
      <c r="K1864" s="76"/>
      <c r="L1864" s="74"/>
      <c r="M1864" s="250"/>
      <c r="N1864" s="49"/>
      <c r="O1864" s="49"/>
      <c r="P1864" s="49"/>
      <c r="Q1864" s="49"/>
      <c r="R1864" s="49"/>
      <c r="S1864" s="49"/>
      <c r="T1864" s="97"/>
      <c r="AT1864" s="26" t="s">
        <v>216</v>
      </c>
      <c r="AU1864" s="26" t="s">
        <v>85</v>
      </c>
    </row>
    <row r="1865" spans="2:51" s="14" customFormat="1" ht="13.5">
      <c r="B1865" s="273"/>
      <c r="C1865" s="274"/>
      <c r="D1865" s="248" t="s">
        <v>218</v>
      </c>
      <c r="E1865" s="275" t="s">
        <v>22</v>
      </c>
      <c r="F1865" s="276" t="s">
        <v>2052</v>
      </c>
      <c r="G1865" s="274"/>
      <c r="H1865" s="275" t="s">
        <v>22</v>
      </c>
      <c r="I1865" s="277"/>
      <c r="J1865" s="274"/>
      <c r="K1865" s="274"/>
      <c r="L1865" s="278"/>
      <c r="M1865" s="279"/>
      <c r="N1865" s="280"/>
      <c r="O1865" s="280"/>
      <c r="P1865" s="280"/>
      <c r="Q1865" s="280"/>
      <c r="R1865" s="280"/>
      <c r="S1865" s="280"/>
      <c r="T1865" s="281"/>
      <c r="AT1865" s="282" t="s">
        <v>218</v>
      </c>
      <c r="AU1865" s="282" t="s">
        <v>85</v>
      </c>
      <c r="AV1865" s="14" t="s">
        <v>18</v>
      </c>
      <c r="AW1865" s="14" t="s">
        <v>39</v>
      </c>
      <c r="AX1865" s="14" t="s">
        <v>76</v>
      </c>
      <c r="AY1865" s="282" t="s">
        <v>208</v>
      </c>
    </row>
    <row r="1866" spans="2:51" s="12" customFormat="1" ht="13.5">
      <c r="B1866" s="251"/>
      <c r="C1866" s="252"/>
      <c r="D1866" s="248" t="s">
        <v>218</v>
      </c>
      <c r="E1866" s="253" t="s">
        <v>22</v>
      </c>
      <c r="F1866" s="254" t="s">
        <v>2082</v>
      </c>
      <c r="G1866" s="252"/>
      <c r="H1866" s="255">
        <v>407.273</v>
      </c>
      <c r="I1866" s="256"/>
      <c r="J1866" s="252"/>
      <c r="K1866" s="252"/>
      <c r="L1866" s="257"/>
      <c r="M1866" s="258"/>
      <c r="N1866" s="259"/>
      <c r="O1866" s="259"/>
      <c r="P1866" s="259"/>
      <c r="Q1866" s="259"/>
      <c r="R1866" s="259"/>
      <c r="S1866" s="259"/>
      <c r="T1866" s="260"/>
      <c r="AT1866" s="261" t="s">
        <v>218</v>
      </c>
      <c r="AU1866" s="261" t="s">
        <v>85</v>
      </c>
      <c r="AV1866" s="12" t="s">
        <v>85</v>
      </c>
      <c r="AW1866" s="12" t="s">
        <v>39</v>
      </c>
      <c r="AX1866" s="12" t="s">
        <v>76</v>
      </c>
      <c r="AY1866" s="261" t="s">
        <v>208</v>
      </c>
    </row>
    <row r="1867" spans="2:51" s="12" customFormat="1" ht="13.5">
      <c r="B1867" s="251"/>
      <c r="C1867" s="252"/>
      <c r="D1867" s="248" t="s">
        <v>218</v>
      </c>
      <c r="E1867" s="253" t="s">
        <v>22</v>
      </c>
      <c r="F1867" s="254" t="s">
        <v>2054</v>
      </c>
      <c r="G1867" s="252"/>
      <c r="H1867" s="255">
        <v>77.76</v>
      </c>
      <c r="I1867" s="256"/>
      <c r="J1867" s="252"/>
      <c r="K1867" s="252"/>
      <c r="L1867" s="257"/>
      <c r="M1867" s="258"/>
      <c r="N1867" s="259"/>
      <c r="O1867" s="259"/>
      <c r="P1867" s="259"/>
      <c r="Q1867" s="259"/>
      <c r="R1867" s="259"/>
      <c r="S1867" s="259"/>
      <c r="T1867" s="260"/>
      <c r="AT1867" s="261" t="s">
        <v>218</v>
      </c>
      <c r="AU1867" s="261" t="s">
        <v>85</v>
      </c>
      <c r="AV1867" s="12" t="s">
        <v>85</v>
      </c>
      <c r="AW1867" s="12" t="s">
        <v>39</v>
      </c>
      <c r="AX1867" s="12" t="s">
        <v>76</v>
      </c>
      <c r="AY1867" s="261" t="s">
        <v>208</v>
      </c>
    </row>
    <row r="1868" spans="2:51" s="12" customFormat="1" ht="13.5">
      <c r="B1868" s="251"/>
      <c r="C1868" s="252"/>
      <c r="D1868" s="248" t="s">
        <v>218</v>
      </c>
      <c r="E1868" s="253" t="s">
        <v>22</v>
      </c>
      <c r="F1868" s="254" t="s">
        <v>2055</v>
      </c>
      <c r="G1868" s="252"/>
      <c r="H1868" s="255">
        <v>-1.2</v>
      </c>
      <c r="I1868" s="256"/>
      <c r="J1868" s="252"/>
      <c r="K1868" s="252"/>
      <c r="L1868" s="257"/>
      <c r="M1868" s="258"/>
      <c r="N1868" s="259"/>
      <c r="O1868" s="259"/>
      <c r="P1868" s="259"/>
      <c r="Q1868" s="259"/>
      <c r="R1868" s="259"/>
      <c r="S1868" s="259"/>
      <c r="T1868" s="260"/>
      <c r="AT1868" s="261" t="s">
        <v>218</v>
      </c>
      <c r="AU1868" s="261" t="s">
        <v>85</v>
      </c>
      <c r="AV1868" s="12" t="s">
        <v>85</v>
      </c>
      <c r="AW1868" s="12" t="s">
        <v>39</v>
      </c>
      <c r="AX1868" s="12" t="s">
        <v>76</v>
      </c>
      <c r="AY1868" s="261" t="s">
        <v>208</v>
      </c>
    </row>
    <row r="1869" spans="2:51" s="12" customFormat="1" ht="13.5">
      <c r="B1869" s="251"/>
      <c r="C1869" s="252"/>
      <c r="D1869" s="248" t="s">
        <v>218</v>
      </c>
      <c r="E1869" s="253" t="s">
        <v>22</v>
      </c>
      <c r="F1869" s="254" t="s">
        <v>2083</v>
      </c>
      <c r="G1869" s="252"/>
      <c r="H1869" s="255">
        <v>35.44</v>
      </c>
      <c r="I1869" s="256"/>
      <c r="J1869" s="252"/>
      <c r="K1869" s="252"/>
      <c r="L1869" s="257"/>
      <c r="M1869" s="258"/>
      <c r="N1869" s="259"/>
      <c r="O1869" s="259"/>
      <c r="P1869" s="259"/>
      <c r="Q1869" s="259"/>
      <c r="R1869" s="259"/>
      <c r="S1869" s="259"/>
      <c r="T1869" s="260"/>
      <c r="AT1869" s="261" t="s">
        <v>218</v>
      </c>
      <c r="AU1869" s="261" t="s">
        <v>85</v>
      </c>
      <c r="AV1869" s="12" t="s">
        <v>85</v>
      </c>
      <c r="AW1869" s="12" t="s">
        <v>39</v>
      </c>
      <c r="AX1869" s="12" t="s">
        <v>76</v>
      </c>
      <c r="AY1869" s="261" t="s">
        <v>208</v>
      </c>
    </row>
    <row r="1870" spans="2:51" s="12" customFormat="1" ht="13.5">
      <c r="B1870" s="251"/>
      <c r="C1870" s="252"/>
      <c r="D1870" s="248" t="s">
        <v>218</v>
      </c>
      <c r="E1870" s="253" t="s">
        <v>22</v>
      </c>
      <c r="F1870" s="254" t="s">
        <v>2057</v>
      </c>
      <c r="G1870" s="252"/>
      <c r="H1870" s="255">
        <v>23.52</v>
      </c>
      <c r="I1870" s="256"/>
      <c r="J1870" s="252"/>
      <c r="K1870" s="252"/>
      <c r="L1870" s="257"/>
      <c r="M1870" s="258"/>
      <c r="N1870" s="259"/>
      <c r="O1870" s="259"/>
      <c r="P1870" s="259"/>
      <c r="Q1870" s="259"/>
      <c r="R1870" s="259"/>
      <c r="S1870" s="259"/>
      <c r="T1870" s="260"/>
      <c r="AT1870" s="261" t="s">
        <v>218</v>
      </c>
      <c r="AU1870" s="261" t="s">
        <v>85</v>
      </c>
      <c r="AV1870" s="12" t="s">
        <v>85</v>
      </c>
      <c r="AW1870" s="12" t="s">
        <v>39</v>
      </c>
      <c r="AX1870" s="12" t="s">
        <v>76</v>
      </c>
      <c r="AY1870" s="261" t="s">
        <v>208</v>
      </c>
    </row>
    <row r="1871" spans="2:51" s="14" customFormat="1" ht="13.5">
      <c r="B1871" s="273"/>
      <c r="C1871" s="274"/>
      <c r="D1871" s="248" t="s">
        <v>218</v>
      </c>
      <c r="E1871" s="275" t="s">
        <v>22</v>
      </c>
      <c r="F1871" s="276" t="s">
        <v>2101</v>
      </c>
      <c r="G1871" s="274"/>
      <c r="H1871" s="275" t="s">
        <v>22</v>
      </c>
      <c r="I1871" s="277"/>
      <c r="J1871" s="274"/>
      <c r="K1871" s="274"/>
      <c r="L1871" s="278"/>
      <c r="M1871" s="279"/>
      <c r="N1871" s="280"/>
      <c r="O1871" s="280"/>
      <c r="P1871" s="280"/>
      <c r="Q1871" s="280"/>
      <c r="R1871" s="280"/>
      <c r="S1871" s="280"/>
      <c r="T1871" s="281"/>
      <c r="AT1871" s="282" t="s">
        <v>218</v>
      </c>
      <c r="AU1871" s="282" t="s">
        <v>85</v>
      </c>
      <c r="AV1871" s="14" t="s">
        <v>18</v>
      </c>
      <c r="AW1871" s="14" t="s">
        <v>39</v>
      </c>
      <c r="AX1871" s="14" t="s">
        <v>76</v>
      </c>
      <c r="AY1871" s="282" t="s">
        <v>208</v>
      </c>
    </row>
    <row r="1872" spans="2:51" s="12" customFormat="1" ht="13.5">
      <c r="B1872" s="251"/>
      <c r="C1872" s="252"/>
      <c r="D1872" s="248" t="s">
        <v>218</v>
      </c>
      <c r="E1872" s="253" t="s">
        <v>22</v>
      </c>
      <c r="F1872" s="254" t="s">
        <v>2088</v>
      </c>
      <c r="G1872" s="252"/>
      <c r="H1872" s="255">
        <v>106.05</v>
      </c>
      <c r="I1872" s="256"/>
      <c r="J1872" s="252"/>
      <c r="K1872" s="252"/>
      <c r="L1872" s="257"/>
      <c r="M1872" s="258"/>
      <c r="N1872" s="259"/>
      <c r="O1872" s="259"/>
      <c r="P1872" s="259"/>
      <c r="Q1872" s="259"/>
      <c r="R1872" s="259"/>
      <c r="S1872" s="259"/>
      <c r="T1872" s="260"/>
      <c r="AT1872" s="261" t="s">
        <v>218</v>
      </c>
      <c r="AU1872" s="261" t="s">
        <v>85</v>
      </c>
      <c r="AV1872" s="12" t="s">
        <v>85</v>
      </c>
      <c r="AW1872" s="12" t="s">
        <v>39</v>
      </c>
      <c r="AX1872" s="12" t="s">
        <v>76</v>
      </c>
      <c r="AY1872" s="261" t="s">
        <v>208</v>
      </c>
    </row>
    <row r="1873" spans="2:51" s="12" customFormat="1" ht="13.5">
      <c r="B1873" s="251"/>
      <c r="C1873" s="252"/>
      <c r="D1873" s="248" t="s">
        <v>218</v>
      </c>
      <c r="E1873" s="253" t="s">
        <v>22</v>
      </c>
      <c r="F1873" s="254" t="s">
        <v>2060</v>
      </c>
      <c r="G1873" s="252"/>
      <c r="H1873" s="255">
        <v>29.16</v>
      </c>
      <c r="I1873" s="256"/>
      <c r="J1873" s="252"/>
      <c r="K1873" s="252"/>
      <c r="L1873" s="257"/>
      <c r="M1873" s="258"/>
      <c r="N1873" s="259"/>
      <c r="O1873" s="259"/>
      <c r="P1873" s="259"/>
      <c r="Q1873" s="259"/>
      <c r="R1873" s="259"/>
      <c r="S1873" s="259"/>
      <c r="T1873" s="260"/>
      <c r="AT1873" s="261" t="s">
        <v>218</v>
      </c>
      <c r="AU1873" s="261" t="s">
        <v>85</v>
      </c>
      <c r="AV1873" s="12" t="s">
        <v>85</v>
      </c>
      <c r="AW1873" s="12" t="s">
        <v>39</v>
      </c>
      <c r="AX1873" s="12" t="s">
        <v>76</v>
      </c>
      <c r="AY1873" s="261" t="s">
        <v>208</v>
      </c>
    </row>
    <row r="1874" spans="2:51" s="12" customFormat="1" ht="13.5">
      <c r="B1874" s="251"/>
      <c r="C1874" s="252"/>
      <c r="D1874" s="248" t="s">
        <v>218</v>
      </c>
      <c r="E1874" s="253" t="s">
        <v>22</v>
      </c>
      <c r="F1874" s="254" t="s">
        <v>2061</v>
      </c>
      <c r="G1874" s="252"/>
      <c r="H1874" s="255">
        <v>1.32</v>
      </c>
      <c r="I1874" s="256"/>
      <c r="J1874" s="252"/>
      <c r="K1874" s="252"/>
      <c r="L1874" s="257"/>
      <c r="M1874" s="258"/>
      <c r="N1874" s="259"/>
      <c r="O1874" s="259"/>
      <c r="P1874" s="259"/>
      <c r="Q1874" s="259"/>
      <c r="R1874" s="259"/>
      <c r="S1874" s="259"/>
      <c r="T1874" s="260"/>
      <c r="AT1874" s="261" t="s">
        <v>218</v>
      </c>
      <c r="AU1874" s="261" t="s">
        <v>85</v>
      </c>
      <c r="AV1874" s="12" t="s">
        <v>85</v>
      </c>
      <c r="AW1874" s="12" t="s">
        <v>39</v>
      </c>
      <c r="AX1874" s="12" t="s">
        <v>76</v>
      </c>
      <c r="AY1874" s="261" t="s">
        <v>208</v>
      </c>
    </row>
    <row r="1875" spans="2:51" s="12" customFormat="1" ht="13.5">
      <c r="B1875" s="251"/>
      <c r="C1875" s="252"/>
      <c r="D1875" s="248" t="s">
        <v>218</v>
      </c>
      <c r="E1875" s="253" t="s">
        <v>22</v>
      </c>
      <c r="F1875" s="254" t="s">
        <v>2089</v>
      </c>
      <c r="G1875" s="252"/>
      <c r="H1875" s="255">
        <v>30.438</v>
      </c>
      <c r="I1875" s="256"/>
      <c r="J1875" s="252"/>
      <c r="K1875" s="252"/>
      <c r="L1875" s="257"/>
      <c r="M1875" s="258"/>
      <c r="N1875" s="259"/>
      <c r="O1875" s="259"/>
      <c r="P1875" s="259"/>
      <c r="Q1875" s="259"/>
      <c r="R1875" s="259"/>
      <c r="S1875" s="259"/>
      <c r="T1875" s="260"/>
      <c r="AT1875" s="261" t="s">
        <v>218</v>
      </c>
      <c r="AU1875" s="261" t="s">
        <v>85</v>
      </c>
      <c r="AV1875" s="12" t="s">
        <v>85</v>
      </c>
      <c r="AW1875" s="12" t="s">
        <v>39</v>
      </c>
      <c r="AX1875" s="12" t="s">
        <v>76</v>
      </c>
      <c r="AY1875" s="261" t="s">
        <v>208</v>
      </c>
    </row>
    <row r="1876" spans="2:51" s="12" customFormat="1" ht="13.5">
      <c r="B1876" s="251"/>
      <c r="C1876" s="252"/>
      <c r="D1876" s="248" t="s">
        <v>218</v>
      </c>
      <c r="E1876" s="253" t="s">
        <v>22</v>
      </c>
      <c r="F1876" s="254" t="s">
        <v>2063</v>
      </c>
      <c r="G1876" s="252"/>
      <c r="H1876" s="255">
        <v>14.56</v>
      </c>
      <c r="I1876" s="256"/>
      <c r="J1876" s="252"/>
      <c r="K1876" s="252"/>
      <c r="L1876" s="257"/>
      <c r="M1876" s="258"/>
      <c r="N1876" s="259"/>
      <c r="O1876" s="259"/>
      <c r="P1876" s="259"/>
      <c r="Q1876" s="259"/>
      <c r="R1876" s="259"/>
      <c r="S1876" s="259"/>
      <c r="T1876" s="260"/>
      <c r="AT1876" s="261" t="s">
        <v>218</v>
      </c>
      <c r="AU1876" s="261" t="s">
        <v>85</v>
      </c>
      <c r="AV1876" s="12" t="s">
        <v>85</v>
      </c>
      <c r="AW1876" s="12" t="s">
        <v>39</v>
      </c>
      <c r="AX1876" s="12" t="s">
        <v>76</v>
      </c>
      <c r="AY1876" s="261" t="s">
        <v>208</v>
      </c>
    </row>
    <row r="1877" spans="2:51" s="13" customFormat="1" ht="13.5">
      <c r="B1877" s="262"/>
      <c r="C1877" s="263"/>
      <c r="D1877" s="248" t="s">
        <v>218</v>
      </c>
      <c r="E1877" s="264" t="s">
        <v>22</v>
      </c>
      <c r="F1877" s="265" t="s">
        <v>259</v>
      </c>
      <c r="G1877" s="263"/>
      <c r="H1877" s="266">
        <v>724.321</v>
      </c>
      <c r="I1877" s="267"/>
      <c r="J1877" s="263"/>
      <c r="K1877" s="263"/>
      <c r="L1877" s="268"/>
      <c r="M1877" s="269"/>
      <c r="N1877" s="270"/>
      <c r="O1877" s="270"/>
      <c r="P1877" s="270"/>
      <c r="Q1877" s="270"/>
      <c r="R1877" s="270"/>
      <c r="S1877" s="270"/>
      <c r="T1877" s="271"/>
      <c r="AT1877" s="272" t="s">
        <v>218</v>
      </c>
      <c r="AU1877" s="272" t="s">
        <v>85</v>
      </c>
      <c r="AV1877" s="13" t="s">
        <v>121</v>
      </c>
      <c r="AW1877" s="13" t="s">
        <v>39</v>
      </c>
      <c r="AX1877" s="13" t="s">
        <v>18</v>
      </c>
      <c r="AY1877" s="272" t="s">
        <v>208</v>
      </c>
    </row>
    <row r="1878" spans="2:65" s="1" customFormat="1" ht="25.5" customHeight="1">
      <c r="B1878" s="48"/>
      <c r="C1878" s="286" t="s">
        <v>2102</v>
      </c>
      <c r="D1878" s="286" t="s">
        <v>468</v>
      </c>
      <c r="E1878" s="287" t="s">
        <v>2103</v>
      </c>
      <c r="F1878" s="288" t="s">
        <v>2104</v>
      </c>
      <c r="G1878" s="289" t="s">
        <v>213</v>
      </c>
      <c r="H1878" s="290">
        <v>796.753</v>
      </c>
      <c r="I1878" s="291"/>
      <c r="J1878" s="292">
        <f>ROUND(I1878*H1878,2)</f>
        <v>0</v>
      </c>
      <c r="K1878" s="288" t="s">
        <v>22</v>
      </c>
      <c r="L1878" s="293"/>
      <c r="M1878" s="294" t="s">
        <v>22</v>
      </c>
      <c r="N1878" s="295" t="s">
        <v>47</v>
      </c>
      <c r="O1878" s="49"/>
      <c r="P1878" s="245">
        <f>O1878*H1878</f>
        <v>0</v>
      </c>
      <c r="Q1878" s="245">
        <v>0.0003</v>
      </c>
      <c r="R1878" s="245">
        <f>Q1878*H1878</f>
        <v>0.23902589999999999</v>
      </c>
      <c r="S1878" s="245">
        <v>0</v>
      </c>
      <c r="T1878" s="246">
        <f>S1878*H1878</f>
        <v>0</v>
      </c>
      <c r="AR1878" s="26" t="s">
        <v>559</v>
      </c>
      <c r="AT1878" s="26" t="s">
        <v>468</v>
      </c>
      <c r="AU1878" s="26" t="s">
        <v>85</v>
      </c>
      <c r="AY1878" s="26" t="s">
        <v>208</v>
      </c>
      <c r="BE1878" s="247">
        <f>IF(N1878="základní",J1878,0)</f>
        <v>0</v>
      </c>
      <c r="BF1878" s="247">
        <f>IF(N1878="snížená",J1878,0)</f>
        <v>0</v>
      </c>
      <c r="BG1878" s="247">
        <f>IF(N1878="zákl. přenesená",J1878,0)</f>
        <v>0</v>
      </c>
      <c r="BH1878" s="247">
        <f>IF(N1878="sníž. přenesená",J1878,0)</f>
        <v>0</v>
      </c>
      <c r="BI1878" s="247">
        <f>IF(N1878="nulová",J1878,0)</f>
        <v>0</v>
      </c>
      <c r="BJ1878" s="26" t="s">
        <v>18</v>
      </c>
      <c r="BK1878" s="247">
        <f>ROUND(I1878*H1878,2)</f>
        <v>0</v>
      </c>
      <c r="BL1878" s="26" t="s">
        <v>300</v>
      </c>
      <c r="BM1878" s="26" t="s">
        <v>2105</v>
      </c>
    </row>
    <row r="1879" spans="2:51" s="12" customFormat="1" ht="13.5">
      <c r="B1879" s="251"/>
      <c r="C1879" s="252"/>
      <c r="D1879" s="248" t="s">
        <v>218</v>
      </c>
      <c r="E1879" s="252"/>
      <c r="F1879" s="254" t="s">
        <v>2106</v>
      </c>
      <c r="G1879" s="252"/>
      <c r="H1879" s="255">
        <v>796.753</v>
      </c>
      <c r="I1879" s="256"/>
      <c r="J1879" s="252"/>
      <c r="K1879" s="252"/>
      <c r="L1879" s="257"/>
      <c r="M1879" s="258"/>
      <c r="N1879" s="259"/>
      <c r="O1879" s="259"/>
      <c r="P1879" s="259"/>
      <c r="Q1879" s="259"/>
      <c r="R1879" s="259"/>
      <c r="S1879" s="259"/>
      <c r="T1879" s="260"/>
      <c r="AT1879" s="261" t="s">
        <v>218</v>
      </c>
      <c r="AU1879" s="261" t="s">
        <v>85</v>
      </c>
      <c r="AV1879" s="12" t="s">
        <v>85</v>
      </c>
      <c r="AW1879" s="12" t="s">
        <v>6</v>
      </c>
      <c r="AX1879" s="12" t="s">
        <v>18</v>
      </c>
      <c r="AY1879" s="261" t="s">
        <v>208</v>
      </c>
    </row>
    <row r="1880" spans="2:65" s="1" customFormat="1" ht="38.25" customHeight="1">
      <c r="B1880" s="48"/>
      <c r="C1880" s="236" t="s">
        <v>2107</v>
      </c>
      <c r="D1880" s="236" t="s">
        <v>210</v>
      </c>
      <c r="E1880" s="237" t="s">
        <v>2108</v>
      </c>
      <c r="F1880" s="238" t="s">
        <v>2109</v>
      </c>
      <c r="G1880" s="239" t="s">
        <v>227</v>
      </c>
      <c r="H1880" s="240">
        <v>3621.605</v>
      </c>
      <c r="I1880" s="241"/>
      <c r="J1880" s="242">
        <f>ROUND(I1880*H1880,2)</f>
        <v>0</v>
      </c>
      <c r="K1880" s="238" t="s">
        <v>214</v>
      </c>
      <c r="L1880" s="74"/>
      <c r="M1880" s="243" t="s">
        <v>22</v>
      </c>
      <c r="N1880" s="244" t="s">
        <v>47</v>
      </c>
      <c r="O1880" s="49"/>
      <c r="P1880" s="245">
        <f>O1880*H1880</f>
        <v>0</v>
      </c>
      <c r="Q1880" s="245">
        <v>0</v>
      </c>
      <c r="R1880" s="245">
        <f>Q1880*H1880</f>
        <v>0</v>
      </c>
      <c r="S1880" s="245">
        <v>0</v>
      </c>
      <c r="T1880" s="246">
        <f>S1880*H1880</f>
        <v>0</v>
      </c>
      <c r="AR1880" s="26" t="s">
        <v>300</v>
      </c>
      <c r="AT1880" s="26" t="s">
        <v>210</v>
      </c>
      <c r="AU1880" s="26" t="s">
        <v>85</v>
      </c>
      <c r="AY1880" s="26" t="s">
        <v>208</v>
      </c>
      <c r="BE1880" s="247">
        <f>IF(N1880="základní",J1880,0)</f>
        <v>0</v>
      </c>
      <c r="BF1880" s="247">
        <f>IF(N1880="snížená",J1880,0)</f>
        <v>0</v>
      </c>
      <c r="BG1880" s="247">
        <f>IF(N1880="zákl. přenesená",J1880,0)</f>
        <v>0</v>
      </c>
      <c r="BH1880" s="247">
        <f>IF(N1880="sníž. přenesená",J1880,0)</f>
        <v>0</v>
      </c>
      <c r="BI1880" s="247">
        <f>IF(N1880="nulová",J1880,0)</f>
        <v>0</v>
      </c>
      <c r="BJ1880" s="26" t="s">
        <v>18</v>
      </c>
      <c r="BK1880" s="247">
        <f>ROUND(I1880*H1880,2)</f>
        <v>0</v>
      </c>
      <c r="BL1880" s="26" t="s">
        <v>300</v>
      </c>
      <c r="BM1880" s="26" t="s">
        <v>2110</v>
      </c>
    </row>
    <row r="1881" spans="2:47" s="1" customFormat="1" ht="13.5">
      <c r="B1881" s="48"/>
      <c r="C1881" s="76"/>
      <c r="D1881" s="248" t="s">
        <v>216</v>
      </c>
      <c r="E1881" s="76"/>
      <c r="F1881" s="249" t="s">
        <v>2111</v>
      </c>
      <c r="G1881" s="76"/>
      <c r="H1881" s="76"/>
      <c r="I1881" s="206"/>
      <c r="J1881" s="76"/>
      <c r="K1881" s="76"/>
      <c r="L1881" s="74"/>
      <c r="M1881" s="250"/>
      <c r="N1881" s="49"/>
      <c r="O1881" s="49"/>
      <c r="P1881" s="49"/>
      <c r="Q1881" s="49"/>
      <c r="R1881" s="49"/>
      <c r="S1881" s="49"/>
      <c r="T1881" s="97"/>
      <c r="AT1881" s="26" t="s">
        <v>216</v>
      </c>
      <c r="AU1881" s="26" t="s">
        <v>85</v>
      </c>
    </row>
    <row r="1882" spans="2:51" s="12" customFormat="1" ht="13.5">
      <c r="B1882" s="251"/>
      <c r="C1882" s="252"/>
      <c r="D1882" s="248" t="s">
        <v>218</v>
      </c>
      <c r="E1882" s="253" t="s">
        <v>22</v>
      </c>
      <c r="F1882" s="254" t="s">
        <v>2112</v>
      </c>
      <c r="G1882" s="252"/>
      <c r="H1882" s="255">
        <v>3621.605</v>
      </c>
      <c r="I1882" s="256"/>
      <c r="J1882" s="252"/>
      <c r="K1882" s="252"/>
      <c r="L1882" s="257"/>
      <c r="M1882" s="258"/>
      <c r="N1882" s="259"/>
      <c r="O1882" s="259"/>
      <c r="P1882" s="259"/>
      <c r="Q1882" s="259"/>
      <c r="R1882" s="259"/>
      <c r="S1882" s="259"/>
      <c r="T1882" s="260"/>
      <c r="AT1882" s="261" t="s">
        <v>218</v>
      </c>
      <c r="AU1882" s="261" t="s">
        <v>85</v>
      </c>
      <c r="AV1882" s="12" t="s">
        <v>85</v>
      </c>
      <c r="AW1882" s="12" t="s">
        <v>39</v>
      </c>
      <c r="AX1882" s="12" t="s">
        <v>18</v>
      </c>
      <c r="AY1882" s="261" t="s">
        <v>208</v>
      </c>
    </row>
    <row r="1883" spans="2:65" s="1" customFormat="1" ht="16.5" customHeight="1">
      <c r="B1883" s="48"/>
      <c r="C1883" s="286" t="s">
        <v>2113</v>
      </c>
      <c r="D1883" s="286" t="s">
        <v>468</v>
      </c>
      <c r="E1883" s="287" t="s">
        <v>2114</v>
      </c>
      <c r="F1883" s="288" t="s">
        <v>2115</v>
      </c>
      <c r="G1883" s="289" t="s">
        <v>227</v>
      </c>
      <c r="H1883" s="290">
        <v>3694.037</v>
      </c>
      <c r="I1883" s="291"/>
      <c r="J1883" s="292">
        <f>ROUND(I1883*H1883,2)</f>
        <v>0</v>
      </c>
      <c r="K1883" s="288" t="s">
        <v>22</v>
      </c>
      <c r="L1883" s="293"/>
      <c r="M1883" s="294" t="s">
        <v>22</v>
      </c>
      <c r="N1883" s="295" t="s">
        <v>47</v>
      </c>
      <c r="O1883" s="49"/>
      <c r="P1883" s="245">
        <f>O1883*H1883</f>
        <v>0</v>
      </c>
      <c r="Q1883" s="245">
        <v>1E-05</v>
      </c>
      <c r="R1883" s="245">
        <f>Q1883*H1883</f>
        <v>0.03694037</v>
      </c>
      <c r="S1883" s="245">
        <v>0</v>
      </c>
      <c r="T1883" s="246">
        <f>S1883*H1883</f>
        <v>0</v>
      </c>
      <c r="AR1883" s="26" t="s">
        <v>559</v>
      </c>
      <c r="AT1883" s="26" t="s">
        <v>468</v>
      </c>
      <c r="AU1883" s="26" t="s">
        <v>85</v>
      </c>
      <c r="AY1883" s="26" t="s">
        <v>208</v>
      </c>
      <c r="BE1883" s="247">
        <f>IF(N1883="základní",J1883,0)</f>
        <v>0</v>
      </c>
      <c r="BF1883" s="247">
        <f>IF(N1883="snížená",J1883,0)</f>
        <v>0</v>
      </c>
      <c r="BG1883" s="247">
        <f>IF(N1883="zákl. přenesená",J1883,0)</f>
        <v>0</v>
      </c>
      <c r="BH1883" s="247">
        <f>IF(N1883="sníž. přenesená",J1883,0)</f>
        <v>0</v>
      </c>
      <c r="BI1883" s="247">
        <f>IF(N1883="nulová",J1883,0)</f>
        <v>0</v>
      </c>
      <c r="BJ1883" s="26" t="s">
        <v>18</v>
      </c>
      <c r="BK1883" s="247">
        <f>ROUND(I1883*H1883,2)</f>
        <v>0</v>
      </c>
      <c r="BL1883" s="26" t="s">
        <v>300</v>
      </c>
      <c r="BM1883" s="26" t="s">
        <v>2116</v>
      </c>
    </row>
    <row r="1884" spans="2:51" s="12" customFormat="1" ht="13.5">
      <c r="B1884" s="251"/>
      <c r="C1884" s="252"/>
      <c r="D1884" s="248" t="s">
        <v>218</v>
      </c>
      <c r="E1884" s="252"/>
      <c r="F1884" s="254" t="s">
        <v>2117</v>
      </c>
      <c r="G1884" s="252"/>
      <c r="H1884" s="255">
        <v>3694.037</v>
      </c>
      <c r="I1884" s="256"/>
      <c r="J1884" s="252"/>
      <c r="K1884" s="252"/>
      <c r="L1884" s="257"/>
      <c r="M1884" s="258"/>
      <c r="N1884" s="259"/>
      <c r="O1884" s="259"/>
      <c r="P1884" s="259"/>
      <c r="Q1884" s="259"/>
      <c r="R1884" s="259"/>
      <c r="S1884" s="259"/>
      <c r="T1884" s="260"/>
      <c r="AT1884" s="261" t="s">
        <v>218</v>
      </c>
      <c r="AU1884" s="261" t="s">
        <v>85</v>
      </c>
      <c r="AV1884" s="12" t="s">
        <v>85</v>
      </c>
      <c r="AW1884" s="12" t="s">
        <v>6</v>
      </c>
      <c r="AX1884" s="12" t="s">
        <v>18</v>
      </c>
      <c r="AY1884" s="261" t="s">
        <v>208</v>
      </c>
    </row>
    <row r="1885" spans="2:65" s="1" customFormat="1" ht="38.25" customHeight="1">
      <c r="B1885" s="48"/>
      <c r="C1885" s="236" t="s">
        <v>2118</v>
      </c>
      <c r="D1885" s="236" t="s">
        <v>210</v>
      </c>
      <c r="E1885" s="237" t="s">
        <v>2119</v>
      </c>
      <c r="F1885" s="238" t="s">
        <v>2120</v>
      </c>
      <c r="G1885" s="239" t="s">
        <v>227</v>
      </c>
      <c r="H1885" s="240">
        <v>7</v>
      </c>
      <c r="I1885" s="241"/>
      <c r="J1885" s="242">
        <f>ROUND(I1885*H1885,2)</f>
        <v>0</v>
      </c>
      <c r="K1885" s="238" t="s">
        <v>214</v>
      </c>
      <c r="L1885" s="74"/>
      <c r="M1885" s="243" t="s">
        <v>22</v>
      </c>
      <c r="N1885" s="244" t="s">
        <v>47</v>
      </c>
      <c r="O1885" s="49"/>
      <c r="P1885" s="245">
        <f>O1885*H1885</f>
        <v>0</v>
      </c>
      <c r="Q1885" s="245">
        <v>0.0075</v>
      </c>
      <c r="R1885" s="245">
        <f>Q1885*H1885</f>
        <v>0.0525</v>
      </c>
      <c r="S1885" s="245">
        <v>0</v>
      </c>
      <c r="T1885" s="246">
        <f>S1885*H1885</f>
        <v>0</v>
      </c>
      <c r="AR1885" s="26" t="s">
        <v>300</v>
      </c>
      <c r="AT1885" s="26" t="s">
        <v>210</v>
      </c>
      <c r="AU1885" s="26" t="s">
        <v>85</v>
      </c>
      <c r="AY1885" s="26" t="s">
        <v>208</v>
      </c>
      <c r="BE1885" s="247">
        <f>IF(N1885="základní",J1885,0)</f>
        <v>0</v>
      </c>
      <c r="BF1885" s="247">
        <f>IF(N1885="snížená",J1885,0)</f>
        <v>0</v>
      </c>
      <c r="BG1885" s="247">
        <f>IF(N1885="zákl. přenesená",J1885,0)</f>
        <v>0</v>
      </c>
      <c r="BH1885" s="247">
        <f>IF(N1885="sníž. přenesená",J1885,0)</f>
        <v>0</v>
      </c>
      <c r="BI1885" s="247">
        <f>IF(N1885="nulová",J1885,0)</f>
        <v>0</v>
      </c>
      <c r="BJ1885" s="26" t="s">
        <v>18</v>
      </c>
      <c r="BK1885" s="247">
        <f>ROUND(I1885*H1885,2)</f>
        <v>0</v>
      </c>
      <c r="BL1885" s="26" t="s">
        <v>300</v>
      </c>
      <c r="BM1885" s="26" t="s">
        <v>2121</v>
      </c>
    </row>
    <row r="1886" spans="2:47" s="1" customFormat="1" ht="13.5">
      <c r="B1886" s="48"/>
      <c r="C1886" s="76"/>
      <c r="D1886" s="248" t="s">
        <v>216</v>
      </c>
      <c r="E1886" s="76"/>
      <c r="F1886" s="249" t="s">
        <v>2111</v>
      </c>
      <c r="G1886" s="76"/>
      <c r="H1886" s="76"/>
      <c r="I1886" s="206"/>
      <c r="J1886" s="76"/>
      <c r="K1886" s="76"/>
      <c r="L1886" s="74"/>
      <c r="M1886" s="250"/>
      <c r="N1886" s="49"/>
      <c r="O1886" s="49"/>
      <c r="P1886" s="49"/>
      <c r="Q1886" s="49"/>
      <c r="R1886" s="49"/>
      <c r="S1886" s="49"/>
      <c r="T1886" s="97"/>
      <c r="AT1886" s="26" t="s">
        <v>216</v>
      </c>
      <c r="AU1886" s="26" t="s">
        <v>85</v>
      </c>
    </row>
    <row r="1887" spans="2:51" s="14" customFormat="1" ht="13.5">
      <c r="B1887" s="273"/>
      <c r="C1887" s="274"/>
      <c r="D1887" s="248" t="s">
        <v>218</v>
      </c>
      <c r="E1887" s="275" t="s">
        <v>22</v>
      </c>
      <c r="F1887" s="276" t="s">
        <v>2122</v>
      </c>
      <c r="G1887" s="274"/>
      <c r="H1887" s="275" t="s">
        <v>22</v>
      </c>
      <c r="I1887" s="277"/>
      <c r="J1887" s="274"/>
      <c r="K1887" s="274"/>
      <c r="L1887" s="278"/>
      <c r="M1887" s="279"/>
      <c r="N1887" s="280"/>
      <c r="O1887" s="280"/>
      <c r="P1887" s="280"/>
      <c r="Q1887" s="280"/>
      <c r="R1887" s="280"/>
      <c r="S1887" s="280"/>
      <c r="T1887" s="281"/>
      <c r="AT1887" s="282" t="s">
        <v>218</v>
      </c>
      <c r="AU1887" s="282" t="s">
        <v>85</v>
      </c>
      <c r="AV1887" s="14" t="s">
        <v>18</v>
      </c>
      <c r="AW1887" s="14" t="s">
        <v>39</v>
      </c>
      <c r="AX1887" s="14" t="s">
        <v>76</v>
      </c>
      <c r="AY1887" s="282" t="s">
        <v>208</v>
      </c>
    </row>
    <row r="1888" spans="2:51" s="12" customFormat="1" ht="13.5">
      <c r="B1888" s="251"/>
      <c r="C1888" s="252"/>
      <c r="D1888" s="248" t="s">
        <v>218</v>
      </c>
      <c r="E1888" s="253" t="s">
        <v>22</v>
      </c>
      <c r="F1888" s="254" t="s">
        <v>244</v>
      </c>
      <c r="G1888" s="252"/>
      <c r="H1888" s="255">
        <v>7</v>
      </c>
      <c r="I1888" s="256"/>
      <c r="J1888" s="252"/>
      <c r="K1888" s="252"/>
      <c r="L1888" s="257"/>
      <c r="M1888" s="258"/>
      <c r="N1888" s="259"/>
      <c r="O1888" s="259"/>
      <c r="P1888" s="259"/>
      <c r="Q1888" s="259"/>
      <c r="R1888" s="259"/>
      <c r="S1888" s="259"/>
      <c r="T1888" s="260"/>
      <c r="AT1888" s="261" t="s">
        <v>218</v>
      </c>
      <c r="AU1888" s="261" t="s">
        <v>85</v>
      </c>
      <c r="AV1888" s="12" t="s">
        <v>85</v>
      </c>
      <c r="AW1888" s="12" t="s">
        <v>39</v>
      </c>
      <c r="AX1888" s="12" t="s">
        <v>18</v>
      </c>
      <c r="AY1888" s="261" t="s">
        <v>208</v>
      </c>
    </row>
    <row r="1889" spans="2:65" s="1" customFormat="1" ht="16.5" customHeight="1">
      <c r="B1889" s="48"/>
      <c r="C1889" s="236" t="s">
        <v>2123</v>
      </c>
      <c r="D1889" s="236" t="s">
        <v>210</v>
      </c>
      <c r="E1889" s="237" t="s">
        <v>2124</v>
      </c>
      <c r="F1889" s="238" t="s">
        <v>2125</v>
      </c>
      <c r="G1889" s="239" t="s">
        <v>227</v>
      </c>
      <c r="H1889" s="240">
        <v>4</v>
      </c>
      <c r="I1889" s="241"/>
      <c r="J1889" s="242">
        <f>ROUND(I1889*H1889,2)</f>
        <v>0</v>
      </c>
      <c r="K1889" s="238" t="s">
        <v>22</v>
      </c>
      <c r="L1889" s="74"/>
      <c r="M1889" s="243" t="s">
        <v>22</v>
      </c>
      <c r="N1889" s="244" t="s">
        <v>47</v>
      </c>
      <c r="O1889" s="49"/>
      <c r="P1889" s="245">
        <f>O1889*H1889</f>
        <v>0</v>
      </c>
      <c r="Q1889" s="245">
        <v>0.0075</v>
      </c>
      <c r="R1889" s="245">
        <f>Q1889*H1889</f>
        <v>0.03</v>
      </c>
      <c r="S1889" s="245">
        <v>0</v>
      </c>
      <c r="T1889" s="246">
        <f>S1889*H1889</f>
        <v>0</v>
      </c>
      <c r="AR1889" s="26" t="s">
        <v>300</v>
      </c>
      <c r="AT1889" s="26" t="s">
        <v>210</v>
      </c>
      <c r="AU1889" s="26" t="s">
        <v>85</v>
      </c>
      <c r="AY1889" s="26" t="s">
        <v>208</v>
      </c>
      <c r="BE1889" s="247">
        <f>IF(N1889="základní",J1889,0)</f>
        <v>0</v>
      </c>
      <c r="BF1889" s="247">
        <f>IF(N1889="snížená",J1889,0)</f>
        <v>0</v>
      </c>
      <c r="BG1889" s="247">
        <f>IF(N1889="zákl. přenesená",J1889,0)</f>
        <v>0</v>
      </c>
      <c r="BH1889" s="247">
        <f>IF(N1889="sníž. přenesená",J1889,0)</f>
        <v>0</v>
      </c>
      <c r="BI1889" s="247">
        <f>IF(N1889="nulová",J1889,0)</f>
        <v>0</v>
      </c>
      <c r="BJ1889" s="26" t="s">
        <v>18</v>
      </c>
      <c r="BK1889" s="247">
        <f>ROUND(I1889*H1889,2)</f>
        <v>0</v>
      </c>
      <c r="BL1889" s="26" t="s">
        <v>300</v>
      </c>
      <c r="BM1889" s="26" t="s">
        <v>2126</v>
      </c>
    </row>
    <row r="1890" spans="2:51" s="14" customFormat="1" ht="13.5">
      <c r="B1890" s="273"/>
      <c r="C1890" s="274"/>
      <c r="D1890" s="248" t="s">
        <v>218</v>
      </c>
      <c r="E1890" s="275" t="s">
        <v>22</v>
      </c>
      <c r="F1890" s="276" t="s">
        <v>2122</v>
      </c>
      <c r="G1890" s="274"/>
      <c r="H1890" s="275" t="s">
        <v>22</v>
      </c>
      <c r="I1890" s="277"/>
      <c r="J1890" s="274"/>
      <c r="K1890" s="274"/>
      <c r="L1890" s="278"/>
      <c r="M1890" s="279"/>
      <c r="N1890" s="280"/>
      <c r="O1890" s="280"/>
      <c r="P1890" s="280"/>
      <c r="Q1890" s="280"/>
      <c r="R1890" s="280"/>
      <c r="S1890" s="280"/>
      <c r="T1890" s="281"/>
      <c r="AT1890" s="282" t="s">
        <v>218</v>
      </c>
      <c r="AU1890" s="282" t="s">
        <v>85</v>
      </c>
      <c r="AV1890" s="14" t="s">
        <v>18</v>
      </c>
      <c r="AW1890" s="14" t="s">
        <v>39</v>
      </c>
      <c r="AX1890" s="14" t="s">
        <v>76</v>
      </c>
      <c r="AY1890" s="282" t="s">
        <v>208</v>
      </c>
    </row>
    <row r="1891" spans="2:51" s="12" customFormat="1" ht="13.5">
      <c r="B1891" s="251"/>
      <c r="C1891" s="252"/>
      <c r="D1891" s="248" t="s">
        <v>218</v>
      </c>
      <c r="E1891" s="253" t="s">
        <v>22</v>
      </c>
      <c r="F1891" s="254" t="s">
        <v>2127</v>
      </c>
      <c r="G1891" s="252"/>
      <c r="H1891" s="255">
        <v>4</v>
      </c>
      <c r="I1891" s="256"/>
      <c r="J1891" s="252"/>
      <c r="K1891" s="252"/>
      <c r="L1891" s="257"/>
      <c r="M1891" s="258"/>
      <c r="N1891" s="259"/>
      <c r="O1891" s="259"/>
      <c r="P1891" s="259"/>
      <c r="Q1891" s="259"/>
      <c r="R1891" s="259"/>
      <c r="S1891" s="259"/>
      <c r="T1891" s="260"/>
      <c r="AT1891" s="261" t="s">
        <v>218</v>
      </c>
      <c r="AU1891" s="261" t="s">
        <v>85</v>
      </c>
      <c r="AV1891" s="12" t="s">
        <v>85</v>
      </c>
      <c r="AW1891" s="12" t="s">
        <v>39</v>
      </c>
      <c r="AX1891" s="12" t="s">
        <v>18</v>
      </c>
      <c r="AY1891" s="261" t="s">
        <v>208</v>
      </c>
    </row>
    <row r="1892" spans="2:65" s="1" customFormat="1" ht="25.5" customHeight="1">
      <c r="B1892" s="48"/>
      <c r="C1892" s="236" t="s">
        <v>2128</v>
      </c>
      <c r="D1892" s="236" t="s">
        <v>210</v>
      </c>
      <c r="E1892" s="237" t="s">
        <v>2129</v>
      </c>
      <c r="F1892" s="238" t="s">
        <v>2130</v>
      </c>
      <c r="G1892" s="239" t="s">
        <v>227</v>
      </c>
      <c r="H1892" s="240">
        <v>86.955</v>
      </c>
      <c r="I1892" s="241"/>
      <c r="J1892" s="242">
        <f>ROUND(I1892*H1892,2)</f>
        <v>0</v>
      </c>
      <c r="K1892" s="238" t="s">
        <v>214</v>
      </c>
      <c r="L1892" s="74"/>
      <c r="M1892" s="243" t="s">
        <v>22</v>
      </c>
      <c r="N1892" s="244" t="s">
        <v>47</v>
      </c>
      <c r="O1892" s="49"/>
      <c r="P1892" s="245">
        <f>O1892*H1892</f>
        <v>0</v>
      </c>
      <c r="Q1892" s="245">
        <v>0.00111</v>
      </c>
      <c r="R1892" s="245">
        <f>Q1892*H1892</f>
        <v>0.09652005000000001</v>
      </c>
      <c r="S1892" s="245">
        <v>0</v>
      </c>
      <c r="T1892" s="246">
        <f>S1892*H1892</f>
        <v>0</v>
      </c>
      <c r="AR1892" s="26" t="s">
        <v>300</v>
      </c>
      <c r="AT1892" s="26" t="s">
        <v>210</v>
      </c>
      <c r="AU1892" s="26" t="s">
        <v>85</v>
      </c>
      <c r="AY1892" s="26" t="s">
        <v>208</v>
      </c>
      <c r="BE1892" s="247">
        <f>IF(N1892="základní",J1892,0)</f>
        <v>0</v>
      </c>
      <c r="BF1892" s="247">
        <f>IF(N1892="snížená",J1892,0)</f>
        <v>0</v>
      </c>
      <c r="BG1892" s="247">
        <f>IF(N1892="zákl. přenesená",J1892,0)</f>
        <v>0</v>
      </c>
      <c r="BH1892" s="247">
        <f>IF(N1892="sníž. přenesená",J1892,0)</f>
        <v>0</v>
      </c>
      <c r="BI1892" s="247">
        <f>IF(N1892="nulová",J1892,0)</f>
        <v>0</v>
      </c>
      <c r="BJ1892" s="26" t="s">
        <v>18</v>
      </c>
      <c r="BK1892" s="247">
        <f>ROUND(I1892*H1892,2)</f>
        <v>0</v>
      </c>
      <c r="BL1892" s="26" t="s">
        <v>300</v>
      </c>
      <c r="BM1892" s="26" t="s">
        <v>2131</v>
      </c>
    </row>
    <row r="1893" spans="2:51" s="14" customFormat="1" ht="13.5">
      <c r="B1893" s="273"/>
      <c r="C1893" s="274"/>
      <c r="D1893" s="248" t="s">
        <v>218</v>
      </c>
      <c r="E1893" s="275" t="s">
        <v>22</v>
      </c>
      <c r="F1893" s="276" t="s">
        <v>2132</v>
      </c>
      <c r="G1893" s="274"/>
      <c r="H1893" s="275" t="s">
        <v>22</v>
      </c>
      <c r="I1893" s="277"/>
      <c r="J1893" s="274"/>
      <c r="K1893" s="274"/>
      <c r="L1893" s="278"/>
      <c r="M1893" s="279"/>
      <c r="N1893" s="280"/>
      <c r="O1893" s="280"/>
      <c r="P1893" s="280"/>
      <c r="Q1893" s="280"/>
      <c r="R1893" s="280"/>
      <c r="S1893" s="280"/>
      <c r="T1893" s="281"/>
      <c r="AT1893" s="282" t="s">
        <v>218</v>
      </c>
      <c r="AU1893" s="282" t="s">
        <v>85</v>
      </c>
      <c r="AV1893" s="14" t="s">
        <v>18</v>
      </c>
      <c r="AW1893" s="14" t="s">
        <v>39</v>
      </c>
      <c r="AX1893" s="14" t="s">
        <v>76</v>
      </c>
      <c r="AY1893" s="282" t="s">
        <v>208</v>
      </c>
    </row>
    <row r="1894" spans="2:51" s="12" customFormat="1" ht="13.5">
      <c r="B1894" s="251"/>
      <c r="C1894" s="252"/>
      <c r="D1894" s="248" t="s">
        <v>218</v>
      </c>
      <c r="E1894" s="253" t="s">
        <v>22</v>
      </c>
      <c r="F1894" s="254" t="s">
        <v>2133</v>
      </c>
      <c r="G1894" s="252"/>
      <c r="H1894" s="255">
        <v>103.4</v>
      </c>
      <c r="I1894" s="256"/>
      <c r="J1894" s="252"/>
      <c r="K1894" s="252"/>
      <c r="L1894" s="257"/>
      <c r="M1894" s="258"/>
      <c r="N1894" s="259"/>
      <c r="O1894" s="259"/>
      <c r="P1894" s="259"/>
      <c r="Q1894" s="259"/>
      <c r="R1894" s="259"/>
      <c r="S1894" s="259"/>
      <c r="T1894" s="260"/>
      <c r="AT1894" s="261" t="s">
        <v>218</v>
      </c>
      <c r="AU1894" s="261" t="s">
        <v>85</v>
      </c>
      <c r="AV1894" s="12" t="s">
        <v>85</v>
      </c>
      <c r="AW1894" s="12" t="s">
        <v>39</v>
      </c>
      <c r="AX1894" s="12" t="s">
        <v>76</v>
      </c>
      <c r="AY1894" s="261" t="s">
        <v>208</v>
      </c>
    </row>
    <row r="1895" spans="2:51" s="12" customFormat="1" ht="13.5">
      <c r="B1895" s="251"/>
      <c r="C1895" s="252"/>
      <c r="D1895" s="248" t="s">
        <v>218</v>
      </c>
      <c r="E1895" s="253" t="s">
        <v>22</v>
      </c>
      <c r="F1895" s="254" t="s">
        <v>2134</v>
      </c>
      <c r="G1895" s="252"/>
      <c r="H1895" s="255">
        <v>36.3</v>
      </c>
      <c r="I1895" s="256"/>
      <c r="J1895" s="252"/>
      <c r="K1895" s="252"/>
      <c r="L1895" s="257"/>
      <c r="M1895" s="258"/>
      <c r="N1895" s="259"/>
      <c r="O1895" s="259"/>
      <c r="P1895" s="259"/>
      <c r="Q1895" s="259"/>
      <c r="R1895" s="259"/>
      <c r="S1895" s="259"/>
      <c r="T1895" s="260"/>
      <c r="AT1895" s="261" t="s">
        <v>218</v>
      </c>
      <c r="AU1895" s="261" t="s">
        <v>85</v>
      </c>
      <c r="AV1895" s="12" t="s">
        <v>85</v>
      </c>
      <c r="AW1895" s="12" t="s">
        <v>39</v>
      </c>
      <c r="AX1895" s="12" t="s">
        <v>76</v>
      </c>
      <c r="AY1895" s="261" t="s">
        <v>208</v>
      </c>
    </row>
    <row r="1896" spans="2:51" s="15" customFormat="1" ht="13.5">
      <c r="B1896" s="296"/>
      <c r="C1896" s="297"/>
      <c r="D1896" s="248" t="s">
        <v>218</v>
      </c>
      <c r="E1896" s="298" t="s">
        <v>22</v>
      </c>
      <c r="F1896" s="299" t="s">
        <v>567</v>
      </c>
      <c r="G1896" s="297"/>
      <c r="H1896" s="300">
        <v>139.7</v>
      </c>
      <c r="I1896" s="301"/>
      <c r="J1896" s="297"/>
      <c r="K1896" s="297"/>
      <c r="L1896" s="302"/>
      <c r="M1896" s="303"/>
      <c r="N1896" s="304"/>
      <c r="O1896" s="304"/>
      <c r="P1896" s="304"/>
      <c r="Q1896" s="304"/>
      <c r="R1896" s="304"/>
      <c r="S1896" s="304"/>
      <c r="T1896" s="305"/>
      <c r="AT1896" s="306" t="s">
        <v>218</v>
      </c>
      <c r="AU1896" s="306" t="s">
        <v>85</v>
      </c>
      <c r="AV1896" s="15" t="s">
        <v>104</v>
      </c>
      <c r="AW1896" s="15" t="s">
        <v>39</v>
      </c>
      <c r="AX1896" s="15" t="s">
        <v>76</v>
      </c>
      <c r="AY1896" s="306" t="s">
        <v>208</v>
      </c>
    </row>
    <row r="1897" spans="2:51" s="14" customFormat="1" ht="13.5">
      <c r="B1897" s="273"/>
      <c r="C1897" s="274"/>
      <c r="D1897" s="248" t="s">
        <v>218</v>
      </c>
      <c r="E1897" s="275" t="s">
        <v>22</v>
      </c>
      <c r="F1897" s="276" t="s">
        <v>2135</v>
      </c>
      <c r="G1897" s="274"/>
      <c r="H1897" s="275" t="s">
        <v>22</v>
      </c>
      <c r="I1897" s="277"/>
      <c r="J1897" s="274"/>
      <c r="K1897" s="274"/>
      <c r="L1897" s="278"/>
      <c r="M1897" s="279"/>
      <c r="N1897" s="280"/>
      <c r="O1897" s="280"/>
      <c r="P1897" s="280"/>
      <c r="Q1897" s="280"/>
      <c r="R1897" s="280"/>
      <c r="S1897" s="280"/>
      <c r="T1897" s="281"/>
      <c r="AT1897" s="282" t="s">
        <v>218</v>
      </c>
      <c r="AU1897" s="282" t="s">
        <v>85</v>
      </c>
      <c r="AV1897" s="14" t="s">
        <v>18</v>
      </c>
      <c r="AW1897" s="14" t="s">
        <v>39</v>
      </c>
      <c r="AX1897" s="14" t="s">
        <v>76</v>
      </c>
      <c r="AY1897" s="282" t="s">
        <v>208</v>
      </c>
    </row>
    <row r="1898" spans="2:51" s="12" customFormat="1" ht="13.5">
      <c r="B1898" s="251"/>
      <c r="C1898" s="252"/>
      <c r="D1898" s="248" t="s">
        <v>218</v>
      </c>
      <c r="E1898" s="253" t="s">
        <v>22</v>
      </c>
      <c r="F1898" s="254" t="s">
        <v>2136</v>
      </c>
      <c r="G1898" s="252"/>
      <c r="H1898" s="255">
        <v>7.1</v>
      </c>
      <c r="I1898" s="256"/>
      <c r="J1898" s="252"/>
      <c r="K1898" s="252"/>
      <c r="L1898" s="257"/>
      <c r="M1898" s="258"/>
      <c r="N1898" s="259"/>
      <c r="O1898" s="259"/>
      <c r="P1898" s="259"/>
      <c r="Q1898" s="259"/>
      <c r="R1898" s="259"/>
      <c r="S1898" s="259"/>
      <c r="T1898" s="260"/>
      <c r="AT1898" s="261" t="s">
        <v>218</v>
      </c>
      <c r="AU1898" s="261" t="s">
        <v>85</v>
      </c>
      <c r="AV1898" s="12" t="s">
        <v>85</v>
      </c>
      <c r="AW1898" s="12" t="s">
        <v>39</v>
      </c>
      <c r="AX1898" s="12" t="s">
        <v>76</v>
      </c>
      <c r="AY1898" s="261" t="s">
        <v>208</v>
      </c>
    </row>
    <row r="1899" spans="2:51" s="15" customFormat="1" ht="13.5">
      <c r="B1899" s="296"/>
      <c r="C1899" s="297"/>
      <c r="D1899" s="248" t="s">
        <v>218</v>
      </c>
      <c r="E1899" s="298" t="s">
        <v>22</v>
      </c>
      <c r="F1899" s="299" t="s">
        <v>567</v>
      </c>
      <c r="G1899" s="297"/>
      <c r="H1899" s="300">
        <v>7.1</v>
      </c>
      <c r="I1899" s="301"/>
      <c r="J1899" s="297"/>
      <c r="K1899" s="297"/>
      <c r="L1899" s="302"/>
      <c r="M1899" s="303"/>
      <c r="N1899" s="304"/>
      <c r="O1899" s="304"/>
      <c r="P1899" s="304"/>
      <c r="Q1899" s="304"/>
      <c r="R1899" s="304"/>
      <c r="S1899" s="304"/>
      <c r="T1899" s="305"/>
      <c r="AT1899" s="306" t="s">
        <v>218</v>
      </c>
      <c r="AU1899" s="306" t="s">
        <v>85</v>
      </c>
      <c r="AV1899" s="15" t="s">
        <v>104</v>
      </c>
      <c r="AW1899" s="15" t="s">
        <v>39</v>
      </c>
      <c r="AX1899" s="15" t="s">
        <v>76</v>
      </c>
      <c r="AY1899" s="306" t="s">
        <v>208</v>
      </c>
    </row>
    <row r="1900" spans="2:51" s="12" customFormat="1" ht="13.5">
      <c r="B1900" s="251"/>
      <c r="C1900" s="252"/>
      <c r="D1900" s="248" t="s">
        <v>218</v>
      </c>
      <c r="E1900" s="253" t="s">
        <v>22</v>
      </c>
      <c r="F1900" s="254" t="s">
        <v>2137</v>
      </c>
      <c r="G1900" s="252"/>
      <c r="H1900" s="255">
        <v>11.3</v>
      </c>
      <c r="I1900" s="256"/>
      <c r="J1900" s="252"/>
      <c r="K1900" s="252"/>
      <c r="L1900" s="257"/>
      <c r="M1900" s="258"/>
      <c r="N1900" s="259"/>
      <c r="O1900" s="259"/>
      <c r="P1900" s="259"/>
      <c r="Q1900" s="259"/>
      <c r="R1900" s="259"/>
      <c r="S1900" s="259"/>
      <c r="T1900" s="260"/>
      <c r="AT1900" s="261" t="s">
        <v>218</v>
      </c>
      <c r="AU1900" s="261" t="s">
        <v>85</v>
      </c>
      <c r="AV1900" s="12" t="s">
        <v>85</v>
      </c>
      <c r="AW1900" s="12" t="s">
        <v>39</v>
      </c>
      <c r="AX1900" s="12" t="s">
        <v>76</v>
      </c>
      <c r="AY1900" s="261" t="s">
        <v>208</v>
      </c>
    </row>
    <row r="1901" spans="2:51" s="15" customFormat="1" ht="13.5">
      <c r="B1901" s="296"/>
      <c r="C1901" s="297"/>
      <c r="D1901" s="248" t="s">
        <v>218</v>
      </c>
      <c r="E1901" s="298" t="s">
        <v>22</v>
      </c>
      <c r="F1901" s="299" t="s">
        <v>567</v>
      </c>
      <c r="G1901" s="297"/>
      <c r="H1901" s="300">
        <v>11.3</v>
      </c>
      <c r="I1901" s="301"/>
      <c r="J1901" s="297"/>
      <c r="K1901" s="297"/>
      <c r="L1901" s="302"/>
      <c r="M1901" s="303"/>
      <c r="N1901" s="304"/>
      <c r="O1901" s="304"/>
      <c r="P1901" s="304"/>
      <c r="Q1901" s="304"/>
      <c r="R1901" s="304"/>
      <c r="S1901" s="304"/>
      <c r="T1901" s="305"/>
      <c r="AT1901" s="306" t="s">
        <v>218</v>
      </c>
      <c r="AU1901" s="306" t="s">
        <v>85</v>
      </c>
      <c r="AV1901" s="15" t="s">
        <v>104</v>
      </c>
      <c r="AW1901" s="15" t="s">
        <v>39</v>
      </c>
      <c r="AX1901" s="15" t="s">
        <v>76</v>
      </c>
      <c r="AY1901" s="306" t="s">
        <v>208</v>
      </c>
    </row>
    <row r="1902" spans="2:51" s="13" customFormat="1" ht="13.5">
      <c r="B1902" s="262"/>
      <c r="C1902" s="263"/>
      <c r="D1902" s="248" t="s">
        <v>218</v>
      </c>
      <c r="E1902" s="264" t="s">
        <v>22</v>
      </c>
      <c r="F1902" s="265" t="s">
        <v>259</v>
      </c>
      <c r="G1902" s="263"/>
      <c r="H1902" s="266">
        <v>158.1</v>
      </c>
      <c r="I1902" s="267"/>
      <c r="J1902" s="263"/>
      <c r="K1902" s="263"/>
      <c r="L1902" s="268"/>
      <c r="M1902" s="269"/>
      <c r="N1902" s="270"/>
      <c r="O1902" s="270"/>
      <c r="P1902" s="270"/>
      <c r="Q1902" s="270"/>
      <c r="R1902" s="270"/>
      <c r="S1902" s="270"/>
      <c r="T1902" s="271"/>
      <c r="AT1902" s="272" t="s">
        <v>218</v>
      </c>
      <c r="AU1902" s="272" t="s">
        <v>85</v>
      </c>
      <c r="AV1902" s="13" t="s">
        <v>121</v>
      </c>
      <c r="AW1902" s="13" t="s">
        <v>39</v>
      </c>
      <c r="AX1902" s="13" t="s">
        <v>76</v>
      </c>
      <c r="AY1902" s="272" t="s">
        <v>208</v>
      </c>
    </row>
    <row r="1903" spans="2:51" s="12" customFormat="1" ht="13.5">
      <c r="B1903" s="251"/>
      <c r="C1903" s="252"/>
      <c r="D1903" s="248" t="s">
        <v>218</v>
      </c>
      <c r="E1903" s="253" t="s">
        <v>22</v>
      </c>
      <c r="F1903" s="254" t="s">
        <v>2138</v>
      </c>
      <c r="G1903" s="252"/>
      <c r="H1903" s="255">
        <v>79.05</v>
      </c>
      <c r="I1903" s="256"/>
      <c r="J1903" s="252"/>
      <c r="K1903" s="252"/>
      <c r="L1903" s="257"/>
      <c r="M1903" s="258"/>
      <c r="N1903" s="259"/>
      <c r="O1903" s="259"/>
      <c r="P1903" s="259"/>
      <c r="Q1903" s="259"/>
      <c r="R1903" s="259"/>
      <c r="S1903" s="259"/>
      <c r="T1903" s="260"/>
      <c r="AT1903" s="261" t="s">
        <v>218</v>
      </c>
      <c r="AU1903" s="261" t="s">
        <v>85</v>
      </c>
      <c r="AV1903" s="12" t="s">
        <v>85</v>
      </c>
      <c r="AW1903" s="12" t="s">
        <v>39</v>
      </c>
      <c r="AX1903" s="12" t="s">
        <v>18</v>
      </c>
      <c r="AY1903" s="261" t="s">
        <v>208</v>
      </c>
    </row>
    <row r="1904" spans="2:51" s="12" customFormat="1" ht="13.5">
      <c r="B1904" s="251"/>
      <c r="C1904" s="252"/>
      <c r="D1904" s="248" t="s">
        <v>218</v>
      </c>
      <c r="E1904" s="252"/>
      <c r="F1904" s="254" t="s">
        <v>2139</v>
      </c>
      <c r="G1904" s="252"/>
      <c r="H1904" s="255">
        <v>86.955</v>
      </c>
      <c r="I1904" s="256"/>
      <c r="J1904" s="252"/>
      <c r="K1904" s="252"/>
      <c r="L1904" s="257"/>
      <c r="M1904" s="258"/>
      <c r="N1904" s="259"/>
      <c r="O1904" s="259"/>
      <c r="P1904" s="259"/>
      <c r="Q1904" s="259"/>
      <c r="R1904" s="259"/>
      <c r="S1904" s="259"/>
      <c r="T1904" s="260"/>
      <c r="AT1904" s="261" t="s">
        <v>218</v>
      </c>
      <c r="AU1904" s="261" t="s">
        <v>85</v>
      </c>
      <c r="AV1904" s="12" t="s">
        <v>85</v>
      </c>
      <c r="AW1904" s="12" t="s">
        <v>6</v>
      </c>
      <c r="AX1904" s="12" t="s">
        <v>18</v>
      </c>
      <c r="AY1904" s="261" t="s">
        <v>208</v>
      </c>
    </row>
    <row r="1905" spans="2:65" s="1" customFormat="1" ht="25.5" customHeight="1">
      <c r="B1905" s="48"/>
      <c r="C1905" s="236" t="s">
        <v>2140</v>
      </c>
      <c r="D1905" s="236" t="s">
        <v>210</v>
      </c>
      <c r="E1905" s="237" t="s">
        <v>2141</v>
      </c>
      <c r="F1905" s="238" t="s">
        <v>2142</v>
      </c>
      <c r="G1905" s="239" t="s">
        <v>227</v>
      </c>
      <c r="H1905" s="240">
        <v>90.64</v>
      </c>
      <c r="I1905" s="241"/>
      <c r="J1905" s="242">
        <f>ROUND(I1905*H1905,2)</f>
        <v>0</v>
      </c>
      <c r="K1905" s="238" t="s">
        <v>214</v>
      </c>
      <c r="L1905" s="74"/>
      <c r="M1905" s="243" t="s">
        <v>22</v>
      </c>
      <c r="N1905" s="244" t="s">
        <v>47</v>
      </c>
      <c r="O1905" s="49"/>
      <c r="P1905" s="245">
        <f>O1905*H1905</f>
        <v>0</v>
      </c>
      <c r="Q1905" s="245">
        <v>0.00222</v>
      </c>
      <c r="R1905" s="245">
        <f>Q1905*H1905</f>
        <v>0.2012208</v>
      </c>
      <c r="S1905" s="245">
        <v>0</v>
      </c>
      <c r="T1905" s="246">
        <f>S1905*H1905</f>
        <v>0</v>
      </c>
      <c r="AR1905" s="26" t="s">
        <v>300</v>
      </c>
      <c r="AT1905" s="26" t="s">
        <v>210</v>
      </c>
      <c r="AU1905" s="26" t="s">
        <v>85</v>
      </c>
      <c r="AY1905" s="26" t="s">
        <v>208</v>
      </c>
      <c r="BE1905" s="247">
        <f>IF(N1905="základní",J1905,0)</f>
        <v>0</v>
      </c>
      <c r="BF1905" s="247">
        <f>IF(N1905="snížená",J1905,0)</f>
        <v>0</v>
      </c>
      <c r="BG1905" s="247">
        <f>IF(N1905="zákl. přenesená",J1905,0)</f>
        <v>0</v>
      </c>
      <c r="BH1905" s="247">
        <f>IF(N1905="sníž. přenesená",J1905,0)</f>
        <v>0</v>
      </c>
      <c r="BI1905" s="247">
        <f>IF(N1905="nulová",J1905,0)</f>
        <v>0</v>
      </c>
      <c r="BJ1905" s="26" t="s">
        <v>18</v>
      </c>
      <c r="BK1905" s="247">
        <f>ROUND(I1905*H1905,2)</f>
        <v>0</v>
      </c>
      <c r="BL1905" s="26" t="s">
        <v>300</v>
      </c>
      <c r="BM1905" s="26" t="s">
        <v>2143</v>
      </c>
    </row>
    <row r="1906" spans="2:51" s="14" customFormat="1" ht="13.5">
      <c r="B1906" s="273"/>
      <c r="C1906" s="274"/>
      <c r="D1906" s="248" t="s">
        <v>218</v>
      </c>
      <c r="E1906" s="275" t="s">
        <v>22</v>
      </c>
      <c r="F1906" s="276" t="s">
        <v>2122</v>
      </c>
      <c r="G1906" s="274"/>
      <c r="H1906" s="275" t="s">
        <v>22</v>
      </c>
      <c r="I1906" s="277"/>
      <c r="J1906" s="274"/>
      <c r="K1906" s="274"/>
      <c r="L1906" s="278"/>
      <c r="M1906" s="279"/>
      <c r="N1906" s="280"/>
      <c r="O1906" s="280"/>
      <c r="P1906" s="280"/>
      <c r="Q1906" s="280"/>
      <c r="R1906" s="280"/>
      <c r="S1906" s="280"/>
      <c r="T1906" s="281"/>
      <c r="AT1906" s="282" t="s">
        <v>218</v>
      </c>
      <c r="AU1906" s="282" t="s">
        <v>85</v>
      </c>
      <c r="AV1906" s="14" t="s">
        <v>18</v>
      </c>
      <c r="AW1906" s="14" t="s">
        <v>39</v>
      </c>
      <c r="AX1906" s="14" t="s">
        <v>76</v>
      </c>
      <c r="AY1906" s="282" t="s">
        <v>208</v>
      </c>
    </row>
    <row r="1907" spans="2:51" s="14" customFormat="1" ht="13.5">
      <c r="B1907" s="273"/>
      <c r="C1907" s="274"/>
      <c r="D1907" s="248" t="s">
        <v>218</v>
      </c>
      <c r="E1907" s="275" t="s">
        <v>22</v>
      </c>
      <c r="F1907" s="276" t="s">
        <v>2132</v>
      </c>
      <c r="G1907" s="274"/>
      <c r="H1907" s="275" t="s">
        <v>22</v>
      </c>
      <c r="I1907" s="277"/>
      <c r="J1907" s="274"/>
      <c r="K1907" s="274"/>
      <c r="L1907" s="278"/>
      <c r="M1907" s="279"/>
      <c r="N1907" s="280"/>
      <c r="O1907" s="280"/>
      <c r="P1907" s="280"/>
      <c r="Q1907" s="280"/>
      <c r="R1907" s="280"/>
      <c r="S1907" s="280"/>
      <c r="T1907" s="281"/>
      <c r="AT1907" s="282" t="s">
        <v>218</v>
      </c>
      <c r="AU1907" s="282" t="s">
        <v>85</v>
      </c>
      <c r="AV1907" s="14" t="s">
        <v>18</v>
      </c>
      <c r="AW1907" s="14" t="s">
        <v>39</v>
      </c>
      <c r="AX1907" s="14" t="s">
        <v>76</v>
      </c>
      <c r="AY1907" s="282" t="s">
        <v>208</v>
      </c>
    </row>
    <row r="1908" spans="2:51" s="12" customFormat="1" ht="13.5">
      <c r="B1908" s="251"/>
      <c r="C1908" s="252"/>
      <c r="D1908" s="248" t="s">
        <v>218</v>
      </c>
      <c r="E1908" s="253" t="s">
        <v>22</v>
      </c>
      <c r="F1908" s="254" t="s">
        <v>2144</v>
      </c>
      <c r="G1908" s="252"/>
      <c r="H1908" s="255">
        <v>139.7</v>
      </c>
      <c r="I1908" s="256"/>
      <c r="J1908" s="252"/>
      <c r="K1908" s="252"/>
      <c r="L1908" s="257"/>
      <c r="M1908" s="258"/>
      <c r="N1908" s="259"/>
      <c r="O1908" s="259"/>
      <c r="P1908" s="259"/>
      <c r="Q1908" s="259"/>
      <c r="R1908" s="259"/>
      <c r="S1908" s="259"/>
      <c r="T1908" s="260"/>
      <c r="AT1908" s="261" t="s">
        <v>218</v>
      </c>
      <c r="AU1908" s="261" t="s">
        <v>85</v>
      </c>
      <c r="AV1908" s="12" t="s">
        <v>85</v>
      </c>
      <c r="AW1908" s="12" t="s">
        <v>39</v>
      </c>
      <c r="AX1908" s="12" t="s">
        <v>76</v>
      </c>
      <c r="AY1908" s="261" t="s">
        <v>208</v>
      </c>
    </row>
    <row r="1909" spans="2:51" s="15" customFormat="1" ht="13.5">
      <c r="B1909" s="296"/>
      <c r="C1909" s="297"/>
      <c r="D1909" s="248" t="s">
        <v>218</v>
      </c>
      <c r="E1909" s="298" t="s">
        <v>22</v>
      </c>
      <c r="F1909" s="299" t="s">
        <v>567</v>
      </c>
      <c r="G1909" s="297"/>
      <c r="H1909" s="300">
        <v>139.7</v>
      </c>
      <c r="I1909" s="301"/>
      <c r="J1909" s="297"/>
      <c r="K1909" s="297"/>
      <c r="L1909" s="302"/>
      <c r="M1909" s="303"/>
      <c r="N1909" s="304"/>
      <c r="O1909" s="304"/>
      <c r="P1909" s="304"/>
      <c r="Q1909" s="304"/>
      <c r="R1909" s="304"/>
      <c r="S1909" s="304"/>
      <c r="T1909" s="305"/>
      <c r="AT1909" s="306" t="s">
        <v>218</v>
      </c>
      <c r="AU1909" s="306" t="s">
        <v>85</v>
      </c>
      <c r="AV1909" s="15" t="s">
        <v>104</v>
      </c>
      <c r="AW1909" s="15" t="s">
        <v>39</v>
      </c>
      <c r="AX1909" s="15" t="s">
        <v>76</v>
      </c>
      <c r="AY1909" s="306" t="s">
        <v>208</v>
      </c>
    </row>
    <row r="1910" spans="2:51" s="14" customFormat="1" ht="13.5">
      <c r="B1910" s="273"/>
      <c r="C1910" s="274"/>
      <c r="D1910" s="248" t="s">
        <v>218</v>
      </c>
      <c r="E1910" s="275" t="s">
        <v>22</v>
      </c>
      <c r="F1910" s="276" t="s">
        <v>2145</v>
      </c>
      <c r="G1910" s="274"/>
      <c r="H1910" s="275" t="s">
        <v>22</v>
      </c>
      <c r="I1910" s="277"/>
      <c r="J1910" s="274"/>
      <c r="K1910" s="274"/>
      <c r="L1910" s="278"/>
      <c r="M1910" s="279"/>
      <c r="N1910" s="280"/>
      <c r="O1910" s="280"/>
      <c r="P1910" s="280"/>
      <c r="Q1910" s="280"/>
      <c r="R1910" s="280"/>
      <c r="S1910" s="280"/>
      <c r="T1910" s="281"/>
      <c r="AT1910" s="282" t="s">
        <v>218</v>
      </c>
      <c r="AU1910" s="282" t="s">
        <v>85</v>
      </c>
      <c r="AV1910" s="14" t="s">
        <v>18</v>
      </c>
      <c r="AW1910" s="14" t="s">
        <v>39</v>
      </c>
      <c r="AX1910" s="14" t="s">
        <v>76</v>
      </c>
      <c r="AY1910" s="282" t="s">
        <v>208</v>
      </c>
    </row>
    <row r="1911" spans="2:51" s="12" customFormat="1" ht="13.5">
      <c r="B1911" s="251"/>
      <c r="C1911" s="252"/>
      <c r="D1911" s="248" t="s">
        <v>218</v>
      </c>
      <c r="E1911" s="253" t="s">
        <v>22</v>
      </c>
      <c r="F1911" s="254" t="s">
        <v>2146</v>
      </c>
      <c r="G1911" s="252"/>
      <c r="H1911" s="255">
        <v>4.4</v>
      </c>
      <c r="I1911" s="256"/>
      <c r="J1911" s="252"/>
      <c r="K1911" s="252"/>
      <c r="L1911" s="257"/>
      <c r="M1911" s="258"/>
      <c r="N1911" s="259"/>
      <c r="O1911" s="259"/>
      <c r="P1911" s="259"/>
      <c r="Q1911" s="259"/>
      <c r="R1911" s="259"/>
      <c r="S1911" s="259"/>
      <c r="T1911" s="260"/>
      <c r="AT1911" s="261" t="s">
        <v>218</v>
      </c>
      <c r="AU1911" s="261" t="s">
        <v>85</v>
      </c>
      <c r="AV1911" s="12" t="s">
        <v>85</v>
      </c>
      <c r="AW1911" s="12" t="s">
        <v>39</v>
      </c>
      <c r="AX1911" s="12" t="s">
        <v>76</v>
      </c>
      <c r="AY1911" s="261" t="s">
        <v>208</v>
      </c>
    </row>
    <row r="1912" spans="2:51" s="15" customFormat="1" ht="13.5">
      <c r="B1912" s="296"/>
      <c r="C1912" s="297"/>
      <c r="D1912" s="248" t="s">
        <v>218</v>
      </c>
      <c r="E1912" s="298" t="s">
        <v>22</v>
      </c>
      <c r="F1912" s="299" t="s">
        <v>567</v>
      </c>
      <c r="G1912" s="297"/>
      <c r="H1912" s="300">
        <v>4.4</v>
      </c>
      <c r="I1912" s="301"/>
      <c r="J1912" s="297"/>
      <c r="K1912" s="297"/>
      <c r="L1912" s="302"/>
      <c r="M1912" s="303"/>
      <c r="N1912" s="304"/>
      <c r="O1912" s="304"/>
      <c r="P1912" s="304"/>
      <c r="Q1912" s="304"/>
      <c r="R1912" s="304"/>
      <c r="S1912" s="304"/>
      <c r="T1912" s="305"/>
      <c r="AT1912" s="306" t="s">
        <v>218</v>
      </c>
      <c r="AU1912" s="306" t="s">
        <v>85</v>
      </c>
      <c r="AV1912" s="15" t="s">
        <v>104</v>
      </c>
      <c r="AW1912" s="15" t="s">
        <v>39</v>
      </c>
      <c r="AX1912" s="15" t="s">
        <v>76</v>
      </c>
      <c r="AY1912" s="306" t="s">
        <v>208</v>
      </c>
    </row>
    <row r="1913" spans="2:51" s="12" customFormat="1" ht="13.5">
      <c r="B1913" s="251"/>
      <c r="C1913" s="252"/>
      <c r="D1913" s="248" t="s">
        <v>218</v>
      </c>
      <c r="E1913" s="253" t="s">
        <v>22</v>
      </c>
      <c r="F1913" s="254" t="s">
        <v>2147</v>
      </c>
      <c r="G1913" s="252"/>
      <c r="H1913" s="255">
        <v>20.7</v>
      </c>
      <c r="I1913" s="256"/>
      <c r="J1913" s="252"/>
      <c r="K1913" s="252"/>
      <c r="L1913" s="257"/>
      <c r="M1913" s="258"/>
      <c r="N1913" s="259"/>
      <c r="O1913" s="259"/>
      <c r="P1913" s="259"/>
      <c r="Q1913" s="259"/>
      <c r="R1913" s="259"/>
      <c r="S1913" s="259"/>
      <c r="T1913" s="260"/>
      <c r="AT1913" s="261" t="s">
        <v>218</v>
      </c>
      <c r="AU1913" s="261" t="s">
        <v>85</v>
      </c>
      <c r="AV1913" s="12" t="s">
        <v>85</v>
      </c>
      <c r="AW1913" s="12" t="s">
        <v>39</v>
      </c>
      <c r="AX1913" s="12" t="s">
        <v>76</v>
      </c>
      <c r="AY1913" s="261" t="s">
        <v>208</v>
      </c>
    </row>
    <row r="1914" spans="2:51" s="15" customFormat="1" ht="13.5">
      <c r="B1914" s="296"/>
      <c r="C1914" s="297"/>
      <c r="D1914" s="248" t="s">
        <v>218</v>
      </c>
      <c r="E1914" s="298" t="s">
        <v>22</v>
      </c>
      <c r="F1914" s="299" t="s">
        <v>567</v>
      </c>
      <c r="G1914" s="297"/>
      <c r="H1914" s="300">
        <v>20.7</v>
      </c>
      <c r="I1914" s="301"/>
      <c r="J1914" s="297"/>
      <c r="K1914" s="297"/>
      <c r="L1914" s="302"/>
      <c r="M1914" s="303"/>
      <c r="N1914" s="304"/>
      <c r="O1914" s="304"/>
      <c r="P1914" s="304"/>
      <c r="Q1914" s="304"/>
      <c r="R1914" s="304"/>
      <c r="S1914" s="304"/>
      <c r="T1914" s="305"/>
      <c r="AT1914" s="306" t="s">
        <v>218</v>
      </c>
      <c r="AU1914" s="306" t="s">
        <v>85</v>
      </c>
      <c r="AV1914" s="15" t="s">
        <v>104</v>
      </c>
      <c r="AW1914" s="15" t="s">
        <v>39</v>
      </c>
      <c r="AX1914" s="15" t="s">
        <v>76</v>
      </c>
      <c r="AY1914" s="306" t="s">
        <v>208</v>
      </c>
    </row>
    <row r="1915" spans="2:51" s="13" customFormat="1" ht="13.5">
      <c r="B1915" s="262"/>
      <c r="C1915" s="263"/>
      <c r="D1915" s="248" t="s">
        <v>218</v>
      </c>
      <c r="E1915" s="264" t="s">
        <v>22</v>
      </c>
      <c r="F1915" s="265" t="s">
        <v>259</v>
      </c>
      <c r="G1915" s="263"/>
      <c r="H1915" s="266">
        <v>164.8</v>
      </c>
      <c r="I1915" s="267"/>
      <c r="J1915" s="263"/>
      <c r="K1915" s="263"/>
      <c r="L1915" s="268"/>
      <c r="M1915" s="269"/>
      <c r="N1915" s="270"/>
      <c r="O1915" s="270"/>
      <c r="P1915" s="270"/>
      <c r="Q1915" s="270"/>
      <c r="R1915" s="270"/>
      <c r="S1915" s="270"/>
      <c r="T1915" s="271"/>
      <c r="AT1915" s="272" t="s">
        <v>218</v>
      </c>
      <c r="AU1915" s="272" t="s">
        <v>85</v>
      </c>
      <c r="AV1915" s="13" t="s">
        <v>121</v>
      </c>
      <c r="AW1915" s="13" t="s">
        <v>39</v>
      </c>
      <c r="AX1915" s="13" t="s">
        <v>76</v>
      </c>
      <c r="AY1915" s="272" t="s">
        <v>208</v>
      </c>
    </row>
    <row r="1916" spans="2:51" s="12" customFormat="1" ht="13.5">
      <c r="B1916" s="251"/>
      <c r="C1916" s="252"/>
      <c r="D1916" s="248" t="s">
        <v>218</v>
      </c>
      <c r="E1916" s="253" t="s">
        <v>22</v>
      </c>
      <c r="F1916" s="254" t="s">
        <v>2148</v>
      </c>
      <c r="G1916" s="252"/>
      <c r="H1916" s="255">
        <v>82.4</v>
      </c>
      <c r="I1916" s="256"/>
      <c r="J1916" s="252"/>
      <c r="K1916" s="252"/>
      <c r="L1916" s="257"/>
      <c r="M1916" s="258"/>
      <c r="N1916" s="259"/>
      <c r="O1916" s="259"/>
      <c r="P1916" s="259"/>
      <c r="Q1916" s="259"/>
      <c r="R1916" s="259"/>
      <c r="S1916" s="259"/>
      <c r="T1916" s="260"/>
      <c r="AT1916" s="261" t="s">
        <v>218</v>
      </c>
      <c r="AU1916" s="261" t="s">
        <v>85</v>
      </c>
      <c r="AV1916" s="12" t="s">
        <v>85</v>
      </c>
      <c r="AW1916" s="12" t="s">
        <v>39</v>
      </c>
      <c r="AX1916" s="12" t="s">
        <v>18</v>
      </c>
      <c r="AY1916" s="261" t="s">
        <v>208</v>
      </c>
    </row>
    <row r="1917" spans="2:51" s="12" customFormat="1" ht="13.5">
      <c r="B1917" s="251"/>
      <c r="C1917" s="252"/>
      <c r="D1917" s="248" t="s">
        <v>218</v>
      </c>
      <c r="E1917" s="252"/>
      <c r="F1917" s="254" t="s">
        <v>2149</v>
      </c>
      <c r="G1917" s="252"/>
      <c r="H1917" s="255">
        <v>90.64</v>
      </c>
      <c r="I1917" s="256"/>
      <c r="J1917" s="252"/>
      <c r="K1917" s="252"/>
      <c r="L1917" s="257"/>
      <c r="M1917" s="258"/>
      <c r="N1917" s="259"/>
      <c r="O1917" s="259"/>
      <c r="P1917" s="259"/>
      <c r="Q1917" s="259"/>
      <c r="R1917" s="259"/>
      <c r="S1917" s="259"/>
      <c r="T1917" s="260"/>
      <c r="AT1917" s="261" t="s">
        <v>218</v>
      </c>
      <c r="AU1917" s="261" t="s">
        <v>85</v>
      </c>
      <c r="AV1917" s="12" t="s">
        <v>85</v>
      </c>
      <c r="AW1917" s="12" t="s">
        <v>6</v>
      </c>
      <c r="AX1917" s="12" t="s">
        <v>18</v>
      </c>
      <c r="AY1917" s="261" t="s">
        <v>208</v>
      </c>
    </row>
    <row r="1918" spans="2:65" s="1" customFormat="1" ht="38.25" customHeight="1">
      <c r="B1918" s="48"/>
      <c r="C1918" s="236" t="s">
        <v>2150</v>
      </c>
      <c r="D1918" s="236" t="s">
        <v>210</v>
      </c>
      <c r="E1918" s="237" t="s">
        <v>2151</v>
      </c>
      <c r="F1918" s="238" t="s">
        <v>2152</v>
      </c>
      <c r="G1918" s="239" t="s">
        <v>2043</v>
      </c>
      <c r="H1918" s="307"/>
      <c r="I1918" s="241"/>
      <c r="J1918" s="242">
        <f>ROUND(I1918*H1918,2)</f>
        <v>0</v>
      </c>
      <c r="K1918" s="238" t="s">
        <v>214</v>
      </c>
      <c r="L1918" s="74"/>
      <c r="M1918" s="243" t="s">
        <v>22</v>
      </c>
      <c r="N1918" s="244" t="s">
        <v>47</v>
      </c>
      <c r="O1918" s="49"/>
      <c r="P1918" s="245">
        <f>O1918*H1918</f>
        <v>0</v>
      </c>
      <c r="Q1918" s="245">
        <v>0</v>
      </c>
      <c r="R1918" s="245">
        <f>Q1918*H1918</f>
        <v>0</v>
      </c>
      <c r="S1918" s="245">
        <v>0</v>
      </c>
      <c r="T1918" s="246">
        <f>S1918*H1918</f>
        <v>0</v>
      </c>
      <c r="AR1918" s="26" t="s">
        <v>300</v>
      </c>
      <c r="AT1918" s="26" t="s">
        <v>210</v>
      </c>
      <c r="AU1918" s="26" t="s">
        <v>85</v>
      </c>
      <c r="AY1918" s="26" t="s">
        <v>208</v>
      </c>
      <c r="BE1918" s="247">
        <f>IF(N1918="základní",J1918,0)</f>
        <v>0</v>
      </c>
      <c r="BF1918" s="247">
        <f>IF(N1918="snížená",J1918,0)</f>
        <v>0</v>
      </c>
      <c r="BG1918" s="247">
        <f>IF(N1918="zákl. přenesená",J1918,0)</f>
        <v>0</v>
      </c>
      <c r="BH1918" s="247">
        <f>IF(N1918="sníž. přenesená",J1918,0)</f>
        <v>0</v>
      </c>
      <c r="BI1918" s="247">
        <f>IF(N1918="nulová",J1918,0)</f>
        <v>0</v>
      </c>
      <c r="BJ1918" s="26" t="s">
        <v>18</v>
      </c>
      <c r="BK1918" s="247">
        <f>ROUND(I1918*H1918,2)</f>
        <v>0</v>
      </c>
      <c r="BL1918" s="26" t="s">
        <v>300</v>
      </c>
      <c r="BM1918" s="26" t="s">
        <v>2153</v>
      </c>
    </row>
    <row r="1919" spans="2:47" s="1" customFormat="1" ht="13.5">
      <c r="B1919" s="48"/>
      <c r="C1919" s="76"/>
      <c r="D1919" s="248" t="s">
        <v>216</v>
      </c>
      <c r="E1919" s="76"/>
      <c r="F1919" s="249" t="s">
        <v>2154</v>
      </c>
      <c r="G1919" s="76"/>
      <c r="H1919" s="76"/>
      <c r="I1919" s="206"/>
      <c r="J1919" s="76"/>
      <c r="K1919" s="76"/>
      <c r="L1919" s="74"/>
      <c r="M1919" s="250"/>
      <c r="N1919" s="49"/>
      <c r="O1919" s="49"/>
      <c r="P1919" s="49"/>
      <c r="Q1919" s="49"/>
      <c r="R1919" s="49"/>
      <c r="S1919" s="49"/>
      <c r="T1919" s="97"/>
      <c r="AT1919" s="26" t="s">
        <v>216</v>
      </c>
      <c r="AU1919" s="26" t="s">
        <v>85</v>
      </c>
    </row>
    <row r="1920" spans="2:63" s="11" customFormat="1" ht="29.85" customHeight="1">
      <c r="B1920" s="220"/>
      <c r="C1920" s="221"/>
      <c r="D1920" s="222" t="s">
        <v>75</v>
      </c>
      <c r="E1920" s="234" t="s">
        <v>2155</v>
      </c>
      <c r="F1920" s="234" t="s">
        <v>2156</v>
      </c>
      <c r="G1920" s="221"/>
      <c r="H1920" s="221"/>
      <c r="I1920" s="224"/>
      <c r="J1920" s="235">
        <f>BK1920</f>
        <v>0</v>
      </c>
      <c r="K1920" s="221"/>
      <c r="L1920" s="226"/>
      <c r="M1920" s="227"/>
      <c r="N1920" s="228"/>
      <c r="O1920" s="228"/>
      <c r="P1920" s="229">
        <f>SUM(P1921:P2036)</f>
        <v>0</v>
      </c>
      <c r="Q1920" s="228"/>
      <c r="R1920" s="229">
        <f>SUM(R1921:R2036)</f>
        <v>10.76197288</v>
      </c>
      <c r="S1920" s="228"/>
      <c r="T1920" s="230">
        <f>SUM(T1921:T2036)</f>
        <v>0</v>
      </c>
      <c r="AR1920" s="231" t="s">
        <v>85</v>
      </c>
      <c r="AT1920" s="232" t="s">
        <v>75</v>
      </c>
      <c r="AU1920" s="232" t="s">
        <v>18</v>
      </c>
      <c r="AY1920" s="231" t="s">
        <v>208</v>
      </c>
      <c r="BK1920" s="233">
        <f>SUM(BK1921:BK2036)</f>
        <v>0</v>
      </c>
    </row>
    <row r="1921" spans="2:65" s="1" customFormat="1" ht="38.25" customHeight="1">
      <c r="B1921" s="48"/>
      <c r="C1921" s="236" t="s">
        <v>2157</v>
      </c>
      <c r="D1921" s="236" t="s">
        <v>210</v>
      </c>
      <c r="E1921" s="237" t="s">
        <v>2158</v>
      </c>
      <c r="F1921" s="238" t="s">
        <v>2159</v>
      </c>
      <c r="G1921" s="239" t="s">
        <v>213</v>
      </c>
      <c r="H1921" s="240">
        <v>236.588</v>
      </c>
      <c r="I1921" s="241"/>
      <c r="J1921" s="242">
        <f>ROUND(I1921*H1921,2)</f>
        <v>0</v>
      </c>
      <c r="K1921" s="238" t="s">
        <v>22</v>
      </c>
      <c r="L1921" s="74"/>
      <c r="M1921" s="243" t="s">
        <v>22</v>
      </c>
      <c r="N1921" s="244" t="s">
        <v>47</v>
      </c>
      <c r="O1921" s="49"/>
      <c r="P1921" s="245">
        <f>O1921*H1921</f>
        <v>0</v>
      </c>
      <c r="Q1921" s="245">
        <v>0.006</v>
      </c>
      <c r="R1921" s="245">
        <f>Q1921*H1921</f>
        <v>1.419528</v>
      </c>
      <c r="S1921" s="245">
        <v>0</v>
      </c>
      <c r="T1921" s="246">
        <f>S1921*H1921</f>
        <v>0</v>
      </c>
      <c r="AR1921" s="26" t="s">
        <v>300</v>
      </c>
      <c r="AT1921" s="26" t="s">
        <v>210</v>
      </c>
      <c r="AU1921" s="26" t="s">
        <v>85</v>
      </c>
      <c r="AY1921" s="26" t="s">
        <v>208</v>
      </c>
      <c r="BE1921" s="247">
        <f>IF(N1921="základní",J1921,0)</f>
        <v>0</v>
      </c>
      <c r="BF1921" s="247">
        <f>IF(N1921="snížená",J1921,0)</f>
        <v>0</v>
      </c>
      <c r="BG1921" s="247">
        <f>IF(N1921="zákl. přenesená",J1921,0)</f>
        <v>0</v>
      </c>
      <c r="BH1921" s="247">
        <f>IF(N1921="sníž. přenesená",J1921,0)</f>
        <v>0</v>
      </c>
      <c r="BI1921" s="247">
        <f>IF(N1921="nulová",J1921,0)</f>
        <v>0</v>
      </c>
      <c r="BJ1921" s="26" t="s">
        <v>18</v>
      </c>
      <c r="BK1921" s="247">
        <f>ROUND(I1921*H1921,2)</f>
        <v>0</v>
      </c>
      <c r="BL1921" s="26" t="s">
        <v>300</v>
      </c>
      <c r="BM1921" s="26" t="s">
        <v>2160</v>
      </c>
    </row>
    <row r="1922" spans="2:47" s="1" customFormat="1" ht="13.5">
      <c r="B1922" s="48"/>
      <c r="C1922" s="76"/>
      <c r="D1922" s="248" t="s">
        <v>391</v>
      </c>
      <c r="E1922" s="76"/>
      <c r="F1922" s="249" t="s">
        <v>2161</v>
      </c>
      <c r="G1922" s="76"/>
      <c r="H1922" s="76"/>
      <c r="I1922" s="206"/>
      <c r="J1922" s="76"/>
      <c r="K1922" s="76"/>
      <c r="L1922" s="74"/>
      <c r="M1922" s="250"/>
      <c r="N1922" s="49"/>
      <c r="O1922" s="49"/>
      <c r="P1922" s="49"/>
      <c r="Q1922" s="49"/>
      <c r="R1922" s="49"/>
      <c r="S1922" s="49"/>
      <c r="T1922" s="97"/>
      <c r="AT1922" s="26" t="s">
        <v>391</v>
      </c>
      <c r="AU1922" s="26" t="s">
        <v>85</v>
      </c>
    </row>
    <row r="1923" spans="2:51" s="12" customFormat="1" ht="13.5">
      <c r="B1923" s="251"/>
      <c r="C1923" s="252"/>
      <c r="D1923" s="248" t="s">
        <v>218</v>
      </c>
      <c r="E1923" s="253" t="s">
        <v>22</v>
      </c>
      <c r="F1923" s="254" t="s">
        <v>1987</v>
      </c>
      <c r="G1923" s="252"/>
      <c r="H1923" s="255">
        <v>82.05</v>
      </c>
      <c r="I1923" s="256"/>
      <c r="J1923" s="252"/>
      <c r="K1923" s="252"/>
      <c r="L1923" s="257"/>
      <c r="M1923" s="258"/>
      <c r="N1923" s="259"/>
      <c r="O1923" s="259"/>
      <c r="P1923" s="259"/>
      <c r="Q1923" s="259"/>
      <c r="R1923" s="259"/>
      <c r="S1923" s="259"/>
      <c r="T1923" s="260"/>
      <c r="AT1923" s="261" t="s">
        <v>218</v>
      </c>
      <c r="AU1923" s="261" t="s">
        <v>85</v>
      </c>
      <c r="AV1923" s="12" t="s">
        <v>85</v>
      </c>
      <c r="AW1923" s="12" t="s">
        <v>39</v>
      </c>
      <c r="AX1923" s="12" t="s">
        <v>76</v>
      </c>
      <c r="AY1923" s="261" t="s">
        <v>208</v>
      </c>
    </row>
    <row r="1924" spans="2:51" s="12" customFormat="1" ht="13.5">
      <c r="B1924" s="251"/>
      <c r="C1924" s="252"/>
      <c r="D1924" s="248" t="s">
        <v>218</v>
      </c>
      <c r="E1924" s="253" t="s">
        <v>22</v>
      </c>
      <c r="F1924" s="254" t="s">
        <v>2162</v>
      </c>
      <c r="G1924" s="252"/>
      <c r="H1924" s="255">
        <v>154.538</v>
      </c>
      <c r="I1924" s="256"/>
      <c r="J1924" s="252"/>
      <c r="K1924" s="252"/>
      <c r="L1924" s="257"/>
      <c r="M1924" s="258"/>
      <c r="N1924" s="259"/>
      <c r="O1924" s="259"/>
      <c r="P1924" s="259"/>
      <c r="Q1924" s="259"/>
      <c r="R1924" s="259"/>
      <c r="S1924" s="259"/>
      <c r="T1924" s="260"/>
      <c r="AT1924" s="261" t="s">
        <v>218</v>
      </c>
      <c r="AU1924" s="261" t="s">
        <v>85</v>
      </c>
      <c r="AV1924" s="12" t="s">
        <v>85</v>
      </c>
      <c r="AW1924" s="12" t="s">
        <v>39</v>
      </c>
      <c r="AX1924" s="12" t="s">
        <v>76</v>
      </c>
      <c r="AY1924" s="261" t="s">
        <v>208</v>
      </c>
    </row>
    <row r="1925" spans="2:51" s="13" customFormat="1" ht="13.5">
      <c r="B1925" s="262"/>
      <c r="C1925" s="263"/>
      <c r="D1925" s="248" t="s">
        <v>218</v>
      </c>
      <c r="E1925" s="264" t="s">
        <v>22</v>
      </c>
      <c r="F1925" s="265" t="s">
        <v>259</v>
      </c>
      <c r="G1925" s="263"/>
      <c r="H1925" s="266">
        <v>236.588</v>
      </c>
      <c r="I1925" s="267"/>
      <c r="J1925" s="263"/>
      <c r="K1925" s="263"/>
      <c r="L1925" s="268"/>
      <c r="M1925" s="269"/>
      <c r="N1925" s="270"/>
      <c r="O1925" s="270"/>
      <c r="P1925" s="270"/>
      <c r="Q1925" s="270"/>
      <c r="R1925" s="270"/>
      <c r="S1925" s="270"/>
      <c r="T1925" s="271"/>
      <c r="AT1925" s="272" t="s">
        <v>218</v>
      </c>
      <c r="AU1925" s="272" t="s">
        <v>85</v>
      </c>
      <c r="AV1925" s="13" t="s">
        <v>121</v>
      </c>
      <c r="AW1925" s="13" t="s">
        <v>39</v>
      </c>
      <c r="AX1925" s="13" t="s">
        <v>18</v>
      </c>
      <c r="AY1925" s="272" t="s">
        <v>208</v>
      </c>
    </row>
    <row r="1926" spans="2:65" s="1" customFormat="1" ht="25.5" customHeight="1">
      <c r="B1926" s="48"/>
      <c r="C1926" s="286" t="s">
        <v>2163</v>
      </c>
      <c r="D1926" s="286" t="s">
        <v>468</v>
      </c>
      <c r="E1926" s="287" t="s">
        <v>2164</v>
      </c>
      <c r="F1926" s="288" t="s">
        <v>2165</v>
      </c>
      <c r="G1926" s="289" t="s">
        <v>213</v>
      </c>
      <c r="H1926" s="290">
        <v>260.247</v>
      </c>
      <c r="I1926" s="291"/>
      <c r="J1926" s="292">
        <f>ROUND(I1926*H1926,2)</f>
        <v>0</v>
      </c>
      <c r="K1926" s="288" t="s">
        <v>214</v>
      </c>
      <c r="L1926" s="293"/>
      <c r="M1926" s="294" t="s">
        <v>22</v>
      </c>
      <c r="N1926" s="295" t="s">
        <v>47</v>
      </c>
      <c r="O1926" s="49"/>
      <c r="P1926" s="245">
        <f>O1926*H1926</f>
        <v>0</v>
      </c>
      <c r="Q1926" s="245">
        <v>0.0042</v>
      </c>
      <c r="R1926" s="245">
        <f>Q1926*H1926</f>
        <v>1.0930374</v>
      </c>
      <c r="S1926" s="245">
        <v>0</v>
      </c>
      <c r="T1926" s="246">
        <f>S1926*H1926</f>
        <v>0</v>
      </c>
      <c r="AR1926" s="26" t="s">
        <v>559</v>
      </c>
      <c r="AT1926" s="26" t="s">
        <v>468</v>
      </c>
      <c r="AU1926" s="26" t="s">
        <v>85</v>
      </c>
      <c r="AY1926" s="26" t="s">
        <v>208</v>
      </c>
      <c r="BE1926" s="247">
        <f>IF(N1926="základní",J1926,0)</f>
        <v>0</v>
      </c>
      <c r="BF1926" s="247">
        <f>IF(N1926="snížená",J1926,0)</f>
        <v>0</v>
      </c>
      <c r="BG1926" s="247">
        <f>IF(N1926="zákl. přenesená",J1926,0)</f>
        <v>0</v>
      </c>
      <c r="BH1926" s="247">
        <f>IF(N1926="sníž. přenesená",J1926,0)</f>
        <v>0</v>
      </c>
      <c r="BI1926" s="247">
        <f>IF(N1926="nulová",J1926,0)</f>
        <v>0</v>
      </c>
      <c r="BJ1926" s="26" t="s">
        <v>18</v>
      </c>
      <c r="BK1926" s="247">
        <f>ROUND(I1926*H1926,2)</f>
        <v>0</v>
      </c>
      <c r="BL1926" s="26" t="s">
        <v>300</v>
      </c>
      <c r="BM1926" s="26" t="s">
        <v>2166</v>
      </c>
    </row>
    <row r="1927" spans="2:47" s="1" customFormat="1" ht="13.5">
      <c r="B1927" s="48"/>
      <c r="C1927" s="76"/>
      <c r="D1927" s="248" t="s">
        <v>391</v>
      </c>
      <c r="E1927" s="76"/>
      <c r="F1927" s="249" t="s">
        <v>2167</v>
      </c>
      <c r="G1927" s="76"/>
      <c r="H1927" s="76"/>
      <c r="I1927" s="206"/>
      <c r="J1927" s="76"/>
      <c r="K1927" s="76"/>
      <c r="L1927" s="74"/>
      <c r="M1927" s="250"/>
      <c r="N1927" s="49"/>
      <c r="O1927" s="49"/>
      <c r="P1927" s="49"/>
      <c r="Q1927" s="49"/>
      <c r="R1927" s="49"/>
      <c r="S1927" s="49"/>
      <c r="T1927" s="97"/>
      <c r="AT1927" s="26" t="s">
        <v>391</v>
      </c>
      <c r="AU1927" s="26" t="s">
        <v>85</v>
      </c>
    </row>
    <row r="1928" spans="2:51" s="12" customFormat="1" ht="13.5">
      <c r="B1928" s="251"/>
      <c r="C1928" s="252"/>
      <c r="D1928" s="248" t="s">
        <v>218</v>
      </c>
      <c r="E1928" s="253" t="s">
        <v>22</v>
      </c>
      <c r="F1928" s="254" t="s">
        <v>1987</v>
      </c>
      <c r="G1928" s="252"/>
      <c r="H1928" s="255">
        <v>82.05</v>
      </c>
      <c r="I1928" s="256"/>
      <c r="J1928" s="252"/>
      <c r="K1928" s="252"/>
      <c r="L1928" s="257"/>
      <c r="M1928" s="258"/>
      <c r="N1928" s="259"/>
      <c r="O1928" s="259"/>
      <c r="P1928" s="259"/>
      <c r="Q1928" s="259"/>
      <c r="R1928" s="259"/>
      <c r="S1928" s="259"/>
      <c r="T1928" s="260"/>
      <c r="AT1928" s="261" t="s">
        <v>218</v>
      </c>
      <c r="AU1928" s="261" t="s">
        <v>85</v>
      </c>
      <c r="AV1928" s="12" t="s">
        <v>85</v>
      </c>
      <c r="AW1928" s="12" t="s">
        <v>39</v>
      </c>
      <c r="AX1928" s="12" t="s">
        <v>76</v>
      </c>
      <c r="AY1928" s="261" t="s">
        <v>208</v>
      </c>
    </row>
    <row r="1929" spans="2:51" s="12" customFormat="1" ht="13.5">
      <c r="B1929" s="251"/>
      <c r="C1929" s="252"/>
      <c r="D1929" s="248" t="s">
        <v>218</v>
      </c>
      <c r="E1929" s="253" t="s">
        <v>22</v>
      </c>
      <c r="F1929" s="254" t="s">
        <v>2162</v>
      </c>
      <c r="G1929" s="252"/>
      <c r="H1929" s="255">
        <v>154.538</v>
      </c>
      <c r="I1929" s="256"/>
      <c r="J1929" s="252"/>
      <c r="K1929" s="252"/>
      <c r="L1929" s="257"/>
      <c r="M1929" s="258"/>
      <c r="N1929" s="259"/>
      <c r="O1929" s="259"/>
      <c r="P1929" s="259"/>
      <c r="Q1929" s="259"/>
      <c r="R1929" s="259"/>
      <c r="S1929" s="259"/>
      <c r="T1929" s="260"/>
      <c r="AT1929" s="261" t="s">
        <v>218</v>
      </c>
      <c r="AU1929" s="261" t="s">
        <v>85</v>
      </c>
      <c r="AV1929" s="12" t="s">
        <v>85</v>
      </c>
      <c r="AW1929" s="12" t="s">
        <v>39</v>
      </c>
      <c r="AX1929" s="12" t="s">
        <v>76</v>
      </c>
      <c r="AY1929" s="261" t="s">
        <v>208</v>
      </c>
    </row>
    <row r="1930" spans="2:51" s="13" customFormat="1" ht="13.5">
      <c r="B1930" s="262"/>
      <c r="C1930" s="263"/>
      <c r="D1930" s="248" t="s">
        <v>218</v>
      </c>
      <c r="E1930" s="264" t="s">
        <v>22</v>
      </c>
      <c r="F1930" s="265" t="s">
        <v>259</v>
      </c>
      <c r="G1930" s="263"/>
      <c r="H1930" s="266">
        <v>236.588</v>
      </c>
      <c r="I1930" s="267"/>
      <c r="J1930" s="263"/>
      <c r="K1930" s="263"/>
      <c r="L1930" s="268"/>
      <c r="M1930" s="269"/>
      <c r="N1930" s="270"/>
      <c r="O1930" s="270"/>
      <c r="P1930" s="270"/>
      <c r="Q1930" s="270"/>
      <c r="R1930" s="270"/>
      <c r="S1930" s="270"/>
      <c r="T1930" s="271"/>
      <c r="AT1930" s="272" t="s">
        <v>218</v>
      </c>
      <c r="AU1930" s="272" t="s">
        <v>85</v>
      </c>
      <c r="AV1930" s="13" t="s">
        <v>121</v>
      </c>
      <c r="AW1930" s="13" t="s">
        <v>39</v>
      </c>
      <c r="AX1930" s="13" t="s">
        <v>18</v>
      </c>
      <c r="AY1930" s="272" t="s">
        <v>208</v>
      </c>
    </row>
    <row r="1931" spans="2:51" s="12" customFormat="1" ht="13.5">
      <c r="B1931" s="251"/>
      <c r="C1931" s="252"/>
      <c r="D1931" s="248" t="s">
        <v>218</v>
      </c>
      <c r="E1931" s="252"/>
      <c r="F1931" s="254" t="s">
        <v>2168</v>
      </c>
      <c r="G1931" s="252"/>
      <c r="H1931" s="255">
        <v>260.247</v>
      </c>
      <c r="I1931" s="256"/>
      <c r="J1931" s="252"/>
      <c r="K1931" s="252"/>
      <c r="L1931" s="257"/>
      <c r="M1931" s="258"/>
      <c r="N1931" s="259"/>
      <c r="O1931" s="259"/>
      <c r="P1931" s="259"/>
      <c r="Q1931" s="259"/>
      <c r="R1931" s="259"/>
      <c r="S1931" s="259"/>
      <c r="T1931" s="260"/>
      <c r="AT1931" s="261" t="s">
        <v>218</v>
      </c>
      <c r="AU1931" s="261" t="s">
        <v>85</v>
      </c>
      <c r="AV1931" s="12" t="s">
        <v>85</v>
      </c>
      <c r="AW1931" s="12" t="s">
        <v>6</v>
      </c>
      <c r="AX1931" s="12" t="s">
        <v>18</v>
      </c>
      <c r="AY1931" s="261" t="s">
        <v>208</v>
      </c>
    </row>
    <row r="1932" spans="2:65" s="1" customFormat="1" ht="38.25" customHeight="1">
      <c r="B1932" s="48"/>
      <c r="C1932" s="236" t="s">
        <v>2169</v>
      </c>
      <c r="D1932" s="236" t="s">
        <v>210</v>
      </c>
      <c r="E1932" s="237" t="s">
        <v>2170</v>
      </c>
      <c r="F1932" s="238" t="s">
        <v>2171</v>
      </c>
      <c r="G1932" s="239" t="s">
        <v>213</v>
      </c>
      <c r="H1932" s="240">
        <v>1097.23</v>
      </c>
      <c r="I1932" s="241"/>
      <c r="J1932" s="242">
        <f>ROUND(I1932*H1932,2)</f>
        <v>0</v>
      </c>
      <c r="K1932" s="238" t="s">
        <v>214</v>
      </c>
      <c r="L1932" s="74"/>
      <c r="M1932" s="243" t="s">
        <v>22</v>
      </c>
      <c r="N1932" s="244" t="s">
        <v>47</v>
      </c>
      <c r="O1932" s="49"/>
      <c r="P1932" s="245">
        <f>O1932*H1932</f>
        <v>0</v>
      </c>
      <c r="Q1932" s="245">
        <v>0</v>
      </c>
      <c r="R1932" s="245">
        <f>Q1932*H1932</f>
        <v>0</v>
      </c>
      <c r="S1932" s="245">
        <v>0</v>
      </c>
      <c r="T1932" s="246">
        <f>S1932*H1932</f>
        <v>0</v>
      </c>
      <c r="AR1932" s="26" t="s">
        <v>300</v>
      </c>
      <c r="AT1932" s="26" t="s">
        <v>210</v>
      </c>
      <c r="AU1932" s="26" t="s">
        <v>85</v>
      </c>
      <c r="AY1932" s="26" t="s">
        <v>208</v>
      </c>
      <c r="BE1932" s="247">
        <f>IF(N1932="základní",J1932,0)</f>
        <v>0</v>
      </c>
      <c r="BF1932" s="247">
        <f>IF(N1932="snížená",J1932,0)</f>
        <v>0</v>
      </c>
      <c r="BG1932" s="247">
        <f>IF(N1932="zákl. přenesená",J1932,0)</f>
        <v>0</v>
      </c>
      <c r="BH1932" s="247">
        <f>IF(N1932="sníž. přenesená",J1932,0)</f>
        <v>0</v>
      </c>
      <c r="BI1932" s="247">
        <f>IF(N1932="nulová",J1932,0)</f>
        <v>0</v>
      </c>
      <c r="BJ1932" s="26" t="s">
        <v>18</v>
      </c>
      <c r="BK1932" s="247">
        <f>ROUND(I1932*H1932,2)</f>
        <v>0</v>
      </c>
      <c r="BL1932" s="26" t="s">
        <v>300</v>
      </c>
      <c r="BM1932" s="26" t="s">
        <v>2172</v>
      </c>
    </row>
    <row r="1933" spans="2:47" s="1" customFormat="1" ht="13.5">
      <c r="B1933" s="48"/>
      <c r="C1933" s="76"/>
      <c r="D1933" s="248" t="s">
        <v>216</v>
      </c>
      <c r="E1933" s="76"/>
      <c r="F1933" s="249" t="s">
        <v>2173</v>
      </c>
      <c r="G1933" s="76"/>
      <c r="H1933" s="76"/>
      <c r="I1933" s="206"/>
      <c r="J1933" s="76"/>
      <c r="K1933" s="76"/>
      <c r="L1933" s="74"/>
      <c r="M1933" s="250"/>
      <c r="N1933" s="49"/>
      <c r="O1933" s="49"/>
      <c r="P1933" s="49"/>
      <c r="Q1933" s="49"/>
      <c r="R1933" s="49"/>
      <c r="S1933" s="49"/>
      <c r="T1933" s="97"/>
      <c r="AT1933" s="26" t="s">
        <v>216</v>
      </c>
      <c r="AU1933" s="26" t="s">
        <v>85</v>
      </c>
    </row>
    <row r="1934" spans="2:51" s="14" customFormat="1" ht="13.5">
      <c r="B1934" s="273"/>
      <c r="C1934" s="274"/>
      <c r="D1934" s="248" t="s">
        <v>218</v>
      </c>
      <c r="E1934" s="275" t="s">
        <v>22</v>
      </c>
      <c r="F1934" s="276" t="s">
        <v>2052</v>
      </c>
      <c r="G1934" s="274"/>
      <c r="H1934" s="275" t="s">
        <v>22</v>
      </c>
      <c r="I1934" s="277"/>
      <c r="J1934" s="274"/>
      <c r="K1934" s="274"/>
      <c r="L1934" s="278"/>
      <c r="M1934" s="279"/>
      <c r="N1934" s="280"/>
      <c r="O1934" s="280"/>
      <c r="P1934" s="280"/>
      <c r="Q1934" s="280"/>
      <c r="R1934" s="280"/>
      <c r="S1934" s="280"/>
      <c r="T1934" s="281"/>
      <c r="AT1934" s="282" t="s">
        <v>218</v>
      </c>
      <c r="AU1934" s="282" t="s">
        <v>85</v>
      </c>
      <c r="AV1934" s="14" t="s">
        <v>18</v>
      </c>
      <c r="AW1934" s="14" t="s">
        <v>39</v>
      </c>
      <c r="AX1934" s="14" t="s">
        <v>76</v>
      </c>
      <c r="AY1934" s="282" t="s">
        <v>208</v>
      </c>
    </row>
    <row r="1935" spans="2:51" s="12" customFormat="1" ht="13.5">
      <c r="B1935" s="251"/>
      <c r="C1935" s="252"/>
      <c r="D1935" s="248" t="s">
        <v>218</v>
      </c>
      <c r="E1935" s="253" t="s">
        <v>22</v>
      </c>
      <c r="F1935" s="254" t="s">
        <v>2053</v>
      </c>
      <c r="G1935" s="252"/>
      <c r="H1935" s="255">
        <v>420.418</v>
      </c>
      <c r="I1935" s="256"/>
      <c r="J1935" s="252"/>
      <c r="K1935" s="252"/>
      <c r="L1935" s="257"/>
      <c r="M1935" s="258"/>
      <c r="N1935" s="259"/>
      <c r="O1935" s="259"/>
      <c r="P1935" s="259"/>
      <c r="Q1935" s="259"/>
      <c r="R1935" s="259"/>
      <c r="S1935" s="259"/>
      <c r="T1935" s="260"/>
      <c r="AT1935" s="261" t="s">
        <v>218</v>
      </c>
      <c r="AU1935" s="261" t="s">
        <v>85</v>
      </c>
      <c r="AV1935" s="12" t="s">
        <v>85</v>
      </c>
      <c r="AW1935" s="12" t="s">
        <v>39</v>
      </c>
      <c r="AX1935" s="12" t="s">
        <v>76</v>
      </c>
      <c r="AY1935" s="261" t="s">
        <v>208</v>
      </c>
    </row>
    <row r="1936" spans="2:51" s="12" customFormat="1" ht="13.5">
      <c r="B1936" s="251"/>
      <c r="C1936" s="252"/>
      <c r="D1936" s="248" t="s">
        <v>218</v>
      </c>
      <c r="E1936" s="253" t="s">
        <v>22</v>
      </c>
      <c r="F1936" s="254" t="s">
        <v>2054</v>
      </c>
      <c r="G1936" s="252"/>
      <c r="H1936" s="255">
        <v>77.76</v>
      </c>
      <c r="I1936" s="256"/>
      <c r="J1936" s="252"/>
      <c r="K1936" s="252"/>
      <c r="L1936" s="257"/>
      <c r="M1936" s="258"/>
      <c r="N1936" s="259"/>
      <c r="O1936" s="259"/>
      <c r="P1936" s="259"/>
      <c r="Q1936" s="259"/>
      <c r="R1936" s="259"/>
      <c r="S1936" s="259"/>
      <c r="T1936" s="260"/>
      <c r="AT1936" s="261" t="s">
        <v>218</v>
      </c>
      <c r="AU1936" s="261" t="s">
        <v>85</v>
      </c>
      <c r="AV1936" s="12" t="s">
        <v>85</v>
      </c>
      <c r="AW1936" s="12" t="s">
        <v>39</v>
      </c>
      <c r="AX1936" s="12" t="s">
        <v>76</v>
      </c>
      <c r="AY1936" s="261" t="s">
        <v>208</v>
      </c>
    </row>
    <row r="1937" spans="2:51" s="12" customFormat="1" ht="13.5">
      <c r="B1937" s="251"/>
      <c r="C1937" s="252"/>
      <c r="D1937" s="248" t="s">
        <v>218</v>
      </c>
      <c r="E1937" s="253" t="s">
        <v>22</v>
      </c>
      <c r="F1937" s="254" t="s">
        <v>2055</v>
      </c>
      <c r="G1937" s="252"/>
      <c r="H1937" s="255">
        <v>-1.2</v>
      </c>
      <c r="I1937" s="256"/>
      <c r="J1937" s="252"/>
      <c r="K1937" s="252"/>
      <c r="L1937" s="257"/>
      <c r="M1937" s="258"/>
      <c r="N1937" s="259"/>
      <c r="O1937" s="259"/>
      <c r="P1937" s="259"/>
      <c r="Q1937" s="259"/>
      <c r="R1937" s="259"/>
      <c r="S1937" s="259"/>
      <c r="T1937" s="260"/>
      <c r="AT1937" s="261" t="s">
        <v>218</v>
      </c>
      <c r="AU1937" s="261" t="s">
        <v>85</v>
      </c>
      <c r="AV1937" s="12" t="s">
        <v>85</v>
      </c>
      <c r="AW1937" s="12" t="s">
        <v>39</v>
      </c>
      <c r="AX1937" s="12" t="s">
        <v>76</v>
      </c>
      <c r="AY1937" s="261" t="s">
        <v>208</v>
      </c>
    </row>
    <row r="1938" spans="2:51" s="12" customFormat="1" ht="13.5">
      <c r="B1938" s="251"/>
      <c r="C1938" s="252"/>
      <c r="D1938" s="248" t="s">
        <v>218</v>
      </c>
      <c r="E1938" s="253" t="s">
        <v>22</v>
      </c>
      <c r="F1938" s="254" t="s">
        <v>2056</v>
      </c>
      <c r="G1938" s="252"/>
      <c r="H1938" s="255">
        <v>28.117</v>
      </c>
      <c r="I1938" s="256"/>
      <c r="J1938" s="252"/>
      <c r="K1938" s="252"/>
      <c r="L1938" s="257"/>
      <c r="M1938" s="258"/>
      <c r="N1938" s="259"/>
      <c r="O1938" s="259"/>
      <c r="P1938" s="259"/>
      <c r="Q1938" s="259"/>
      <c r="R1938" s="259"/>
      <c r="S1938" s="259"/>
      <c r="T1938" s="260"/>
      <c r="AT1938" s="261" t="s">
        <v>218</v>
      </c>
      <c r="AU1938" s="261" t="s">
        <v>85</v>
      </c>
      <c r="AV1938" s="12" t="s">
        <v>85</v>
      </c>
      <c r="AW1938" s="12" t="s">
        <v>39</v>
      </c>
      <c r="AX1938" s="12" t="s">
        <v>76</v>
      </c>
      <c r="AY1938" s="261" t="s">
        <v>208</v>
      </c>
    </row>
    <row r="1939" spans="2:51" s="12" customFormat="1" ht="13.5">
      <c r="B1939" s="251"/>
      <c r="C1939" s="252"/>
      <c r="D1939" s="248" t="s">
        <v>218</v>
      </c>
      <c r="E1939" s="253" t="s">
        <v>22</v>
      </c>
      <c r="F1939" s="254" t="s">
        <v>2057</v>
      </c>
      <c r="G1939" s="252"/>
      <c r="H1939" s="255">
        <v>23.52</v>
      </c>
      <c r="I1939" s="256"/>
      <c r="J1939" s="252"/>
      <c r="K1939" s="252"/>
      <c r="L1939" s="257"/>
      <c r="M1939" s="258"/>
      <c r="N1939" s="259"/>
      <c r="O1939" s="259"/>
      <c r="P1939" s="259"/>
      <c r="Q1939" s="259"/>
      <c r="R1939" s="259"/>
      <c r="S1939" s="259"/>
      <c r="T1939" s="260"/>
      <c r="AT1939" s="261" t="s">
        <v>218</v>
      </c>
      <c r="AU1939" s="261" t="s">
        <v>85</v>
      </c>
      <c r="AV1939" s="12" t="s">
        <v>85</v>
      </c>
      <c r="AW1939" s="12" t="s">
        <v>39</v>
      </c>
      <c r="AX1939" s="12" t="s">
        <v>76</v>
      </c>
      <c r="AY1939" s="261" t="s">
        <v>208</v>
      </c>
    </row>
    <row r="1940" spans="2:51" s="13" customFormat="1" ht="13.5">
      <c r="B1940" s="262"/>
      <c r="C1940" s="263"/>
      <c r="D1940" s="248" t="s">
        <v>218</v>
      </c>
      <c r="E1940" s="264" t="s">
        <v>22</v>
      </c>
      <c r="F1940" s="265" t="s">
        <v>259</v>
      </c>
      <c r="G1940" s="263"/>
      <c r="H1940" s="266">
        <v>548.615</v>
      </c>
      <c r="I1940" s="267"/>
      <c r="J1940" s="263"/>
      <c r="K1940" s="263"/>
      <c r="L1940" s="268"/>
      <c r="M1940" s="269"/>
      <c r="N1940" s="270"/>
      <c r="O1940" s="270"/>
      <c r="P1940" s="270"/>
      <c r="Q1940" s="270"/>
      <c r="R1940" s="270"/>
      <c r="S1940" s="270"/>
      <c r="T1940" s="271"/>
      <c r="AT1940" s="272" t="s">
        <v>218</v>
      </c>
      <c r="AU1940" s="272" t="s">
        <v>85</v>
      </c>
      <c r="AV1940" s="13" t="s">
        <v>121</v>
      </c>
      <c r="AW1940" s="13" t="s">
        <v>39</v>
      </c>
      <c r="AX1940" s="13" t="s">
        <v>18</v>
      </c>
      <c r="AY1940" s="272" t="s">
        <v>208</v>
      </c>
    </row>
    <row r="1941" spans="2:51" s="12" customFormat="1" ht="13.5">
      <c r="B1941" s="251"/>
      <c r="C1941" s="252"/>
      <c r="D1941" s="248" t="s">
        <v>218</v>
      </c>
      <c r="E1941" s="252"/>
      <c r="F1941" s="254" t="s">
        <v>2174</v>
      </c>
      <c r="G1941" s="252"/>
      <c r="H1941" s="255">
        <v>1097.23</v>
      </c>
      <c r="I1941" s="256"/>
      <c r="J1941" s="252"/>
      <c r="K1941" s="252"/>
      <c r="L1941" s="257"/>
      <c r="M1941" s="258"/>
      <c r="N1941" s="259"/>
      <c r="O1941" s="259"/>
      <c r="P1941" s="259"/>
      <c r="Q1941" s="259"/>
      <c r="R1941" s="259"/>
      <c r="S1941" s="259"/>
      <c r="T1941" s="260"/>
      <c r="AT1941" s="261" t="s">
        <v>218</v>
      </c>
      <c r="AU1941" s="261" t="s">
        <v>85</v>
      </c>
      <c r="AV1941" s="12" t="s">
        <v>85</v>
      </c>
      <c r="AW1941" s="12" t="s">
        <v>6</v>
      </c>
      <c r="AX1941" s="12" t="s">
        <v>18</v>
      </c>
      <c r="AY1941" s="261" t="s">
        <v>208</v>
      </c>
    </row>
    <row r="1942" spans="2:65" s="1" customFormat="1" ht="38.25" customHeight="1">
      <c r="B1942" s="48"/>
      <c r="C1942" s="286" t="s">
        <v>2175</v>
      </c>
      <c r="D1942" s="286" t="s">
        <v>468</v>
      </c>
      <c r="E1942" s="287" t="s">
        <v>2176</v>
      </c>
      <c r="F1942" s="288" t="s">
        <v>2177</v>
      </c>
      <c r="G1942" s="289" t="s">
        <v>213</v>
      </c>
      <c r="H1942" s="290">
        <v>1206.953</v>
      </c>
      <c r="I1942" s="291"/>
      <c r="J1942" s="292">
        <f>ROUND(I1942*H1942,2)</f>
        <v>0</v>
      </c>
      <c r="K1942" s="288" t="s">
        <v>214</v>
      </c>
      <c r="L1942" s="293"/>
      <c r="M1942" s="294" t="s">
        <v>22</v>
      </c>
      <c r="N1942" s="295" t="s">
        <v>47</v>
      </c>
      <c r="O1942" s="49"/>
      <c r="P1942" s="245">
        <f>O1942*H1942</f>
        <v>0</v>
      </c>
      <c r="Q1942" s="245">
        <v>0.003</v>
      </c>
      <c r="R1942" s="245">
        <f>Q1942*H1942</f>
        <v>3.620859</v>
      </c>
      <c r="S1942" s="245">
        <v>0</v>
      </c>
      <c r="T1942" s="246">
        <f>S1942*H1942</f>
        <v>0</v>
      </c>
      <c r="AR1942" s="26" t="s">
        <v>559</v>
      </c>
      <c r="AT1942" s="26" t="s">
        <v>468</v>
      </c>
      <c r="AU1942" s="26" t="s">
        <v>85</v>
      </c>
      <c r="AY1942" s="26" t="s">
        <v>208</v>
      </c>
      <c r="BE1942" s="247">
        <f>IF(N1942="základní",J1942,0)</f>
        <v>0</v>
      </c>
      <c r="BF1942" s="247">
        <f>IF(N1942="snížená",J1942,0)</f>
        <v>0</v>
      </c>
      <c r="BG1942" s="247">
        <f>IF(N1942="zákl. přenesená",J1942,0)</f>
        <v>0</v>
      </c>
      <c r="BH1942" s="247">
        <f>IF(N1942="sníž. přenesená",J1942,0)</f>
        <v>0</v>
      </c>
      <c r="BI1942" s="247">
        <f>IF(N1942="nulová",J1942,0)</f>
        <v>0</v>
      </c>
      <c r="BJ1942" s="26" t="s">
        <v>18</v>
      </c>
      <c r="BK1942" s="247">
        <f>ROUND(I1942*H1942,2)</f>
        <v>0</v>
      </c>
      <c r="BL1942" s="26" t="s">
        <v>300</v>
      </c>
      <c r="BM1942" s="26" t="s">
        <v>2178</v>
      </c>
    </row>
    <row r="1943" spans="2:47" s="1" customFormat="1" ht="13.5">
      <c r="B1943" s="48"/>
      <c r="C1943" s="76"/>
      <c r="D1943" s="248" t="s">
        <v>391</v>
      </c>
      <c r="E1943" s="76"/>
      <c r="F1943" s="249" t="s">
        <v>2179</v>
      </c>
      <c r="G1943" s="76"/>
      <c r="H1943" s="76"/>
      <c r="I1943" s="206"/>
      <c r="J1943" s="76"/>
      <c r="K1943" s="76"/>
      <c r="L1943" s="74"/>
      <c r="M1943" s="250"/>
      <c r="N1943" s="49"/>
      <c r="O1943" s="49"/>
      <c r="P1943" s="49"/>
      <c r="Q1943" s="49"/>
      <c r="R1943" s="49"/>
      <c r="S1943" s="49"/>
      <c r="T1943" s="97"/>
      <c r="AT1943" s="26" t="s">
        <v>391</v>
      </c>
      <c r="AU1943" s="26" t="s">
        <v>85</v>
      </c>
    </row>
    <row r="1944" spans="2:51" s="12" customFormat="1" ht="13.5">
      <c r="B1944" s="251"/>
      <c r="C1944" s="252"/>
      <c r="D1944" s="248" t="s">
        <v>218</v>
      </c>
      <c r="E1944" s="252"/>
      <c r="F1944" s="254" t="s">
        <v>2180</v>
      </c>
      <c r="G1944" s="252"/>
      <c r="H1944" s="255">
        <v>1206.953</v>
      </c>
      <c r="I1944" s="256"/>
      <c r="J1944" s="252"/>
      <c r="K1944" s="252"/>
      <c r="L1944" s="257"/>
      <c r="M1944" s="258"/>
      <c r="N1944" s="259"/>
      <c r="O1944" s="259"/>
      <c r="P1944" s="259"/>
      <c r="Q1944" s="259"/>
      <c r="R1944" s="259"/>
      <c r="S1944" s="259"/>
      <c r="T1944" s="260"/>
      <c r="AT1944" s="261" t="s">
        <v>218</v>
      </c>
      <c r="AU1944" s="261" t="s">
        <v>85</v>
      </c>
      <c r="AV1944" s="12" t="s">
        <v>85</v>
      </c>
      <c r="AW1944" s="12" t="s">
        <v>6</v>
      </c>
      <c r="AX1944" s="12" t="s">
        <v>18</v>
      </c>
      <c r="AY1944" s="261" t="s">
        <v>208</v>
      </c>
    </row>
    <row r="1945" spans="2:65" s="1" customFormat="1" ht="25.5" customHeight="1">
      <c r="B1945" s="48"/>
      <c r="C1945" s="236" t="s">
        <v>2181</v>
      </c>
      <c r="D1945" s="236" t="s">
        <v>210</v>
      </c>
      <c r="E1945" s="237" t="s">
        <v>2182</v>
      </c>
      <c r="F1945" s="238" t="s">
        <v>2183</v>
      </c>
      <c r="G1945" s="239" t="s">
        <v>213</v>
      </c>
      <c r="H1945" s="240">
        <v>548.615</v>
      </c>
      <c r="I1945" s="241"/>
      <c r="J1945" s="242">
        <f>ROUND(I1945*H1945,2)</f>
        <v>0</v>
      </c>
      <c r="K1945" s="238" t="s">
        <v>214</v>
      </c>
      <c r="L1945" s="74"/>
      <c r="M1945" s="243" t="s">
        <v>22</v>
      </c>
      <c r="N1945" s="244" t="s">
        <v>47</v>
      </c>
      <c r="O1945" s="49"/>
      <c r="P1945" s="245">
        <f>O1945*H1945</f>
        <v>0</v>
      </c>
      <c r="Q1945" s="245">
        <v>0</v>
      </c>
      <c r="R1945" s="245">
        <f>Q1945*H1945</f>
        <v>0</v>
      </c>
      <c r="S1945" s="245">
        <v>0</v>
      </c>
      <c r="T1945" s="246">
        <f>S1945*H1945</f>
        <v>0</v>
      </c>
      <c r="AR1945" s="26" t="s">
        <v>300</v>
      </c>
      <c r="AT1945" s="26" t="s">
        <v>210</v>
      </c>
      <c r="AU1945" s="26" t="s">
        <v>85</v>
      </c>
      <c r="AY1945" s="26" t="s">
        <v>208</v>
      </c>
      <c r="BE1945" s="247">
        <f>IF(N1945="základní",J1945,0)</f>
        <v>0</v>
      </c>
      <c r="BF1945" s="247">
        <f>IF(N1945="snížená",J1945,0)</f>
        <v>0</v>
      </c>
      <c r="BG1945" s="247">
        <f>IF(N1945="zákl. přenesená",J1945,0)</f>
        <v>0</v>
      </c>
      <c r="BH1945" s="247">
        <f>IF(N1945="sníž. přenesená",J1945,0)</f>
        <v>0</v>
      </c>
      <c r="BI1945" s="247">
        <f>IF(N1945="nulová",J1945,0)</f>
        <v>0</v>
      </c>
      <c r="BJ1945" s="26" t="s">
        <v>18</v>
      </c>
      <c r="BK1945" s="247">
        <f>ROUND(I1945*H1945,2)</f>
        <v>0</v>
      </c>
      <c r="BL1945" s="26" t="s">
        <v>300</v>
      </c>
      <c r="BM1945" s="26" t="s">
        <v>2184</v>
      </c>
    </row>
    <row r="1946" spans="2:47" s="1" customFormat="1" ht="13.5">
      <c r="B1946" s="48"/>
      <c r="C1946" s="76"/>
      <c r="D1946" s="248" t="s">
        <v>216</v>
      </c>
      <c r="E1946" s="76"/>
      <c r="F1946" s="249" t="s">
        <v>2173</v>
      </c>
      <c r="G1946" s="76"/>
      <c r="H1946" s="76"/>
      <c r="I1946" s="206"/>
      <c r="J1946" s="76"/>
      <c r="K1946" s="76"/>
      <c r="L1946" s="74"/>
      <c r="M1946" s="250"/>
      <c r="N1946" s="49"/>
      <c r="O1946" s="49"/>
      <c r="P1946" s="49"/>
      <c r="Q1946" s="49"/>
      <c r="R1946" s="49"/>
      <c r="S1946" s="49"/>
      <c r="T1946" s="97"/>
      <c r="AT1946" s="26" t="s">
        <v>216</v>
      </c>
      <c r="AU1946" s="26" t="s">
        <v>85</v>
      </c>
    </row>
    <row r="1947" spans="2:51" s="14" customFormat="1" ht="13.5">
      <c r="B1947" s="273"/>
      <c r="C1947" s="274"/>
      <c r="D1947" s="248" t="s">
        <v>218</v>
      </c>
      <c r="E1947" s="275" t="s">
        <v>22</v>
      </c>
      <c r="F1947" s="276" t="s">
        <v>2185</v>
      </c>
      <c r="G1947" s="274"/>
      <c r="H1947" s="275" t="s">
        <v>22</v>
      </c>
      <c r="I1947" s="277"/>
      <c r="J1947" s="274"/>
      <c r="K1947" s="274"/>
      <c r="L1947" s="278"/>
      <c r="M1947" s="279"/>
      <c r="N1947" s="280"/>
      <c r="O1947" s="280"/>
      <c r="P1947" s="280"/>
      <c r="Q1947" s="280"/>
      <c r="R1947" s="280"/>
      <c r="S1947" s="280"/>
      <c r="T1947" s="281"/>
      <c r="AT1947" s="282" t="s">
        <v>218</v>
      </c>
      <c r="AU1947" s="282" t="s">
        <v>85</v>
      </c>
      <c r="AV1947" s="14" t="s">
        <v>18</v>
      </c>
      <c r="AW1947" s="14" t="s">
        <v>39</v>
      </c>
      <c r="AX1947" s="14" t="s">
        <v>76</v>
      </c>
      <c r="AY1947" s="282" t="s">
        <v>208</v>
      </c>
    </row>
    <row r="1948" spans="2:51" s="12" customFormat="1" ht="13.5">
      <c r="B1948" s="251"/>
      <c r="C1948" s="252"/>
      <c r="D1948" s="248" t="s">
        <v>218</v>
      </c>
      <c r="E1948" s="253" t="s">
        <v>22</v>
      </c>
      <c r="F1948" s="254" t="s">
        <v>2053</v>
      </c>
      <c r="G1948" s="252"/>
      <c r="H1948" s="255">
        <v>420.418</v>
      </c>
      <c r="I1948" s="256"/>
      <c r="J1948" s="252"/>
      <c r="K1948" s="252"/>
      <c r="L1948" s="257"/>
      <c r="M1948" s="258"/>
      <c r="N1948" s="259"/>
      <c r="O1948" s="259"/>
      <c r="P1948" s="259"/>
      <c r="Q1948" s="259"/>
      <c r="R1948" s="259"/>
      <c r="S1948" s="259"/>
      <c r="T1948" s="260"/>
      <c r="AT1948" s="261" t="s">
        <v>218</v>
      </c>
      <c r="AU1948" s="261" t="s">
        <v>85</v>
      </c>
      <c r="AV1948" s="12" t="s">
        <v>85</v>
      </c>
      <c r="AW1948" s="12" t="s">
        <v>39</v>
      </c>
      <c r="AX1948" s="12" t="s">
        <v>76</v>
      </c>
      <c r="AY1948" s="261" t="s">
        <v>208</v>
      </c>
    </row>
    <row r="1949" spans="2:51" s="12" customFormat="1" ht="13.5">
      <c r="B1949" s="251"/>
      <c r="C1949" s="252"/>
      <c r="D1949" s="248" t="s">
        <v>218</v>
      </c>
      <c r="E1949" s="253" t="s">
        <v>22</v>
      </c>
      <c r="F1949" s="254" t="s">
        <v>2054</v>
      </c>
      <c r="G1949" s="252"/>
      <c r="H1949" s="255">
        <v>77.76</v>
      </c>
      <c r="I1949" s="256"/>
      <c r="J1949" s="252"/>
      <c r="K1949" s="252"/>
      <c r="L1949" s="257"/>
      <c r="M1949" s="258"/>
      <c r="N1949" s="259"/>
      <c r="O1949" s="259"/>
      <c r="P1949" s="259"/>
      <c r="Q1949" s="259"/>
      <c r="R1949" s="259"/>
      <c r="S1949" s="259"/>
      <c r="T1949" s="260"/>
      <c r="AT1949" s="261" t="s">
        <v>218</v>
      </c>
      <c r="AU1949" s="261" t="s">
        <v>85</v>
      </c>
      <c r="AV1949" s="12" t="s">
        <v>85</v>
      </c>
      <c r="AW1949" s="12" t="s">
        <v>39</v>
      </c>
      <c r="AX1949" s="12" t="s">
        <v>76</v>
      </c>
      <c r="AY1949" s="261" t="s">
        <v>208</v>
      </c>
    </row>
    <row r="1950" spans="2:51" s="12" customFormat="1" ht="13.5">
      <c r="B1950" s="251"/>
      <c r="C1950" s="252"/>
      <c r="D1950" s="248" t="s">
        <v>218</v>
      </c>
      <c r="E1950" s="253" t="s">
        <v>22</v>
      </c>
      <c r="F1950" s="254" t="s">
        <v>2055</v>
      </c>
      <c r="G1950" s="252"/>
      <c r="H1950" s="255">
        <v>-1.2</v>
      </c>
      <c r="I1950" s="256"/>
      <c r="J1950" s="252"/>
      <c r="K1950" s="252"/>
      <c r="L1950" s="257"/>
      <c r="M1950" s="258"/>
      <c r="N1950" s="259"/>
      <c r="O1950" s="259"/>
      <c r="P1950" s="259"/>
      <c r="Q1950" s="259"/>
      <c r="R1950" s="259"/>
      <c r="S1950" s="259"/>
      <c r="T1950" s="260"/>
      <c r="AT1950" s="261" t="s">
        <v>218</v>
      </c>
      <c r="AU1950" s="261" t="s">
        <v>85</v>
      </c>
      <c r="AV1950" s="12" t="s">
        <v>85</v>
      </c>
      <c r="AW1950" s="12" t="s">
        <v>39</v>
      </c>
      <c r="AX1950" s="12" t="s">
        <v>76</v>
      </c>
      <c r="AY1950" s="261" t="s">
        <v>208</v>
      </c>
    </row>
    <row r="1951" spans="2:51" s="12" customFormat="1" ht="13.5">
      <c r="B1951" s="251"/>
      <c r="C1951" s="252"/>
      <c r="D1951" s="248" t="s">
        <v>218</v>
      </c>
      <c r="E1951" s="253" t="s">
        <v>22</v>
      </c>
      <c r="F1951" s="254" t="s">
        <v>2056</v>
      </c>
      <c r="G1951" s="252"/>
      <c r="H1951" s="255">
        <v>28.117</v>
      </c>
      <c r="I1951" s="256"/>
      <c r="J1951" s="252"/>
      <c r="K1951" s="252"/>
      <c r="L1951" s="257"/>
      <c r="M1951" s="258"/>
      <c r="N1951" s="259"/>
      <c r="O1951" s="259"/>
      <c r="P1951" s="259"/>
      <c r="Q1951" s="259"/>
      <c r="R1951" s="259"/>
      <c r="S1951" s="259"/>
      <c r="T1951" s="260"/>
      <c r="AT1951" s="261" t="s">
        <v>218</v>
      </c>
      <c r="AU1951" s="261" t="s">
        <v>85</v>
      </c>
      <c r="AV1951" s="12" t="s">
        <v>85</v>
      </c>
      <c r="AW1951" s="12" t="s">
        <v>39</v>
      </c>
      <c r="AX1951" s="12" t="s">
        <v>76</v>
      </c>
      <c r="AY1951" s="261" t="s">
        <v>208</v>
      </c>
    </row>
    <row r="1952" spans="2:51" s="12" customFormat="1" ht="13.5">
      <c r="B1952" s="251"/>
      <c r="C1952" s="252"/>
      <c r="D1952" s="248" t="s">
        <v>218</v>
      </c>
      <c r="E1952" s="253" t="s">
        <v>22</v>
      </c>
      <c r="F1952" s="254" t="s">
        <v>2057</v>
      </c>
      <c r="G1952" s="252"/>
      <c r="H1952" s="255">
        <v>23.52</v>
      </c>
      <c r="I1952" s="256"/>
      <c r="J1952" s="252"/>
      <c r="K1952" s="252"/>
      <c r="L1952" s="257"/>
      <c r="M1952" s="258"/>
      <c r="N1952" s="259"/>
      <c r="O1952" s="259"/>
      <c r="P1952" s="259"/>
      <c r="Q1952" s="259"/>
      <c r="R1952" s="259"/>
      <c r="S1952" s="259"/>
      <c r="T1952" s="260"/>
      <c r="AT1952" s="261" t="s">
        <v>218</v>
      </c>
      <c r="AU1952" s="261" t="s">
        <v>85</v>
      </c>
      <c r="AV1952" s="12" t="s">
        <v>85</v>
      </c>
      <c r="AW1952" s="12" t="s">
        <v>39</v>
      </c>
      <c r="AX1952" s="12" t="s">
        <v>76</v>
      </c>
      <c r="AY1952" s="261" t="s">
        <v>208</v>
      </c>
    </row>
    <row r="1953" spans="2:51" s="13" customFormat="1" ht="13.5">
      <c r="B1953" s="262"/>
      <c r="C1953" s="263"/>
      <c r="D1953" s="248" t="s">
        <v>218</v>
      </c>
      <c r="E1953" s="264" t="s">
        <v>22</v>
      </c>
      <c r="F1953" s="265" t="s">
        <v>259</v>
      </c>
      <c r="G1953" s="263"/>
      <c r="H1953" s="266">
        <v>548.615</v>
      </c>
      <c r="I1953" s="267"/>
      <c r="J1953" s="263"/>
      <c r="K1953" s="263"/>
      <c r="L1953" s="268"/>
      <c r="M1953" s="269"/>
      <c r="N1953" s="270"/>
      <c r="O1953" s="270"/>
      <c r="P1953" s="270"/>
      <c r="Q1953" s="270"/>
      <c r="R1953" s="270"/>
      <c r="S1953" s="270"/>
      <c r="T1953" s="271"/>
      <c r="AT1953" s="272" t="s">
        <v>218</v>
      </c>
      <c r="AU1953" s="272" t="s">
        <v>85</v>
      </c>
      <c r="AV1953" s="13" t="s">
        <v>121</v>
      </c>
      <c r="AW1953" s="13" t="s">
        <v>39</v>
      </c>
      <c r="AX1953" s="13" t="s">
        <v>18</v>
      </c>
      <c r="AY1953" s="272" t="s">
        <v>208</v>
      </c>
    </row>
    <row r="1954" spans="2:65" s="1" customFormat="1" ht="16.5" customHeight="1">
      <c r="B1954" s="48"/>
      <c r="C1954" s="286" t="s">
        <v>2186</v>
      </c>
      <c r="D1954" s="286" t="s">
        <v>468</v>
      </c>
      <c r="E1954" s="287" t="s">
        <v>2187</v>
      </c>
      <c r="F1954" s="288" t="s">
        <v>2188</v>
      </c>
      <c r="G1954" s="289" t="s">
        <v>253</v>
      </c>
      <c r="H1954" s="290">
        <v>38.403</v>
      </c>
      <c r="I1954" s="291"/>
      <c r="J1954" s="292">
        <f>ROUND(I1954*H1954,2)</f>
        <v>0</v>
      </c>
      <c r="K1954" s="288" t="s">
        <v>214</v>
      </c>
      <c r="L1954" s="293"/>
      <c r="M1954" s="294" t="s">
        <v>22</v>
      </c>
      <c r="N1954" s="295" t="s">
        <v>47</v>
      </c>
      <c r="O1954" s="49"/>
      <c r="P1954" s="245">
        <f>O1954*H1954</f>
        <v>0</v>
      </c>
      <c r="Q1954" s="245">
        <v>0.02</v>
      </c>
      <c r="R1954" s="245">
        <f>Q1954*H1954</f>
        <v>0.76806</v>
      </c>
      <c r="S1954" s="245">
        <v>0</v>
      </c>
      <c r="T1954" s="246">
        <f>S1954*H1954</f>
        <v>0</v>
      </c>
      <c r="AR1954" s="26" t="s">
        <v>559</v>
      </c>
      <c r="AT1954" s="26" t="s">
        <v>468</v>
      </c>
      <c r="AU1954" s="26" t="s">
        <v>85</v>
      </c>
      <c r="AY1954" s="26" t="s">
        <v>208</v>
      </c>
      <c r="BE1954" s="247">
        <f>IF(N1954="základní",J1954,0)</f>
        <v>0</v>
      </c>
      <c r="BF1954" s="247">
        <f>IF(N1954="snížená",J1954,0)</f>
        <v>0</v>
      </c>
      <c r="BG1954" s="247">
        <f>IF(N1954="zákl. přenesená",J1954,0)</f>
        <v>0</v>
      </c>
      <c r="BH1954" s="247">
        <f>IF(N1954="sníž. přenesená",J1954,0)</f>
        <v>0</v>
      </c>
      <c r="BI1954" s="247">
        <f>IF(N1954="nulová",J1954,0)</f>
        <v>0</v>
      </c>
      <c r="BJ1954" s="26" t="s">
        <v>18</v>
      </c>
      <c r="BK1954" s="247">
        <f>ROUND(I1954*H1954,2)</f>
        <v>0</v>
      </c>
      <c r="BL1954" s="26" t="s">
        <v>300</v>
      </c>
      <c r="BM1954" s="26" t="s">
        <v>2189</v>
      </c>
    </row>
    <row r="1955" spans="2:51" s="12" customFormat="1" ht="13.5">
      <c r="B1955" s="251"/>
      <c r="C1955" s="252"/>
      <c r="D1955" s="248" t="s">
        <v>218</v>
      </c>
      <c r="E1955" s="253" t="s">
        <v>22</v>
      </c>
      <c r="F1955" s="254" t="s">
        <v>2190</v>
      </c>
      <c r="G1955" s="252"/>
      <c r="H1955" s="255">
        <v>38.403</v>
      </c>
      <c r="I1955" s="256"/>
      <c r="J1955" s="252"/>
      <c r="K1955" s="252"/>
      <c r="L1955" s="257"/>
      <c r="M1955" s="258"/>
      <c r="N1955" s="259"/>
      <c r="O1955" s="259"/>
      <c r="P1955" s="259"/>
      <c r="Q1955" s="259"/>
      <c r="R1955" s="259"/>
      <c r="S1955" s="259"/>
      <c r="T1955" s="260"/>
      <c r="AT1955" s="261" t="s">
        <v>218</v>
      </c>
      <c r="AU1955" s="261" t="s">
        <v>85</v>
      </c>
      <c r="AV1955" s="12" t="s">
        <v>85</v>
      </c>
      <c r="AW1955" s="12" t="s">
        <v>39</v>
      </c>
      <c r="AX1955" s="12" t="s">
        <v>18</v>
      </c>
      <c r="AY1955" s="261" t="s">
        <v>208</v>
      </c>
    </row>
    <row r="1956" spans="2:65" s="1" customFormat="1" ht="38.25" customHeight="1">
      <c r="B1956" s="48"/>
      <c r="C1956" s="236" t="s">
        <v>2191</v>
      </c>
      <c r="D1956" s="236" t="s">
        <v>210</v>
      </c>
      <c r="E1956" s="237" t="s">
        <v>2192</v>
      </c>
      <c r="F1956" s="238" t="s">
        <v>2193</v>
      </c>
      <c r="G1956" s="239" t="s">
        <v>213</v>
      </c>
      <c r="H1956" s="240">
        <v>181.528</v>
      </c>
      <c r="I1956" s="241"/>
      <c r="J1956" s="242">
        <f>ROUND(I1956*H1956,2)</f>
        <v>0</v>
      </c>
      <c r="K1956" s="238" t="s">
        <v>214</v>
      </c>
      <c r="L1956" s="74"/>
      <c r="M1956" s="243" t="s">
        <v>22</v>
      </c>
      <c r="N1956" s="244" t="s">
        <v>47</v>
      </c>
      <c r="O1956" s="49"/>
      <c r="P1956" s="245">
        <f>O1956*H1956</f>
        <v>0</v>
      </c>
      <c r="Q1956" s="245">
        <v>0.006</v>
      </c>
      <c r="R1956" s="245">
        <f>Q1956*H1956</f>
        <v>1.089168</v>
      </c>
      <c r="S1956" s="245">
        <v>0</v>
      </c>
      <c r="T1956" s="246">
        <f>S1956*H1956</f>
        <v>0</v>
      </c>
      <c r="AR1956" s="26" t="s">
        <v>300</v>
      </c>
      <c r="AT1956" s="26" t="s">
        <v>210</v>
      </c>
      <c r="AU1956" s="26" t="s">
        <v>85</v>
      </c>
      <c r="AY1956" s="26" t="s">
        <v>208</v>
      </c>
      <c r="BE1956" s="247">
        <f>IF(N1956="základní",J1956,0)</f>
        <v>0</v>
      </c>
      <c r="BF1956" s="247">
        <f>IF(N1956="snížená",J1956,0)</f>
        <v>0</v>
      </c>
      <c r="BG1956" s="247">
        <f>IF(N1956="zákl. přenesená",J1956,0)</f>
        <v>0</v>
      </c>
      <c r="BH1956" s="247">
        <f>IF(N1956="sníž. přenesená",J1956,0)</f>
        <v>0</v>
      </c>
      <c r="BI1956" s="247">
        <f>IF(N1956="nulová",J1956,0)</f>
        <v>0</v>
      </c>
      <c r="BJ1956" s="26" t="s">
        <v>18</v>
      </c>
      <c r="BK1956" s="247">
        <f>ROUND(I1956*H1956,2)</f>
        <v>0</v>
      </c>
      <c r="BL1956" s="26" t="s">
        <v>300</v>
      </c>
      <c r="BM1956" s="26" t="s">
        <v>2194</v>
      </c>
    </row>
    <row r="1957" spans="2:47" s="1" customFormat="1" ht="13.5">
      <c r="B1957" s="48"/>
      <c r="C1957" s="76"/>
      <c r="D1957" s="248" t="s">
        <v>216</v>
      </c>
      <c r="E1957" s="76"/>
      <c r="F1957" s="249" t="s">
        <v>2195</v>
      </c>
      <c r="G1957" s="76"/>
      <c r="H1957" s="76"/>
      <c r="I1957" s="206"/>
      <c r="J1957" s="76"/>
      <c r="K1957" s="76"/>
      <c r="L1957" s="74"/>
      <c r="M1957" s="250"/>
      <c r="N1957" s="49"/>
      <c r="O1957" s="49"/>
      <c r="P1957" s="49"/>
      <c r="Q1957" s="49"/>
      <c r="R1957" s="49"/>
      <c r="S1957" s="49"/>
      <c r="T1957" s="97"/>
      <c r="AT1957" s="26" t="s">
        <v>216</v>
      </c>
      <c r="AU1957" s="26" t="s">
        <v>85</v>
      </c>
    </row>
    <row r="1958" spans="2:51" s="14" customFormat="1" ht="13.5">
      <c r="B1958" s="273"/>
      <c r="C1958" s="274"/>
      <c r="D1958" s="248" t="s">
        <v>218</v>
      </c>
      <c r="E1958" s="275" t="s">
        <v>22</v>
      </c>
      <c r="F1958" s="276" t="s">
        <v>2052</v>
      </c>
      <c r="G1958" s="274"/>
      <c r="H1958" s="275" t="s">
        <v>22</v>
      </c>
      <c r="I1958" s="277"/>
      <c r="J1958" s="274"/>
      <c r="K1958" s="274"/>
      <c r="L1958" s="278"/>
      <c r="M1958" s="279"/>
      <c r="N1958" s="280"/>
      <c r="O1958" s="280"/>
      <c r="P1958" s="280"/>
      <c r="Q1958" s="280"/>
      <c r="R1958" s="280"/>
      <c r="S1958" s="280"/>
      <c r="T1958" s="281"/>
      <c r="AT1958" s="282" t="s">
        <v>218</v>
      </c>
      <c r="AU1958" s="282" t="s">
        <v>85</v>
      </c>
      <c r="AV1958" s="14" t="s">
        <v>18</v>
      </c>
      <c r="AW1958" s="14" t="s">
        <v>39</v>
      </c>
      <c r="AX1958" s="14" t="s">
        <v>76</v>
      </c>
      <c r="AY1958" s="282" t="s">
        <v>208</v>
      </c>
    </row>
    <row r="1959" spans="2:51" s="12" customFormat="1" ht="13.5">
      <c r="B1959" s="251"/>
      <c r="C1959" s="252"/>
      <c r="D1959" s="248" t="s">
        <v>218</v>
      </c>
      <c r="E1959" s="253" t="s">
        <v>22</v>
      </c>
      <c r="F1959" s="254" t="s">
        <v>2088</v>
      </c>
      <c r="G1959" s="252"/>
      <c r="H1959" s="255">
        <v>106.05</v>
      </c>
      <c r="I1959" s="256"/>
      <c r="J1959" s="252"/>
      <c r="K1959" s="252"/>
      <c r="L1959" s="257"/>
      <c r="M1959" s="258"/>
      <c r="N1959" s="259"/>
      <c r="O1959" s="259"/>
      <c r="P1959" s="259"/>
      <c r="Q1959" s="259"/>
      <c r="R1959" s="259"/>
      <c r="S1959" s="259"/>
      <c r="T1959" s="260"/>
      <c r="AT1959" s="261" t="s">
        <v>218</v>
      </c>
      <c r="AU1959" s="261" t="s">
        <v>85</v>
      </c>
      <c r="AV1959" s="12" t="s">
        <v>85</v>
      </c>
      <c r="AW1959" s="12" t="s">
        <v>39</v>
      </c>
      <c r="AX1959" s="12" t="s">
        <v>76</v>
      </c>
      <c r="AY1959" s="261" t="s">
        <v>208</v>
      </c>
    </row>
    <row r="1960" spans="2:51" s="12" customFormat="1" ht="13.5">
      <c r="B1960" s="251"/>
      <c r="C1960" s="252"/>
      <c r="D1960" s="248" t="s">
        <v>218</v>
      </c>
      <c r="E1960" s="253" t="s">
        <v>22</v>
      </c>
      <c r="F1960" s="254" t="s">
        <v>2060</v>
      </c>
      <c r="G1960" s="252"/>
      <c r="H1960" s="255">
        <v>29.16</v>
      </c>
      <c r="I1960" s="256"/>
      <c r="J1960" s="252"/>
      <c r="K1960" s="252"/>
      <c r="L1960" s="257"/>
      <c r="M1960" s="258"/>
      <c r="N1960" s="259"/>
      <c r="O1960" s="259"/>
      <c r="P1960" s="259"/>
      <c r="Q1960" s="259"/>
      <c r="R1960" s="259"/>
      <c r="S1960" s="259"/>
      <c r="T1960" s="260"/>
      <c r="AT1960" s="261" t="s">
        <v>218</v>
      </c>
      <c r="AU1960" s="261" t="s">
        <v>85</v>
      </c>
      <c r="AV1960" s="12" t="s">
        <v>85</v>
      </c>
      <c r="AW1960" s="12" t="s">
        <v>39</v>
      </c>
      <c r="AX1960" s="12" t="s">
        <v>76</v>
      </c>
      <c r="AY1960" s="261" t="s">
        <v>208</v>
      </c>
    </row>
    <row r="1961" spans="2:51" s="12" customFormat="1" ht="13.5">
      <c r="B1961" s="251"/>
      <c r="C1961" s="252"/>
      <c r="D1961" s="248" t="s">
        <v>218</v>
      </c>
      <c r="E1961" s="253" t="s">
        <v>22</v>
      </c>
      <c r="F1961" s="254" t="s">
        <v>2061</v>
      </c>
      <c r="G1961" s="252"/>
      <c r="H1961" s="255">
        <v>1.32</v>
      </c>
      <c r="I1961" s="256"/>
      <c r="J1961" s="252"/>
      <c r="K1961" s="252"/>
      <c r="L1961" s="257"/>
      <c r="M1961" s="258"/>
      <c r="N1961" s="259"/>
      <c r="O1961" s="259"/>
      <c r="P1961" s="259"/>
      <c r="Q1961" s="259"/>
      <c r="R1961" s="259"/>
      <c r="S1961" s="259"/>
      <c r="T1961" s="260"/>
      <c r="AT1961" s="261" t="s">
        <v>218</v>
      </c>
      <c r="AU1961" s="261" t="s">
        <v>85</v>
      </c>
      <c r="AV1961" s="12" t="s">
        <v>85</v>
      </c>
      <c r="AW1961" s="12" t="s">
        <v>39</v>
      </c>
      <c r="AX1961" s="12" t="s">
        <v>76</v>
      </c>
      <c r="AY1961" s="261" t="s">
        <v>208</v>
      </c>
    </row>
    <row r="1962" spans="2:51" s="12" customFormat="1" ht="13.5">
      <c r="B1962" s="251"/>
      <c r="C1962" s="252"/>
      <c r="D1962" s="248" t="s">
        <v>218</v>
      </c>
      <c r="E1962" s="253" t="s">
        <v>22</v>
      </c>
      <c r="F1962" s="254" t="s">
        <v>2089</v>
      </c>
      <c r="G1962" s="252"/>
      <c r="H1962" s="255">
        <v>30.438</v>
      </c>
      <c r="I1962" s="256"/>
      <c r="J1962" s="252"/>
      <c r="K1962" s="252"/>
      <c r="L1962" s="257"/>
      <c r="M1962" s="258"/>
      <c r="N1962" s="259"/>
      <c r="O1962" s="259"/>
      <c r="P1962" s="259"/>
      <c r="Q1962" s="259"/>
      <c r="R1962" s="259"/>
      <c r="S1962" s="259"/>
      <c r="T1962" s="260"/>
      <c r="AT1962" s="261" t="s">
        <v>218</v>
      </c>
      <c r="AU1962" s="261" t="s">
        <v>85</v>
      </c>
      <c r="AV1962" s="12" t="s">
        <v>85</v>
      </c>
      <c r="AW1962" s="12" t="s">
        <v>39</v>
      </c>
      <c r="AX1962" s="12" t="s">
        <v>76</v>
      </c>
      <c r="AY1962" s="261" t="s">
        <v>208</v>
      </c>
    </row>
    <row r="1963" spans="2:51" s="12" customFormat="1" ht="13.5">
      <c r="B1963" s="251"/>
      <c r="C1963" s="252"/>
      <c r="D1963" s="248" t="s">
        <v>218</v>
      </c>
      <c r="E1963" s="253" t="s">
        <v>22</v>
      </c>
      <c r="F1963" s="254" t="s">
        <v>2063</v>
      </c>
      <c r="G1963" s="252"/>
      <c r="H1963" s="255">
        <v>14.56</v>
      </c>
      <c r="I1963" s="256"/>
      <c r="J1963" s="252"/>
      <c r="K1963" s="252"/>
      <c r="L1963" s="257"/>
      <c r="M1963" s="258"/>
      <c r="N1963" s="259"/>
      <c r="O1963" s="259"/>
      <c r="P1963" s="259"/>
      <c r="Q1963" s="259"/>
      <c r="R1963" s="259"/>
      <c r="S1963" s="259"/>
      <c r="T1963" s="260"/>
      <c r="AT1963" s="261" t="s">
        <v>218</v>
      </c>
      <c r="AU1963" s="261" t="s">
        <v>85</v>
      </c>
      <c r="AV1963" s="12" t="s">
        <v>85</v>
      </c>
      <c r="AW1963" s="12" t="s">
        <v>39</v>
      </c>
      <c r="AX1963" s="12" t="s">
        <v>76</v>
      </c>
      <c r="AY1963" s="261" t="s">
        <v>208</v>
      </c>
    </row>
    <row r="1964" spans="2:51" s="13" customFormat="1" ht="13.5">
      <c r="B1964" s="262"/>
      <c r="C1964" s="263"/>
      <c r="D1964" s="248" t="s">
        <v>218</v>
      </c>
      <c r="E1964" s="264" t="s">
        <v>22</v>
      </c>
      <c r="F1964" s="265" t="s">
        <v>259</v>
      </c>
      <c r="G1964" s="263"/>
      <c r="H1964" s="266">
        <v>181.528</v>
      </c>
      <c r="I1964" s="267"/>
      <c r="J1964" s="263"/>
      <c r="K1964" s="263"/>
      <c r="L1964" s="268"/>
      <c r="M1964" s="269"/>
      <c r="N1964" s="270"/>
      <c r="O1964" s="270"/>
      <c r="P1964" s="270"/>
      <c r="Q1964" s="270"/>
      <c r="R1964" s="270"/>
      <c r="S1964" s="270"/>
      <c r="T1964" s="271"/>
      <c r="AT1964" s="272" t="s">
        <v>218</v>
      </c>
      <c r="AU1964" s="272" t="s">
        <v>85</v>
      </c>
      <c r="AV1964" s="13" t="s">
        <v>121</v>
      </c>
      <c r="AW1964" s="13" t="s">
        <v>39</v>
      </c>
      <c r="AX1964" s="13" t="s">
        <v>18</v>
      </c>
      <c r="AY1964" s="272" t="s">
        <v>208</v>
      </c>
    </row>
    <row r="1965" spans="2:65" s="1" customFormat="1" ht="25.5" customHeight="1">
      <c r="B1965" s="48"/>
      <c r="C1965" s="286" t="s">
        <v>2196</v>
      </c>
      <c r="D1965" s="286" t="s">
        <v>468</v>
      </c>
      <c r="E1965" s="287" t="s">
        <v>2197</v>
      </c>
      <c r="F1965" s="288" t="s">
        <v>2198</v>
      </c>
      <c r="G1965" s="289" t="s">
        <v>213</v>
      </c>
      <c r="H1965" s="290">
        <v>199.681</v>
      </c>
      <c r="I1965" s="291"/>
      <c r="J1965" s="292">
        <f>ROUND(I1965*H1965,2)</f>
        <v>0</v>
      </c>
      <c r="K1965" s="288" t="s">
        <v>214</v>
      </c>
      <c r="L1965" s="293"/>
      <c r="M1965" s="294" t="s">
        <v>22</v>
      </c>
      <c r="N1965" s="295" t="s">
        <v>47</v>
      </c>
      <c r="O1965" s="49"/>
      <c r="P1965" s="245">
        <f>O1965*H1965</f>
        <v>0</v>
      </c>
      <c r="Q1965" s="245">
        <v>0.0025</v>
      </c>
      <c r="R1965" s="245">
        <f>Q1965*H1965</f>
        <v>0.49920250000000005</v>
      </c>
      <c r="S1965" s="245">
        <v>0</v>
      </c>
      <c r="T1965" s="246">
        <f>S1965*H1965</f>
        <v>0</v>
      </c>
      <c r="AR1965" s="26" t="s">
        <v>559</v>
      </c>
      <c r="AT1965" s="26" t="s">
        <v>468</v>
      </c>
      <c r="AU1965" s="26" t="s">
        <v>85</v>
      </c>
      <c r="AY1965" s="26" t="s">
        <v>208</v>
      </c>
      <c r="BE1965" s="247">
        <f>IF(N1965="základní",J1965,0)</f>
        <v>0</v>
      </c>
      <c r="BF1965" s="247">
        <f>IF(N1965="snížená",J1965,0)</f>
        <v>0</v>
      </c>
      <c r="BG1965" s="247">
        <f>IF(N1965="zákl. přenesená",J1965,0)</f>
        <v>0</v>
      </c>
      <c r="BH1965" s="247">
        <f>IF(N1965="sníž. přenesená",J1965,0)</f>
        <v>0</v>
      </c>
      <c r="BI1965" s="247">
        <f>IF(N1965="nulová",J1965,0)</f>
        <v>0</v>
      </c>
      <c r="BJ1965" s="26" t="s">
        <v>18</v>
      </c>
      <c r="BK1965" s="247">
        <f>ROUND(I1965*H1965,2)</f>
        <v>0</v>
      </c>
      <c r="BL1965" s="26" t="s">
        <v>300</v>
      </c>
      <c r="BM1965" s="26" t="s">
        <v>2199</v>
      </c>
    </row>
    <row r="1966" spans="2:47" s="1" customFormat="1" ht="13.5">
      <c r="B1966" s="48"/>
      <c r="C1966" s="76"/>
      <c r="D1966" s="248" t="s">
        <v>391</v>
      </c>
      <c r="E1966" s="76"/>
      <c r="F1966" s="249" t="s">
        <v>2200</v>
      </c>
      <c r="G1966" s="76"/>
      <c r="H1966" s="76"/>
      <c r="I1966" s="206"/>
      <c r="J1966" s="76"/>
      <c r="K1966" s="76"/>
      <c r="L1966" s="74"/>
      <c r="M1966" s="250"/>
      <c r="N1966" s="49"/>
      <c r="O1966" s="49"/>
      <c r="P1966" s="49"/>
      <c r="Q1966" s="49"/>
      <c r="R1966" s="49"/>
      <c r="S1966" s="49"/>
      <c r="T1966" s="97"/>
      <c r="AT1966" s="26" t="s">
        <v>391</v>
      </c>
      <c r="AU1966" s="26" t="s">
        <v>85</v>
      </c>
    </row>
    <row r="1967" spans="2:51" s="12" customFormat="1" ht="13.5">
      <c r="B1967" s="251"/>
      <c r="C1967" s="252"/>
      <c r="D1967" s="248" t="s">
        <v>218</v>
      </c>
      <c r="E1967" s="252"/>
      <c r="F1967" s="254" t="s">
        <v>2201</v>
      </c>
      <c r="G1967" s="252"/>
      <c r="H1967" s="255">
        <v>199.681</v>
      </c>
      <c r="I1967" s="256"/>
      <c r="J1967" s="252"/>
      <c r="K1967" s="252"/>
      <c r="L1967" s="257"/>
      <c r="M1967" s="258"/>
      <c r="N1967" s="259"/>
      <c r="O1967" s="259"/>
      <c r="P1967" s="259"/>
      <c r="Q1967" s="259"/>
      <c r="R1967" s="259"/>
      <c r="S1967" s="259"/>
      <c r="T1967" s="260"/>
      <c r="AT1967" s="261" t="s">
        <v>218</v>
      </c>
      <c r="AU1967" s="261" t="s">
        <v>85</v>
      </c>
      <c r="AV1967" s="12" t="s">
        <v>85</v>
      </c>
      <c r="AW1967" s="12" t="s">
        <v>6</v>
      </c>
      <c r="AX1967" s="12" t="s">
        <v>18</v>
      </c>
      <c r="AY1967" s="261" t="s">
        <v>208</v>
      </c>
    </row>
    <row r="1968" spans="2:65" s="1" customFormat="1" ht="25.5" customHeight="1">
      <c r="B1968" s="48"/>
      <c r="C1968" s="236" t="s">
        <v>2202</v>
      </c>
      <c r="D1968" s="236" t="s">
        <v>210</v>
      </c>
      <c r="E1968" s="237" t="s">
        <v>2203</v>
      </c>
      <c r="F1968" s="238" t="s">
        <v>2204</v>
      </c>
      <c r="G1968" s="239" t="s">
        <v>213</v>
      </c>
      <c r="H1968" s="240">
        <v>859.399</v>
      </c>
      <c r="I1968" s="241"/>
      <c r="J1968" s="242">
        <f>ROUND(I1968*H1968,2)</f>
        <v>0</v>
      </c>
      <c r="K1968" s="238" t="s">
        <v>214</v>
      </c>
      <c r="L1968" s="74"/>
      <c r="M1968" s="243" t="s">
        <v>22</v>
      </c>
      <c r="N1968" s="244" t="s">
        <v>47</v>
      </c>
      <c r="O1968" s="49"/>
      <c r="P1968" s="245">
        <f>O1968*H1968</f>
        <v>0</v>
      </c>
      <c r="Q1968" s="245">
        <v>0</v>
      </c>
      <c r="R1968" s="245">
        <f>Q1968*H1968</f>
        <v>0</v>
      </c>
      <c r="S1968" s="245">
        <v>0</v>
      </c>
      <c r="T1968" s="246">
        <f>S1968*H1968</f>
        <v>0</v>
      </c>
      <c r="AR1968" s="26" t="s">
        <v>300</v>
      </c>
      <c r="AT1968" s="26" t="s">
        <v>210</v>
      </c>
      <c r="AU1968" s="26" t="s">
        <v>85</v>
      </c>
      <c r="AY1968" s="26" t="s">
        <v>208</v>
      </c>
      <c r="BE1968" s="247">
        <f>IF(N1968="základní",J1968,0)</f>
        <v>0</v>
      </c>
      <c r="BF1968" s="247">
        <f>IF(N1968="snížená",J1968,0)</f>
        <v>0</v>
      </c>
      <c r="BG1968" s="247">
        <f>IF(N1968="zákl. přenesená",J1968,0)</f>
        <v>0</v>
      </c>
      <c r="BH1968" s="247">
        <f>IF(N1968="sníž. přenesená",J1968,0)</f>
        <v>0</v>
      </c>
      <c r="BI1968" s="247">
        <f>IF(N1968="nulová",J1968,0)</f>
        <v>0</v>
      </c>
      <c r="BJ1968" s="26" t="s">
        <v>18</v>
      </c>
      <c r="BK1968" s="247">
        <f>ROUND(I1968*H1968,2)</f>
        <v>0</v>
      </c>
      <c r="BL1968" s="26" t="s">
        <v>300</v>
      </c>
      <c r="BM1968" s="26" t="s">
        <v>2205</v>
      </c>
    </row>
    <row r="1969" spans="2:47" s="1" customFormat="1" ht="13.5">
      <c r="B1969" s="48"/>
      <c r="C1969" s="76"/>
      <c r="D1969" s="248" t="s">
        <v>216</v>
      </c>
      <c r="E1969" s="76"/>
      <c r="F1969" s="249" t="s">
        <v>2206</v>
      </c>
      <c r="G1969" s="76"/>
      <c r="H1969" s="76"/>
      <c r="I1969" s="206"/>
      <c r="J1969" s="76"/>
      <c r="K1969" s="76"/>
      <c r="L1969" s="74"/>
      <c r="M1969" s="250"/>
      <c r="N1969" s="49"/>
      <c r="O1969" s="49"/>
      <c r="P1969" s="49"/>
      <c r="Q1969" s="49"/>
      <c r="R1969" s="49"/>
      <c r="S1969" s="49"/>
      <c r="T1969" s="97"/>
      <c r="AT1969" s="26" t="s">
        <v>216</v>
      </c>
      <c r="AU1969" s="26" t="s">
        <v>85</v>
      </c>
    </row>
    <row r="1970" spans="2:51" s="14" customFormat="1" ht="13.5">
      <c r="B1970" s="273"/>
      <c r="C1970" s="274"/>
      <c r="D1970" s="248" t="s">
        <v>218</v>
      </c>
      <c r="E1970" s="275" t="s">
        <v>22</v>
      </c>
      <c r="F1970" s="276" t="s">
        <v>752</v>
      </c>
      <c r="G1970" s="274"/>
      <c r="H1970" s="275" t="s">
        <v>22</v>
      </c>
      <c r="I1970" s="277"/>
      <c r="J1970" s="274"/>
      <c r="K1970" s="274"/>
      <c r="L1970" s="278"/>
      <c r="M1970" s="279"/>
      <c r="N1970" s="280"/>
      <c r="O1970" s="280"/>
      <c r="P1970" s="280"/>
      <c r="Q1970" s="280"/>
      <c r="R1970" s="280"/>
      <c r="S1970" s="280"/>
      <c r="T1970" s="281"/>
      <c r="AT1970" s="282" t="s">
        <v>218</v>
      </c>
      <c r="AU1970" s="282" t="s">
        <v>85</v>
      </c>
      <c r="AV1970" s="14" t="s">
        <v>18</v>
      </c>
      <c r="AW1970" s="14" t="s">
        <v>39</v>
      </c>
      <c r="AX1970" s="14" t="s">
        <v>76</v>
      </c>
      <c r="AY1970" s="282" t="s">
        <v>208</v>
      </c>
    </row>
    <row r="1971" spans="2:51" s="12" customFormat="1" ht="13.5">
      <c r="B1971" s="251"/>
      <c r="C1971" s="252"/>
      <c r="D1971" s="248" t="s">
        <v>218</v>
      </c>
      <c r="E1971" s="253" t="s">
        <v>22</v>
      </c>
      <c r="F1971" s="254" t="s">
        <v>1515</v>
      </c>
      <c r="G1971" s="252"/>
      <c r="H1971" s="255">
        <v>29.183</v>
      </c>
      <c r="I1971" s="256"/>
      <c r="J1971" s="252"/>
      <c r="K1971" s="252"/>
      <c r="L1971" s="257"/>
      <c r="M1971" s="258"/>
      <c r="N1971" s="259"/>
      <c r="O1971" s="259"/>
      <c r="P1971" s="259"/>
      <c r="Q1971" s="259"/>
      <c r="R1971" s="259"/>
      <c r="S1971" s="259"/>
      <c r="T1971" s="260"/>
      <c r="AT1971" s="261" t="s">
        <v>218</v>
      </c>
      <c r="AU1971" s="261" t="s">
        <v>85</v>
      </c>
      <c r="AV1971" s="12" t="s">
        <v>85</v>
      </c>
      <c r="AW1971" s="12" t="s">
        <v>39</v>
      </c>
      <c r="AX1971" s="12" t="s">
        <v>76</v>
      </c>
      <c r="AY1971" s="261" t="s">
        <v>208</v>
      </c>
    </row>
    <row r="1972" spans="2:51" s="12" customFormat="1" ht="13.5">
      <c r="B1972" s="251"/>
      <c r="C1972" s="252"/>
      <c r="D1972" s="248" t="s">
        <v>218</v>
      </c>
      <c r="E1972" s="253" t="s">
        <v>22</v>
      </c>
      <c r="F1972" s="254" t="s">
        <v>1516</v>
      </c>
      <c r="G1972" s="252"/>
      <c r="H1972" s="255">
        <v>0</v>
      </c>
      <c r="I1972" s="256"/>
      <c r="J1972" s="252"/>
      <c r="K1972" s="252"/>
      <c r="L1972" s="257"/>
      <c r="M1972" s="258"/>
      <c r="N1972" s="259"/>
      <c r="O1972" s="259"/>
      <c r="P1972" s="259"/>
      <c r="Q1972" s="259"/>
      <c r="R1972" s="259"/>
      <c r="S1972" s="259"/>
      <c r="T1972" s="260"/>
      <c r="AT1972" s="261" t="s">
        <v>218</v>
      </c>
      <c r="AU1972" s="261" t="s">
        <v>85</v>
      </c>
      <c r="AV1972" s="12" t="s">
        <v>85</v>
      </c>
      <c r="AW1972" s="12" t="s">
        <v>39</v>
      </c>
      <c r="AX1972" s="12" t="s">
        <v>76</v>
      </c>
      <c r="AY1972" s="261" t="s">
        <v>208</v>
      </c>
    </row>
    <row r="1973" spans="2:51" s="12" customFormat="1" ht="13.5">
      <c r="B1973" s="251"/>
      <c r="C1973" s="252"/>
      <c r="D1973" s="248" t="s">
        <v>218</v>
      </c>
      <c r="E1973" s="253" t="s">
        <v>22</v>
      </c>
      <c r="F1973" s="254" t="s">
        <v>1517</v>
      </c>
      <c r="G1973" s="252"/>
      <c r="H1973" s="255">
        <v>88.859</v>
      </c>
      <c r="I1973" s="256"/>
      <c r="J1973" s="252"/>
      <c r="K1973" s="252"/>
      <c r="L1973" s="257"/>
      <c r="M1973" s="258"/>
      <c r="N1973" s="259"/>
      <c r="O1973" s="259"/>
      <c r="P1973" s="259"/>
      <c r="Q1973" s="259"/>
      <c r="R1973" s="259"/>
      <c r="S1973" s="259"/>
      <c r="T1973" s="260"/>
      <c r="AT1973" s="261" t="s">
        <v>218</v>
      </c>
      <c r="AU1973" s="261" t="s">
        <v>85</v>
      </c>
      <c r="AV1973" s="12" t="s">
        <v>85</v>
      </c>
      <c r="AW1973" s="12" t="s">
        <v>39</v>
      </c>
      <c r="AX1973" s="12" t="s">
        <v>76</v>
      </c>
      <c r="AY1973" s="261" t="s">
        <v>208</v>
      </c>
    </row>
    <row r="1974" spans="2:51" s="12" customFormat="1" ht="13.5">
      <c r="B1974" s="251"/>
      <c r="C1974" s="252"/>
      <c r="D1974" s="248" t="s">
        <v>218</v>
      </c>
      <c r="E1974" s="253" t="s">
        <v>22</v>
      </c>
      <c r="F1974" s="254" t="s">
        <v>1518</v>
      </c>
      <c r="G1974" s="252"/>
      <c r="H1974" s="255">
        <v>68.35</v>
      </c>
      <c r="I1974" s="256"/>
      <c r="J1974" s="252"/>
      <c r="K1974" s="252"/>
      <c r="L1974" s="257"/>
      <c r="M1974" s="258"/>
      <c r="N1974" s="259"/>
      <c r="O1974" s="259"/>
      <c r="P1974" s="259"/>
      <c r="Q1974" s="259"/>
      <c r="R1974" s="259"/>
      <c r="S1974" s="259"/>
      <c r="T1974" s="260"/>
      <c r="AT1974" s="261" t="s">
        <v>218</v>
      </c>
      <c r="AU1974" s="261" t="s">
        <v>85</v>
      </c>
      <c r="AV1974" s="12" t="s">
        <v>85</v>
      </c>
      <c r="AW1974" s="12" t="s">
        <v>39</v>
      </c>
      <c r="AX1974" s="12" t="s">
        <v>76</v>
      </c>
      <c r="AY1974" s="261" t="s">
        <v>208</v>
      </c>
    </row>
    <row r="1975" spans="2:51" s="12" customFormat="1" ht="13.5">
      <c r="B1975" s="251"/>
      <c r="C1975" s="252"/>
      <c r="D1975" s="248" t="s">
        <v>218</v>
      </c>
      <c r="E1975" s="253" t="s">
        <v>22</v>
      </c>
      <c r="F1975" s="254" t="s">
        <v>1519</v>
      </c>
      <c r="G1975" s="252"/>
      <c r="H1975" s="255">
        <v>27.868</v>
      </c>
      <c r="I1975" s="256"/>
      <c r="J1975" s="252"/>
      <c r="K1975" s="252"/>
      <c r="L1975" s="257"/>
      <c r="M1975" s="258"/>
      <c r="N1975" s="259"/>
      <c r="O1975" s="259"/>
      <c r="P1975" s="259"/>
      <c r="Q1975" s="259"/>
      <c r="R1975" s="259"/>
      <c r="S1975" s="259"/>
      <c r="T1975" s="260"/>
      <c r="AT1975" s="261" t="s">
        <v>218</v>
      </c>
      <c r="AU1975" s="261" t="s">
        <v>85</v>
      </c>
      <c r="AV1975" s="12" t="s">
        <v>85</v>
      </c>
      <c r="AW1975" s="12" t="s">
        <v>39</v>
      </c>
      <c r="AX1975" s="12" t="s">
        <v>76</v>
      </c>
      <c r="AY1975" s="261" t="s">
        <v>208</v>
      </c>
    </row>
    <row r="1976" spans="2:51" s="12" customFormat="1" ht="13.5">
      <c r="B1976" s="251"/>
      <c r="C1976" s="252"/>
      <c r="D1976" s="248" t="s">
        <v>218</v>
      </c>
      <c r="E1976" s="253" t="s">
        <v>22</v>
      </c>
      <c r="F1976" s="254" t="s">
        <v>1520</v>
      </c>
      <c r="G1976" s="252"/>
      <c r="H1976" s="255">
        <v>68.125</v>
      </c>
      <c r="I1976" s="256"/>
      <c r="J1976" s="252"/>
      <c r="K1976" s="252"/>
      <c r="L1976" s="257"/>
      <c r="M1976" s="258"/>
      <c r="N1976" s="259"/>
      <c r="O1976" s="259"/>
      <c r="P1976" s="259"/>
      <c r="Q1976" s="259"/>
      <c r="R1976" s="259"/>
      <c r="S1976" s="259"/>
      <c r="T1976" s="260"/>
      <c r="AT1976" s="261" t="s">
        <v>218</v>
      </c>
      <c r="AU1976" s="261" t="s">
        <v>85</v>
      </c>
      <c r="AV1976" s="12" t="s">
        <v>85</v>
      </c>
      <c r="AW1976" s="12" t="s">
        <v>39</v>
      </c>
      <c r="AX1976" s="12" t="s">
        <v>76</v>
      </c>
      <c r="AY1976" s="261" t="s">
        <v>208</v>
      </c>
    </row>
    <row r="1977" spans="2:51" s="12" customFormat="1" ht="13.5">
      <c r="B1977" s="251"/>
      <c r="C1977" s="252"/>
      <c r="D1977" s="248" t="s">
        <v>218</v>
      </c>
      <c r="E1977" s="253" t="s">
        <v>22</v>
      </c>
      <c r="F1977" s="254" t="s">
        <v>1521</v>
      </c>
      <c r="G1977" s="252"/>
      <c r="H1977" s="255">
        <v>66.915</v>
      </c>
      <c r="I1977" s="256"/>
      <c r="J1977" s="252"/>
      <c r="K1977" s="252"/>
      <c r="L1977" s="257"/>
      <c r="M1977" s="258"/>
      <c r="N1977" s="259"/>
      <c r="O1977" s="259"/>
      <c r="P1977" s="259"/>
      <c r="Q1977" s="259"/>
      <c r="R1977" s="259"/>
      <c r="S1977" s="259"/>
      <c r="T1977" s="260"/>
      <c r="AT1977" s="261" t="s">
        <v>218</v>
      </c>
      <c r="AU1977" s="261" t="s">
        <v>85</v>
      </c>
      <c r="AV1977" s="12" t="s">
        <v>85</v>
      </c>
      <c r="AW1977" s="12" t="s">
        <v>39</v>
      </c>
      <c r="AX1977" s="12" t="s">
        <v>76</v>
      </c>
      <c r="AY1977" s="261" t="s">
        <v>208</v>
      </c>
    </row>
    <row r="1978" spans="2:51" s="12" customFormat="1" ht="13.5">
      <c r="B1978" s="251"/>
      <c r="C1978" s="252"/>
      <c r="D1978" s="248" t="s">
        <v>218</v>
      </c>
      <c r="E1978" s="253" t="s">
        <v>22</v>
      </c>
      <c r="F1978" s="254" t="s">
        <v>1522</v>
      </c>
      <c r="G1978" s="252"/>
      <c r="H1978" s="255">
        <v>18.468</v>
      </c>
      <c r="I1978" s="256"/>
      <c r="J1978" s="252"/>
      <c r="K1978" s="252"/>
      <c r="L1978" s="257"/>
      <c r="M1978" s="258"/>
      <c r="N1978" s="259"/>
      <c r="O1978" s="259"/>
      <c r="P1978" s="259"/>
      <c r="Q1978" s="259"/>
      <c r="R1978" s="259"/>
      <c r="S1978" s="259"/>
      <c r="T1978" s="260"/>
      <c r="AT1978" s="261" t="s">
        <v>218</v>
      </c>
      <c r="AU1978" s="261" t="s">
        <v>85</v>
      </c>
      <c r="AV1978" s="12" t="s">
        <v>85</v>
      </c>
      <c r="AW1978" s="12" t="s">
        <v>39</v>
      </c>
      <c r="AX1978" s="12" t="s">
        <v>76</v>
      </c>
      <c r="AY1978" s="261" t="s">
        <v>208</v>
      </c>
    </row>
    <row r="1979" spans="2:51" s="12" customFormat="1" ht="13.5">
      <c r="B1979" s="251"/>
      <c r="C1979" s="252"/>
      <c r="D1979" s="248" t="s">
        <v>218</v>
      </c>
      <c r="E1979" s="253" t="s">
        <v>22</v>
      </c>
      <c r="F1979" s="254" t="s">
        <v>1523</v>
      </c>
      <c r="G1979" s="252"/>
      <c r="H1979" s="255">
        <v>5.723</v>
      </c>
      <c r="I1979" s="256"/>
      <c r="J1979" s="252"/>
      <c r="K1979" s="252"/>
      <c r="L1979" s="257"/>
      <c r="M1979" s="258"/>
      <c r="N1979" s="259"/>
      <c r="O1979" s="259"/>
      <c r="P1979" s="259"/>
      <c r="Q1979" s="259"/>
      <c r="R1979" s="259"/>
      <c r="S1979" s="259"/>
      <c r="T1979" s="260"/>
      <c r="AT1979" s="261" t="s">
        <v>218</v>
      </c>
      <c r="AU1979" s="261" t="s">
        <v>85</v>
      </c>
      <c r="AV1979" s="12" t="s">
        <v>85</v>
      </c>
      <c r="AW1979" s="12" t="s">
        <v>39</v>
      </c>
      <c r="AX1979" s="12" t="s">
        <v>76</v>
      </c>
      <c r="AY1979" s="261" t="s">
        <v>208</v>
      </c>
    </row>
    <row r="1980" spans="2:51" s="12" customFormat="1" ht="13.5">
      <c r="B1980" s="251"/>
      <c r="C1980" s="252"/>
      <c r="D1980" s="248" t="s">
        <v>218</v>
      </c>
      <c r="E1980" s="253" t="s">
        <v>22</v>
      </c>
      <c r="F1980" s="254" t="s">
        <v>1524</v>
      </c>
      <c r="G1980" s="252"/>
      <c r="H1980" s="255">
        <v>13.717</v>
      </c>
      <c r="I1980" s="256"/>
      <c r="J1980" s="252"/>
      <c r="K1980" s="252"/>
      <c r="L1980" s="257"/>
      <c r="M1980" s="258"/>
      <c r="N1980" s="259"/>
      <c r="O1980" s="259"/>
      <c r="P1980" s="259"/>
      <c r="Q1980" s="259"/>
      <c r="R1980" s="259"/>
      <c r="S1980" s="259"/>
      <c r="T1980" s="260"/>
      <c r="AT1980" s="261" t="s">
        <v>218</v>
      </c>
      <c r="AU1980" s="261" t="s">
        <v>85</v>
      </c>
      <c r="AV1980" s="12" t="s">
        <v>85</v>
      </c>
      <c r="AW1980" s="12" t="s">
        <v>39</v>
      </c>
      <c r="AX1980" s="12" t="s">
        <v>76</v>
      </c>
      <c r="AY1980" s="261" t="s">
        <v>208</v>
      </c>
    </row>
    <row r="1981" spans="2:51" s="12" customFormat="1" ht="13.5">
      <c r="B1981" s="251"/>
      <c r="C1981" s="252"/>
      <c r="D1981" s="248" t="s">
        <v>218</v>
      </c>
      <c r="E1981" s="253" t="s">
        <v>22</v>
      </c>
      <c r="F1981" s="254" t="s">
        <v>1525</v>
      </c>
      <c r="G1981" s="252"/>
      <c r="H1981" s="255">
        <v>5.585</v>
      </c>
      <c r="I1981" s="256"/>
      <c r="J1981" s="252"/>
      <c r="K1981" s="252"/>
      <c r="L1981" s="257"/>
      <c r="M1981" s="258"/>
      <c r="N1981" s="259"/>
      <c r="O1981" s="259"/>
      <c r="P1981" s="259"/>
      <c r="Q1981" s="259"/>
      <c r="R1981" s="259"/>
      <c r="S1981" s="259"/>
      <c r="T1981" s="260"/>
      <c r="AT1981" s="261" t="s">
        <v>218</v>
      </c>
      <c r="AU1981" s="261" t="s">
        <v>85</v>
      </c>
      <c r="AV1981" s="12" t="s">
        <v>85</v>
      </c>
      <c r="AW1981" s="12" t="s">
        <v>39</v>
      </c>
      <c r="AX1981" s="12" t="s">
        <v>76</v>
      </c>
      <c r="AY1981" s="261" t="s">
        <v>208</v>
      </c>
    </row>
    <row r="1982" spans="2:51" s="12" customFormat="1" ht="13.5">
      <c r="B1982" s="251"/>
      <c r="C1982" s="252"/>
      <c r="D1982" s="248" t="s">
        <v>218</v>
      </c>
      <c r="E1982" s="253" t="s">
        <v>22</v>
      </c>
      <c r="F1982" s="254" t="s">
        <v>1526</v>
      </c>
      <c r="G1982" s="252"/>
      <c r="H1982" s="255">
        <v>7.648</v>
      </c>
      <c r="I1982" s="256"/>
      <c r="J1982" s="252"/>
      <c r="K1982" s="252"/>
      <c r="L1982" s="257"/>
      <c r="M1982" s="258"/>
      <c r="N1982" s="259"/>
      <c r="O1982" s="259"/>
      <c r="P1982" s="259"/>
      <c r="Q1982" s="259"/>
      <c r="R1982" s="259"/>
      <c r="S1982" s="259"/>
      <c r="T1982" s="260"/>
      <c r="AT1982" s="261" t="s">
        <v>218</v>
      </c>
      <c r="AU1982" s="261" t="s">
        <v>85</v>
      </c>
      <c r="AV1982" s="12" t="s">
        <v>85</v>
      </c>
      <c r="AW1982" s="12" t="s">
        <v>39</v>
      </c>
      <c r="AX1982" s="12" t="s">
        <v>76</v>
      </c>
      <c r="AY1982" s="261" t="s">
        <v>208</v>
      </c>
    </row>
    <row r="1983" spans="2:51" s="12" customFormat="1" ht="13.5">
      <c r="B1983" s="251"/>
      <c r="C1983" s="252"/>
      <c r="D1983" s="248" t="s">
        <v>218</v>
      </c>
      <c r="E1983" s="253" t="s">
        <v>22</v>
      </c>
      <c r="F1983" s="254" t="s">
        <v>1527</v>
      </c>
      <c r="G1983" s="252"/>
      <c r="H1983" s="255">
        <v>11.785</v>
      </c>
      <c r="I1983" s="256"/>
      <c r="J1983" s="252"/>
      <c r="K1983" s="252"/>
      <c r="L1983" s="257"/>
      <c r="M1983" s="258"/>
      <c r="N1983" s="259"/>
      <c r="O1983" s="259"/>
      <c r="P1983" s="259"/>
      <c r="Q1983" s="259"/>
      <c r="R1983" s="259"/>
      <c r="S1983" s="259"/>
      <c r="T1983" s="260"/>
      <c r="AT1983" s="261" t="s">
        <v>218</v>
      </c>
      <c r="AU1983" s="261" t="s">
        <v>85</v>
      </c>
      <c r="AV1983" s="12" t="s">
        <v>85</v>
      </c>
      <c r="AW1983" s="12" t="s">
        <v>39</v>
      </c>
      <c r="AX1983" s="12" t="s">
        <v>76</v>
      </c>
      <c r="AY1983" s="261" t="s">
        <v>208</v>
      </c>
    </row>
    <row r="1984" spans="2:51" s="12" customFormat="1" ht="13.5">
      <c r="B1984" s="251"/>
      <c r="C1984" s="252"/>
      <c r="D1984" s="248" t="s">
        <v>218</v>
      </c>
      <c r="E1984" s="253" t="s">
        <v>22</v>
      </c>
      <c r="F1984" s="254" t="s">
        <v>1528</v>
      </c>
      <c r="G1984" s="252"/>
      <c r="H1984" s="255">
        <v>6.432</v>
      </c>
      <c r="I1984" s="256"/>
      <c r="J1984" s="252"/>
      <c r="K1984" s="252"/>
      <c r="L1984" s="257"/>
      <c r="M1984" s="258"/>
      <c r="N1984" s="259"/>
      <c r="O1984" s="259"/>
      <c r="P1984" s="259"/>
      <c r="Q1984" s="259"/>
      <c r="R1984" s="259"/>
      <c r="S1984" s="259"/>
      <c r="T1984" s="260"/>
      <c r="AT1984" s="261" t="s">
        <v>218</v>
      </c>
      <c r="AU1984" s="261" t="s">
        <v>85</v>
      </c>
      <c r="AV1984" s="12" t="s">
        <v>85</v>
      </c>
      <c r="AW1984" s="12" t="s">
        <v>39</v>
      </c>
      <c r="AX1984" s="12" t="s">
        <v>76</v>
      </c>
      <c r="AY1984" s="261" t="s">
        <v>208</v>
      </c>
    </row>
    <row r="1985" spans="2:51" s="12" customFormat="1" ht="13.5">
      <c r="B1985" s="251"/>
      <c r="C1985" s="252"/>
      <c r="D1985" s="248" t="s">
        <v>218</v>
      </c>
      <c r="E1985" s="253" t="s">
        <v>22</v>
      </c>
      <c r="F1985" s="254" t="s">
        <v>1529</v>
      </c>
      <c r="G1985" s="252"/>
      <c r="H1985" s="255">
        <v>12.081</v>
      </c>
      <c r="I1985" s="256"/>
      <c r="J1985" s="252"/>
      <c r="K1985" s="252"/>
      <c r="L1985" s="257"/>
      <c r="M1985" s="258"/>
      <c r="N1985" s="259"/>
      <c r="O1985" s="259"/>
      <c r="P1985" s="259"/>
      <c r="Q1985" s="259"/>
      <c r="R1985" s="259"/>
      <c r="S1985" s="259"/>
      <c r="T1985" s="260"/>
      <c r="AT1985" s="261" t="s">
        <v>218</v>
      </c>
      <c r="AU1985" s="261" t="s">
        <v>85</v>
      </c>
      <c r="AV1985" s="12" t="s">
        <v>85</v>
      </c>
      <c r="AW1985" s="12" t="s">
        <v>39</v>
      </c>
      <c r="AX1985" s="12" t="s">
        <v>76</v>
      </c>
      <c r="AY1985" s="261" t="s">
        <v>208</v>
      </c>
    </row>
    <row r="1986" spans="2:51" s="12" customFormat="1" ht="13.5">
      <c r="B1986" s="251"/>
      <c r="C1986" s="252"/>
      <c r="D1986" s="248" t="s">
        <v>218</v>
      </c>
      <c r="E1986" s="253" t="s">
        <v>22</v>
      </c>
      <c r="F1986" s="254" t="s">
        <v>1530</v>
      </c>
      <c r="G1986" s="252"/>
      <c r="H1986" s="255">
        <v>4.383</v>
      </c>
      <c r="I1986" s="256"/>
      <c r="J1986" s="252"/>
      <c r="K1986" s="252"/>
      <c r="L1986" s="257"/>
      <c r="M1986" s="258"/>
      <c r="N1986" s="259"/>
      <c r="O1986" s="259"/>
      <c r="P1986" s="259"/>
      <c r="Q1986" s="259"/>
      <c r="R1986" s="259"/>
      <c r="S1986" s="259"/>
      <c r="T1986" s="260"/>
      <c r="AT1986" s="261" t="s">
        <v>218</v>
      </c>
      <c r="AU1986" s="261" t="s">
        <v>85</v>
      </c>
      <c r="AV1986" s="12" t="s">
        <v>85</v>
      </c>
      <c r="AW1986" s="12" t="s">
        <v>39</v>
      </c>
      <c r="AX1986" s="12" t="s">
        <v>76</v>
      </c>
      <c r="AY1986" s="261" t="s">
        <v>208</v>
      </c>
    </row>
    <row r="1987" spans="2:51" s="15" customFormat="1" ht="13.5">
      <c r="B1987" s="296"/>
      <c r="C1987" s="297"/>
      <c r="D1987" s="248" t="s">
        <v>218</v>
      </c>
      <c r="E1987" s="298" t="s">
        <v>22</v>
      </c>
      <c r="F1987" s="299" t="s">
        <v>703</v>
      </c>
      <c r="G1987" s="297"/>
      <c r="H1987" s="300">
        <v>435.122</v>
      </c>
      <c r="I1987" s="301"/>
      <c r="J1987" s="297"/>
      <c r="K1987" s="297"/>
      <c r="L1987" s="302"/>
      <c r="M1987" s="303"/>
      <c r="N1987" s="304"/>
      <c r="O1987" s="304"/>
      <c r="P1987" s="304"/>
      <c r="Q1987" s="304"/>
      <c r="R1987" s="304"/>
      <c r="S1987" s="304"/>
      <c r="T1987" s="305"/>
      <c r="AT1987" s="306" t="s">
        <v>218</v>
      </c>
      <c r="AU1987" s="306" t="s">
        <v>85</v>
      </c>
      <c r="AV1987" s="15" t="s">
        <v>104</v>
      </c>
      <c r="AW1987" s="15" t="s">
        <v>39</v>
      </c>
      <c r="AX1987" s="15" t="s">
        <v>76</v>
      </c>
      <c r="AY1987" s="306" t="s">
        <v>208</v>
      </c>
    </row>
    <row r="1988" spans="2:51" s="14" customFormat="1" ht="13.5">
      <c r="B1988" s="273"/>
      <c r="C1988" s="274"/>
      <c r="D1988" s="248" t="s">
        <v>218</v>
      </c>
      <c r="E1988" s="275" t="s">
        <v>22</v>
      </c>
      <c r="F1988" s="276" t="s">
        <v>753</v>
      </c>
      <c r="G1988" s="274"/>
      <c r="H1988" s="275" t="s">
        <v>22</v>
      </c>
      <c r="I1988" s="277"/>
      <c r="J1988" s="274"/>
      <c r="K1988" s="274"/>
      <c r="L1988" s="278"/>
      <c r="M1988" s="279"/>
      <c r="N1988" s="280"/>
      <c r="O1988" s="280"/>
      <c r="P1988" s="280"/>
      <c r="Q1988" s="280"/>
      <c r="R1988" s="280"/>
      <c r="S1988" s="280"/>
      <c r="T1988" s="281"/>
      <c r="AT1988" s="282" t="s">
        <v>218</v>
      </c>
      <c r="AU1988" s="282" t="s">
        <v>85</v>
      </c>
      <c r="AV1988" s="14" t="s">
        <v>18</v>
      </c>
      <c r="AW1988" s="14" t="s">
        <v>39</v>
      </c>
      <c r="AX1988" s="14" t="s">
        <v>76</v>
      </c>
      <c r="AY1988" s="282" t="s">
        <v>208</v>
      </c>
    </row>
    <row r="1989" spans="2:51" s="12" customFormat="1" ht="13.5">
      <c r="B1989" s="251"/>
      <c r="C1989" s="252"/>
      <c r="D1989" s="248" t="s">
        <v>218</v>
      </c>
      <c r="E1989" s="253" t="s">
        <v>22</v>
      </c>
      <c r="F1989" s="254" t="s">
        <v>1531</v>
      </c>
      <c r="G1989" s="252"/>
      <c r="H1989" s="255">
        <v>17.564</v>
      </c>
      <c r="I1989" s="256"/>
      <c r="J1989" s="252"/>
      <c r="K1989" s="252"/>
      <c r="L1989" s="257"/>
      <c r="M1989" s="258"/>
      <c r="N1989" s="259"/>
      <c r="O1989" s="259"/>
      <c r="P1989" s="259"/>
      <c r="Q1989" s="259"/>
      <c r="R1989" s="259"/>
      <c r="S1989" s="259"/>
      <c r="T1989" s="260"/>
      <c r="AT1989" s="261" t="s">
        <v>218</v>
      </c>
      <c r="AU1989" s="261" t="s">
        <v>85</v>
      </c>
      <c r="AV1989" s="12" t="s">
        <v>85</v>
      </c>
      <c r="AW1989" s="12" t="s">
        <v>39</v>
      </c>
      <c r="AX1989" s="12" t="s">
        <v>76</v>
      </c>
      <c r="AY1989" s="261" t="s">
        <v>208</v>
      </c>
    </row>
    <row r="1990" spans="2:51" s="12" customFormat="1" ht="13.5">
      <c r="B1990" s="251"/>
      <c r="C1990" s="252"/>
      <c r="D1990" s="248" t="s">
        <v>218</v>
      </c>
      <c r="E1990" s="253" t="s">
        <v>22</v>
      </c>
      <c r="F1990" s="254" t="s">
        <v>1532</v>
      </c>
      <c r="G1990" s="252"/>
      <c r="H1990" s="255">
        <v>0</v>
      </c>
      <c r="I1990" s="256"/>
      <c r="J1990" s="252"/>
      <c r="K1990" s="252"/>
      <c r="L1990" s="257"/>
      <c r="M1990" s="258"/>
      <c r="N1990" s="259"/>
      <c r="O1990" s="259"/>
      <c r="P1990" s="259"/>
      <c r="Q1990" s="259"/>
      <c r="R1990" s="259"/>
      <c r="S1990" s="259"/>
      <c r="T1990" s="260"/>
      <c r="AT1990" s="261" t="s">
        <v>218</v>
      </c>
      <c r="AU1990" s="261" t="s">
        <v>85</v>
      </c>
      <c r="AV1990" s="12" t="s">
        <v>85</v>
      </c>
      <c r="AW1990" s="12" t="s">
        <v>39</v>
      </c>
      <c r="AX1990" s="12" t="s">
        <v>76</v>
      </c>
      <c r="AY1990" s="261" t="s">
        <v>208</v>
      </c>
    </row>
    <row r="1991" spans="2:51" s="12" customFormat="1" ht="13.5">
      <c r="B1991" s="251"/>
      <c r="C1991" s="252"/>
      <c r="D1991" s="248" t="s">
        <v>218</v>
      </c>
      <c r="E1991" s="253" t="s">
        <v>22</v>
      </c>
      <c r="F1991" s="254" t="s">
        <v>1533</v>
      </c>
      <c r="G1991" s="252"/>
      <c r="H1991" s="255">
        <v>88.65</v>
      </c>
      <c r="I1991" s="256"/>
      <c r="J1991" s="252"/>
      <c r="K1991" s="252"/>
      <c r="L1991" s="257"/>
      <c r="M1991" s="258"/>
      <c r="N1991" s="259"/>
      <c r="O1991" s="259"/>
      <c r="P1991" s="259"/>
      <c r="Q1991" s="259"/>
      <c r="R1991" s="259"/>
      <c r="S1991" s="259"/>
      <c r="T1991" s="260"/>
      <c r="AT1991" s="261" t="s">
        <v>218</v>
      </c>
      <c r="AU1991" s="261" t="s">
        <v>85</v>
      </c>
      <c r="AV1991" s="12" t="s">
        <v>85</v>
      </c>
      <c r="AW1991" s="12" t="s">
        <v>39</v>
      </c>
      <c r="AX1991" s="12" t="s">
        <v>76</v>
      </c>
      <c r="AY1991" s="261" t="s">
        <v>208</v>
      </c>
    </row>
    <row r="1992" spans="2:51" s="12" customFormat="1" ht="13.5">
      <c r="B1992" s="251"/>
      <c r="C1992" s="252"/>
      <c r="D1992" s="248" t="s">
        <v>218</v>
      </c>
      <c r="E1992" s="253" t="s">
        <v>22</v>
      </c>
      <c r="F1992" s="254" t="s">
        <v>1534</v>
      </c>
      <c r="G1992" s="252"/>
      <c r="H1992" s="255">
        <v>68.125</v>
      </c>
      <c r="I1992" s="256"/>
      <c r="J1992" s="252"/>
      <c r="K1992" s="252"/>
      <c r="L1992" s="257"/>
      <c r="M1992" s="258"/>
      <c r="N1992" s="259"/>
      <c r="O1992" s="259"/>
      <c r="P1992" s="259"/>
      <c r="Q1992" s="259"/>
      <c r="R1992" s="259"/>
      <c r="S1992" s="259"/>
      <c r="T1992" s="260"/>
      <c r="AT1992" s="261" t="s">
        <v>218</v>
      </c>
      <c r="AU1992" s="261" t="s">
        <v>85</v>
      </c>
      <c r="AV1992" s="12" t="s">
        <v>85</v>
      </c>
      <c r="AW1992" s="12" t="s">
        <v>39</v>
      </c>
      <c r="AX1992" s="12" t="s">
        <v>76</v>
      </c>
      <c r="AY1992" s="261" t="s">
        <v>208</v>
      </c>
    </row>
    <row r="1993" spans="2:51" s="12" customFormat="1" ht="13.5">
      <c r="B1993" s="251"/>
      <c r="C1993" s="252"/>
      <c r="D1993" s="248" t="s">
        <v>218</v>
      </c>
      <c r="E1993" s="253" t="s">
        <v>22</v>
      </c>
      <c r="F1993" s="254" t="s">
        <v>1535</v>
      </c>
      <c r="G1993" s="252"/>
      <c r="H1993" s="255">
        <v>27.868</v>
      </c>
      <c r="I1993" s="256"/>
      <c r="J1993" s="252"/>
      <c r="K1993" s="252"/>
      <c r="L1993" s="257"/>
      <c r="M1993" s="258"/>
      <c r="N1993" s="259"/>
      <c r="O1993" s="259"/>
      <c r="P1993" s="259"/>
      <c r="Q1993" s="259"/>
      <c r="R1993" s="259"/>
      <c r="S1993" s="259"/>
      <c r="T1993" s="260"/>
      <c r="AT1993" s="261" t="s">
        <v>218</v>
      </c>
      <c r="AU1993" s="261" t="s">
        <v>85</v>
      </c>
      <c r="AV1993" s="12" t="s">
        <v>85</v>
      </c>
      <c r="AW1993" s="12" t="s">
        <v>39</v>
      </c>
      <c r="AX1993" s="12" t="s">
        <v>76</v>
      </c>
      <c r="AY1993" s="261" t="s">
        <v>208</v>
      </c>
    </row>
    <row r="1994" spans="2:51" s="12" customFormat="1" ht="13.5">
      <c r="B1994" s="251"/>
      <c r="C1994" s="252"/>
      <c r="D1994" s="248" t="s">
        <v>218</v>
      </c>
      <c r="E1994" s="253" t="s">
        <v>22</v>
      </c>
      <c r="F1994" s="254" t="s">
        <v>1536</v>
      </c>
      <c r="G1994" s="252"/>
      <c r="H1994" s="255">
        <v>68.125</v>
      </c>
      <c r="I1994" s="256"/>
      <c r="J1994" s="252"/>
      <c r="K1994" s="252"/>
      <c r="L1994" s="257"/>
      <c r="M1994" s="258"/>
      <c r="N1994" s="259"/>
      <c r="O1994" s="259"/>
      <c r="P1994" s="259"/>
      <c r="Q1994" s="259"/>
      <c r="R1994" s="259"/>
      <c r="S1994" s="259"/>
      <c r="T1994" s="260"/>
      <c r="AT1994" s="261" t="s">
        <v>218</v>
      </c>
      <c r="AU1994" s="261" t="s">
        <v>85</v>
      </c>
      <c r="AV1994" s="12" t="s">
        <v>85</v>
      </c>
      <c r="AW1994" s="12" t="s">
        <v>39</v>
      </c>
      <c r="AX1994" s="12" t="s">
        <v>76</v>
      </c>
      <c r="AY1994" s="261" t="s">
        <v>208</v>
      </c>
    </row>
    <row r="1995" spans="2:51" s="12" customFormat="1" ht="13.5">
      <c r="B1995" s="251"/>
      <c r="C1995" s="252"/>
      <c r="D1995" s="248" t="s">
        <v>218</v>
      </c>
      <c r="E1995" s="253" t="s">
        <v>22</v>
      </c>
      <c r="F1995" s="254" t="s">
        <v>1537</v>
      </c>
      <c r="G1995" s="252"/>
      <c r="H1995" s="255">
        <v>66.94</v>
      </c>
      <c r="I1995" s="256"/>
      <c r="J1995" s="252"/>
      <c r="K1995" s="252"/>
      <c r="L1995" s="257"/>
      <c r="M1995" s="258"/>
      <c r="N1995" s="259"/>
      <c r="O1995" s="259"/>
      <c r="P1995" s="259"/>
      <c r="Q1995" s="259"/>
      <c r="R1995" s="259"/>
      <c r="S1995" s="259"/>
      <c r="T1995" s="260"/>
      <c r="AT1995" s="261" t="s">
        <v>218</v>
      </c>
      <c r="AU1995" s="261" t="s">
        <v>85</v>
      </c>
      <c r="AV1995" s="12" t="s">
        <v>85</v>
      </c>
      <c r="AW1995" s="12" t="s">
        <v>39</v>
      </c>
      <c r="AX1995" s="12" t="s">
        <v>76</v>
      </c>
      <c r="AY1995" s="261" t="s">
        <v>208</v>
      </c>
    </row>
    <row r="1996" spans="2:51" s="12" customFormat="1" ht="13.5">
      <c r="B1996" s="251"/>
      <c r="C1996" s="252"/>
      <c r="D1996" s="248" t="s">
        <v>218</v>
      </c>
      <c r="E1996" s="253" t="s">
        <v>22</v>
      </c>
      <c r="F1996" s="254" t="s">
        <v>1538</v>
      </c>
      <c r="G1996" s="252"/>
      <c r="H1996" s="255">
        <v>18.468</v>
      </c>
      <c r="I1996" s="256"/>
      <c r="J1996" s="252"/>
      <c r="K1996" s="252"/>
      <c r="L1996" s="257"/>
      <c r="M1996" s="258"/>
      <c r="N1996" s="259"/>
      <c r="O1996" s="259"/>
      <c r="P1996" s="259"/>
      <c r="Q1996" s="259"/>
      <c r="R1996" s="259"/>
      <c r="S1996" s="259"/>
      <c r="T1996" s="260"/>
      <c r="AT1996" s="261" t="s">
        <v>218</v>
      </c>
      <c r="AU1996" s="261" t="s">
        <v>85</v>
      </c>
      <c r="AV1996" s="12" t="s">
        <v>85</v>
      </c>
      <c r="AW1996" s="12" t="s">
        <v>39</v>
      </c>
      <c r="AX1996" s="12" t="s">
        <v>76</v>
      </c>
      <c r="AY1996" s="261" t="s">
        <v>208</v>
      </c>
    </row>
    <row r="1997" spans="2:51" s="12" customFormat="1" ht="13.5">
      <c r="B1997" s="251"/>
      <c r="C1997" s="252"/>
      <c r="D1997" s="248" t="s">
        <v>218</v>
      </c>
      <c r="E1997" s="253" t="s">
        <v>22</v>
      </c>
      <c r="F1997" s="254" t="s">
        <v>1539</v>
      </c>
      <c r="G1997" s="252"/>
      <c r="H1997" s="255">
        <v>5.735</v>
      </c>
      <c r="I1997" s="256"/>
      <c r="J1997" s="252"/>
      <c r="K1997" s="252"/>
      <c r="L1997" s="257"/>
      <c r="M1997" s="258"/>
      <c r="N1997" s="259"/>
      <c r="O1997" s="259"/>
      <c r="P1997" s="259"/>
      <c r="Q1997" s="259"/>
      <c r="R1997" s="259"/>
      <c r="S1997" s="259"/>
      <c r="T1997" s="260"/>
      <c r="AT1997" s="261" t="s">
        <v>218</v>
      </c>
      <c r="AU1997" s="261" t="s">
        <v>85</v>
      </c>
      <c r="AV1997" s="12" t="s">
        <v>85</v>
      </c>
      <c r="AW1997" s="12" t="s">
        <v>39</v>
      </c>
      <c r="AX1997" s="12" t="s">
        <v>76</v>
      </c>
      <c r="AY1997" s="261" t="s">
        <v>208</v>
      </c>
    </row>
    <row r="1998" spans="2:51" s="12" customFormat="1" ht="13.5">
      <c r="B1998" s="251"/>
      <c r="C1998" s="252"/>
      <c r="D1998" s="248" t="s">
        <v>218</v>
      </c>
      <c r="E1998" s="253" t="s">
        <v>22</v>
      </c>
      <c r="F1998" s="254" t="s">
        <v>1540</v>
      </c>
      <c r="G1998" s="252"/>
      <c r="H1998" s="255">
        <v>13.717</v>
      </c>
      <c r="I1998" s="256"/>
      <c r="J1998" s="252"/>
      <c r="K1998" s="252"/>
      <c r="L1998" s="257"/>
      <c r="M1998" s="258"/>
      <c r="N1998" s="259"/>
      <c r="O1998" s="259"/>
      <c r="P1998" s="259"/>
      <c r="Q1998" s="259"/>
      <c r="R1998" s="259"/>
      <c r="S1998" s="259"/>
      <c r="T1998" s="260"/>
      <c r="AT1998" s="261" t="s">
        <v>218</v>
      </c>
      <c r="AU1998" s="261" t="s">
        <v>85</v>
      </c>
      <c r="AV1998" s="12" t="s">
        <v>85</v>
      </c>
      <c r="AW1998" s="12" t="s">
        <v>39</v>
      </c>
      <c r="AX1998" s="12" t="s">
        <v>76</v>
      </c>
      <c r="AY1998" s="261" t="s">
        <v>208</v>
      </c>
    </row>
    <row r="1999" spans="2:51" s="12" customFormat="1" ht="13.5">
      <c r="B1999" s="251"/>
      <c r="C1999" s="252"/>
      <c r="D1999" s="248" t="s">
        <v>218</v>
      </c>
      <c r="E1999" s="253" t="s">
        <v>22</v>
      </c>
      <c r="F1999" s="254" t="s">
        <v>1541</v>
      </c>
      <c r="G1999" s="252"/>
      <c r="H1999" s="255">
        <v>5.585</v>
      </c>
      <c r="I1999" s="256"/>
      <c r="J1999" s="252"/>
      <c r="K1999" s="252"/>
      <c r="L1999" s="257"/>
      <c r="M1999" s="258"/>
      <c r="N1999" s="259"/>
      <c r="O1999" s="259"/>
      <c r="P1999" s="259"/>
      <c r="Q1999" s="259"/>
      <c r="R1999" s="259"/>
      <c r="S1999" s="259"/>
      <c r="T1999" s="260"/>
      <c r="AT1999" s="261" t="s">
        <v>218</v>
      </c>
      <c r="AU1999" s="261" t="s">
        <v>85</v>
      </c>
      <c r="AV1999" s="12" t="s">
        <v>85</v>
      </c>
      <c r="AW1999" s="12" t="s">
        <v>39</v>
      </c>
      <c r="AX1999" s="12" t="s">
        <v>76</v>
      </c>
      <c r="AY1999" s="261" t="s">
        <v>208</v>
      </c>
    </row>
    <row r="2000" spans="2:51" s="12" customFormat="1" ht="13.5">
      <c r="B2000" s="251"/>
      <c r="C2000" s="252"/>
      <c r="D2000" s="248" t="s">
        <v>218</v>
      </c>
      <c r="E2000" s="253" t="s">
        <v>22</v>
      </c>
      <c r="F2000" s="254" t="s">
        <v>1542</v>
      </c>
      <c r="G2000" s="252"/>
      <c r="H2000" s="255">
        <v>7.265</v>
      </c>
      <c r="I2000" s="256"/>
      <c r="J2000" s="252"/>
      <c r="K2000" s="252"/>
      <c r="L2000" s="257"/>
      <c r="M2000" s="258"/>
      <c r="N2000" s="259"/>
      <c r="O2000" s="259"/>
      <c r="P2000" s="259"/>
      <c r="Q2000" s="259"/>
      <c r="R2000" s="259"/>
      <c r="S2000" s="259"/>
      <c r="T2000" s="260"/>
      <c r="AT2000" s="261" t="s">
        <v>218</v>
      </c>
      <c r="AU2000" s="261" t="s">
        <v>85</v>
      </c>
      <c r="AV2000" s="12" t="s">
        <v>85</v>
      </c>
      <c r="AW2000" s="12" t="s">
        <v>39</v>
      </c>
      <c r="AX2000" s="12" t="s">
        <v>76</v>
      </c>
      <c r="AY2000" s="261" t="s">
        <v>208</v>
      </c>
    </row>
    <row r="2001" spans="2:51" s="12" customFormat="1" ht="13.5">
      <c r="B2001" s="251"/>
      <c r="C2001" s="252"/>
      <c r="D2001" s="248" t="s">
        <v>218</v>
      </c>
      <c r="E2001" s="253" t="s">
        <v>22</v>
      </c>
      <c r="F2001" s="254" t="s">
        <v>1543</v>
      </c>
      <c r="G2001" s="252"/>
      <c r="H2001" s="255">
        <v>12.516</v>
      </c>
      <c r="I2001" s="256"/>
      <c r="J2001" s="252"/>
      <c r="K2001" s="252"/>
      <c r="L2001" s="257"/>
      <c r="M2001" s="258"/>
      <c r="N2001" s="259"/>
      <c r="O2001" s="259"/>
      <c r="P2001" s="259"/>
      <c r="Q2001" s="259"/>
      <c r="R2001" s="259"/>
      <c r="S2001" s="259"/>
      <c r="T2001" s="260"/>
      <c r="AT2001" s="261" t="s">
        <v>218</v>
      </c>
      <c r="AU2001" s="261" t="s">
        <v>85</v>
      </c>
      <c r="AV2001" s="12" t="s">
        <v>85</v>
      </c>
      <c r="AW2001" s="12" t="s">
        <v>39</v>
      </c>
      <c r="AX2001" s="12" t="s">
        <v>76</v>
      </c>
      <c r="AY2001" s="261" t="s">
        <v>208</v>
      </c>
    </row>
    <row r="2002" spans="2:51" s="12" customFormat="1" ht="13.5">
      <c r="B2002" s="251"/>
      <c r="C2002" s="252"/>
      <c r="D2002" s="248" t="s">
        <v>218</v>
      </c>
      <c r="E2002" s="253" t="s">
        <v>22</v>
      </c>
      <c r="F2002" s="254" t="s">
        <v>1544</v>
      </c>
      <c r="G2002" s="252"/>
      <c r="H2002" s="255">
        <v>6.432</v>
      </c>
      <c r="I2002" s="256"/>
      <c r="J2002" s="252"/>
      <c r="K2002" s="252"/>
      <c r="L2002" s="257"/>
      <c r="M2002" s="258"/>
      <c r="N2002" s="259"/>
      <c r="O2002" s="259"/>
      <c r="P2002" s="259"/>
      <c r="Q2002" s="259"/>
      <c r="R2002" s="259"/>
      <c r="S2002" s="259"/>
      <c r="T2002" s="260"/>
      <c r="AT2002" s="261" t="s">
        <v>218</v>
      </c>
      <c r="AU2002" s="261" t="s">
        <v>85</v>
      </c>
      <c r="AV2002" s="12" t="s">
        <v>85</v>
      </c>
      <c r="AW2002" s="12" t="s">
        <v>39</v>
      </c>
      <c r="AX2002" s="12" t="s">
        <v>76</v>
      </c>
      <c r="AY2002" s="261" t="s">
        <v>208</v>
      </c>
    </row>
    <row r="2003" spans="2:51" s="12" customFormat="1" ht="13.5">
      <c r="B2003" s="251"/>
      <c r="C2003" s="252"/>
      <c r="D2003" s="248" t="s">
        <v>218</v>
      </c>
      <c r="E2003" s="253" t="s">
        <v>22</v>
      </c>
      <c r="F2003" s="254" t="s">
        <v>1545</v>
      </c>
      <c r="G2003" s="252"/>
      <c r="H2003" s="255">
        <v>12.66</v>
      </c>
      <c r="I2003" s="256"/>
      <c r="J2003" s="252"/>
      <c r="K2003" s="252"/>
      <c r="L2003" s="257"/>
      <c r="M2003" s="258"/>
      <c r="N2003" s="259"/>
      <c r="O2003" s="259"/>
      <c r="P2003" s="259"/>
      <c r="Q2003" s="259"/>
      <c r="R2003" s="259"/>
      <c r="S2003" s="259"/>
      <c r="T2003" s="260"/>
      <c r="AT2003" s="261" t="s">
        <v>218</v>
      </c>
      <c r="AU2003" s="261" t="s">
        <v>85</v>
      </c>
      <c r="AV2003" s="12" t="s">
        <v>85</v>
      </c>
      <c r="AW2003" s="12" t="s">
        <v>39</v>
      </c>
      <c r="AX2003" s="12" t="s">
        <v>76</v>
      </c>
      <c r="AY2003" s="261" t="s">
        <v>208</v>
      </c>
    </row>
    <row r="2004" spans="2:51" s="12" customFormat="1" ht="13.5">
      <c r="B2004" s="251"/>
      <c r="C2004" s="252"/>
      <c r="D2004" s="248" t="s">
        <v>218</v>
      </c>
      <c r="E2004" s="253" t="s">
        <v>22</v>
      </c>
      <c r="F2004" s="254" t="s">
        <v>1546</v>
      </c>
      <c r="G2004" s="252"/>
      <c r="H2004" s="255">
        <v>4.627</v>
      </c>
      <c r="I2004" s="256"/>
      <c r="J2004" s="252"/>
      <c r="K2004" s="252"/>
      <c r="L2004" s="257"/>
      <c r="M2004" s="258"/>
      <c r="N2004" s="259"/>
      <c r="O2004" s="259"/>
      <c r="P2004" s="259"/>
      <c r="Q2004" s="259"/>
      <c r="R2004" s="259"/>
      <c r="S2004" s="259"/>
      <c r="T2004" s="260"/>
      <c r="AT2004" s="261" t="s">
        <v>218</v>
      </c>
      <c r="AU2004" s="261" t="s">
        <v>85</v>
      </c>
      <c r="AV2004" s="12" t="s">
        <v>85</v>
      </c>
      <c r="AW2004" s="12" t="s">
        <v>39</v>
      </c>
      <c r="AX2004" s="12" t="s">
        <v>76</v>
      </c>
      <c r="AY2004" s="261" t="s">
        <v>208</v>
      </c>
    </row>
    <row r="2005" spans="2:51" s="15" customFormat="1" ht="13.5">
      <c r="B2005" s="296"/>
      <c r="C2005" s="297"/>
      <c r="D2005" s="248" t="s">
        <v>218</v>
      </c>
      <c r="E2005" s="298" t="s">
        <v>22</v>
      </c>
      <c r="F2005" s="299" t="s">
        <v>710</v>
      </c>
      <c r="G2005" s="297"/>
      <c r="H2005" s="300">
        <v>424.277</v>
      </c>
      <c r="I2005" s="301"/>
      <c r="J2005" s="297"/>
      <c r="K2005" s="297"/>
      <c r="L2005" s="302"/>
      <c r="M2005" s="303"/>
      <c r="N2005" s="304"/>
      <c r="O2005" s="304"/>
      <c r="P2005" s="304"/>
      <c r="Q2005" s="304"/>
      <c r="R2005" s="304"/>
      <c r="S2005" s="304"/>
      <c r="T2005" s="305"/>
      <c r="AT2005" s="306" t="s">
        <v>218</v>
      </c>
      <c r="AU2005" s="306" t="s">
        <v>85</v>
      </c>
      <c r="AV2005" s="15" t="s">
        <v>104</v>
      </c>
      <c r="AW2005" s="15" t="s">
        <v>39</v>
      </c>
      <c r="AX2005" s="15" t="s">
        <v>76</v>
      </c>
      <c r="AY2005" s="306" t="s">
        <v>208</v>
      </c>
    </row>
    <row r="2006" spans="2:51" s="13" customFormat="1" ht="13.5">
      <c r="B2006" s="262"/>
      <c r="C2006" s="263"/>
      <c r="D2006" s="248" t="s">
        <v>218</v>
      </c>
      <c r="E2006" s="264" t="s">
        <v>22</v>
      </c>
      <c r="F2006" s="265" t="s">
        <v>259</v>
      </c>
      <c r="G2006" s="263"/>
      <c r="H2006" s="266">
        <v>859.399</v>
      </c>
      <c r="I2006" s="267"/>
      <c r="J2006" s="263"/>
      <c r="K2006" s="263"/>
      <c r="L2006" s="268"/>
      <c r="M2006" s="269"/>
      <c r="N2006" s="270"/>
      <c r="O2006" s="270"/>
      <c r="P2006" s="270"/>
      <c r="Q2006" s="270"/>
      <c r="R2006" s="270"/>
      <c r="S2006" s="270"/>
      <c r="T2006" s="271"/>
      <c r="AT2006" s="272" t="s">
        <v>218</v>
      </c>
      <c r="AU2006" s="272" t="s">
        <v>85</v>
      </c>
      <c r="AV2006" s="13" t="s">
        <v>121</v>
      </c>
      <c r="AW2006" s="13" t="s">
        <v>39</v>
      </c>
      <c r="AX2006" s="13" t="s">
        <v>18</v>
      </c>
      <c r="AY2006" s="272" t="s">
        <v>208</v>
      </c>
    </row>
    <row r="2007" spans="2:65" s="1" customFormat="1" ht="16.5" customHeight="1">
      <c r="B2007" s="48"/>
      <c r="C2007" s="286" t="s">
        <v>2207</v>
      </c>
      <c r="D2007" s="286" t="s">
        <v>468</v>
      </c>
      <c r="E2007" s="287" t="s">
        <v>2208</v>
      </c>
      <c r="F2007" s="288" t="s">
        <v>2209</v>
      </c>
      <c r="G2007" s="289" t="s">
        <v>213</v>
      </c>
      <c r="H2007" s="290">
        <v>910.963</v>
      </c>
      <c r="I2007" s="291"/>
      <c r="J2007" s="292">
        <f>ROUND(I2007*H2007,2)</f>
        <v>0</v>
      </c>
      <c r="K2007" s="288" t="s">
        <v>214</v>
      </c>
      <c r="L2007" s="293"/>
      <c r="M2007" s="294" t="s">
        <v>22</v>
      </c>
      <c r="N2007" s="295" t="s">
        <v>47</v>
      </c>
      <c r="O2007" s="49"/>
      <c r="P2007" s="245">
        <f>O2007*H2007</f>
        <v>0</v>
      </c>
      <c r="Q2007" s="245">
        <v>0.00046</v>
      </c>
      <c r="R2007" s="245">
        <f>Q2007*H2007</f>
        <v>0.41904298</v>
      </c>
      <c r="S2007" s="245">
        <v>0</v>
      </c>
      <c r="T2007" s="246">
        <f>S2007*H2007</f>
        <v>0</v>
      </c>
      <c r="AR2007" s="26" t="s">
        <v>559</v>
      </c>
      <c r="AT2007" s="26" t="s">
        <v>468</v>
      </c>
      <c r="AU2007" s="26" t="s">
        <v>85</v>
      </c>
      <c r="AY2007" s="26" t="s">
        <v>208</v>
      </c>
      <c r="BE2007" s="247">
        <f>IF(N2007="základní",J2007,0)</f>
        <v>0</v>
      </c>
      <c r="BF2007" s="247">
        <f>IF(N2007="snížená",J2007,0)</f>
        <v>0</v>
      </c>
      <c r="BG2007" s="247">
        <f>IF(N2007="zákl. přenesená",J2007,0)</f>
        <v>0</v>
      </c>
      <c r="BH2007" s="247">
        <f>IF(N2007="sníž. přenesená",J2007,0)</f>
        <v>0</v>
      </c>
      <c r="BI2007" s="247">
        <f>IF(N2007="nulová",J2007,0)</f>
        <v>0</v>
      </c>
      <c r="BJ2007" s="26" t="s">
        <v>18</v>
      </c>
      <c r="BK2007" s="247">
        <f>ROUND(I2007*H2007,2)</f>
        <v>0</v>
      </c>
      <c r="BL2007" s="26" t="s">
        <v>300</v>
      </c>
      <c r="BM2007" s="26" t="s">
        <v>2210</v>
      </c>
    </row>
    <row r="2008" spans="2:51" s="12" customFormat="1" ht="13.5">
      <c r="B2008" s="251"/>
      <c r="C2008" s="252"/>
      <c r="D2008" s="248" t="s">
        <v>218</v>
      </c>
      <c r="E2008" s="252"/>
      <c r="F2008" s="254" t="s">
        <v>2211</v>
      </c>
      <c r="G2008" s="252"/>
      <c r="H2008" s="255">
        <v>910.963</v>
      </c>
      <c r="I2008" s="256"/>
      <c r="J2008" s="252"/>
      <c r="K2008" s="252"/>
      <c r="L2008" s="257"/>
      <c r="M2008" s="258"/>
      <c r="N2008" s="259"/>
      <c r="O2008" s="259"/>
      <c r="P2008" s="259"/>
      <c r="Q2008" s="259"/>
      <c r="R2008" s="259"/>
      <c r="S2008" s="259"/>
      <c r="T2008" s="260"/>
      <c r="AT2008" s="261" t="s">
        <v>218</v>
      </c>
      <c r="AU2008" s="261" t="s">
        <v>85</v>
      </c>
      <c r="AV2008" s="12" t="s">
        <v>85</v>
      </c>
      <c r="AW2008" s="12" t="s">
        <v>6</v>
      </c>
      <c r="AX2008" s="12" t="s">
        <v>18</v>
      </c>
      <c r="AY2008" s="261" t="s">
        <v>208</v>
      </c>
    </row>
    <row r="2009" spans="2:65" s="1" customFormat="1" ht="25.5" customHeight="1">
      <c r="B2009" s="48"/>
      <c r="C2009" s="236" t="s">
        <v>2212</v>
      </c>
      <c r="D2009" s="236" t="s">
        <v>210</v>
      </c>
      <c r="E2009" s="237" t="s">
        <v>2213</v>
      </c>
      <c r="F2009" s="238" t="s">
        <v>2214</v>
      </c>
      <c r="G2009" s="239" t="s">
        <v>213</v>
      </c>
      <c r="H2009" s="240">
        <v>499.481</v>
      </c>
      <c r="I2009" s="241"/>
      <c r="J2009" s="242">
        <f>ROUND(I2009*H2009,2)</f>
        <v>0</v>
      </c>
      <c r="K2009" s="238" t="s">
        <v>214</v>
      </c>
      <c r="L2009" s="74"/>
      <c r="M2009" s="243" t="s">
        <v>22</v>
      </c>
      <c r="N2009" s="244" t="s">
        <v>47</v>
      </c>
      <c r="O2009" s="49"/>
      <c r="P2009" s="245">
        <f>O2009*H2009</f>
        <v>0</v>
      </c>
      <c r="Q2009" s="245">
        <v>0</v>
      </c>
      <c r="R2009" s="245">
        <f>Q2009*H2009</f>
        <v>0</v>
      </c>
      <c r="S2009" s="245">
        <v>0</v>
      </c>
      <c r="T2009" s="246">
        <f>S2009*H2009</f>
        <v>0</v>
      </c>
      <c r="AR2009" s="26" t="s">
        <v>300</v>
      </c>
      <c r="AT2009" s="26" t="s">
        <v>210</v>
      </c>
      <c r="AU2009" s="26" t="s">
        <v>85</v>
      </c>
      <c r="AY2009" s="26" t="s">
        <v>208</v>
      </c>
      <c r="BE2009" s="247">
        <f>IF(N2009="základní",J2009,0)</f>
        <v>0</v>
      </c>
      <c r="BF2009" s="247">
        <f>IF(N2009="snížená",J2009,0)</f>
        <v>0</v>
      </c>
      <c r="BG2009" s="247">
        <f>IF(N2009="zákl. přenesená",J2009,0)</f>
        <v>0</v>
      </c>
      <c r="BH2009" s="247">
        <f>IF(N2009="sníž. přenesená",J2009,0)</f>
        <v>0</v>
      </c>
      <c r="BI2009" s="247">
        <f>IF(N2009="nulová",J2009,0)</f>
        <v>0</v>
      </c>
      <c r="BJ2009" s="26" t="s">
        <v>18</v>
      </c>
      <c r="BK2009" s="247">
        <f>ROUND(I2009*H2009,2)</f>
        <v>0</v>
      </c>
      <c r="BL2009" s="26" t="s">
        <v>300</v>
      </c>
      <c r="BM2009" s="26" t="s">
        <v>2215</v>
      </c>
    </row>
    <row r="2010" spans="2:47" s="1" customFormat="1" ht="13.5">
      <c r="B2010" s="48"/>
      <c r="C2010" s="76"/>
      <c r="D2010" s="248" t="s">
        <v>216</v>
      </c>
      <c r="E2010" s="76"/>
      <c r="F2010" s="249" t="s">
        <v>2206</v>
      </c>
      <c r="G2010" s="76"/>
      <c r="H2010" s="76"/>
      <c r="I2010" s="206"/>
      <c r="J2010" s="76"/>
      <c r="K2010" s="76"/>
      <c r="L2010" s="74"/>
      <c r="M2010" s="250"/>
      <c r="N2010" s="49"/>
      <c r="O2010" s="49"/>
      <c r="P2010" s="49"/>
      <c r="Q2010" s="49"/>
      <c r="R2010" s="49"/>
      <c r="S2010" s="49"/>
      <c r="T2010" s="97"/>
      <c r="AT2010" s="26" t="s">
        <v>216</v>
      </c>
      <c r="AU2010" s="26" t="s">
        <v>85</v>
      </c>
    </row>
    <row r="2011" spans="2:51" s="14" customFormat="1" ht="13.5">
      <c r="B2011" s="273"/>
      <c r="C2011" s="274"/>
      <c r="D2011" s="248" t="s">
        <v>218</v>
      </c>
      <c r="E2011" s="275" t="s">
        <v>22</v>
      </c>
      <c r="F2011" s="276" t="s">
        <v>751</v>
      </c>
      <c r="G2011" s="274"/>
      <c r="H2011" s="275" t="s">
        <v>22</v>
      </c>
      <c r="I2011" s="277"/>
      <c r="J2011" s="274"/>
      <c r="K2011" s="274"/>
      <c r="L2011" s="278"/>
      <c r="M2011" s="279"/>
      <c r="N2011" s="280"/>
      <c r="O2011" s="280"/>
      <c r="P2011" s="280"/>
      <c r="Q2011" s="280"/>
      <c r="R2011" s="280"/>
      <c r="S2011" s="280"/>
      <c r="T2011" s="281"/>
      <c r="AT2011" s="282" t="s">
        <v>218</v>
      </c>
      <c r="AU2011" s="282" t="s">
        <v>85</v>
      </c>
      <c r="AV2011" s="14" t="s">
        <v>18</v>
      </c>
      <c r="AW2011" s="14" t="s">
        <v>39</v>
      </c>
      <c r="AX2011" s="14" t="s">
        <v>76</v>
      </c>
      <c r="AY2011" s="282" t="s">
        <v>208</v>
      </c>
    </row>
    <row r="2012" spans="2:51" s="12" customFormat="1" ht="13.5">
      <c r="B2012" s="251"/>
      <c r="C2012" s="252"/>
      <c r="D2012" s="248" t="s">
        <v>218</v>
      </c>
      <c r="E2012" s="253" t="s">
        <v>22</v>
      </c>
      <c r="F2012" s="254" t="s">
        <v>1498</v>
      </c>
      <c r="G2012" s="252"/>
      <c r="H2012" s="255">
        <v>17.423</v>
      </c>
      <c r="I2012" s="256"/>
      <c r="J2012" s="252"/>
      <c r="K2012" s="252"/>
      <c r="L2012" s="257"/>
      <c r="M2012" s="258"/>
      <c r="N2012" s="259"/>
      <c r="O2012" s="259"/>
      <c r="P2012" s="259"/>
      <c r="Q2012" s="259"/>
      <c r="R2012" s="259"/>
      <c r="S2012" s="259"/>
      <c r="T2012" s="260"/>
      <c r="AT2012" s="261" t="s">
        <v>218</v>
      </c>
      <c r="AU2012" s="261" t="s">
        <v>85</v>
      </c>
      <c r="AV2012" s="12" t="s">
        <v>85</v>
      </c>
      <c r="AW2012" s="12" t="s">
        <v>39</v>
      </c>
      <c r="AX2012" s="12" t="s">
        <v>76</v>
      </c>
      <c r="AY2012" s="261" t="s">
        <v>208</v>
      </c>
    </row>
    <row r="2013" spans="2:51" s="12" customFormat="1" ht="13.5">
      <c r="B2013" s="251"/>
      <c r="C2013" s="252"/>
      <c r="D2013" s="248" t="s">
        <v>218</v>
      </c>
      <c r="E2013" s="253" t="s">
        <v>22</v>
      </c>
      <c r="F2013" s="254" t="s">
        <v>1499</v>
      </c>
      <c r="G2013" s="252"/>
      <c r="H2013" s="255">
        <v>52.198</v>
      </c>
      <c r="I2013" s="256"/>
      <c r="J2013" s="252"/>
      <c r="K2013" s="252"/>
      <c r="L2013" s="257"/>
      <c r="M2013" s="258"/>
      <c r="N2013" s="259"/>
      <c r="O2013" s="259"/>
      <c r="P2013" s="259"/>
      <c r="Q2013" s="259"/>
      <c r="R2013" s="259"/>
      <c r="S2013" s="259"/>
      <c r="T2013" s="260"/>
      <c r="AT2013" s="261" t="s">
        <v>218</v>
      </c>
      <c r="AU2013" s="261" t="s">
        <v>85</v>
      </c>
      <c r="AV2013" s="12" t="s">
        <v>85</v>
      </c>
      <c r="AW2013" s="12" t="s">
        <v>39</v>
      </c>
      <c r="AX2013" s="12" t="s">
        <v>76</v>
      </c>
      <c r="AY2013" s="261" t="s">
        <v>208</v>
      </c>
    </row>
    <row r="2014" spans="2:51" s="12" customFormat="1" ht="13.5">
      <c r="B2014" s="251"/>
      <c r="C2014" s="252"/>
      <c r="D2014" s="248" t="s">
        <v>218</v>
      </c>
      <c r="E2014" s="253" t="s">
        <v>22</v>
      </c>
      <c r="F2014" s="254" t="s">
        <v>1500</v>
      </c>
      <c r="G2014" s="252"/>
      <c r="H2014" s="255">
        <v>11.863</v>
      </c>
      <c r="I2014" s="256"/>
      <c r="J2014" s="252"/>
      <c r="K2014" s="252"/>
      <c r="L2014" s="257"/>
      <c r="M2014" s="258"/>
      <c r="N2014" s="259"/>
      <c r="O2014" s="259"/>
      <c r="P2014" s="259"/>
      <c r="Q2014" s="259"/>
      <c r="R2014" s="259"/>
      <c r="S2014" s="259"/>
      <c r="T2014" s="260"/>
      <c r="AT2014" s="261" t="s">
        <v>218</v>
      </c>
      <c r="AU2014" s="261" t="s">
        <v>85</v>
      </c>
      <c r="AV2014" s="12" t="s">
        <v>85</v>
      </c>
      <c r="AW2014" s="12" t="s">
        <v>39</v>
      </c>
      <c r="AX2014" s="12" t="s">
        <v>76</v>
      </c>
      <c r="AY2014" s="261" t="s">
        <v>208</v>
      </c>
    </row>
    <row r="2015" spans="2:51" s="12" customFormat="1" ht="13.5">
      <c r="B2015" s="251"/>
      <c r="C2015" s="252"/>
      <c r="D2015" s="248" t="s">
        <v>218</v>
      </c>
      <c r="E2015" s="253" t="s">
        <v>22</v>
      </c>
      <c r="F2015" s="254" t="s">
        <v>1501</v>
      </c>
      <c r="G2015" s="252"/>
      <c r="H2015" s="255">
        <v>212.006</v>
      </c>
      <c r="I2015" s="256"/>
      <c r="J2015" s="252"/>
      <c r="K2015" s="252"/>
      <c r="L2015" s="257"/>
      <c r="M2015" s="258"/>
      <c r="N2015" s="259"/>
      <c r="O2015" s="259"/>
      <c r="P2015" s="259"/>
      <c r="Q2015" s="259"/>
      <c r="R2015" s="259"/>
      <c r="S2015" s="259"/>
      <c r="T2015" s="260"/>
      <c r="AT2015" s="261" t="s">
        <v>218</v>
      </c>
      <c r="AU2015" s="261" t="s">
        <v>85</v>
      </c>
      <c r="AV2015" s="12" t="s">
        <v>85</v>
      </c>
      <c r="AW2015" s="12" t="s">
        <v>39</v>
      </c>
      <c r="AX2015" s="12" t="s">
        <v>76</v>
      </c>
      <c r="AY2015" s="261" t="s">
        <v>208</v>
      </c>
    </row>
    <row r="2016" spans="2:51" s="12" customFormat="1" ht="13.5">
      <c r="B2016" s="251"/>
      <c r="C2016" s="252"/>
      <c r="D2016" s="248" t="s">
        <v>218</v>
      </c>
      <c r="E2016" s="253" t="s">
        <v>22</v>
      </c>
      <c r="F2016" s="254" t="s">
        <v>1502</v>
      </c>
      <c r="G2016" s="252"/>
      <c r="H2016" s="255">
        <v>3.762</v>
      </c>
      <c r="I2016" s="256"/>
      <c r="J2016" s="252"/>
      <c r="K2016" s="252"/>
      <c r="L2016" s="257"/>
      <c r="M2016" s="258"/>
      <c r="N2016" s="259"/>
      <c r="O2016" s="259"/>
      <c r="P2016" s="259"/>
      <c r="Q2016" s="259"/>
      <c r="R2016" s="259"/>
      <c r="S2016" s="259"/>
      <c r="T2016" s="260"/>
      <c r="AT2016" s="261" t="s">
        <v>218</v>
      </c>
      <c r="AU2016" s="261" t="s">
        <v>85</v>
      </c>
      <c r="AV2016" s="12" t="s">
        <v>85</v>
      </c>
      <c r="AW2016" s="12" t="s">
        <v>39</v>
      </c>
      <c r="AX2016" s="12" t="s">
        <v>76</v>
      </c>
      <c r="AY2016" s="261" t="s">
        <v>208</v>
      </c>
    </row>
    <row r="2017" spans="2:51" s="12" customFormat="1" ht="13.5">
      <c r="B2017" s="251"/>
      <c r="C2017" s="252"/>
      <c r="D2017" s="248" t="s">
        <v>218</v>
      </c>
      <c r="E2017" s="253" t="s">
        <v>22</v>
      </c>
      <c r="F2017" s="254" t="s">
        <v>1503</v>
      </c>
      <c r="G2017" s="252"/>
      <c r="H2017" s="255">
        <v>5.002</v>
      </c>
      <c r="I2017" s="256"/>
      <c r="J2017" s="252"/>
      <c r="K2017" s="252"/>
      <c r="L2017" s="257"/>
      <c r="M2017" s="258"/>
      <c r="N2017" s="259"/>
      <c r="O2017" s="259"/>
      <c r="P2017" s="259"/>
      <c r="Q2017" s="259"/>
      <c r="R2017" s="259"/>
      <c r="S2017" s="259"/>
      <c r="T2017" s="260"/>
      <c r="AT2017" s="261" t="s">
        <v>218</v>
      </c>
      <c r="AU2017" s="261" t="s">
        <v>85</v>
      </c>
      <c r="AV2017" s="12" t="s">
        <v>85</v>
      </c>
      <c r="AW2017" s="12" t="s">
        <v>39</v>
      </c>
      <c r="AX2017" s="12" t="s">
        <v>76</v>
      </c>
      <c r="AY2017" s="261" t="s">
        <v>208</v>
      </c>
    </row>
    <row r="2018" spans="2:51" s="12" customFormat="1" ht="13.5">
      <c r="B2018" s="251"/>
      <c r="C2018" s="252"/>
      <c r="D2018" s="248" t="s">
        <v>218</v>
      </c>
      <c r="E2018" s="253" t="s">
        <v>22</v>
      </c>
      <c r="F2018" s="254" t="s">
        <v>1504</v>
      </c>
      <c r="G2018" s="252"/>
      <c r="H2018" s="255">
        <v>1.878</v>
      </c>
      <c r="I2018" s="256"/>
      <c r="J2018" s="252"/>
      <c r="K2018" s="252"/>
      <c r="L2018" s="257"/>
      <c r="M2018" s="258"/>
      <c r="N2018" s="259"/>
      <c r="O2018" s="259"/>
      <c r="P2018" s="259"/>
      <c r="Q2018" s="259"/>
      <c r="R2018" s="259"/>
      <c r="S2018" s="259"/>
      <c r="T2018" s="260"/>
      <c r="AT2018" s="261" t="s">
        <v>218</v>
      </c>
      <c r="AU2018" s="261" t="s">
        <v>85</v>
      </c>
      <c r="AV2018" s="12" t="s">
        <v>85</v>
      </c>
      <c r="AW2018" s="12" t="s">
        <v>39</v>
      </c>
      <c r="AX2018" s="12" t="s">
        <v>76</v>
      </c>
      <c r="AY2018" s="261" t="s">
        <v>208</v>
      </c>
    </row>
    <row r="2019" spans="2:51" s="12" customFormat="1" ht="13.5">
      <c r="B2019" s="251"/>
      <c r="C2019" s="252"/>
      <c r="D2019" s="248" t="s">
        <v>218</v>
      </c>
      <c r="E2019" s="253" t="s">
        <v>22</v>
      </c>
      <c r="F2019" s="254" t="s">
        <v>1505</v>
      </c>
      <c r="G2019" s="252"/>
      <c r="H2019" s="255">
        <v>5.087</v>
      </c>
      <c r="I2019" s="256"/>
      <c r="J2019" s="252"/>
      <c r="K2019" s="252"/>
      <c r="L2019" s="257"/>
      <c r="M2019" s="258"/>
      <c r="N2019" s="259"/>
      <c r="O2019" s="259"/>
      <c r="P2019" s="259"/>
      <c r="Q2019" s="259"/>
      <c r="R2019" s="259"/>
      <c r="S2019" s="259"/>
      <c r="T2019" s="260"/>
      <c r="AT2019" s="261" t="s">
        <v>218</v>
      </c>
      <c r="AU2019" s="261" t="s">
        <v>85</v>
      </c>
      <c r="AV2019" s="12" t="s">
        <v>85</v>
      </c>
      <c r="AW2019" s="12" t="s">
        <v>39</v>
      </c>
      <c r="AX2019" s="12" t="s">
        <v>76</v>
      </c>
      <c r="AY2019" s="261" t="s">
        <v>208</v>
      </c>
    </row>
    <row r="2020" spans="2:51" s="12" customFormat="1" ht="13.5">
      <c r="B2020" s="251"/>
      <c r="C2020" s="252"/>
      <c r="D2020" s="248" t="s">
        <v>218</v>
      </c>
      <c r="E2020" s="253" t="s">
        <v>22</v>
      </c>
      <c r="F2020" s="254" t="s">
        <v>1506</v>
      </c>
      <c r="G2020" s="252"/>
      <c r="H2020" s="255">
        <v>5.16</v>
      </c>
      <c r="I2020" s="256"/>
      <c r="J2020" s="252"/>
      <c r="K2020" s="252"/>
      <c r="L2020" s="257"/>
      <c r="M2020" s="258"/>
      <c r="N2020" s="259"/>
      <c r="O2020" s="259"/>
      <c r="P2020" s="259"/>
      <c r="Q2020" s="259"/>
      <c r="R2020" s="259"/>
      <c r="S2020" s="259"/>
      <c r="T2020" s="260"/>
      <c r="AT2020" s="261" t="s">
        <v>218</v>
      </c>
      <c r="AU2020" s="261" t="s">
        <v>85</v>
      </c>
      <c r="AV2020" s="12" t="s">
        <v>85</v>
      </c>
      <c r="AW2020" s="12" t="s">
        <v>39</v>
      </c>
      <c r="AX2020" s="12" t="s">
        <v>76</v>
      </c>
      <c r="AY2020" s="261" t="s">
        <v>208</v>
      </c>
    </row>
    <row r="2021" spans="2:51" s="12" customFormat="1" ht="13.5">
      <c r="B2021" s="251"/>
      <c r="C2021" s="252"/>
      <c r="D2021" s="248" t="s">
        <v>218</v>
      </c>
      <c r="E2021" s="253" t="s">
        <v>22</v>
      </c>
      <c r="F2021" s="254" t="s">
        <v>1507</v>
      </c>
      <c r="G2021" s="252"/>
      <c r="H2021" s="255">
        <v>21.415</v>
      </c>
      <c r="I2021" s="256"/>
      <c r="J2021" s="252"/>
      <c r="K2021" s="252"/>
      <c r="L2021" s="257"/>
      <c r="M2021" s="258"/>
      <c r="N2021" s="259"/>
      <c r="O2021" s="259"/>
      <c r="P2021" s="259"/>
      <c r="Q2021" s="259"/>
      <c r="R2021" s="259"/>
      <c r="S2021" s="259"/>
      <c r="T2021" s="260"/>
      <c r="AT2021" s="261" t="s">
        <v>218</v>
      </c>
      <c r="AU2021" s="261" t="s">
        <v>85</v>
      </c>
      <c r="AV2021" s="12" t="s">
        <v>85</v>
      </c>
      <c r="AW2021" s="12" t="s">
        <v>39</v>
      </c>
      <c r="AX2021" s="12" t="s">
        <v>76</v>
      </c>
      <c r="AY2021" s="261" t="s">
        <v>208</v>
      </c>
    </row>
    <row r="2022" spans="2:51" s="12" customFormat="1" ht="13.5">
      <c r="B2022" s="251"/>
      <c r="C2022" s="252"/>
      <c r="D2022" s="248" t="s">
        <v>218</v>
      </c>
      <c r="E2022" s="253" t="s">
        <v>22</v>
      </c>
      <c r="F2022" s="254" t="s">
        <v>1508</v>
      </c>
      <c r="G2022" s="252"/>
      <c r="H2022" s="255">
        <v>13.388</v>
      </c>
      <c r="I2022" s="256"/>
      <c r="J2022" s="252"/>
      <c r="K2022" s="252"/>
      <c r="L2022" s="257"/>
      <c r="M2022" s="258"/>
      <c r="N2022" s="259"/>
      <c r="O2022" s="259"/>
      <c r="P2022" s="259"/>
      <c r="Q2022" s="259"/>
      <c r="R2022" s="259"/>
      <c r="S2022" s="259"/>
      <c r="T2022" s="260"/>
      <c r="AT2022" s="261" t="s">
        <v>218</v>
      </c>
      <c r="AU2022" s="261" t="s">
        <v>85</v>
      </c>
      <c r="AV2022" s="12" t="s">
        <v>85</v>
      </c>
      <c r="AW2022" s="12" t="s">
        <v>39</v>
      </c>
      <c r="AX2022" s="12" t="s">
        <v>76</v>
      </c>
      <c r="AY2022" s="261" t="s">
        <v>208</v>
      </c>
    </row>
    <row r="2023" spans="2:51" s="12" customFormat="1" ht="13.5">
      <c r="B2023" s="251"/>
      <c r="C2023" s="252"/>
      <c r="D2023" s="248" t="s">
        <v>218</v>
      </c>
      <c r="E2023" s="253" t="s">
        <v>22</v>
      </c>
      <c r="F2023" s="254" t="s">
        <v>1509</v>
      </c>
      <c r="G2023" s="252"/>
      <c r="H2023" s="255">
        <v>65.773</v>
      </c>
      <c r="I2023" s="256"/>
      <c r="J2023" s="252"/>
      <c r="K2023" s="252"/>
      <c r="L2023" s="257"/>
      <c r="M2023" s="258"/>
      <c r="N2023" s="259"/>
      <c r="O2023" s="259"/>
      <c r="P2023" s="259"/>
      <c r="Q2023" s="259"/>
      <c r="R2023" s="259"/>
      <c r="S2023" s="259"/>
      <c r="T2023" s="260"/>
      <c r="AT2023" s="261" t="s">
        <v>218</v>
      </c>
      <c r="AU2023" s="261" t="s">
        <v>85</v>
      </c>
      <c r="AV2023" s="12" t="s">
        <v>85</v>
      </c>
      <c r="AW2023" s="12" t="s">
        <v>39</v>
      </c>
      <c r="AX2023" s="12" t="s">
        <v>76</v>
      </c>
      <c r="AY2023" s="261" t="s">
        <v>208</v>
      </c>
    </row>
    <row r="2024" spans="2:51" s="12" customFormat="1" ht="13.5">
      <c r="B2024" s="251"/>
      <c r="C2024" s="252"/>
      <c r="D2024" s="248" t="s">
        <v>218</v>
      </c>
      <c r="E2024" s="253" t="s">
        <v>22</v>
      </c>
      <c r="F2024" s="254" t="s">
        <v>1510</v>
      </c>
      <c r="G2024" s="252"/>
      <c r="H2024" s="255">
        <v>17.684</v>
      </c>
      <c r="I2024" s="256"/>
      <c r="J2024" s="252"/>
      <c r="K2024" s="252"/>
      <c r="L2024" s="257"/>
      <c r="M2024" s="258"/>
      <c r="N2024" s="259"/>
      <c r="O2024" s="259"/>
      <c r="P2024" s="259"/>
      <c r="Q2024" s="259"/>
      <c r="R2024" s="259"/>
      <c r="S2024" s="259"/>
      <c r="T2024" s="260"/>
      <c r="AT2024" s="261" t="s">
        <v>218</v>
      </c>
      <c r="AU2024" s="261" t="s">
        <v>85</v>
      </c>
      <c r="AV2024" s="12" t="s">
        <v>85</v>
      </c>
      <c r="AW2024" s="12" t="s">
        <v>39</v>
      </c>
      <c r="AX2024" s="12" t="s">
        <v>76</v>
      </c>
      <c r="AY2024" s="261" t="s">
        <v>208</v>
      </c>
    </row>
    <row r="2025" spans="2:51" s="12" customFormat="1" ht="13.5">
      <c r="B2025" s="251"/>
      <c r="C2025" s="252"/>
      <c r="D2025" s="248" t="s">
        <v>218</v>
      </c>
      <c r="E2025" s="253" t="s">
        <v>22</v>
      </c>
      <c r="F2025" s="254" t="s">
        <v>1511</v>
      </c>
      <c r="G2025" s="252"/>
      <c r="H2025" s="255">
        <v>23.283</v>
      </c>
      <c r="I2025" s="256"/>
      <c r="J2025" s="252"/>
      <c r="K2025" s="252"/>
      <c r="L2025" s="257"/>
      <c r="M2025" s="258"/>
      <c r="N2025" s="259"/>
      <c r="O2025" s="259"/>
      <c r="P2025" s="259"/>
      <c r="Q2025" s="259"/>
      <c r="R2025" s="259"/>
      <c r="S2025" s="259"/>
      <c r="T2025" s="260"/>
      <c r="AT2025" s="261" t="s">
        <v>218</v>
      </c>
      <c r="AU2025" s="261" t="s">
        <v>85</v>
      </c>
      <c r="AV2025" s="12" t="s">
        <v>85</v>
      </c>
      <c r="AW2025" s="12" t="s">
        <v>39</v>
      </c>
      <c r="AX2025" s="12" t="s">
        <v>76</v>
      </c>
      <c r="AY2025" s="261" t="s">
        <v>208</v>
      </c>
    </row>
    <row r="2026" spans="2:51" s="12" customFormat="1" ht="13.5">
      <c r="B2026" s="251"/>
      <c r="C2026" s="252"/>
      <c r="D2026" s="248" t="s">
        <v>218</v>
      </c>
      <c r="E2026" s="253" t="s">
        <v>22</v>
      </c>
      <c r="F2026" s="254" t="s">
        <v>1512</v>
      </c>
      <c r="G2026" s="252"/>
      <c r="H2026" s="255">
        <v>0</v>
      </c>
      <c r="I2026" s="256"/>
      <c r="J2026" s="252"/>
      <c r="K2026" s="252"/>
      <c r="L2026" s="257"/>
      <c r="M2026" s="258"/>
      <c r="N2026" s="259"/>
      <c r="O2026" s="259"/>
      <c r="P2026" s="259"/>
      <c r="Q2026" s="259"/>
      <c r="R2026" s="259"/>
      <c r="S2026" s="259"/>
      <c r="T2026" s="260"/>
      <c r="AT2026" s="261" t="s">
        <v>218</v>
      </c>
      <c r="AU2026" s="261" t="s">
        <v>85</v>
      </c>
      <c r="AV2026" s="12" t="s">
        <v>85</v>
      </c>
      <c r="AW2026" s="12" t="s">
        <v>39</v>
      </c>
      <c r="AX2026" s="12" t="s">
        <v>76</v>
      </c>
      <c r="AY2026" s="261" t="s">
        <v>208</v>
      </c>
    </row>
    <row r="2027" spans="2:51" s="12" customFormat="1" ht="13.5">
      <c r="B2027" s="251"/>
      <c r="C2027" s="252"/>
      <c r="D2027" s="248" t="s">
        <v>218</v>
      </c>
      <c r="E2027" s="253" t="s">
        <v>22</v>
      </c>
      <c r="F2027" s="254" t="s">
        <v>1513</v>
      </c>
      <c r="G2027" s="252"/>
      <c r="H2027" s="255">
        <v>43.559</v>
      </c>
      <c r="I2027" s="256"/>
      <c r="J2027" s="252"/>
      <c r="K2027" s="252"/>
      <c r="L2027" s="257"/>
      <c r="M2027" s="258"/>
      <c r="N2027" s="259"/>
      <c r="O2027" s="259"/>
      <c r="P2027" s="259"/>
      <c r="Q2027" s="259"/>
      <c r="R2027" s="259"/>
      <c r="S2027" s="259"/>
      <c r="T2027" s="260"/>
      <c r="AT2027" s="261" t="s">
        <v>218</v>
      </c>
      <c r="AU2027" s="261" t="s">
        <v>85</v>
      </c>
      <c r="AV2027" s="12" t="s">
        <v>85</v>
      </c>
      <c r="AW2027" s="12" t="s">
        <v>39</v>
      </c>
      <c r="AX2027" s="12" t="s">
        <v>76</v>
      </c>
      <c r="AY2027" s="261" t="s">
        <v>208</v>
      </c>
    </row>
    <row r="2028" spans="2:51" s="13" customFormat="1" ht="13.5">
      <c r="B2028" s="262"/>
      <c r="C2028" s="263"/>
      <c r="D2028" s="248" t="s">
        <v>218</v>
      </c>
      <c r="E2028" s="264" t="s">
        <v>22</v>
      </c>
      <c r="F2028" s="265" t="s">
        <v>259</v>
      </c>
      <c r="G2028" s="263"/>
      <c r="H2028" s="266">
        <v>499.481</v>
      </c>
      <c r="I2028" s="267"/>
      <c r="J2028" s="263"/>
      <c r="K2028" s="263"/>
      <c r="L2028" s="268"/>
      <c r="M2028" s="269"/>
      <c r="N2028" s="270"/>
      <c r="O2028" s="270"/>
      <c r="P2028" s="270"/>
      <c r="Q2028" s="270"/>
      <c r="R2028" s="270"/>
      <c r="S2028" s="270"/>
      <c r="T2028" s="271"/>
      <c r="AT2028" s="272" t="s">
        <v>218</v>
      </c>
      <c r="AU2028" s="272" t="s">
        <v>85</v>
      </c>
      <c r="AV2028" s="13" t="s">
        <v>121</v>
      </c>
      <c r="AW2028" s="13" t="s">
        <v>39</v>
      </c>
      <c r="AX2028" s="13" t="s">
        <v>18</v>
      </c>
      <c r="AY2028" s="272" t="s">
        <v>208</v>
      </c>
    </row>
    <row r="2029" spans="2:65" s="1" customFormat="1" ht="25.5" customHeight="1">
      <c r="B2029" s="48"/>
      <c r="C2029" s="286" t="s">
        <v>2216</v>
      </c>
      <c r="D2029" s="286" t="s">
        <v>468</v>
      </c>
      <c r="E2029" s="287" t="s">
        <v>2217</v>
      </c>
      <c r="F2029" s="288" t="s">
        <v>2218</v>
      </c>
      <c r="G2029" s="289" t="s">
        <v>213</v>
      </c>
      <c r="H2029" s="290">
        <v>529.45</v>
      </c>
      <c r="I2029" s="291"/>
      <c r="J2029" s="292">
        <f>ROUND(I2029*H2029,2)</f>
        <v>0</v>
      </c>
      <c r="K2029" s="288" t="s">
        <v>214</v>
      </c>
      <c r="L2029" s="293"/>
      <c r="M2029" s="294" t="s">
        <v>22</v>
      </c>
      <c r="N2029" s="295" t="s">
        <v>47</v>
      </c>
      <c r="O2029" s="49"/>
      <c r="P2029" s="245">
        <f>O2029*H2029</f>
        <v>0</v>
      </c>
      <c r="Q2029" s="245">
        <v>0.001</v>
      </c>
      <c r="R2029" s="245">
        <f>Q2029*H2029</f>
        <v>0.5294500000000001</v>
      </c>
      <c r="S2029" s="245">
        <v>0</v>
      </c>
      <c r="T2029" s="246">
        <f>S2029*H2029</f>
        <v>0</v>
      </c>
      <c r="AR2029" s="26" t="s">
        <v>559</v>
      </c>
      <c r="AT2029" s="26" t="s">
        <v>468</v>
      </c>
      <c r="AU2029" s="26" t="s">
        <v>85</v>
      </c>
      <c r="AY2029" s="26" t="s">
        <v>208</v>
      </c>
      <c r="BE2029" s="247">
        <f>IF(N2029="základní",J2029,0)</f>
        <v>0</v>
      </c>
      <c r="BF2029" s="247">
        <f>IF(N2029="snížená",J2029,0)</f>
        <v>0</v>
      </c>
      <c r="BG2029" s="247">
        <f>IF(N2029="zákl. přenesená",J2029,0)</f>
        <v>0</v>
      </c>
      <c r="BH2029" s="247">
        <f>IF(N2029="sníž. přenesená",J2029,0)</f>
        <v>0</v>
      </c>
      <c r="BI2029" s="247">
        <f>IF(N2029="nulová",J2029,0)</f>
        <v>0</v>
      </c>
      <c r="BJ2029" s="26" t="s">
        <v>18</v>
      </c>
      <c r="BK2029" s="247">
        <f>ROUND(I2029*H2029,2)</f>
        <v>0</v>
      </c>
      <c r="BL2029" s="26" t="s">
        <v>300</v>
      </c>
      <c r="BM2029" s="26" t="s">
        <v>2219</v>
      </c>
    </row>
    <row r="2030" spans="2:47" s="1" customFormat="1" ht="13.5">
      <c r="B2030" s="48"/>
      <c r="C2030" s="76"/>
      <c r="D2030" s="248" t="s">
        <v>391</v>
      </c>
      <c r="E2030" s="76"/>
      <c r="F2030" s="249" t="s">
        <v>2200</v>
      </c>
      <c r="G2030" s="76"/>
      <c r="H2030" s="76"/>
      <c r="I2030" s="206"/>
      <c r="J2030" s="76"/>
      <c r="K2030" s="76"/>
      <c r="L2030" s="74"/>
      <c r="M2030" s="250"/>
      <c r="N2030" s="49"/>
      <c r="O2030" s="49"/>
      <c r="P2030" s="49"/>
      <c r="Q2030" s="49"/>
      <c r="R2030" s="49"/>
      <c r="S2030" s="49"/>
      <c r="T2030" s="97"/>
      <c r="AT2030" s="26" t="s">
        <v>391</v>
      </c>
      <c r="AU2030" s="26" t="s">
        <v>85</v>
      </c>
    </row>
    <row r="2031" spans="2:51" s="12" customFormat="1" ht="13.5">
      <c r="B2031" s="251"/>
      <c r="C2031" s="252"/>
      <c r="D2031" s="248" t="s">
        <v>218</v>
      </c>
      <c r="E2031" s="252"/>
      <c r="F2031" s="254" t="s">
        <v>2220</v>
      </c>
      <c r="G2031" s="252"/>
      <c r="H2031" s="255">
        <v>529.45</v>
      </c>
      <c r="I2031" s="256"/>
      <c r="J2031" s="252"/>
      <c r="K2031" s="252"/>
      <c r="L2031" s="257"/>
      <c r="M2031" s="258"/>
      <c r="N2031" s="259"/>
      <c r="O2031" s="259"/>
      <c r="P2031" s="259"/>
      <c r="Q2031" s="259"/>
      <c r="R2031" s="259"/>
      <c r="S2031" s="259"/>
      <c r="T2031" s="260"/>
      <c r="AT2031" s="261" t="s">
        <v>218</v>
      </c>
      <c r="AU2031" s="261" t="s">
        <v>85</v>
      </c>
      <c r="AV2031" s="12" t="s">
        <v>85</v>
      </c>
      <c r="AW2031" s="12" t="s">
        <v>6</v>
      </c>
      <c r="AX2031" s="12" t="s">
        <v>18</v>
      </c>
      <c r="AY2031" s="261" t="s">
        <v>208</v>
      </c>
    </row>
    <row r="2032" spans="2:65" s="1" customFormat="1" ht="25.5" customHeight="1">
      <c r="B2032" s="48"/>
      <c r="C2032" s="286" t="s">
        <v>2221</v>
      </c>
      <c r="D2032" s="286" t="s">
        <v>468</v>
      </c>
      <c r="E2032" s="287" t="s">
        <v>2222</v>
      </c>
      <c r="F2032" s="288" t="s">
        <v>2223</v>
      </c>
      <c r="G2032" s="289" t="s">
        <v>213</v>
      </c>
      <c r="H2032" s="290">
        <v>529.45</v>
      </c>
      <c r="I2032" s="291"/>
      <c r="J2032" s="292">
        <f>ROUND(I2032*H2032,2)</f>
        <v>0</v>
      </c>
      <c r="K2032" s="288" t="s">
        <v>214</v>
      </c>
      <c r="L2032" s="293"/>
      <c r="M2032" s="294" t="s">
        <v>22</v>
      </c>
      <c r="N2032" s="295" t="s">
        <v>47</v>
      </c>
      <c r="O2032" s="49"/>
      <c r="P2032" s="245">
        <f>O2032*H2032</f>
        <v>0</v>
      </c>
      <c r="Q2032" s="245">
        <v>0.0025</v>
      </c>
      <c r="R2032" s="245">
        <f>Q2032*H2032</f>
        <v>1.323625</v>
      </c>
      <c r="S2032" s="245">
        <v>0</v>
      </c>
      <c r="T2032" s="246">
        <f>S2032*H2032</f>
        <v>0</v>
      </c>
      <c r="AR2032" s="26" t="s">
        <v>559</v>
      </c>
      <c r="AT2032" s="26" t="s">
        <v>468</v>
      </c>
      <c r="AU2032" s="26" t="s">
        <v>85</v>
      </c>
      <c r="AY2032" s="26" t="s">
        <v>208</v>
      </c>
      <c r="BE2032" s="247">
        <f>IF(N2032="základní",J2032,0)</f>
        <v>0</v>
      </c>
      <c r="BF2032" s="247">
        <f>IF(N2032="snížená",J2032,0)</f>
        <v>0</v>
      </c>
      <c r="BG2032" s="247">
        <f>IF(N2032="zákl. přenesená",J2032,0)</f>
        <v>0</v>
      </c>
      <c r="BH2032" s="247">
        <f>IF(N2032="sníž. přenesená",J2032,0)</f>
        <v>0</v>
      </c>
      <c r="BI2032" s="247">
        <f>IF(N2032="nulová",J2032,0)</f>
        <v>0</v>
      </c>
      <c r="BJ2032" s="26" t="s">
        <v>18</v>
      </c>
      <c r="BK2032" s="247">
        <f>ROUND(I2032*H2032,2)</f>
        <v>0</v>
      </c>
      <c r="BL2032" s="26" t="s">
        <v>300</v>
      </c>
      <c r="BM2032" s="26" t="s">
        <v>2224</v>
      </c>
    </row>
    <row r="2033" spans="2:47" s="1" customFormat="1" ht="13.5">
      <c r="B2033" s="48"/>
      <c r="C2033" s="76"/>
      <c r="D2033" s="248" t="s">
        <v>391</v>
      </c>
      <c r="E2033" s="76"/>
      <c r="F2033" s="249" t="s">
        <v>2200</v>
      </c>
      <c r="G2033" s="76"/>
      <c r="H2033" s="76"/>
      <c r="I2033" s="206"/>
      <c r="J2033" s="76"/>
      <c r="K2033" s="76"/>
      <c r="L2033" s="74"/>
      <c r="M2033" s="250"/>
      <c r="N2033" s="49"/>
      <c r="O2033" s="49"/>
      <c r="P2033" s="49"/>
      <c r="Q2033" s="49"/>
      <c r="R2033" s="49"/>
      <c r="S2033" s="49"/>
      <c r="T2033" s="97"/>
      <c r="AT2033" s="26" t="s">
        <v>391</v>
      </c>
      <c r="AU2033" s="26" t="s">
        <v>85</v>
      </c>
    </row>
    <row r="2034" spans="2:51" s="12" customFormat="1" ht="13.5">
      <c r="B2034" s="251"/>
      <c r="C2034" s="252"/>
      <c r="D2034" s="248" t="s">
        <v>218</v>
      </c>
      <c r="E2034" s="252"/>
      <c r="F2034" s="254" t="s">
        <v>2220</v>
      </c>
      <c r="G2034" s="252"/>
      <c r="H2034" s="255">
        <v>529.45</v>
      </c>
      <c r="I2034" s="256"/>
      <c r="J2034" s="252"/>
      <c r="K2034" s="252"/>
      <c r="L2034" s="257"/>
      <c r="M2034" s="258"/>
      <c r="N2034" s="259"/>
      <c r="O2034" s="259"/>
      <c r="P2034" s="259"/>
      <c r="Q2034" s="259"/>
      <c r="R2034" s="259"/>
      <c r="S2034" s="259"/>
      <c r="T2034" s="260"/>
      <c r="AT2034" s="261" t="s">
        <v>218</v>
      </c>
      <c r="AU2034" s="261" t="s">
        <v>85</v>
      </c>
      <c r="AV2034" s="12" t="s">
        <v>85</v>
      </c>
      <c r="AW2034" s="12" t="s">
        <v>6</v>
      </c>
      <c r="AX2034" s="12" t="s">
        <v>18</v>
      </c>
      <c r="AY2034" s="261" t="s">
        <v>208</v>
      </c>
    </row>
    <row r="2035" spans="2:65" s="1" customFormat="1" ht="38.25" customHeight="1">
      <c r="B2035" s="48"/>
      <c r="C2035" s="236" t="s">
        <v>2225</v>
      </c>
      <c r="D2035" s="236" t="s">
        <v>210</v>
      </c>
      <c r="E2035" s="237" t="s">
        <v>2226</v>
      </c>
      <c r="F2035" s="238" t="s">
        <v>2227</v>
      </c>
      <c r="G2035" s="239" t="s">
        <v>2043</v>
      </c>
      <c r="H2035" s="307"/>
      <c r="I2035" s="241"/>
      <c r="J2035" s="242">
        <f>ROUND(I2035*H2035,2)</f>
        <v>0</v>
      </c>
      <c r="K2035" s="238" t="s">
        <v>214</v>
      </c>
      <c r="L2035" s="74"/>
      <c r="M2035" s="243" t="s">
        <v>22</v>
      </c>
      <c r="N2035" s="244" t="s">
        <v>47</v>
      </c>
      <c r="O2035" s="49"/>
      <c r="P2035" s="245">
        <f>O2035*H2035</f>
        <v>0</v>
      </c>
      <c r="Q2035" s="245">
        <v>0</v>
      </c>
      <c r="R2035" s="245">
        <f>Q2035*H2035</f>
        <v>0</v>
      </c>
      <c r="S2035" s="245">
        <v>0</v>
      </c>
      <c r="T2035" s="246">
        <f>S2035*H2035</f>
        <v>0</v>
      </c>
      <c r="AR2035" s="26" t="s">
        <v>300</v>
      </c>
      <c r="AT2035" s="26" t="s">
        <v>210</v>
      </c>
      <c r="AU2035" s="26" t="s">
        <v>85</v>
      </c>
      <c r="AY2035" s="26" t="s">
        <v>208</v>
      </c>
      <c r="BE2035" s="247">
        <f>IF(N2035="základní",J2035,0)</f>
        <v>0</v>
      </c>
      <c r="BF2035" s="247">
        <f>IF(N2035="snížená",J2035,0)</f>
        <v>0</v>
      </c>
      <c r="BG2035" s="247">
        <f>IF(N2035="zákl. přenesená",J2035,0)</f>
        <v>0</v>
      </c>
      <c r="BH2035" s="247">
        <f>IF(N2035="sníž. přenesená",J2035,0)</f>
        <v>0</v>
      </c>
      <c r="BI2035" s="247">
        <f>IF(N2035="nulová",J2035,0)</f>
        <v>0</v>
      </c>
      <c r="BJ2035" s="26" t="s">
        <v>18</v>
      </c>
      <c r="BK2035" s="247">
        <f>ROUND(I2035*H2035,2)</f>
        <v>0</v>
      </c>
      <c r="BL2035" s="26" t="s">
        <v>300</v>
      </c>
      <c r="BM2035" s="26" t="s">
        <v>2228</v>
      </c>
    </row>
    <row r="2036" spans="2:47" s="1" customFormat="1" ht="13.5">
      <c r="B2036" s="48"/>
      <c r="C2036" s="76"/>
      <c r="D2036" s="248" t="s">
        <v>216</v>
      </c>
      <c r="E2036" s="76"/>
      <c r="F2036" s="249" t="s">
        <v>2229</v>
      </c>
      <c r="G2036" s="76"/>
      <c r="H2036" s="76"/>
      <c r="I2036" s="206"/>
      <c r="J2036" s="76"/>
      <c r="K2036" s="76"/>
      <c r="L2036" s="74"/>
      <c r="M2036" s="250"/>
      <c r="N2036" s="49"/>
      <c r="O2036" s="49"/>
      <c r="P2036" s="49"/>
      <c r="Q2036" s="49"/>
      <c r="R2036" s="49"/>
      <c r="S2036" s="49"/>
      <c r="T2036" s="97"/>
      <c r="AT2036" s="26" t="s">
        <v>216</v>
      </c>
      <c r="AU2036" s="26" t="s">
        <v>85</v>
      </c>
    </row>
    <row r="2037" spans="2:63" s="11" customFormat="1" ht="29.85" customHeight="1">
      <c r="B2037" s="220"/>
      <c r="C2037" s="221"/>
      <c r="D2037" s="222" t="s">
        <v>75</v>
      </c>
      <c r="E2037" s="234" t="s">
        <v>2230</v>
      </c>
      <c r="F2037" s="234" t="s">
        <v>2231</v>
      </c>
      <c r="G2037" s="221"/>
      <c r="H2037" s="221"/>
      <c r="I2037" s="224"/>
      <c r="J2037" s="235">
        <f>BK2037</f>
        <v>0</v>
      </c>
      <c r="K2037" s="221"/>
      <c r="L2037" s="226"/>
      <c r="M2037" s="227"/>
      <c r="N2037" s="228"/>
      <c r="O2037" s="228"/>
      <c r="P2037" s="229">
        <f>SUM(P2038:P2073)</f>
        <v>0</v>
      </c>
      <c r="Q2037" s="228"/>
      <c r="R2037" s="229">
        <f>SUM(R2038:R2073)</f>
        <v>0.6824632900000001</v>
      </c>
      <c r="S2037" s="228"/>
      <c r="T2037" s="230">
        <f>SUM(T2038:T2073)</f>
        <v>0</v>
      </c>
      <c r="AR2037" s="231" t="s">
        <v>85</v>
      </c>
      <c r="AT2037" s="232" t="s">
        <v>75</v>
      </c>
      <c r="AU2037" s="232" t="s">
        <v>18</v>
      </c>
      <c r="AY2037" s="231" t="s">
        <v>208</v>
      </c>
      <c r="BK2037" s="233">
        <f>SUM(BK2038:BK2073)</f>
        <v>0</v>
      </c>
    </row>
    <row r="2038" spans="2:65" s="1" customFormat="1" ht="38.25" customHeight="1">
      <c r="B2038" s="48"/>
      <c r="C2038" s="236" t="s">
        <v>2232</v>
      </c>
      <c r="D2038" s="236" t="s">
        <v>210</v>
      </c>
      <c r="E2038" s="237" t="s">
        <v>2233</v>
      </c>
      <c r="F2038" s="238" t="s">
        <v>2234</v>
      </c>
      <c r="G2038" s="239" t="s">
        <v>213</v>
      </c>
      <c r="H2038" s="240">
        <v>324.172</v>
      </c>
      <c r="I2038" s="241"/>
      <c r="J2038" s="242">
        <f>ROUND(I2038*H2038,2)</f>
        <v>0</v>
      </c>
      <c r="K2038" s="238" t="s">
        <v>242</v>
      </c>
      <c r="L2038" s="74"/>
      <c r="M2038" s="243" t="s">
        <v>22</v>
      </c>
      <c r="N2038" s="244" t="s">
        <v>47</v>
      </c>
      <c r="O2038" s="49"/>
      <c r="P2038" s="245">
        <f>O2038*H2038</f>
        <v>0</v>
      </c>
      <c r="Q2038" s="245">
        <v>0.00132</v>
      </c>
      <c r="R2038" s="245">
        <f>Q2038*H2038</f>
        <v>0.42790704</v>
      </c>
      <c r="S2038" s="245">
        <v>0</v>
      </c>
      <c r="T2038" s="246">
        <f>S2038*H2038</f>
        <v>0</v>
      </c>
      <c r="AR2038" s="26" t="s">
        <v>300</v>
      </c>
      <c r="AT2038" s="26" t="s">
        <v>210</v>
      </c>
      <c r="AU2038" s="26" t="s">
        <v>85</v>
      </c>
      <c r="AY2038" s="26" t="s">
        <v>208</v>
      </c>
      <c r="BE2038" s="247">
        <f>IF(N2038="základní",J2038,0)</f>
        <v>0</v>
      </c>
      <c r="BF2038" s="247">
        <f>IF(N2038="snížená",J2038,0)</f>
        <v>0</v>
      </c>
      <c r="BG2038" s="247">
        <f>IF(N2038="zákl. přenesená",J2038,0)</f>
        <v>0</v>
      </c>
      <c r="BH2038" s="247">
        <f>IF(N2038="sníž. přenesená",J2038,0)</f>
        <v>0</v>
      </c>
      <c r="BI2038" s="247">
        <f>IF(N2038="nulová",J2038,0)</f>
        <v>0</v>
      </c>
      <c r="BJ2038" s="26" t="s">
        <v>18</v>
      </c>
      <c r="BK2038" s="247">
        <f>ROUND(I2038*H2038,2)</f>
        <v>0</v>
      </c>
      <c r="BL2038" s="26" t="s">
        <v>300</v>
      </c>
      <c r="BM2038" s="26" t="s">
        <v>2235</v>
      </c>
    </row>
    <row r="2039" spans="2:51" s="14" customFormat="1" ht="13.5">
      <c r="B2039" s="273"/>
      <c r="C2039" s="274"/>
      <c r="D2039" s="248" t="s">
        <v>218</v>
      </c>
      <c r="E2039" s="275" t="s">
        <v>22</v>
      </c>
      <c r="F2039" s="276" t="s">
        <v>2236</v>
      </c>
      <c r="G2039" s="274"/>
      <c r="H2039" s="275" t="s">
        <v>22</v>
      </c>
      <c r="I2039" s="277"/>
      <c r="J2039" s="274"/>
      <c r="K2039" s="274"/>
      <c r="L2039" s="278"/>
      <c r="M2039" s="279"/>
      <c r="N2039" s="280"/>
      <c r="O2039" s="280"/>
      <c r="P2039" s="280"/>
      <c r="Q2039" s="280"/>
      <c r="R2039" s="280"/>
      <c r="S2039" s="280"/>
      <c r="T2039" s="281"/>
      <c r="AT2039" s="282" t="s">
        <v>218</v>
      </c>
      <c r="AU2039" s="282" t="s">
        <v>85</v>
      </c>
      <c r="AV2039" s="14" t="s">
        <v>18</v>
      </c>
      <c r="AW2039" s="14" t="s">
        <v>39</v>
      </c>
      <c r="AX2039" s="14" t="s">
        <v>76</v>
      </c>
      <c r="AY2039" s="282" t="s">
        <v>208</v>
      </c>
    </row>
    <row r="2040" spans="2:51" s="12" customFormat="1" ht="13.5">
      <c r="B2040" s="251"/>
      <c r="C2040" s="252"/>
      <c r="D2040" s="248" t="s">
        <v>218</v>
      </c>
      <c r="E2040" s="253" t="s">
        <v>22</v>
      </c>
      <c r="F2040" s="254" t="s">
        <v>22</v>
      </c>
      <c r="G2040" s="252"/>
      <c r="H2040" s="255">
        <v>0</v>
      </c>
      <c r="I2040" s="256"/>
      <c r="J2040" s="252"/>
      <c r="K2040" s="252"/>
      <c r="L2040" s="257"/>
      <c r="M2040" s="258"/>
      <c r="N2040" s="259"/>
      <c r="O2040" s="259"/>
      <c r="P2040" s="259"/>
      <c r="Q2040" s="259"/>
      <c r="R2040" s="259"/>
      <c r="S2040" s="259"/>
      <c r="T2040" s="260"/>
      <c r="AT2040" s="261" t="s">
        <v>218</v>
      </c>
      <c r="AU2040" s="261" t="s">
        <v>85</v>
      </c>
      <c r="AV2040" s="12" t="s">
        <v>85</v>
      </c>
      <c r="AW2040" s="12" t="s">
        <v>39</v>
      </c>
      <c r="AX2040" s="12" t="s">
        <v>76</v>
      </c>
      <c r="AY2040" s="261" t="s">
        <v>208</v>
      </c>
    </row>
    <row r="2041" spans="2:51" s="14" customFormat="1" ht="13.5">
      <c r="B2041" s="273"/>
      <c r="C2041" s="274"/>
      <c r="D2041" s="248" t="s">
        <v>218</v>
      </c>
      <c r="E2041" s="275" t="s">
        <v>22</v>
      </c>
      <c r="F2041" s="276" t="s">
        <v>751</v>
      </c>
      <c r="G2041" s="274"/>
      <c r="H2041" s="275" t="s">
        <v>22</v>
      </c>
      <c r="I2041" s="277"/>
      <c r="J2041" s="274"/>
      <c r="K2041" s="274"/>
      <c r="L2041" s="278"/>
      <c r="M2041" s="279"/>
      <c r="N2041" s="280"/>
      <c r="O2041" s="280"/>
      <c r="P2041" s="280"/>
      <c r="Q2041" s="280"/>
      <c r="R2041" s="280"/>
      <c r="S2041" s="280"/>
      <c r="T2041" s="281"/>
      <c r="AT2041" s="282" t="s">
        <v>218</v>
      </c>
      <c r="AU2041" s="282" t="s">
        <v>85</v>
      </c>
      <c r="AV2041" s="14" t="s">
        <v>18</v>
      </c>
      <c r="AW2041" s="14" t="s">
        <v>39</v>
      </c>
      <c r="AX2041" s="14" t="s">
        <v>76</v>
      </c>
      <c r="AY2041" s="282" t="s">
        <v>208</v>
      </c>
    </row>
    <row r="2042" spans="2:51" s="12" customFormat="1" ht="13.5">
      <c r="B2042" s="251"/>
      <c r="C2042" s="252"/>
      <c r="D2042" s="248" t="s">
        <v>218</v>
      </c>
      <c r="E2042" s="253" t="s">
        <v>22</v>
      </c>
      <c r="F2042" s="254" t="s">
        <v>2237</v>
      </c>
      <c r="G2042" s="252"/>
      <c r="H2042" s="255">
        <v>65.548</v>
      </c>
      <c r="I2042" s="256"/>
      <c r="J2042" s="252"/>
      <c r="K2042" s="252"/>
      <c r="L2042" s="257"/>
      <c r="M2042" s="258"/>
      <c r="N2042" s="259"/>
      <c r="O2042" s="259"/>
      <c r="P2042" s="259"/>
      <c r="Q2042" s="259"/>
      <c r="R2042" s="259"/>
      <c r="S2042" s="259"/>
      <c r="T2042" s="260"/>
      <c r="AT2042" s="261" t="s">
        <v>218</v>
      </c>
      <c r="AU2042" s="261" t="s">
        <v>85</v>
      </c>
      <c r="AV2042" s="12" t="s">
        <v>85</v>
      </c>
      <c r="AW2042" s="12" t="s">
        <v>39</v>
      </c>
      <c r="AX2042" s="12" t="s">
        <v>76</v>
      </c>
      <c r="AY2042" s="261" t="s">
        <v>208</v>
      </c>
    </row>
    <row r="2043" spans="2:51" s="15" customFormat="1" ht="13.5">
      <c r="B2043" s="296"/>
      <c r="C2043" s="297"/>
      <c r="D2043" s="248" t="s">
        <v>218</v>
      </c>
      <c r="E2043" s="298" t="s">
        <v>22</v>
      </c>
      <c r="F2043" s="299" t="s">
        <v>695</v>
      </c>
      <c r="G2043" s="297"/>
      <c r="H2043" s="300">
        <v>65.548</v>
      </c>
      <c r="I2043" s="301"/>
      <c r="J2043" s="297"/>
      <c r="K2043" s="297"/>
      <c r="L2043" s="302"/>
      <c r="M2043" s="303"/>
      <c r="N2043" s="304"/>
      <c r="O2043" s="304"/>
      <c r="P2043" s="304"/>
      <c r="Q2043" s="304"/>
      <c r="R2043" s="304"/>
      <c r="S2043" s="304"/>
      <c r="T2043" s="305"/>
      <c r="AT2043" s="306" t="s">
        <v>218</v>
      </c>
      <c r="AU2043" s="306" t="s">
        <v>85</v>
      </c>
      <c r="AV2043" s="15" t="s">
        <v>104</v>
      </c>
      <c r="AW2043" s="15" t="s">
        <v>39</v>
      </c>
      <c r="AX2043" s="15" t="s">
        <v>76</v>
      </c>
      <c r="AY2043" s="306" t="s">
        <v>208</v>
      </c>
    </row>
    <row r="2044" spans="2:51" s="14" customFormat="1" ht="13.5">
      <c r="B2044" s="273"/>
      <c r="C2044" s="274"/>
      <c r="D2044" s="248" t="s">
        <v>218</v>
      </c>
      <c r="E2044" s="275" t="s">
        <v>22</v>
      </c>
      <c r="F2044" s="276" t="s">
        <v>697</v>
      </c>
      <c r="G2044" s="274"/>
      <c r="H2044" s="275" t="s">
        <v>22</v>
      </c>
      <c r="I2044" s="277"/>
      <c r="J2044" s="274"/>
      <c r="K2044" s="274"/>
      <c r="L2044" s="278"/>
      <c r="M2044" s="279"/>
      <c r="N2044" s="280"/>
      <c r="O2044" s="280"/>
      <c r="P2044" s="280"/>
      <c r="Q2044" s="280"/>
      <c r="R2044" s="280"/>
      <c r="S2044" s="280"/>
      <c r="T2044" s="281"/>
      <c r="AT2044" s="282" t="s">
        <v>218</v>
      </c>
      <c r="AU2044" s="282" t="s">
        <v>85</v>
      </c>
      <c r="AV2044" s="14" t="s">
        <v>18</v>
      </c>
      <c r="AW2044" s="14" t="s">
        <v>39</v>
      </c>
      <c r="AX2044" s="14" t="s">
        <v>76</v>
      </c>
      <c r="AY2044" s="282" t="s">
        <v>208</v>
      </c>
    </row>
    <row r="2045" spans="2:51" s="12" customFormat="1" ht="13.5">
      <c r="B2045" s="251"/>
      <c r="C2045" s="252"/>
      <c r="D2045" s="248" t="s">
        <v>218</v>
      </c>
      <c r="E2045" s="253" t="s">
        <v>22</v>
      </c>
      <c r="F2045" s="254" t="s">
        <v>2238</v>
      </c>
      <c r="G2045" s="252"/>
      <c r="H2045" s="255">
        <v>30.25</v>
      </c>
      <c r="I2045" s="256"/>
      <c r="J2045" s="252"/>
      <c r="K2045" s="252"/>
      <c r="L2045" s="257"/>
      <c r="M2045" s="258"/>
      <c r="N2045" s="259"/>
      <c r="O2045" s="259"/>
      <c r="P2045" s="259"/>
      <c r="Q2045" s="259"/>
      <c r="R2045" s="259"/>
      <c r="S2045" s="259"/>
      <c r="T2045" s="260"/>
      <c r="AT2045" s="261" t="s">
        <v>218</v>
      </c>
      <c r="AU2045" s="261" t="s">
        <v>85</v>
      </c>
      <c r="AV2045" s="12" t="s">
        <v>85</v>
      </c>
      <c r="AW2045" s="12" t="s">
        <v>39</v>
      </c>
      <c r="AX2045" s="12" t="s">
        <v>76</v>
      </c>
      <c r="AY2045" s="261" t="s">
        <v>208</v>
      </c>
    </row>
    <row r="2046" spans="2:51" s="12" customFormat="1" ht="13.5">
      <c r="B2046" s="251"/>
      <c r="C2046" s="252"/>
      <c r="D2046" s="248" t="s">
        <v>218</v>
      </c>
      <c r="E2046" s="253" t="s">
        <v>22</v>
      </c>
      <c r="F2046" s="254" t="s">
        <v>2239</v>
      </c>
      <c r="G2046" s="252"/>
      <c r="H2046" s="255">
        <v>29.494</v>
      </c>
      <c r="I2046" s="256"/>
      <c r="J2046" s="252"/>
      <c r="K2046" s="252"/>
      <c r="L2046" s="257"/>
      <c r="M2046" s="258"/>
      <c r="N2046" s="259"/>
      <c r="O2046" s="259"/>
      <c r="P2046" s="259"/>
      <c r="Q2046" s="259"/>
      <c r="R2046" s="259"/>
      <c r="S2046" s="259"/>
      <c r="T2046" s="260"/>
      <c r="AT2046" s="261" t="s">
        <v>218</v>
      </c>
      <c r="AU2046" s="261" t="s">
        <v>85</v>
      </c>
      <c r="AV2046" s="12" t="s">
        <v>85</v>
      </c>
      <c r="AW2046" s="12" t="s">
        <v>39</v>
      </c>
      <c r="AX2046" s="12" t="s">
        <v>76</v>
      </c>
      <c r="AY2046" s="261" t="s">
        <v>208</v>
      </c>
    </row>
    <row r="2047" spans="2:51" s="12" customFormat="1" ht="13.5">
      <c r="B2047" s="251"/>
      <c r="C2047" s="252"/>
      <c r="D2047" s="248" t="s">
        <v>218</v>
      </c>
      <c r="E2047" s="253" t="s">
        <v>22</v>
      </c>
      <c r="F2047" s="254" t="s">
        <v>2240</v>
      </c>
      <c r="G2047" s="252"/>
      <c r="H2047" s="255">
        <v>55.89</v>
      </c>
      <c r="I2047" s="256"/>
      <c r="J2047" s="252"/>
      <c r="K2047" s="252"/>
      <c r="L2047" s="257"/>
      <c r="M2047" s="258"/>
      <c r="N2047" s="259"/>
      <c r="O2047" s="259"/>
      <c r="P2047" s="259"/>
      <c r="Q2047" s="259"/>
      <c r="R2047" s="259"/>
      <c r="S2047" s="259"/>
      <c r="T2047" s="260"/>
      <c r="AT2047" s="261" t="s">
        <v>218</v>
      </c>
      <c r="AU2047" s="261" t="s">
        <v>85</v>
      </c>
      <c r="AV2047" s="12" t="s">
        <v>85</v>
      </c>
      <c r="AW2047" s="12" t="s">
        <v>39</v>
      </c>
      <c r="AX2047" s="12" t="s">
        <v>76</v>
      </c>
      <c r="AY2047" s="261" t="s">
        <v>208</v>
      </c>
    </row>
    <row r="2048" spans="2:51" s="15" customFormat="1" ht="13.5">
      <c r="B2048" s="296"/>
      <c r="C2048" s="297"/>
      <c r="D2048" s="248" t="s">
        <v>218</v>
      </c>
      <c r="E2048" s="298" t="s">
        <v>22</v>
      </c>
      <c r="F2048" s="299" t="s">
        <v>703</v>
      </c>
      <c r="G2048" s="297"/>
      <c r="H2048" s="300">
        <v>115.634</v>
      </c>
      <c r="I2048" s="301"/>
      <c r="J2048" s="297"/>
      <c r="K2048" s="297"/>
      <c r="L2048" s="302"/>
      <c r="M2048" s="303"/>
      <c r="N2048" s="304"/>
      <c r="O2048" s="304"/>
      <c r="P2048" s="304"/>
      <c r="Q2048" s="304"/>
      <c r="R2048" s="304"/>
      <c r="S2048" s="304"/>
      <c r="T2048" s="305"/>
      <c r="AT2048" s="306" t="s">
        <v>218</v>
      </c>
      <c r="AU2048" s="306" t="s">
        <v>85</v>
      </c>
      <c r="AV2048" s="15" t="s">
        <v>104</v>
      </c>
      <c r="AW2048" s="15" t="s">
        <v>39</v>
      </c>
      <c r="AX2048" s="15" t="s">
        <v>76</v>
      </c>
      <c r="AY2048" s="306" t="s">
        <v>208</v>
      </c>
    </row>
    <row r="2049" spans="2:51" s="12" customFormat="1" ht="13.5">
      <c r="B2049" s="251"/>
      <c r="C2049" s="252"/>
      <c r="D2049" s="248" t="s">
        <v>218</v>
      </c>
      <c r="E2049" s="253" t="s">
        <v>22</v>
      </c>
      <c r="F2049" s="254" t="s">
        <v>2241</v>
      </c>
      <c r="G2049" s="252"/>
      <c r="H2049" s="255">
        <v>30.25</v>
      </c>
      <c r="I2049" s="256"/>
      <c r="J2049" s="252"/>
      <c r="K2049" s="252"/>
      <c r="L2049" s="257"/>
      <c r="M2049" s="258"/>
      <c r="N2049" s="259"/>
      <c r="O2049" s="259"/>
      <c r="P2049" s="259"/>
      <c r="Q2049" s="259"/>
      <c r="R2049" s="259"/>
      <c r="S2049" s="259"/>
      <c r="T2049" s="260"/>
      <c r="AT2049" s="261" t="s">
        <v>218</v>
      </c>
      <c r="AU2049" s="261" t="s">
        <v>85</v>
      </c>
      <c r="AV2049" s="12" t="s">
        <v>85</v>
      </c>
      <c r="AW2049" s="12" t="s">
        <v>39</v>
      </c>
      <c r="AX2049" s="12" t="s">
        <v>76</v>
      </c>
      <c r="AY2049" s="261" t="s">
        <v>208</v>
      </c>
    </row>
    <row r="2050" spans="2:51" s="12" customFormat="1" ht="13.5">
      <c r="B2050" s="251"/>
      <c r="C2050" s="252"/>
      <c r="D2050" s="248" t="s">
        <v>218</v>
      </c>
      <c r="E2050" s="253" t="s">
        <v>22</v>
      </c>
      <c r="F2050" s="254" t="s">
        <v>2242</v>
      </c>
      <c r="G2050" s="252"/>
      <c r="H2050" s="255">
        <v>56.85</v>
      </c>
      <c r="I2050" s="256"/>
      <c r="J2050" s="252"/>
      <c r="K2050" s="252"/>
      <c r="L2050" s="257"/>
      <c r="M2050" s="258"/>
      <c r="N2050" s="259"/>
      <c r="O2050" s="259"/>
      <c r="P2050" s="259"/>
      <c r="Q2050" s="259"/>
      <c r="R2050" s="259"/>
      <c r="S2050" s="259"/>
      <c r="T2050" s="260"/>
      <c r="AT2050" s="261" t="s">
        <v>218</v>
      </c>
      <c r="AU2050" s="261" t="s">
        <v>85</v>
      </c>
      <c r="AV2050" s="12" t="s">
        <v>85</v>
      </c>
      <c r="AW2050" s="12" t="s">
        <v>39</v>
      </c>
      <c r="AX2050" s="12" t="s">
        <v>76</v>
      </c>
      <c r="AY2050" s="261" t="s">
        <v>208</v>
      </c>
    </row>
    <row r="2051" spans="2:51" s="12" customFormat="1" ht="13.5">
      <c r="B2051" s="251"/>
      <c r="C2051" s="252"/>
      <c r="D2051" s="248" t="s">
        <v>218</v>
      </c>
      <c r="E2051" s="253" t="s">
        <v>22</v>
      </c>
      <c r="F2051" s="254" t="s">
        <v>2243</v>
      </c>
      <c r="G2051" s="252"/>
      <c r="H2051" s="255">
        <v>55.89</v>
      </c>
      <c r="I2051" s="256"/>
      <c r="J2051" s="252"/>
      <c r="K2051" s="252"/>
      <c r="L2051" s="257"/>
      <c r="M2051" s="258"/>
      <c r="N2051" s="259"/>
      <c r="O2051" s="259"/>
      <c r="P2051" s="259"/>
      <c r="Q2051" s="259"/>
      <c r="R2051" s="259"/>
      <c r="S2051" s="259"/>
      <c r="T2051" s="260"/>
      <c r="AT2051" s="261" t="s">
        <v>218</v>
      </c>
      <c r="AU2051" s="261" t="s">
        <v>85</v>
      </c>
      <c r="AV2051" s="12" t="s">
        <v>85</v>
      </c>
      <c r="AW2051" s="12" t="s">
        <v>39</v>
      </c>
      <c r="AX2051" s="12" t="s">
        <v>76</v>
      </c>
      <c r="AY2051" s="261" t="s">
        <v>208</v>
      </c>
    </row>
    <row r="2052" spans="2:51" s="15" customFormat="1" ht="13.5">
      <c r="B2052" s="296"/>
      <c r="C2052" s="297"/>
      <c r="D2052" s="248" t="s">
        <v>218</v>
      </c>
      <c r="E2052" s="298" t="s">
        <v>22</v>
      </c>
      <c r="F2052" s="299" t="s">
        <v>567</v>
      </c>
      <c r="G2052" s="297"/>
      <c r="H2052" s="300">
        <v>142.99</v>
      </c>
      <c r="I2052" s="301"/>
      <c r="J2052" s="297"/>
      <c r="K2052" s="297"/>
      <c r="L2052" s="302"/>
      <c r="M2052" s="303"/>
      <c r="N2052" s="304"/>
      <c r="O2052" s="304"/>
      <c r="P2052" s="304"/>
      <c r="Q2052" s="304"/>
      <c r="R2052" s="304"/>
      <c r="S2052" s="304"/>
      <c r="T2052" s="305"/>
      <c r="AT2052" s="306" t="s">
        <v>218</v>
      </c>
      <c r="AU2052" s="306" t="s">
        <v>85</v>
      </c>
      <c r="AV2052" s="15" t="s">
        <v>104</v>
      </c>
      <c r="AW2052" s="15" t="s">
        <v>39</v>
      </c>
      <c r="AX2052" s="15" t="s">
        <v>76</v>
      </c>
      <c r="AY2052" s="306" t="s">
        <v>208</v>
      </c>
    </row>
    <row r="2053" spans="2:51" s="13" customFormat="1" ht="13.5">
      <c r="B2053" s="262"/>
      <c r="C2053" s="263"/>
      <c r="D2053" s="248" t="s">
        <v>218</v>
      </c>
      <c r="E2053" s="264" t="s">
        <v>22</v>
      </c>
      <c r="F2053" s="265" t="s">
        <v>259</v>
      </c>
      <c r="G2053" s="263"/>
      <c r="H2053" s="266">
        <v>324.172</v>
      </c>
      <c r="I2053" s="267"/>
      <c r="J2053" s="263"/>
      <c r="K2053" s="263"/>
      <c r="L2053" s="268"/>
      <c r="M2053" s="269"/>
      <c r="N2053" s="270"/>
      <c r="O2053" s="270"/>
      <c r="P2053" s="270"/>
      <c r="Q2053" s="270"/>
      <c r="R2053" s="270"/>
      <c r="S2053" s="270"/>
      <c r="T2053" s="271"/>
      <c r="AT2053" s="272" t="s">
        <v>218</v>
      </c>
      <c r="AU2053" s="272" t="s">
        <v>85</v>
      </c>
      <c r="AV2053" s="13" t="s">
        <v>121</v>
      </c>
      <c r="AW2053" s="13" t="s">
        <v>39</v>
      </c>
      <c r="AX2053" s="13" t="s">
        <v>18</v>
      </c>
      <c r="AY2053" s="272" t="s">
        <v>208</v>
      </c>
    </row>
    <row r="2054" spans="2:65" s="1" customFormat="1" ht="25.5" customHeight="1">
      <c r="B2054" s="48"/>
      <c r="C2054" s="236" t="s">
        <v>2244</v>
      </c>
      <c r="D2054" s="236" t="s">
        <v>210</v>
      </c>
      <c r="E2054" s="237" t="s">
        <v>2245</v>
      </c>
      <c r="F2054" s="238" t="s">
        <v>2246</v>
      </c>
      <c r="G2054" s="239" t="s">
        <v>213</v>
      </c>
      <c r="H2054" s="240">
        <v>100.48</v>
      </c>
      <c r="I2054" s="241"/>
      <c r="J2054" s="242">
        <f>ROUND(I2054*H2054,2)</f>
        <v>0</v>
      </c>
      <c r="K2054" s="238" t="s">
        <v>22</v>
      </c>
      <c r="L2054" s="74"/>
      <c r="M2054" s="243" t="s">
        <v>22</v>
      </c>
      <c r="N2054" s="244" t="s">
        <v>47</v>
      </c>
      <c r="O2054" s="49"/>
      <c r="P2054" s="245">
        <f>O2054*H2054</f>
        <v>0</v>
      </c>
      <c r="Q2054" s="245">
        <v>0.00132</v>
      </c>
      <c r="R2054" s="245">
        <f>Q2054*H2054</f>
        <v>0.13263360000000002</v>
      </c>
      <c r="S2054" s="245">
        <v>0</v>
      </c>
      <c r="T2054" s="246">
        <f>S2054*H2054</f>
        <v>0</v>
      </c>
      <c r="AR2054" s="26" t="s">
        <v>300</v>
      </c>
      <c r="AT2054" s="26" t="s">
        <v>210</v>
      </c>
      <c r="AU2054" s="26" t="s">
        <v>85</v>
      </c>
      <c r="AY2054" s="26" t="s">
        <v>208</v>
      </c>
      <c r="BE2054" s="247">
        <f>IF(N2054="základní",J2054,0)</f>
        <v>0</v>
      </c>
      <c r="BF2054" s="247">
        <f>IF(N2054="snížená",J2054,0)</f>
        <v>0</v>
      </c>
      <c r="BG2054" s="247">
        <f>IF(N2054="zákl. přenesená",J2054,0)</f>
        <v>0</v>
      </c>
      <c r="BH2054" s="247">
        <f>IF(N2054="sníž. přenesená",J2054,0)</f>
        <v>0</v>
      </c>
      <c r="BI2054" s="247">
        <f>IF(N2054="nulová",J2054,0)</f>
        <v>0</v>
      </c>
      <c r="BJ2054" s="26" t="s">
        <v>18</v>
      </c>
      <c r="BK2054" s="247">
        <f>ROUND(I2054*H2054,2)</f>
        <v>0</v>
      </c>
      <c r="BL2054" s="26" t="s">
        <v>300</v>
      </c>
      <c r="BM2054" s="26" t="s">
        <v>2247</v>
      </c>
    </row>
    <row r="2055" spans="2:51" s="14" customFormat="1" ht="13.5">
      <c r="B2055" s="273"/>
      <c r="C2055" s="274"/>
      <c r="D2055" s="248" t="s">
        <v>218</v>
      </c>
      <c r="E2055" s="275" t="s">
        <v>22</v>
      </c>
      <c r="F2055" s="276" t="s">
        <v>2248</v>
      </c>
      <c r="G2055" s="274"/>
      <c r="H2055" s="275" t="s">
        <v>22</v>
      </c>
      <c r="I2055" s="277"/>
      <c r="J2055" s="274"/>
      <c r="K2055" s="274"/>
      <c r="L2055" s="278"/>
      <c r="M2055" s="279"/>
      <c r="N2055" s="280"/>
      <c r="O2055" s="280"/>
      <c r="P2055" s="280"/>
      <c r="Q2055" s="280"/>
      <c r="R2055" s="280"/>
      <c r="S2055" s="280"/>
      <c r="T2055" s="281"/>
      <c r="AT2055" s="282" t="s">
        <v>218</v>
      </c>
      <c r="AU2055" s="282" t="s">
        <v>85</v>
      </c>
      <c r="AV2055" s="14" t="s">
        <v>18</v>
      </c>
      <c r="AW2055" s="14" t="s">
        <v>39</v>
      </c>
      <c r="AX2055" s="14" t="s">
        <v>76</v>
      </c>
      <c r="AY2055" s="282" t="s">
        <v>208</v>
      </c>
    </row>
    <row r="2056" spans="2:51" s="14" customFormat="1" ht="13.5">
      <c r="B2056" s="273"/>
      <c r="C2056" s="274"/>
      <c r="D2056" s="248" t="s">
        <v>218</v>
      </c>
      <c r="E2056" s="275" t="s">
        <v>22</v>
      </c>
      <c r="F2056" s="276" t="s">
        <v>697</v>
      </c>
      <c r="G2056" s="274"/>
      <c r="H2056" s="275" t="s">
        <v>22</v>
      </c>
      <c r="I2056" s="277"/>
      <c r="J2056" s="274"/>
      <c r="K2056" s="274"/>
      <c r="L2056" s="278"/>
      <c r="M2056" s="279"/>
      <c r="N2056" s="280"/>
      <c r="O2056" s="280"/>
      <c r="P2056" s="280"/>
      <c r="Q2056" s="280"/>
      <c r="R2056" s="280"/>
      <c r="S2056" s="280"/>
      <c r="T2056" s="281"/>
      <c r="AT2056" s="282" t="s">
        <v>218</v>
      </c>
      <c r="AU2056" s="282" t="s">
        <v>85</v>
      </c>
      <c r="AV2056" s="14" t="s">
        <v>18</v>
      </c>
      <c r="AW2056" s="14" t="s">
        <v>39</v>
      </c>
      <c r="AX2056" s="14" t="s">
        <v>76</v>
      </c>
      <c r="AY2056" s="282" t="s">
        <v>208</v>
      </c>
    </row>
    <row r="2057" spans="2:51" s="12" customFormat="1" ht="13.5">
      <c r="B2057" s="251"/>
      <c r="C2057" s="252"/>
      <c r="D2057" s="248" t="s">
        <v>218</v>
      </c>
      <c r="E2057" s="253" t="s">
        <v>22</v>
      </c>
      <c r="F2057" s="254" t="s">
        <v>2249</v>
      </c>
      <c r="G2057" s="252"/>
      <c r="H2057" s="255">
        <v>31.4</v>
      </c>
      <c r="I2057" s="256"/>
      <c r="J2057" s="252"/>
      <c r="K2057" s="252"/>
      <c r="L2057" s="257"/>
      <c r="M2057" s="258"/>
      <c r="N2057" s="259"/>
      <c r="O2057" s="259"/>
      <c r="P2057" s="259"/>
      <c r="Q2057" s="259"/>
      <c r="R2057" s="259"/>
      <c r="S2057" s="259"/>
      <c r="T2057" s="260"/>
      <c r="AT2057" s="261" t="s">
        <v>218</v>
      </c>
      <c r="AU2057" s="261" t="s">
        <v>85</v>
      </c>
      <c r="AV2057" s="12" t="s">
        <v>85</v>
      </c>
      <c r="AW2057" s="12" t="s">
        <v>39</v>
      </c>
      <c r="AX2057" s="12" t="s">
        <v>76</v>
      </c>
      <c r="AY2057" s="261" t="s">
        <v>208</v>
      </c>
    </row>
    <row r="2058" spans="2:51" s="12" customFormat="1" ht="13.5">
      <c r="B2058" s="251"/>
      <c r="C2058" s="252"/>
      <c r="D2058" s="248" t="s">
        <v>218</v>
      </c>
      <c r="E2058" s="253" t="s">
        <v>22</v>
      </c>
      <c r="F2058" s="254" t="s">
        <v>2250</v>
      </c>
      <c r="G2058" s="252"/>
      <c r="H2058" s="255">
        <v>37.68</v>
      </c>
      <c r="I2058" s="256"/>
      <c r="J2058" s="252"/>
      <c r="K2058" s="252"/>
      <c r="L2058" s="257"/>
      <c r="M2058" s="258"/>
      <c r="N2058" s="259"/>
      <c r="O2058" s="259"/>
      <c r="P2058" s="259"/>
      <c r="Q2058" s="259"/>
      <c r="R2058" s="259"/>
      <c r="S2058" s="259"/>
      <c r="T2058" s="260"/>
      <c r="AT2058" s="261" t="s">
        <v>218</v>
      </c>
      <c r="AU2058" s="261" t="s">
        <v>85</v>
      </c>
      <c r="AV2058" s="12" t="s">
        <v>85</v>
      </c>
      <c r="AW2058" s="12" t="s">
        <v>39</v>
      </c>
      <c r="AX2058" s="12" t="s">
        <v>76</v>
      </c>
      <c r="AY2058" s="261" t="s">
        <v>208</v>
      </c>
    </row>
    <row r="2059" spans="2:51" s="15" customFormat="1" ht="13.5">
      <c r="B2059" s="296"/>
      <c r="C2059" s="297"/>
      <c r="D2059" s="248" t="s">
        <v>218</v>
      </c>
      <c r="E2059" s="298" t="s">
        <v>22</v>
      </c>
      <c r="F2059" s="299" t="s">
        <v>703</v>
      </c>
      <c r="G2059" s="297"/>
      <c r="H2059" s="300">
        <v>69.08</v>
      </c>
      <c r="I2059" s="301"/>
      <c r="J2059" s="297"/>
      <c r="K2059" s="297"/>
      <c r="L2059" s="302"/>
      <c r="M2059" s="303"/>
      <c r="N2059" s="304"/>
      <c r="O2059" s="304"/>
      <c r="P2059" s="304"/>
      <c r="Q2059" s="304"/>
      <c r="R2059" s="304"/>
      <c r="S2059" s="304"/>
      <c r="T2059" s="305"/>
      <c r="AT2059" s="306" t="s">
        <v>218</v>
      </c>
      <c r="AU2059" s="306" t="s">
        <v>85</v>
      </c>
      <c r="AV2059" s="15" t="s">
        <v>104</v>
      </c>
      <c r="AW2059" s="15" t="s">
        <v>39</v>
      </c>
      <c r="AX2059" s="15" t="s">
        <v>76</v>
      </c>
      <c r="AY2059" s="306" t="s">
        <v>208</v>
      </c>
    </row>
    <row r="2060" spans="2:51" s="12" customFormat="1" ht="13.5">
      <c r="B2060" s="251"/>
      <c r="C2060" s="252"/>
      <c r="D2060" s="248" t="s">
        <v>218</v>
      </c>
      <c r="E2060" s="253" t="s">
        <v>22</v>
      </c>
      <c r="F2060" s="254" t="s">
        <v>2251</v>
      </c>
      <c r="G2060" s="252"/>
      <c r="H2060" s="255">
        <v>31.4</v>
      </c>
      <c r="I2060" s="256"/>
      <c r="J2060" s="252"/>
      <c r="K2060" s="252"/>
      <c r="L2060" s="257"/>
      <c r="M2060" s="258"/>
      <c r="N2060" s="259"/>
      <c r="O2060" s="259"/>
      <c r="P2060" s="259"/>
      <c r="Q2060" s="259"/>
      <c r="R2060" s="259"/>
      <c r="S2060" s="259"/>
      <c r="T2060" s="260"/>
      <c r="AT2060" s="261" t="s">
        <v>218</v>
      </c>
      <c r="AU2060" s="261" t="s">
        <v>85</v>
      </c>
      <c r="AV2060" s="12" t="s">
        <v>85</v>
      </c>
      <c r="AW2060" s="12" t="s">
        <v>39</v>
      </c>
      <c r="AX2060" s="12" t="s">
        <v>76</v>
      </c>
      <c r="AY2060" s="261" t="s">
        <v>208</v>
      </c>
    </row>
    <row r="2061" spans="2:51" s="15" customFormat="1" ht="13.5">
      <c r="B2061" s="296"/>
      <c r="C2061" s="297"/>
      <c r="D2061" s="248" t="s">
        <v>218</v>
      </c>
      <c r="E2061" s="298" t="s">
        <v>22</v>
      </c>
      <c r="F2061" s="299" t="s">
        <v>567</v>
      </c>
      <c r="G2061" s="297"/>
      <c r="H2061" s="300">
        <v>31.4</v>
      </c>
      <c r="I2061" s="301"/>
      <c r="J2061" s="297"/>
      <c r="K2061" s="297"/>
      <c r="L2061" s="302"/>
      <c r="M2061" s="303"/>
      <c r="N2061" s="304"/>
      <c r="O2061" s="304"/>
      <c r="P2061" s="304"/>
      <c r="Q2061" s="304"/>
      <c r="R2061" s="304"/>
      <c r="S2061" s="304"/>
      <c r="T2061" s="305"/>
      <c r="AT2061" s="306" t="s">
        <v>218</v>
      </c>
      <c r="AU2061" s="306" t="s">
        <v>85</v>
      </c>
      <c r="AV2061" s="15" t="s">
        <v>104</v>
      </c>
      <c r="AW2061" s="15" t="s">
        <v>39</v>
      </c>
      <c r="AX2061" s="15" t="s">
        <v>76</v>
      </c>
      <c r="AY2061" s="306" t="s">
        <v>208</v>
      </c>
    </row>
    <row r="2062" spans="2:51" s="13" customFormat="1" ht="13.5">
      <c r="B2062" s="262"/>
      <c r="C2062" s="263"/>
      <c r="D2062" s="248" t="s">
        <v>218</v>
      </c>
      <c r="E2062" s="264" t="s">
        <v>22</v>
      </c>
      <c r="F2062" s="265" t="s">
        <v>259</v>
      </c>
      <c r="G2062" s="263"/>
      <c r="H2062" s="266">
        <v>100.48</v>
      </c>
      <c r="I2062" s="267"/>
      <c r="J2062" s="263"/>
      <c r="K2062" s="263"/>
      <c r="L2062" s="268"/>
      <c r="M2062" s="269"/>
      <c r="N2062" s="270"/>
      <c r="O2062" s="270"/>
      <c r="P2062" s="270"/>
      <c r="Q2062" s="270"/>
      <c r="R2062" s="270"/>
      <c r="S2062" s="270"/>
      <c r="T2062" s="271"/>
      <c r="AT2062" s="272" t="s">
        <v>218</v>
      </c>
      <c r="AU2062" s="272" t="s">
        <v>85</v>
      </c>
      <c r="AV2062" s="13" t="s">
        <v>121</v>
      </c>
      <c r="AW2062" s="13" t="s">
        <v>39</v>
      </c>
      <c r="AX2062" s="13" t="s">
        <v>18</v>
      </c>
      <c r="AY2062" s="272" t="s">
        <v>208</v>
      </c>
    </row>
    <row r="2063" spans="2:65" s="1" customFormat="1" ht="25.5" customHeight="1">
      <c r="B2063" s="48"/>
      <c r="C2063" s="236" t="s">
        <v>2252</v>
      </c>
      <c r="D2063" s="236" t="s">
        <v>210</v>
      </c>
      <c r="E2063" s="237" t="s">
        <v>2253</v>
      </c>
      <c r="F2063" s="238" t="s">
        <v>2254</v>
      </c>
      <c r="G2063" s="239" t="s">
        <v>213</v>
      </c>
      <c r="H2063" s="240">
        <v>45.36</v>
      </c>
      <c r="I2063" s="241"/>
      <c r="J2063" s="242">
        <f>ROUND(I2063*H2063,2)</f>
        <v>0</v>
      </c>
      <c r="K2063" s="238" t="s">
        <v>242</v>
      </c>
      <c r="L2063" s="74"/>
      <c r="M2063" s="243" t="s">
        <v>22</v>
      </c>
      <c r="N2063" s="244" t="s">
        <v>47</v>
      </c>
      <c r="O2063" s="49"/>
      <c r="P2063" s="245">
        <f>O2063*H2063</f>
        <v>0</v>
      </c>
      <c r="Q2063" s="245">
        <v>0.00091</v>
      </c>
      <c r="R2063" s="245">
        <f>Q2063*H2063</f>
        <v>0.0412776</v>
      </c>
      <c r="S2063" s="245">
        <v>0</v>
      </c>
      <c r="T2063" s="246">
        <f>S2063*H2063</f>
        <v>0</v>
      </c>
      <c r="AR2063" s="26" t="s">
        <v>300</v>
      </c>
      <c r="AT2063" s="26" t="s">
        <v>210</v>
      </c>
      <c r="AU2063" s="26" t="s">
        <v>85</v>
      </c>
      <c r="AY2063" s="26" t="s">
        <v>208</v>
      </c>
      <c r="BE2063" s="247">
        <f>IF(N2063="základní",J2063,0)</f>
        <v>0</v>
      </c>
      <c r="BF2063" s="247">
        <f>IF(N2063="snížená",J2063,0)</f>
        <v>0</v>
      </c>
      <c r="BG2063" s="247">
        <f>IF(N2063="zákl. přenesená",J2063,0)</f>
        <v>0</v>
      </c>
      <c r="BH2063" s="247">
        <f>IF(N2063="sníž. přenesená",J2063,0)</f>
        <v>0</v>
      </c>
      <c r="BI2063" s="247">
        <f>IF(N2063="nulová",J2063,0)</f>
        <v>0</v>
      </c>
      <c r="BJ2063" s="26" t="s">
        <v>18</v>
      </c>
      <c r="BK2063" s="247">
        <f>ROUND(I2063*H2063,2)</f>
        <v>0</v>
      </c>
      <c r="BL2063" s="26" t="s">
        <v>300</v>
      </c>
      <c r="BM2063" s="26" t="s">
        <v>2255</v>
      </c>
    </row>
    <row r="2064" spans="2:51" s="14" customFormat="1" ht="13.5">
      <c r="B2064" s="273"/>
      <c r="C2064" s="274"/>
      <c r="D2064" s="248" t="s">
        <v>218</v>
      </c>
      <c r="E2064" s="275" t="s">
        <v>22</v>
      </c>
      <c r="F2064" s="276" t="s">
        <v>2248</v>
      </c>
      <c r="G2064" s="274"/>
      <c r="H2064" s="275" t="s">
        <v>22</v>
      </c>
      <c r="I2064" s="277"/>
      <c r="J2064" s="274"/>
      <c r="K2064" s="274"/>
      <c r="L2064" s="278"/>
      <c r="M2064" s="279"/>
      <c r="N2064" s="280"/>
      <c r="O2064" s="280"/>
      <c r="P2064" s="280"/>
      <c r="Q2064" s="280"/>
      <c r="R2064" s="280"/>
      <c r="S2064" s="280"/>
      <c r="T2064" s="281"/>
      <c r="AT2064" s="282" t="s">
        <v>218</v>
      </c>
      <c r="AU2064" s="282" t="s">
        <v>85</v>
      </c>
      <c r="AV2064" s="14" t="s">
        <v>18</v>
      </c>
      <c r="AW2064" s="14" t="s">
        <v>39</v>
      </c>
      <c r="AX2064" s="14" t="s">
        <v>76</v>
      </c>
      <c r="AY2064" s="282" t="s">
        <v>208</v>
      </c>
    </row>
    <row r="2065" spans="2:51" s="12" customFormat="1" ht="13.5">
      <c r="B2065" s="251"/>
      <c r="C2065" s="252"/>
      <c r="D2065" s="248" t="s">
        <v>218</v>
      </c>
      <c r="E2065" s="253" t="s">
        <v>22</v>
      </c>
      <c r="F2065" s="254" t="s">
        <v>2256</v>
      </c>
      <c r="G2065" s="252"/>
      <c r="H2065" s="255">
        <v>45.36</v>
      </c>
      <c r="I2065" s="256"/>
      <c r="J2065" s="252"/>
      <c r="K2065" s="252"/>
      <c r="L2065" s="257"/>
      <c r="M2065" s="258"/>
      <c r="N2065" s="259"/>
      <c r="O2065" s="259"/>
      <c r="P2065" s="259"/>
      <c r="Q2065" s="259"/>
      <c r="R2065" s="259"/>
      <c r="S2065" s="259"/>
      <c r="T2065" s="260"/>
      <c r="AT2065" s="261" t="s">
        <v>218</v>
      </c>
      <c r="AU2065" s="261" t="s">
        <v>85</v>
      </c>
      <c r="AV2065" s="12" t="s">
        <v>85</v>
      </c>
      <c r="AW2065" s="12" t="s">
        <v>39</v>
      </c>
      <c r="AX2065" s="12" t="s">
        <v>18</v>
      </c>
      <c r="AY2065" s="261" t="s">
        <v>208</v>
      </c>
    </row>
    <row r="2066" spans="2:65" s="1" customFormat="1" ht="51" customHeight="1">
      <c r="B2066" s="48"/>
      <c r="C2066" s="236" t="s">
        <v>2257</v>
      </c>
      <c r="D2066" s="236" t="s">
        <v>210</v>
      </c>
      <c r="E2066" s="237" t="s">
        <v>2258</v>
      </c>
      <c r="F2066" s="238" t="s">
        <v>2259</v>
      </c>
      <c r="G2066" s="239" t="s">
        <v>269</v>
      </c>
      <c r="H2066" s="240">
        <v>11.175</v>
      </c>
      <c r="I2066" s="241"/>
      <c r="J2066" s="242">
        <f>ROUND(I2066*H2066,2)</f>
        <v>0</v>
      </c>
      <c r="K2066" s="238" t="s">
        <v>214</v>
      </c>
      <c r="L2066" s="74"/>
      <c r="M2066" s="243" t="s">
        <v>22</v>
      </c>
      <c r="N2066" s="244" t="s">
        <v>47</v>
      </c>
      <c r="O2066" s="49"/>
      <c r="P2066" s="245">
        <f>O2066*H2066</f>
        <v>0</v>
      </c>
      <c r="Q2066" s="245">
        <v>0.00663</v>
      </c>
      <c r="R2066" s="245">
        <f>Q2066*H2066</f>
        <v>0.07409025</v>
      </c>
      <c r="S2066" s="245">
        <v>0</v>
      </c>
      <c r="T2066" s="246">
        <f>S2066*H2066</f>
        <v>0</v>
      </c>
      <c r="AR2066" s="26" t="s">
        <v>859</v>
      </c>
      <c r="AT2066" s="26" t="s">
        <v>210</v>
      </c>
      <c r="AU2066" s="26" t="s">
        <v>85</v>
      </c>
      <c r="AY2066" s="26" t="s">
        <v>208</v>
      </c>
      <c r="BE2066" s="247">
        <f>IF(N2066="základní",J2066,0)</f>
        <v>0</v>
      </c>
      <c r="BF2066" s="247">
        <f>IF(N2066="snížená",J2066,0)</f>
        <v>0</v>
      </c>
      <c r="BG2066" s="247">
        <f>IF(N2066="zákl. přenesená",J2066,0)</f>
        <v>0</v>
      </c>
      <c r="BH2066" s="247">
        <f>IF(N2066="sníž. přenesená",J2066,0)</f>
        <v>0</v>
      </c>
      <c r="BI2066" s="247">
        <f>IF(N2066="nulová",J2066,0)</f>
        <v>0</v>
      </c>
      <c r="BJ2066" s="26" t="s">
        <v>18</v>
      </c>
      <c r="BK2066" s="247">
        <f>ROUND(I2066*H2066,2)</f>
        <v>0</v>
      </c>
      <c r="BL2066" s="26" t="s">
        <v>859</v>
      </c>
      <c r="BM2066" s="26" t="s">
        <v>2260</v>
      </c>
    </row>
    <row r="2067" spans="2:51" s="14" customFormat="1" ht="13.5">
      <c r="B2067" s="273"/>
      <c r="C2067" s="274"/>
      <c r="D2067" s="248" t="s">
        <v>218</v>
      </c>
      <c r="E2067" s="275" t="s">
        <v>22</v>
      </c>
      <c r="F2067" s="276" t="s">
        <v>751</v>
      </c>
      <c r="G2067" s="274"/>
      <c r="H2067" s="275" t="s">
        <v>22</v>
      </c>
      <c r="I2067" s="277"/>
      <c r="J2067" s="274"/>
      <c r="K2067" s="274"/>
      <c r="L2067" s="278"/>
      <c r="M2067" s="279"/>
      <c r="N2067" s="280"/>
      <c r="O2067" s="280"/>
      <c r="P2067" s="280"/>
      <c r="Q2067" s="280"/>
      <c r="R2067" s="280"/>
      <c r="S2067" s="280"/>
      <c r="T2067" s="281"/>
      <c r="AT2067" s="282" t="s">
        <v>218</v>
      </c>
      <c r="AU2067" s="282" t="s">
        <v>85</v>
      </c>
      <c r="AV2067" s="14" t="s">
        <v>18</v>
      </c>
      <c r="AW2067" s="14" t="s">
        <v>39</v>
      </c>
      <c r="AX2067" s="14" t="s">
        <v>76</v>
      </c>
      <c r="AY2067" s="282" t="s">
        <v>208</v>
      </c>
    </row>
    <row r="2068" spans="2:51" s="12" customFormat="1" ht="13.5">
      <c r="B2068" s="251"/>
      <c r="C2068" s="252"/>
      <c r="D2068" s="248" t="s">
        <v>218</v>
      </c>
      <c r="E2068" s="253" t="s">
        <v>22</v>
      </c>
      <c r="F2068" s="254" t="s">
        <v>2261</v>
      </c>
      <c r="G2068" s="252"/>
      <c r="H2068" s="255">
        <v>11.175</v>
      </c>
      <c r="I2068" s="256"/>
      <c r="J2068" s="252"/>
      <c r="K2068" s="252"/>
      <c r="L2068" s="257"/>
      <c r="M2068" s="258"/>
      <c r="N2068" s="259"/>
      <c r="O2068" s="259"/>
      <c r="P2068" s="259"/>
      <c r="Q2068" s="259"/>
      <c r="R2068" s="259"/>
      <c r="S2068" s="259"/>
      <c r="T2068" s="260"/>
      <c r="AT2068" s="261" t="s">
        <v>218</v>
      </c>
      <c r="AU2068" s="261" t="s">
        <v>85</v>
      </c>
      <c r="AV2068" s="12" t="s">
        <v>85</v>
      </c>
      <c r="AW2068" s="12" t="s">
        <v>39</v>
      </c>
      <c r="AX2068" s="12" t="s">
        <v>18</v>
      </c>
      <c r="AY2068" s="261" t="s">
        <v>208</v>
      </c>
    </row>
    <row r="2069" spans="2:65" s="1" customFormat="1" ht="25.5" customHeight="1">
      <c r="B2069" s="48"/>
      <c r="C2069" s="236" t="s">
        <v>2262</v>
      </c>
      <c r="D2069" s="236" t="s">
        <v>210</v>
      </c>
      <c r="E2069" s="237" t="s">
        <v>2263</v>
      </c>
      <c r="F2069" s="238" t="s">
        <v>2264</v>
      </c>
      <c r="G2069" s="239" t="s">
        <v>213</v>
      </c>
      <c r="H2069" s="240">
        <v>65.548</v>
      </c>
      <c r="I2069" s="241"/>
      <c r="J2069" s="242">
        <f>ROUND(I2069*H2069,2)</f>
        <v>0</v>
      </c>
      <c r="K2069" s="238" t="s">
        <v>22</v>
      </c>
      <c r="L2069" s="74"/>
      <c r="M2069" s="243" t="s">
        <v>22</v>
      </c>
      <c r="N2069" s="244" t="s">
        <v>47</v>
      </c>
      <c r="O2069" s="49"/>
      <c r="P2069" s="245">
        <f>O2069*H2069</f>
        <v>0</v>
      </c>
      <c r="Q2069" s="245">
        <v>0.0001</v>
      </c>
      <c r="R2069" s="245">
        <f>Q2069*H2069</f>
        <v>0.0065548</v>
      </c>
      <c r="S2069" s="245">
        <v>0</v>
      </c>
      <c r="T2069" s="246">
        <f>S2069*H2069</f>
        <v>0</v>
      </c>
      <c r="AR2069" s="26" t="s">
        <v>300</v>
      </c>
      <c r="AT2069" s="26" t="s">
        <v>210</v>
      </c>
      <c r="AU2069" s="26" t="s">
        <v>85</v>
      </c>
      <c r="AY2069" s="26" t="s">
        <v>208</v>
      </c>
      <c r="BE2069" s="247">
        <f>IF(N2069="základní",J2069,0)</f>
        <v>0</v>
      </c>
      <c r="BF2069" s="247">
        <f>IF(N2069="snížená",J2069,0)</f>
        <v>0</v>
      </c>
      <c r="BG2069" s="247">
        <f>IF(N2069="zákl. přenesená",J2069,0)</f>
        <v>0</v>
      </c>
      <c r="BH2069" s="247">
        <f>IF(N2069="sníž. přenesená",J2069,0)</f>
        <v>0</v>
      </c>
      <c r="BI2069" s="247">
        <f>IF(N2069="nulová",J2069,0)</f>
        <v>0</v>
      </c>
      <c r="BJ2069" s="26" t="s">
        <v>18</v>
      </c>
      <c r="BK2069" s="247">
        <f>ROUND(I2069*H2069,2)</f>
        <v>0</v>
      </c>
      <c r="BL2069" s="26" t="s">
        <v>300</v>
      </c>
      <c r="BM2069" s="26" t="s">
        <v>2265</v>
      </c>
    </row>
    <row r="2070" spans="2:51" s="14" customFormat="1" ht="13.5">
      <c r="B2070" s="273"/>
      <c r="C2070" s="274"/>
      <c r="D2070" s="248" t="s">
        <v>218</v>
      </c>
      <c r="E2070" s="275" t="s">
        <v>22</v>
      </c>
      <c r="F2070" s="276" t="s">
        <v>751</v>
      </c>
      <c r="G2070" s="274"/>
      <c r="H2070" s="275" t="s">
        <v>22</v>
      </c>
      <c r="I2070" s="277"/>
      <c r="J2070" s="274"/>
      <c r="K2070" s="274"/>
      <c r="L2070" s="278"/>
      <c r="M2070" s="279"/>
      <c r="N2070" s="280"/>
      <c r="O2070" s="280"/>
      <c r="P2070" s="280"/>
      <c r="Q2070" s="280"/>
      <c r="R2070" s="280"/>
      <c r="S2070" s="280"/>
      <c r="T2070" s="281"/>
      <c r="AT2070" s="282" t="s">
        <v>218</v>
      </c>
      <c r="AU2070" s="282" t="s">
        <v>85</v>
      </c>
      <c r="AV2070" s="14" t="s">
        <v>18</v>
      </c>
      <c r="AW2070" s="14" t="s">
        <v>39</v>
      </c>
      <c r="AX2070" s="14" t="s">
        <v>76</v>
      </c>
      <c r="AY2070" s="282" t="s">
        <v>208</v>
      </c>
    </row>
    <row r="2071" spans="2:51" s="12" customFormat="1" ht="13.5">
      <c r="B2071" s="251"/>
      <c r="C2071" s="252"/>
      <c r="D2071" s="248" t="s">
        <v>218</v>
      </c>
      <c r="E2071" s="253" t="s">
        <v>22</v>
      </c>
      <c r="F2071" s="254" t="s">
        <v>2237</v>
      </c>
      <c r="G2071" s="252"/>
      <c r="H2071" s="255">
        <v>65.548</v>
      </c>
      <c r="I2071" s="256"/>
      <c r="J2071" s="252"/>
      <c r="K2071" s="252"/>
      <c r="L2071" s="257"/>
      <c r="M2071" s="258"/>
      <c r="N2071" s="259"/>
      <c r="O2071" s="259"/>
      <c r="P2071" s="259"/>
      <c r="Q2071" s="259"/>
      <c r="R2071" s="259"/>
      <c r="S2071" s="259"/>
      <c r="T2071" s="260"/>
      <c r="AT2071" s="261" t="s">
        <v>218</v>
      </c>
      <c r="AU2071" s="261" t="s">
        <v>85</v>
      </c>
      <c r="AV2071" s="12" t="s">
        <v>85</v>
      </c>
      <c r="AW2071" s="12" t="s">
        <v>39</v>
      </c>
      <c r="AX2071" s="12" t="s">
        <v>18</v>
      </c>
      <c r="AY2071" s="261" t="s">
        <v>208</v>
      </c>
    </row>
    <row r="2072" spans="2:65" s="1" customFormat="1" ht="38.25" customHeight="1">
      <c r="B2072" s="48"/>
      <c r="C2072" s="236" t="s">
        <v>2266</v>
      </c>
      <c r="D2072" s="236" t="s">
        <v>210</v>
      </c>
      <c r="E2072" s="237" t="s">
        <v>2267</v>
      </c>
      <c r="F2072" s="238" t="s">
        <v>2268</v>
      </c>
      <c r="G2072" s="239" t="s">
        <v>2043</v>
      </c>
      <c r="H2072" s="307"/>
      <c r="I2072" s="241"/>
      <c r="J2072" s="242">
        <f>ROUND(I2072*H2072,2)</f>
        <v>0</v>
      </c>
      <c r="K2072" s="238" t="s">
        <v>214</v>
      </c>
      <c r="L2072" s="74"/>
      <c r="M2072" s="243" t="s">
        <v>22</v>
      </c>
      <c r="N2072" s="244" t="s">
        <v>47</v>
      </c>
      <c r="O2072" s="49"/>
      <c r="P2072" s="245">
        <f>O2072*H2072</f>
        <v>0</v>
      </c>
      <c r="Q2072" s="245">
        <v>0</v>
      </c>
      <c r="R2072" s="245">
        <f>Q2072*H2072</f>
        <v>0</v>
      </c>
      <c r="S2072" s="245">
        <v>0</v>
      </c>
      <c r="T2072" s="246">
        <f>S2072*H2072</f>
        <v>0</v>
      </c>
      <c r="AR2072" s="26" t="s">
        <v>300</v>
      </c>
      <c r="AT2072" s="26" t="s">
        <v>210</v>
      </c>
      <c r="AU2072" s="26" t="s">
        <v>85</v>
      </c>
      <c r="AY2072" s="26" t="s">
        <v>208</v>
      </c>
      <c r="BE2072" s="247">
        <f>IF(N2072="základní",J2072,0)</f>
        <v>0</v>
      </c>
      <c r="BF2072" s="247">
        <f>IF(N2072="snížená",J2072,0)</f>
        <v>0</v>
      </c>
      <c r="BG2072" s="247">
        <f>IF(N2072="zákl. přenesená",J2072,0)</f>
        <v>0</v>
      </c>
      <c r="BH2072" s="247">
        <f>IF(N2072="sníž. přenesená",J2072,0)</f>
        <v>0</v>
      </c>
      <c r="BI2072" s="247">
        <f>IF(N2072="nulová",J2072,0)</f>
        <v>0</v>
      </c>
      <c r="BJ2072" s="26" t="s">
        <v>18</v>
      </c>
      <c r="BK2072" s="247">
        <f>ROUND(I2072*H2072,2)</f>
        <v>0</v>
      </c>
      <c r="BL2072" s="26" t="s">
        <v>300</v>
      </c>
      <c r="BM2072" s="26" t="s">
        <v>2269</v>
      </c>
    </row>
    <row r="2073" spans="2:47" s="1" customFormat="1" ht="13.5">
      <c r="B2073" s="48"/>
      <c r="C2073" s="76"/>
      <c r="D2073" s="248" t="s">
        <v>216</v>
      </c>
      <c r="E2073" s="76"/>
      <c r="F2073" s="249" t="s">
        <v>2270</v>
      </c>
      <c r="G2073" s="76"/>
      <c r="H2073" s="76"/>
      <c r="I2073" s="206"/>
      <c r="J2073" s="76"/>
      <c r="K2073" s="76"/>
      <c r="L2073" s="74"/>
      <c r="M2073" s="250"/>
      <c r="N2073" s="49"/>
      <c r="O2073" s="49"/>
      <c r="P2073" s="49"/>
      <c r="Q2073" s="49"/>
      <c r="R2073" s="49"/>
      <c r="S2073" s="49"/>
      <c r="T2073" s="97"/>
      <c r="AT2073" s="26" t="s">
        <v>216</v>
      </c>
      <c r="AU2073" s="26" t="s">
        <v>85</v>
      </c>
    </row>
    <row r="2074" spans="2:63" s="11" customFormat="1" ht="29.85" customHeight="1">
      <c r="B2074" s="220"/>
      <c r="C2074" s="221"/>
      <c r="D2074" s="222" t="s">
        <v>75</v>
      </c>
      <c r="E2074" s="234" t="s">
        <v>2271</v>
      </c>
      <c r="F2074" s="234" t="s">
        <v>2272</v>
      </c>
      <c r="G2074" s="221"/>
      <c r="H2074" s="221"/>
      <c r="I2074" s="224"/>
      <c r="J2074" s="235">
        <f>BK2074</f>
        <v>0</v>
      </c>
      <c r="K2074" s="221"/>
      <c r="L2074" s="226"/>
      <c r="M2074" s="227"/>
      <c r="N2074" s="228"/>
      <c r="O2074" s="228"/>
      <c r="P2074" s="229">
        <f>SUM(P2075:P2082)</f>
        <v>0</v>
      </c>
      <c r="Q2074" s="228"/>
      <c r="R2074" s="229">
        <f>SUM(R2075:R2082)</f>
        <v>0.01694</v>
      </c>
      <c r="S2074" s="228"/>
      <c r="T2074" s="230">
        <f>SUM(T2075:T2082)</f>
        <v>0</v>
      </c>
      <c r="AR2074" s="231" t="s">
        <v>85</v>
      </c>
      <c r="AT2074" s="232" t="s">
        <v>75</v>
      </c>
      <c r="AU2074" s="232" t="s">
        <v>18</v>
      </c>
      <c r="AY2074" s="231" t="s">
        <v>208</v>
      </c>
      <c r="BK2074" s="233">
        <f>SUM(BK2075:BK2082)</f>
        <v>0</v>
      </c>
    </row>
    <row r="2075" spans="2:65" s="1" customFormat="1" ht="25.5" customHeight="1">
      <c r="B2075" s="48"/>
      <c r="C2075" s="236" t="s">
        <v>2273</v>
      </c>
      <c r="D2075" s="236" t="s">
        <v>210</v>
      </c>
      <c r="E2075" s="237" t="s">
        <v>2274</v>
      </c>
      <c r="F2075" s="238" t="s">
        <v>2275</v>
      </c>
      <c r="G2075" s="239" t="s">
        <v>227</v>
      </c>
      <c r="H2075" s="240">
        <v>3</v>
      </c>
      <c r="I2075" s="241"/>
      <c r="J2075" s="242">
        <f>ROUND(I2075*H2075,2)</f>
        <v>0</v>
      </c>
      <c r="K2075" s="238" t="s">
        <v>242</v>
      </c>
      <c r="L2075" s="74"/>
      <c r="M2075" s="243" t="s">
        <v>22</v>
      </c>
      <c r="N2075" s="244" t="s">
        <v>47</v>
      </c>
      <c r="O2075" s="49"/>
      <c r="P2075" s="245">
        <f>O2075*H2075</f>
        <v>0</v>
      </c>
      <c r="Q2075" s="245">
        <v>0.00342</v>
      </c>
      <c r="R2075" s="245">
        <f>Q2075*H2075</f>
        <v>0.01026</v>
      </c>
      <c r="S2075" s="245">
        <v>0</v>
      </c>
      <c r="T2075" s="246">
        <f>S2075*H2075</f>
        <v>0</v>
      </c>
      <c r="AR2075" s="26" t="s">
        <v>300</v>
      </c>
      <c r="AT2075" s="26" t="s">
        <v>210</v>
      </c>
      <c r="AU2075" s="26" t="s">
        <v>85</v>
      </c>
      <c r="AY2075" s="26" t="s">
        <v>208</v>
      </c>
      <c r="BE2075" s="247">
        <f>IF(N2075="základní",J2075,0)</f>
        <v>0</v>
      </c>
      <c r="BF2075" s="247">
        <f>IF(N2075="snížená",J2075,0)</f>
        <v>0</v>
      </c>
      <c r="BG2075" s="247">
        <f>IF(N2075="zákl. přenesená",J2075,0)</f>
        <v>0</v>
      </c>
      <c r="BH2075" s="247">
        <f>IF(N2075="sníž. přenesená",J2075,0)</f>
        <v>0</v>
      </c>
      <c r="BI2075" s="247">
        <f>IF(N2075="nulová",J2075,0)</f>
        <v>0</v>
      </c>
      <c r="BJ2075" s="26" t="s">
        <v>18</v>
      </c>
      <c r="BK2075" s="247">
        <f>ROUND(I2075*H2075,2)</f>
        <v>0</v>
      </c>
      <c r="BL2075" s="26" t="s">
        <v>300</v>
      </c>
      <c r="BM2075" s="26" t="s">
        <v>2276</v>
      </c>
    </row>
    <row r="2076" spans="2:51" s="14" customFormat="1" ht="13.5">
      <c r="B2076" s="273"/>
      <c r="C2076" s="274"/>
      <c r="D2076" s="248" t="s">
        <v>218</v>
      </c>
      <c r="E2076" s="275" t="s">
        <v>22</v>
      </c>
      <c r="F2076" s="276" t="s">
        <v>2277</v>
      </c>
      <c r="G2076" s="274"/>
      <c r="H2076" s="275" t="s">
        <v>22</v>
      </c>
      <c r="I2076" s="277"/>
      <c r="J2076" s="274"/>
      <c r="K2076" s="274"/>
      <c r="L2076" s="278"/>
      <c r="M2076" s="279"/>
      <c r="N2076" s="280"/>
      <c r="O2076" s="280"/>
      <c r="P2076" s="280"/>
      <c r="Q2076" s="280"/>
      <c r="R2076" s="280"/>
      <c r="S2076" s="280"/>
      <c r="T2076" s="281"/>
      <c r="AT2076" s="282" t="s">
        <v>218</v>
      </c>
      <c r="AU2076" s="282" t="s">
        <v>85</v>
      </c>
      <c r="AV2076" s="14" t="s">
        <v>18</v>
      </c>
      <c r="AW2076" s="14" t="s">
        <v>39</v>
      </c>
      <c r="AX2076" s="14" t="s">
        <v>76</v>
      </c>
      <c r="AY2076" s="282" t="s">
        <v>208</v>
      </c>
    </row>
    <row r="2077" spans="2:51" s="12" customFormat="1" ht="13.5">
      <c r="B2077" s="251"/>
      <c r="C2077" s="252"/>
      <c r="D2077" s="248" t="s">
        <v>218</v>
      </c>
      <c r="E2077" s="253" t="s">
        <v>22</v>
      </c>
      <c r="F2077" s="254" t="s">
        <v>104</v>
      </c>
      <c r="G2077" s="252"/>
      <c r="H2077" s="255">
        <v>3</v>
      </c>
      <c r="I2077" s="256"/>
      <c r="J2077" s="252"/>
      <c r="K2077" s="252"/>
      <c r="L2077" s="257"/>
      <c r="M2077" s="258"/>
      <c r="N2077" s="259"/>
      <c r="O2077" s="259"/>
      <c r="P2077" s="259"/>
      <c r="Q2077" s="259"/>
      <c r="R2077" s="259"/>
      <c r="S2077" s="259"/>
      <c r="T2077" s="260"/>
      <c r="AT2077" s="261" t="s">
        <v>218</v>
      </c>
      <c r="AU2077" s="261" t="s">
        <v>85</v>
      </c>
      <c r="AV2077" s="12" t="s">
        <v>85</v>
      </c>
      <c r="AW2077" s="12" t="s">
        <v>39</v>
      </c>
      <c r="AX2077" s="12" t="s">
        <v>18</v>
      </c>
      <c r="AY2077" s="261" t="s">
        <v>208</v>
      </c>
    </row>
    <row r="2078" spans="2:65" s="1" customFormat="1" ht="25.5" customHeight="1">
      <c r="B2078" s="48"/>
      <c r="C2078" s="236" t="s">
        <v>2278</v>
      </c>
      <c r="D2078" s="236" t="s">
        <v>210</v>
      </c>
      <c r="E2078" s="237" t="s">
        <v>2279</v>
      </c>
      <c r="F2078" s="238" t="s">
        <v>2280</v>
      </c>
      <c r="G2078" s="239" t="s">
        <v>227</v>
      </c>
      <c r="H2078" s="240">
        <v>4</v>
      </c>
      <c r="I2078" s="241"/>
      <c r="J2078" s="242">
        <f>ROUND(I2078*H2078,2)</f>
        <v>0</v>
      </c>
      <c r="K2078" s="238" t="s">
        <v>242</v>
      </c>
      <c r="L2078" s="74"/>
      <c r="M2078" s="243" t="s">
        <v>22</v>
      </c>
      <c r="N2078" s="244" t="s">
        <v>47</v>
      </c>
      <c r="O2078" s="49"/>
      <c r="P2078" s="245">
        <f>O2078*H2078</f>
        <v>0</v>
      </c>
      <c r="Q2078" s="245">
        <v>0.00167</v>
      </c>
      <c r="R2078" s="245">
        <f>Q2078*H2078</f>
        <v>0.00668</v>
      </c>
      <c r="S2078" s="245">
        <v>0</v>
      </c>
      <c r="T2078" s="246">
        <f>S2078*H2078</f>
        <v>0</v>
      </c>
      <c r="AR2078" s="26" t="s">
        <v>300</v>
      </c>
      <c r="AT2078" s="26" t="s">
        <v>210</v>
      </c>
      <c r="AU2078" s="26" t="s">
        <v>85</v>
      </c>
      <c r="AY2078" s="26" t="s">
        <v>208</v>
      </c>
      <c r="BE2078" s="247">
        <f>IF(N2078="základní",J2078,0)</f>
        <v>0</v>
      </c>
      <c r="BF2078" s="247">
        <f>IF(N2078="snížená",J2078,0)</f>
        <v>0</v>
      </c>
      <c r="BG2078" s="247">
        <f>IF(N2078="zákl. přenesená",J2078,0)</f>
        <v>0</v>
      </c>
      <c r="BH2078" s="247">
        <f>IF(N2078="sníž. přenesená",J2078,0)</f>
        <v>0</v>
      </c>
      <c r="BI2078" s="247">
        <f>IF(N2078="nulová",J2078,0)</f>
        <v>0</v>
      </c>
      <c r="BJ2078" s="26" t="s">
        <v>18</v>
      </c>
      <c r="BK2078" s="247">
        <f>ROUND(I2078*H2078,2)</f>
        <v>0</v>
      </c>
      <c r="BL2078" s="26" t="s">
        <v>300</v>
      </c>
      <c r="BM2078" s="26" t="s">
        <v>2281</v>
      </c>
    </row>
    <row r="2079" spans="2:51" s="14" customFormat="1" ht="13.5">
      <c r="B2079" s="273"/>
      <c r="C2079" s="274"/>
      <c r="D2079" s="248" t="s">
        <v>218</v>
      </c>
      <c r="E2079" s="275" t="s">
        <v>22</v>
      </c>
      <c r="F2079" s="276" t="s">
        <v>2277</v>
      </c>
      <c r="G2079" s="274"/>
      <c r="H2079" s="275" t="s">
        <v>22</v>
      </c>
      <c r="I2079" s="277"/>
      <c r="J2079" s="274"/>
      <c r="K2079" s="274"/>
      <c r="L2079" s="278"/>
      <c r="M2079" s="279"/>
      <c r="N2079" s="280"/>
      <c r="O2079" s="280"/>
      <c r="P2079" s="280"/>
      <c r="Q2079" s="280"/>
      <c r="R2079" s="280"/>
      <c r="S2079" s="280"/>
      <c r="T2079" s="281"/>
      <c r="AT2079" s="282" t="s">
        <v>218</v>
      </c>
      <c r="AU2079" s="282" t="s">
        <v>85</v>
      </c>
      <c r="AV2079" s="14" t="s">
        <v>18</v>
      </c>
      <c r="AW2079" s="14" t="s">
        <v>39</v>
      </c>
      <c r="AX2079" s="14" t="s">
        <v>76</v>
      </c>
      <c r="AY2079" s="282" t="s">
        <v>208</v>
      </c>
    </row>
    <row r="2080" spans="2:51" s="12" customFormat="1" ht="13.5">
      <c r="B2080" s="251"/>
      <c r="C2080" s="252"/>
      <c r="D2080" s="248" t="s">
        <v>218</v>
      </c>
      <c r="E2080" s="253" t="s">
        <v>22</v>
      </c>
      <c r="F2080" s="254" t="s">
        <v>2282</v>
      </c>
      <c r="G2080" s="252"/>
      <c r="H2080" s="255">
        <v>4</v>
      </c>
      <c r="I2080" s="256"/>
      <c r="J2080" s="252"/>
      <c r="K2080" s="252"/>
      <c r="L2080" s="257"/>
      <c r="M2080" s="258"/>
      <c r="N2080" s="259"/>
      <c r="O2080" s="259"/>
      <c r="P2080" s="259"/>
      <c r="Q2080" s="259"/>
      <c r="R2080" s="259"/>
      <c r="S2080" s="259"/>
      <c r="T2080" s="260"/>
      <c r="AT2080" s="261" t="s">
        <v>218</v>
      </c>
      <c r="AU2080" s="261" t="s">
        <v>85</v>
      </c>
      <c r="AV2080" s="12" t="s">
        <v>85</v>
      </c>
      <c r="AW2080" s="12" t="s">
        <v>39</v>
      </c>
      <c r="AX2080" s="12" t="s">
        <v>18</v>
      </c>
      <c r="AY2080" s="261" t="s">
        <v>208</v>
      </c>
    </row>
    <row r="2081" spans="2:65" s="1" customFormat="1" ht="38.25" customHeight="1">
      <c r="B2081" s="48"/>
      <c r="C2081" s="236" t="s">
        <v>2283</v>
      </c>
      <c r="D2081" s="236" t="s">
        <v>210</v>
      </c>
      <c r="E2081" s="237" t="s">
        <v>2284</v>
      </c>
      <c r="F2081" s="238" t="s">
        <v>2285</v>
      </c>
      <c r="G2081" s="239" t="s">
        <v>2043</v>
      </c>
      <c r="H2081" s="307"/>
      <c r="I2081" s="241"/>
      <c r="J2081" s="242">
        <f>ROUND(I2081*H2081,2)</f>
        <v>0</v>
      </c>
      <c r="K2081" s="238" t="s">
        <v>214</v>
      </c>
      <c r="L2081" s="74"/>
      <c r="M2081" s="243" t="s">
        <v>22</v>
      </c>
      <c r="N2081" s="244" t="s">
        <v>47</v>
      </c>
      <c r="O2081" s="49"/>
      <c r="P2081" s="245">
        <f>O2081*H2081</f>
        <v>0</v>
      </c>
      <c r="Q2081" s="245">
        <v>0</v>
      </c>
      <c r="R2081" s="245">
        <f>Q2081*H2081</f>
        <v>0</v>
      </c>
      <c r="S2081" s="245">
        <v>0</v>
      </c>
      <c r="T2081" s="246">
        <f>S2081*H2081</f>
        <v>0</v>
      </c>
      <c r="AR2081" s="26" t="s">
        <v>300</v>
      </c>
      <c r="AT2081" s="26" t="s">
        <v>210</v>
      </c>
      <c r="AU2081" s="26" t="s">
        <v>85</v>
      </c>
      <c r="AY2081" s="26" t="s">
        <v>208</v>
      </c>
      <c r="BE2081" s="247">
        <f>IF(N2081="základní",J2081,0)</f>
        <v>0</v>
      </c>
      <c r="BF2081" s="247">
        <f>IF(N2081="snížená",J2081,0)</f>
        <v>0</v>
      </c>
      <c r="BG2081" s="247">
        <f>IF(N2081="zákl. přenesená",J2081,0)</f>
        <v>0</v>
      </c>
      <c r="BH2081" s="247">
        <f>IF(N2081="sníž. přenesená",J2081,0)</f>
        <v>0</v>
      </c>
      <c r="BI2081" s="247">
        <f>IF(N2081="nulová",J2081,0)</f>
        <v>0</v>
      </c>
      <c r="BJ2081" s="26" t="s">
        <v>18</v>
      </c>
      <c r="BK2081" s="247">
        <f>ROUND(I2081*H2081,2)</f>
        <v>0</v>
      </c>
      <c r="BL2081" s="26" t="s">
        <v>300</v>
      </c>
      <c r="BM2081" s="26" t="s">
        <v>2286</v>
      </c>
    </row>
    <row r="2082" spans="2:47" s="1" customFormat="1" ht="13.5">
      <c r="B2082" s="48"/>
      <c r="C2082" s="76"/>
      <c r="D2082" s="248" t="s">
        <v>216</v>
      </c>
      <c r="E2082" s="76"/>
      <c r="F2082" s="249" t="s">
        <v>2045</v>
      </c>
      <c r="G2082" s="76"/>
      <c r="H2082" s="76"/>
      <c r="I2082" s="206"/>
      <c r="J2082" s="76"/>
      <c r="K2082" s="76"/>
      <c r="L2082" s="74"/>
      <c r="M2082" s="250"/>
      <c r="N2082" s="49"/>
      <c r="O2082" s="49"/>
      <c r="P2082" s="49"/>
      <c r="Q2082" s="49"/>
      <c r="R2082" s="49"/>
      <c r="S2082" s="49"/>
      <c r="T2082" s="97"/>
      <c r="AT2082" s="26" t="s">
        <v>216</v>
      </c>
      <c r="AU2082" s="26" t="s">
        <v>85</v>
      </c>
    </row>
    <row r="2083" spans="2:63" s="11" customFormat="1" ht="29.85" customHeight="1">
      <c r="B2083" s="220"/>
      <c r="C2083" s="221"/>
      <c r="D2083" s="222" t="s">
        <v>75</v>
      </c>
      <c r="E2083" s="234" t="s">
        <v>2287</v>
      </c>
      <c r="F2083" s="234" t="s">
        <v>2288</v>
      </c>
      <c r="G2083" s="221"/>
      <c r="H2083" s="221"/>
      <c r="I2083" s="224"/>
      <c r="J2083" s="235">
        <f>BK2083</f>
        <v>0</v>
      </c>
      <c r="K2083" s="221"/>
      <c r="L2083" s="226"/>
      <c r="M2083" s="227"/>
      <c r="N2083" s="228"/>
      <c r="O2083" s="228"/>
      <c r="P2083" s="229">
        <f>SUM(P2084:P2090)</f>
        <v>0</v>
      </c>
      <c r="Q2083" s="228"/>
      <c r="R2083" s="229">
        <f>SUM(R2084:R2090)</f>
        <v>0</v>
      </c>
      <c r="S2083" s="228"/>
      <c r="T2083" s="230">
        <f>SUM(T2084:T2090)</f>
        <v>0</v>
      </c>
      <c r="AR2083" s="231" t="s">
        <v>85</v>
      </c>
      <c r="AT2083" s="232" t="s">
        <v>75</v>
      </c>
      <c r="AU2083" s="232" t="s">
        <v>18</v>
      </c>
      <c r="AY2083" s="231" t="s">
        <v>208</v>
      </c>
      <c r="BK2083" s="233">
        <f>SUM(BK2084:BK2090)</f>
        <v>0</v>
      </c>
    </row>
    <row r="2084" spans="2:65" s="1" customFormat="1" ht="38.25" customHeight="1">
      <c r="B2084" s="48"/>
      <c r="C2084" s="236" t="s">
        <v>2289</v>
      </c>
      <c r="D2084" s="236" t="s">
        <v>210</v>
      </c>
      <c r="E2084" s="237" t="s">
        <v>2290</v>
      </c>
      <c r="F2084" s="238" t="s">
        <v>2291</v>
      </c>
      <c r="G2084" s="239" t="s">
        <v>227</v>
      </c>
      <c r="H2084" s="240">
        <v>13</v>
      </c>
      <c r="I2084" s="241"/>
      <c r="J2084" s="242">
        <f>ROUND(I2084*H2084,2)</f>
        <v>0</v>
      </c>
      <c r="K2084" s="238" t="s">
        <v>214</v>
      </c>
      <c r="L2084" s="74"/>
      <c r="M2084" s="243" t="s">
        <v>22</v>
      </c>
      <c r="N2084" s="244" t="s">
        <v>47</v>
      </c>
      <c r="O2084" s="49"/>
      <c r="P2084" s="245">
        <f>O2084*H2084</f>
        <v>0</v>
      </c>
      <c r="Q2084" s="245">
        <v>0</v>
      </c>
      <c r="R2084" s="245">
        <f>Q2084*H2084</f>
        <v>0</v>
      </c>
      <c r="S2084" s="245">
        <v>0</v>
      </c>
      <c r="T2084" s="246">
        <f>S2084*H2084</f>
        <v>0</v>
      </c>
      <c r="AR2084" s="26" t="s">
        <v>300</v>
      </c>
      <c r="AT2084" s="26" t="s">
        <v>210</v>
      </c>
      <c r="AU2084" s="26" t="s">
        <v>85</v>
      </c>
      <c r="AY2084" s="26" t="s">
        <v>208</v>
      </c>
      <c r="BE2084" s="247">
        <f>IF(N2084="základní",J2084,0)</f>
        <v>0</v>
      </c>
      <c r="BF2084" s="247">
        <f>IF(N2084="snížená",J2084,0)</f>
        <v>0</v>
      </c>
      <c r="BG2084" s="247">
        <f>IF(N2084="zákl. přenesená",J2084,0)</f>
        <v>0</v>
      </c>
      <c r="BH2084" s="247">
        <f>IF(N2084="sníž. přenesená",J2084,0)</f>
        <v>0</v>
      </c>
      <c r="BI2084" s="247">
        <f>IF(N2084="nulová",J2084,0)</f>
        <v>0</v>
      </c>
      <c r="BJ2084" s="26" t="s">
        <v>18</v>
      </c>
      <c r="BK2084" s="247">
        <f>ROUND(I2084*H2084,2)</f>
        <v>0</v>
      </c>
      <c r="BL2084" s="26" t="s">
        <v>300</v>
      </c>
      <c r="BM2084" s="26" t="s">
        <v>2292</v>
      </c>
    </row>
    <row r="2085" spans="2:51" s="14" customFormat="1" ht="13.5">
      <c r="B2085" s="273"/>
      <c r="C2085" s="274"/>
      <c r="D2085" s="248" t="s">
        <v>218</v>
      </c>
      <c r="E2085" s="275" t="s">
        <v>22</v>
      </c>
      <c r="F2085" s="276" t="s">
        <v>1781</v>
      </c>
      <c r="G2085" s="274"/>
      <c r="H2085" s="275" t="s">
        <v>22</v>
      </c>
      <c r="I2085" s="277"/>
      <c r="J2085" s="274"/>
      <c r="K2085" s="274"/>
      <c r="L2085" s="278"/>
      <c r="M2085" s="279"/>
      <c r="N2085" s="280"/>
      <c r="O2085" s="280"/>
      <c r="P2085" s="280"/>
      <c r="Q2085" s="280"/>
      <c r="R2085" s="280"/>
      <c r="S2085" s="280"/>
      <c r="T2085" s="281"/>
      <c r="AT2085" s="282" t="s">
        <v>218</v>
      </c>
      <c r="AU2085" s="282" t="s">
        <v>85</v>
      </c>
      <c r="AV2085" s="14" t="s">
        <v>18</v>
      </c>
      <c r="AW2085" s="14" t="s">
        <v>39</v>
      </c>
      <c r="AX2085" s="14" t="s">
        <v>76</v>
      </c>
      <c r="AY2085" s="282" t="s">
        <v>208</v>
      </c>
    </row>
    <row r="2086" spans="2:51" s="12" customFormat="1" ht="13.5">
      <c r="B2086" s="251"/>
      <c r="C2086" s="252"/>
      <c r="D2086" s="248" t="s">
        <v>218</v>
      </c>
      <c r="E2086" s="253" t="s">
        <v>22</v>
      </c>
      <c r="F2086" s="254" t="s">
        <v>2293</v>
      </c>
      <c r="G2086" s="252"/>
      <c r="H2086" s="255">
        <v>6</v>
      </c>
      <c r="I2086" s="256"/>
      <c r="J2086" s="252"/>
      <c r="K2086" s="252"/>
      <c r="L2086" s="257"/>
      <c r="M2086" s="258"/>
      <c r="N2086" s="259"/>
      <c r="O2086" s="259"/>
      <c r="P2086" s="259"/>
      <c r="Q2086" s="259"/>
      <c r="R2086" s="259"/>
      <c r="S2086" s="259"/>
      <c r="T2086" s="260"/>
      <c r="AT2086" s="261" t="s">
        <v>218</v>
      </c>
      <c r="AU2086" s="261" t="s">
        <v>85</v>
      </c>
      <c r="AV2086" s="12" t="s">
        <v>85</v>
      </c>
      <c r="AW2086" s="12" t="s">
        <v>39</v>
      </c>
      <c r="AX2086" s="12" t="s">
        <v>76</v>
      </c>
      <c r="AY2086" s="261" t="s">
        <v>208</v>
      </c>
    </row>
    <row r="2087" spans="2:51" s="12" customFormat="1" ht="13.5">
      <c r="B2087" s="251"/>
      <c r="C2087" s="252"/>
      <c r="D2087" s="248" t="s">
        <v>218</v>
      </c>
      <c r="E2087" s="253" t="s">
        <v>22</v>
      </c>
      <c r="F2087" s="254" t="s">
        <v>2294</v>
      </c>
      <c r="G2087" s="252"/>
      <c r="H2087" s="255">
        <v>1</v>
      </c>
      <c r="I2087" s="256"/>
      <c r="J2087" s="252"/>
      <c r="K2087" s="252"/>
      <c r="L2087" s="257"/>
      <c r="M2087" s="258"/>
      <c r="N2087" s="259"/>
      <c r="O2087" s="259"/>
      <c r="P2087" s="259"/>
      <c r="Q2087" s="259"/>
      <c r="R2087" s="259"/>
      <c r="S2087" s="259"/>
      <c r="T2087" s="260"/>
      <c r="AT2087" s="261" t="s">
        <v>218</v>
      </c>
      <c r="AU2087" s="261" t="s">
        <v>85</v>
      </c>
      <c r="AV2087" s="12" t="s">
        <v>85</v>
      </c>
      <c r="AW2087" s="12" t="s">
        <v>39</v>
      </c>
      <c r="AX2087" s="12" t="s">
        <v>76</v>
      </c>
      <c r="AY2087" s="261" t="s">
        <v>208</v>
      </c>
    </row>
    <row r="2088" spans="2:51" s="12" customFormat="1" ht="13.5">
      <c r="B2088" s="251"/>
      <c r="C2088" s="252"/>
      <c r="D2088" s="248" t="s">
        <v>218</v>
      </c>
      <c r="E2088" s="253" t="s">
        <v>22</v>
      </c>
      <c r="F2088" s="254" t="s">
        <v>2295</v>
      </c>
      <c r="G2088" s="252"/>
      <c r="H2088" s="255">
        <v>4</v>
      </c>
      <c r="I2088" s="256"/>
      <c r="J2088" s="252"/>
      <c r="K2088" s="252"/>
      <c r="L2088" s="257"/>
      <c r="M2088" s="258"/>
      <c r="N2088" s="259"/>
      <c r="O2088" s="259"/>
      <c r="P2088" s="259"/>
      <c r="Q2088" s="259"/>
      <c r="R2088" s="259"/>
      <c r="S2088" s="259"/>
      <c r="T2088" s="260"/>
      <c r="AT2088" s="261" t="s">
        <v>218</v>
      </c>
      <c r="AU2088" s="261" t="s">
        <v>85</v>
      </c>
      <c r="AV2088" s="12" t="s">
        <v>85</v>
      </c>
      <c r="AW2088" s="12" t="s">
        <v>39</v>
      </c>
      <c r="AX2088" s="12" t="s">
        <v>76</v>
      </c>
      <c r="AY2088" s="261" t="s">
        <v>208</v>
      </c>
    </row>
    <row r="2089" spans="2:51" s="12" customFormat="1" ht="13.5">
      <c r="B2089" s="251"/>
      <c r="C2089" s="252"/>
      <c r="D2089" s="248" t="s">
        <v>218</v>
      </c>
      <c r="E2089" s="253" t="s">
        <v>22</v>
      </c>
      <c r="F2089" s="254" t="s">
        <v>2296</v>
      </c>
      <c r="G2089" s="252"/>
      <c r="H2089" s="255">
        <v>2</v>
      </c>
      <c r="I2089" s="256"/>
      <c r="J2089" s="252"/>
      <c r="K2089" s="252"/>
      <c r="L2089" s="257"/>
      <c r="M2089" s="258"/>
      <c r="N2089" s="259"/>
      <c r="O2089" s="259"/>
      <c r="P2089" s="259"/>
      <c r="Q2089" s="259"/>
      <c r="R2089" s="259"/>
      <c r="S2089" s="259"/>
      <c r="T2089" s="260"/>
      <c r="AT2089" s="261" t="s">
        <v>218</v>
      </c>
      <c r="AU2089" s="261" t="s">
        <v>85</v>
      </c>
      <c r="AV2089" s="12" t="s">
        <v>85</v>
      </c>
      <c r="AW2089" s="12" t="s">
        <v>39</v>
      </c>
      <c r="AX2089" s="12" t="s">
        <v>76</v>
      </c>
      <c r="AY2089" s="261" t="s">
        <v>208</v>
      </c>
    </row>
    <row r="2090" spans="2:51" s="13" customFormat="1" ht="13.5">
      <c r="B2090" s="262"/>
      <c r="C2090" s="263"/>
      <c r="D2090" s="248" t="s">
        <v>218</v>
      </c>
      <c r="E2090" s="264" t="s">
        <v>22</v>
      </c>
      <c r="F2090" s="265" t="s">
        <v>259</v>
      </c>
      <c r="G2090" s="263"/>
      <c r="H2090" s="266">
        <v>13</v>
      </c>
      <c r="I2090" s="267"/>
      <c r="J2090" s="263"/>
      <c r="K2090" s="263"/>
      <c r="L2090" s="268"/>
      <c r="M2090" s="269"/>
      <c r="N2090" s="270"/>
      <c r="O2090" s="270"/>
      <c r="P2090" s="270"/>
      <c r="Q2090" s="270"/>
      <c r="R2090" s="270"/>
      <c r="S2090" s="270"/>
      <c r="T2090" s="271"/>
      <c r="AT2090" s="272" t="s">
        <v>218</v>
      </c>
      <c r="AU2090" s="272" t="s">
        <v>85</v>
      </c>
      <c r="AV2090" s="13" t="s">
        <v>121</v>
      </c>
      <c r="AW2090" s="13" t="s">
        <v>39</v>
      </c>
      <c r="AX2090" s="13" t="s">
        <v>18</v>
      </c>
      <c r="AY2090" s="272" t="s">
        <v>208</v>
      </c>
    </row>
    <row r="2091" spans="2:63" s="11" customFormat="1" ht="29.85" customHeight="1">
      <c r="B2091" s="220"/>
      <c r="C2091" s="221"/>
      <c r="D2091" s="222" t="s">
        <v>75</v>
      </c>
      <c r="E2091" s="234" t="s">
        <v>2297</v>
      </c>
      <c r="F2091" s="234" t="s">
        <v>2298</v>
      </c>
      <c r="G2091" s="221"/>
      <c r="H2091" s="221"/>
      <c r="I2091" s="224"/>
      <c r="J2091" s="235">
        <f>BK2091</f>
        <v>0</v>
      </c>
      <c r="K2091" s="221"/>
      <c r="L2091" s="226"/>
      <c r="M2091" s="227"/>
      <c r="N2091" s="228"/>
      <c r="O2091" s="228"/>
      <c r="P2091" s="229">
        <f>SUM(P2092:P2122)</f>
        <v>0</v>
      </c>
      <c r="Q2091" s="228"/>
      <c r="R2091" s="229">
        <f>SUM(R2092:R2122)</f>
        <v>4.96452133</v>
      </c>
      <c r="S2091" s="228"/>
      <c r="T2091" s="230">
        <f>SUM(T2092:T2122)</f>
        <v>0.47088</v>
      </c>
      <c r="AR2091" s="231" t="s">
        <v>85</v>
      </c>
      <c r="AT2091" s="232" t="s">
        <v>75</v>
      </c>
      <c r="AU2091" s="232" t="s">
        <v>18</v>
      </c>
      <c r="AY2091" s="231" t="s">
        <v>208</v>
      </c>
      <c r="BK2091" s="233">
        <f>SUM(BK2092:BK2122)</f>
        <v>0</v>
      </c>
    </row>
    <row r="2092" spans="2:65" s="1" customFormat="1" ht="38.25" customHeight="1">
      <c r="B2092" s="48"/>
      <c r="C2092" s="236" t="s">
        <v>2299</v>
      </c>
      <c r="D2092" s="236" t="s">
        <v>210</v>
      </c>
      <c r="E2092" s="237" t="s">
        <v>2300</v>
      </c>
      <c r="F2092" s="238" t="s">
        <v>2301</v>
      </c>
      <c r="G2092" s="239" t="s">
        <v>213</v>
      </c>
      <c r="H2092" s="240">
        <v>56</v>
      </c>
      <c r="I2092" s="241"/>
      <c r="J2092" s="242">
        <f>ROUND(I2092*H2092,2)</f>
        <v>0</v>
      </c>
      <c r="K2092" s="238" t="s">
        <v>214</v>
      </c>
      <c r="L2092" s="74"/>
      <c r="M2092" s="243" t="s">
        <v>22</v>
      </c>
      <c r="N2092" s="244" t="s">
        <v>47</v>
      </c>
      <c r="O2092" s="49"/>
      <c r="P2092" s="245">
        <f>O2092*H2092</f>
        <v>0</v>
      </c>
      <c r="Q2092" s="245">
        <v>0.01343</v>
      </c>
      <c r="R2092" s="245">
        <f>Q2092*H2092</f>
        <v>0.75208</v>
      </c>
      <c r="S2092" s="245">
        <v>0</v>
      </c>
      <c r="T2092" s="246">
        <f>S2092*H2092</f>
        <v>0</v>
      </c>
      <c r="AR2092" s="26" t="s">
        <v>300</v>
      </c>
      <c r="AT2092" s="26" t="s">
        <v>210</v>
      </c>
      <c r="AU2092" s="26" t="s">
        <v>85</v>
      </c>
      <c r="AY2092" s="26" t="s">
        <v>208</v>
      </c>
      <c r="BE2092" s="247">
        <f>IF(N2092="základní",J2092,0)</f>
        <v>0</v>
      </c>
      <c r="BF2092" s="247">
        <f>IF(N2092="snížená",J2092,0)</f>
        <v>0</v>
      </c>
      <c r="BG2092" s="247">
        <f>IF(N2092="zákl. přenesená",J2092,0)</f>
        <v>0</v>
      </c>
      <c r="BH2092" s="247">
        <f>IF(N2092="sníž. přenesená",J2092,0)</f>
        <v>0</v>
      </c>
      <c r="BI2092" s="247">
        <f>IF(N2092="nulová",J2092,0)</f>
        <v>0</v>
      </c>
      <c r="BJ2092" s="26" t="s">
        <v>18</v>
      </c>
      <c r="BK2092" s="247">
        <f>ROUND(I2092*H2092,2)</f>
        <v>0</v>
      </c>
      <c r="BL2092" s="26" t="s">
        <v>300</v>
      </c>
      <c r="BM2092" s="26" t="s">
        <v>2302</v>
      </c>
    </row>
    <row r="2093" spans="2:47" s="1" customFormat="1" ht="13.5">
      <c r="B2093" s="48"/>
      <c r="C2093" s="76"/>
      <c r="D2093" s="248" t="s">
        <v>216</v>
      </c>
      <c r="E2093" s="76"/>
      <c r="F2093" s="249" t="s">
        <v>2303</v>
      </c>
      <c r="G2093" s="76"/>
      <c r="H2093" s="76"/>
      <c r="I2093" s="206"/>
      <c r="J2093" s="76"/>
      <c r="K2093" s="76"/>
      <c r="L2093" s="74"/>
      <c r="M2093" s="250"/>
      <c r="N2093" s="49"/>
      <c r="O2093" s="49"/>
      <c r="P2093" s="49"/>
      <c r="Q2093" s="49"/>
      <c r="R2093" s="49"/>
      <c r="S2093" s="49"/>
      <c r="T2093" s="97"/>
      <c r="AT2093" s="26" t="s">
        <v>216</v>
      </c>
      <c r="AU2093" s="26" t="s">
        <v>85</v>
      </c>
    </row>
    <row r="2094" spans="2:51" s="12" customFormat="1" ht="13.5">
      <c r="B2094" s="251"/>
      <c r="C2094" s="252"/>
      <c r="D2094" s="248" t="s">
        <v>218</v>
      </c>
      <c r="E2094" s="253" t="s">
        <v>22</v>
      </c>
      <c r="F2094" s="254" t="s">
        <v>2304</v>
      </c>
      <c r="G2094" s="252"/>
      <c r="H2094" s="255">
        <v>56</v>
      </c>
      <c r="I2094" s="256"/>
      <c r="J2094" s="252"/>
      <c r="K2094" s="252"/>
      <c r="L2094" s="257"/>
      <c r="M2094" s="258"/>
      <c r="N2094" s="259"/>
      <c r="O2094" s="259"/>
      <c r="P2094" s="259"/>
      <c r="Q2094" s="259"/>
      <c r="R2094" s="259"/>
      <c r="S2094" s="259"/>
      <c r="T2094" s="260"/>
      <c r="AT2094" s="261" t="s">
        <v>218</v>
      </c>
      <c r="AU2094" s="261" t="s">
        <v>85</v>
      </c>
      <c r="AV2094" s="12" t="s">
        <v>85</v>
      </c>
      <c r="AW2094" s="12" t="s">
        <v>39</v>
      </c>
      <c r="AX2094" s="12" t="s">
        <v>18</v>
      </c>
      <c r="AY2094" s="261" t="s">
        <v>208</v>
      </c>
    </row>
    <row r="2095" spans="2:65" s="1" customFormat="1" ht="16.5" customHeight="1">
      <c r="B2095" s="48"/>
      <c r="C2095" s="236" t="s">
        <v>2305</v>
      </c>
      <c r="D2095" s="236" t="s">
        <v>210</v>
      </c>
      <c r="E2095" s="237" t="s">
        <v>2306</v>
      </c>
      <c r="F2095" s="238" t="s">
        <v>2307</v>
      </c>
      <c r="G2095" s="239" t="s">
        <v>213</v>
      </c>
      <c r="H2095" s="240">
        <v>178.936</v>
      </c>
      <c r="I2095" s="241"/>
      <c r="J2095" s="242">
        <f>ROUND(I2095*H2095,2)</f>
        <v>0</v>
      </c>
      <c r="K2095" s="238" t="s">
        <v>22</v>
      </c>
      <c r="L2095" s="74"/>
      <c r="M2095" s="243" t="s">
        <v>22</v>
      </c>
      <c r="N2095" s="244" t="s">
        <v>47</v>
      </c>
      <c r="O2095" s="49"/>
      <c r="P2095" s="245">
        <f>O2095*H2095</f>
        <v>0</v>
      </c>
      <c r="Q2095" s="245">
        <v>0.01152</v>
      </c>
      <c r="R2095" s="245">
        <f>Q2095*H2095</f>
        <v>2.0613427200000003</v>
      </c>
      <c r="S2095" s="245">
        <v>0</v>
      </c>
      <c r="T2095" s="246">
        <f>S2095*H2095</f>
        <v>0</v>
      </c>
      <c r="AR2095" s="26" t="s">
        <v>300</v>
      </c>
      <c r="AT2095" s="26" t="s">
        <v>210</v>
      </c>
      <c r="AU2095" s="26" t="s">
        <v>85</v>
      </c>
      <c r="AY2095" s="26" t="s">
        <v>208</v>
      </c>
      <c r="BE2095" s="247">
        <f>IF(N2095="základní",J2095,0)</f>
        <v>0</v>
      </c>
      <c r="BF2095" s="247">
        <f>IF(N2095="snížená",J2095,0)</f>
        <v>0</v>
      </c>
      <c r="BG2095" s="247">
        <f>IF(N2095="zákl. přenesená",J2095,0)</f>
        <v>0</v>
      </c>
      <c r="BH2095" s="247">
        <f>IF(N2095="sníž. přenesená",J2095,0)</f>
        <v>0</v>
      </c>
      <c r="BI2095" s="247">
        <f>IF(N2095="nulová",J2095,0)</f>
        <v>0</v>
      </c>
      <c r="BJ2095" s="26" t="s">
        <v>18</v>
      </c>
      <c r="BK2095" s="247">
        <f>ROUND(I2095*H2095,2)</f>
        <v>0</v>
      </c>
      <c r="BL2095" s="26" t="s">
        <v>300</v>
      </c>
      <c r="BM2095" s="26" t="s">
        <v>2308</v>
      </c>
    </row>
    <row r="2096" spans="2:51" s="14" customFormat="1" ht="13.5">
      <c r="B2096" s="273"/>
      <c r="C2096" s="274"/>
      <c r="D2096" s="248" t="s">
        <v>218</v>
      </c>
      <c r="E2096" s="275" t="s">
        <v>22</v>
      </c>
      <c r="F2096" s="276" t="s">
        <v>2052</v>
      </c>
      <c r="G2096" s="274"/>
      <c r="H2096" s="275" t="s">
        <v>22</v>
      </c>
      <c r="I2096" s="277"/>
      <c r="J2096" s="274"/>
      <c r="K2096" s="274"/>
      <c r="L2096" s="278"/>
      <c r="M2096" s="279"/>
      <c r="N2096" s="280"/>
      <c r="O2096" s="280"/>
      <c r="P2096" s="280"/>
      <c r="Q2096" s="280"/>
      <c r="R2096" s="280"/>
      <c r="S2096" s="280"/>
      <c r="T2096" s="281"/>
      <c r="AT2096" s="282" t="s">
        <v>218</v>
      </c>
      <c r="AU2096" s="282" t="s">
        <v>85</v>
      </c>
      <c r="AV2096" s="14" t="s">
        <v>18</v>
      </c>
      <c r="AW2096" s="14" t="s">
        <v>39</v>
      </c>
      <c r="AX2096" s="14" t="s">
        <v>76</v>
      </c>
      <c r="AY2096" s="282" t="s">
        <v>208</v>
      </c>
    </row>
    <row r="2097" spans="2:51" s="14" customFormat="1" ht="13.5">
      <c r="B2097" s="273"/>
      <c r="C2097" s="274"/>
      <c r="D2097" s="248" t="s">
        <v>218</v>
      </c>
      <c r="E2097" s="275" t="s">
        <v>22</v>
      </c>
      <c r="F2097" s="276" t="s">
        <v>2058</v>
      </c>
      <c r="G2097" s="274"/>
      <c r="H2097" s="275" t="s">
        <v>22</v>
      </c>
      <c r="I2097" s="277"/>
      <c r="J2097" s="274"/>
      <c r="K2097" s="274"/>
      <c r="L2097" s="278"/>
      <c r="M2097" s="279"/>
      <c r="N2097" s="280"/>
      <c r="O2097" s="280"/>
      <c r="P2097" s="280"/>
      <c r="Q2097" s="280"/>
      <c r="R2097" s="280"/>
      <c r="S2097" s="280"/>
      <c r="T2097" s="281"/>
      <c r="AT2097" s="282" t="s">
        <v>218</v>
      </c>
      <c r="AU2097" s="282" t="s">
        <v>85</v>
      </c>
      <c r="AV2097" s="14" t="s">
        <v>18</v>
      </c>
      <c r="AW2097" s="14" t="s">
        <v>39</v>
      </c>
      <c r="AX2097" s="14" t="s">
        <v>76</v>
      </c>
      <c r="AY2097" s="282" t="s">
        <v>208</v>
      </c>
    </row>
    <row r="2098" spans="2:51" s="12" customFormat="1" ht="13.5">
      <c r="B2098" s="251"/>
      <c r="C2098" s="252"/>
      <c r="D2098" s="248" t="s">
        <v>218</v>
      </c>
      <c r="E2098" s="253" t="s">
        <v>22</v>
      </c>
      <c r="F2098" s="254" t="s">
        <v>2059</v>
      </c>
      <c r="G2098" s="252"/>
      <c r="H2098" s="255">
        <v>105.84</v>
      </c>
      <c r="I2098" s="256"/>
      <c r="J2098" s="252"/>
      <c r="K2098" s="252"/>
      <c r="L2098" s="257"/>
      <c r="M2098" s="258"/>
      <c r="N2098" s="259"/>
      <c r="O2098" s="259"/>
      <c r="P2098" s="259"/>
      <c r="Q2098" s="259"/>
      <c r="R2098" s="259"/>
      <c r="S2098" s="259"/>
      <c r="T2098" s="260"/>
      <c r="AT2098" s="261" t="s">
        <v>218</v>
      </c>
      <c r="AU2098" s="261" t="s">
        <v>85</v>
      </c>
      <c r="AV2098" s="12" t="s">
        <v>85</v>
      </c>
      <c r="AW2098" s="12" t="s">
        <v>39</v>
      </c>
      <c r="AX2098" s="12" t="s">
        <v>76</v>
      </c>
      <c r="AY2098" s="261" t="s">
        <v>208</v>
      </c>
    </row>
    <row r="2099" spans="2:51" s="12" customFormat="1" ht="13.5">
      <c r="B2099" s="251"/>
      <c r="C2099" s="252"/>
      <c r="D2099" s="248" t="s">
        <v>218</v>
      </c>
      <c r="E2099" s="253" t="s">
        <v>22</v>
      </c>
      <c r="F2099" s="254" t="s">
        <v>2060</v>
      </c>
      <c r="G2099" s="252"/>
      <c r="H2099" s="255">
        <v>29.16</v>
      </c>
      <c r="I2099" s="256"/>
      <c r="J2099" s="252"/>
      <c r="K2099" s="252"/>
      <c r="L2099" s="257"/>
      <c r="M2099" s="258"/>
      <c r="N2099" s="259"/>
      <c r="O2099" s="259"/>
      <c r="P2099" s="259"/>
      <c r="Q2099" s="259"/>
      <c r="R2099" s="259"/>
      <c r="S2099" s="259"/>
      <c r="T2099" s="260"/>
      <c r="AT2099" s="261" t="s">
        <v>218</v>
      </c>
      <c r="AU2099" s="261" t="s">
        <v>85</v>
      </c>
      <c r="AV2099" s="12" t="s">
        <v>85</v>
      </c>
      <c r="AW2099" s="12" t="s">
        <v>39</v>
      </c>
      <c r="AX2099" s="12" t="s">
        <v>76</v>
      </c>
      <c r="AY2099" s="261" t="s">
        <v>208</v>
      </c>
    </row>
    <row r="2100" spans="2:51" s="12" customFormat="1" ht="13.5">
      <c r="B2100" s="251"/>
      <c r="C2100" s="252"/>
      <c r="D2100" s="248" t="s">
        <v>218</v>
      </c>
      <c r="E2100" s="253" t="s">
        <v>22</v>
      </c>
      <c r="F2100" s="254" t="s">
        <v>2062</v>
      </c>
      <c r="G2100" s="252"/>
      <c r="H2100" s="255">
        <v>29.376</v>
      </c>
      <c r="I2100" s="256"/>
      <c r="J2100" s="252"/>
      <c r="K2100" s="252"/>
      <c r="L2100" s="257"/>
      <c r="M2100" s="258"/>
      <c r="N2100" s="259"/>
      <c r="O2100" s="259"/>
      <c r="P2100" s="259"/>
      <c r="Q2100" s="259"/>
      <c r="R2100" s="259"/>
      <c r="S2100" s="259"/>
      <c r="T2100" s="260"/>
      <c r="AT2100" s="261" t="s">
        <v>218</v>
      </c>
      <c r="AU2100" s="261" t="s">
        <v>85</v>
      </c>
      <c r="AV2100" s="12" t="s">
        <v>85</v>
      </c>
      <c r="AW2100" s="12" t="s">
        <v>39</v>
      </c>
      <c r="AX2100" s="12" t="s">
        <v>76</v>
      </c>
      <c r="AY2100" s="261" t="s">
        <v>208</v>
      </c>
    </row>
    <row r="2101" spans="2:51" s="12" customFormat="1" ht="13.5">
      <c r="B2101" s="251"/>
      <c r="C2101" s="252"/>
      <c r="D2101" s="248" t="s">
        <v>218</v>
      </c>
      <c r="E2101" s="253" t="s">
        <v>22</v>
      </c>
      <c r="F2101" s="254" t="s">
        <v>2063</v>
      </c>
      <c r="G2101" s="252"/>
      <c r="H2101" s="255">
        <v>14.56</v>
      </c>
      <c r="I2101" s="256"/>
      <c r="J2101" s="252"/>
      <c r="K2101" s="252"/>
      <c r="L2101" s="257"/>
      <c r="M2101" s="258"/>
      <c r="N2101" s="259"/>
      <c r="O2101" s="259"/>
      <c r="P2101" s="259"/>
      <c r="Q2101" s="259"/>
      <c r="R2101" s="259"/>
      <c r="S2101" s="259"/>
      <c r="T2101" s="260"/>
      <c r="AT2101" s="261" t="s">
        <v>218</v>
      </c>
      <c r="AU2101" s="261" t="s">
        <v>85</v>
      </c>
      <c r="AV2101" s="12" t="s">
        <v>85</v>
      </c>
      <c r="AW2101" s="12" t="s">
        <v>39</v>
      </c>
      <c r="AX2101" s="12" t="s">
        <v>76</v>
      </c>
      <c r="AY2101" s="261" t="s">
        <v>208</v>
      </c>
    </row>
    <row r="2102" spans="2:51" s="13" customFormat="1" ht="13.5">
      <c r="B2102" s="262"/>
      <c r="C2102" s="263"/>
      <c r="D2102" s="248" t="s">
        <v>218</v>
      </c>
      <c r="E2102" s="264" t="s">
        <v>22</v>
      </c>
      <c r="F2102" s="265" t="s">
        <v>259</v>
      </c>
      <c r="G2102" s="263"/>
      <c r="H2102" s="266">
        <v>178.936</v>
      </c>
      <c r="I2102" s="267"/>
      <c r="J2102" s="263"/>
      <c r="K2102" s="263"/>
      <c r="L2102" s="268"/>
      <c r="M2102" s="269"/>
      <c r="N2102" s="270"/>
      <c r="O2102" s="270"/>
      <c r="P2102" s="270"/>
      <c r="Q2102" s="270"/>
      <c r="R2102" s="270"/>
      <c r="S2102" s="270"/>
      <c r="T2102" s="271"/>
      <c r="AT2102" s="272" t="s">
        <v>218</v>
      </c>
      <c r="AU2102" s="272" t="s">
        <v>85</v>
      </c>
      <c r="AV2102" s="13" t="s">
        <v>121</v>
      </c>
      <c r="AW2102" s="13" t="s">
        <v>39</v>
      </c>
      <c r="AX2102" s="13" t="s">
        <v>18</v>
      </c>
      <c r="AY2102" s="272" t="s">
        <v>208</v>
      </c>
    </row>
    <row r="2103" spans="2:65" s="1" customFormat="1" ht="16.5" customHeight="1">
      <c r="B2103" s="48"/>
      <c r="C2103" s="286" t="s">
        <v>2309</v>
      </c>
      <c r="D2103" s="286" t="s">
        <v>468</v>
      </c>
      <c r="E2103" s="287" t="s">
        <v>2310</v>
      </c>
      <c r="F2103" s="288" t="s">
        <v>2311</v>
      </c>
      <c r="G2103" s="289" t="s">
        <v>213</v>
      </c>
      <c r="H2103" s="290">
        <v>196.83</v>
      </c>
      <c r="I2103" s="291"/>
      <c r="J2103" s="292">
        <f>ROUND(I2103*H2103,2)</f>
        <v>0</v>
      </c>
      <c r="K2103" s="288" t="s">
        <v>214</v>
      </c>
      <c r="L2103" s="293"/>
      <c r="M2103" s="294" t="s">
        <v>22</v>
      </c>
      <c r="N2103" s="295" t="s">
        <v>47</v>
      </c>
      <c r="O2103" s="49"/>
      <c r="P2103" s="245">
        <f>O2103*H2103</f>
        <v>0</v>
      </c>
      <c r="Q2103" s="245">
        <v>0.0104</v>
      </c>
      <c r="R2103" s="245">
        <f>Q2103*H2103</f>
        <v>2.047032</v>
      </c>
      <c r="S2103" s="245">
        <v>0</v>
      </c>
      <c r="T2103" s="246">
        <f>S2103*H2103</f>
        <v>0</v>
      </c>
      <c r="AR2103" s="26" t="s">
        <v>559</v>
      </c>
      <c r="AT2103" s="26" t="s">
        <v>468</v>
      </c>
      <c r="AU2103" s="26" t="s">
        <v>85</v>
      </c>
      <c r="AY2103" s="26" t="s">
        <v>208</v>
      </c>
      <c r="BE2103" s="247">
        <f>IF(N2103="základní",J2103,0)</f>
        <v>0</v>
      </c>
      <c r="BF2103" s="247">
        <f>IF(N2103="snížená",J2103,0)</f>
        <v>0</v>
      </c>
      <c r="BG2103" s="247">
        <f>IF(N2103="zákl. přenesená",J2103,0)</f>
        <v>0</v>
      </c>
      <c r="BH2103" s="247">
        <f>IF(N2103="sníž. přenesená",J2103,0)</f>
        <v>0</v>
      </c>
      <c r="BI2103" s="247">
        <f>IF(N2103="nulová",J2103,0)</f>
        <v>0</v>
      </c>
      <c r="BJ2103" s="26" t="s">
        <v>18</v>
      </c>
      <c r="BK2103" s="247">
        <f>ROUND(I2103*H2103,2)</f>
        <v>0</v>
      </c>
      <c r="BL2103" s="26" t="s">
        <v>300</v>
      </c>
      <c r="BM2103" s="26" t="s">
        <v>2312</v>
      </c>
    </row>
    <row r="2104" spans="2:51" s="12" customFormat="1" ht="13.5">
      <c r="B2104" s="251"/>
      <c r="C2104" s="252"/>
      <c r="D2104" s="248" t="s">
        <v>218</v>
      </c>
      <c r="E2104" s="252"/>
      <c r="F2104" s="254" t="s">
        <v>2313</v>
      </c>
      <c r="G2104" s="252"/>
      <c r="H2104" s="255">
        <v>196.83</v>
      </c>
      <c r="I2104" s="256"/>
      <c r="J2104" s="252"/>
      <c r="K2104" s="252"/>
      <c r="L2104" s="257"/>
      <c r="M2104" s="258"/>
      <c r="N2104" s="259"/>
      <c r="O2104" s="259"/>
      <c r="P2104" s="259"/>
      <c r="Q2104" s="259"/>
      <c r="R2104" s="259"/>
      <c r="S2104" s="259"/>
      <c r="T2104" s="260"/>
      <c r="AT2104" s="261" t="s">
        <v>218</v>
      </c>
      <c r="AU2104" s="261" t="s">
        <v>85</v>
      </c>
      <c r="AV2104" s="12" t="s">
        <v>85</v>
      </c>
      <c r="AW2104" s="12" t="s">
        <v>6</v>
      </c>
      <c r="AX2104" s="12" t="s">
        <v>18</v>
      </c>
      <c r="AY2104" s="261" t="s">
        <v>208</v>
      </c>
    </row>
    <row r="2105" spans="2:65" s="1" customFormat="1" ht="25.5" customHeight="1">
      <c r="B2105" s="48"/>
      <c r="C2105" s="236" t="s">
        <v>2314</v>
      </c>
      <c r="D2105" s="236" t="s">
        <v>210</v>
      </c>
      <c r="E2105" s="237" t="s">
        <v>2315</v>
      </c>
      <c r="F2105" s="238" t="s">
        <v>2316</v>
      </c>
      <c r="G2105" s="239" t="s">
        <v>269</v>
      </c>
      <c r="H2105" s="240">
        <v>174.4</v>
      </c>
      <c r="I2105" s="241"/>
      <c r="J2105" s="242">
        <f>ROUND(I2105*H2105,2)</f>
        <v>0</v>
      </c>
      <c r="K2105" s="238" t="s">
        <v>214</v>
      </c>
      <c r="L2105" s="74"/>
      <c r="M2105" s="243" t="s">
        <v>22</v>
      </c>
      <c r="N2105" s="244" t="s">
        <v>47</v>
      </c>
      <c r="O2105" s="49"/>
      <c r="P2105" s="245">
        <f>O2105*H2105</f>
        <v>0</v>
      </c>
      <c r="Q2105" s="245">
        <v>0</v>
      </c>
      <c r="R2105" s="245">
        <f>Q2105*H2105</f>
        <v>0</v>
      </c>
      <c r="S2105" s="245">
        <v>0.0027</v>
      </c>
      <c r="T2105" s="246">
        <f>S2105*H2105</f>
        <v>0.47088</v>
      </c>
      <c r="AR2105" s="26" t="s">
        <v>300</v>
      </c>
      <c r="AT2105" s="26" t="s">
        <v>210</v>
      </c>
      <c r="AU2105" s="26" t="s">
        <v>85</v>
      </c>
      <c r="AY2105" s="26" t="s">
        <v>208</v>
      </c>
      <c r="BE2105" s="247">
        <f>IF(N2105="základní",J2105,0)</f>
        <v>0</v>
      </c>
      <c r="BF2105" s="247">
        <f>IF(N2105="snížená",J2105,0)</f>
        <v>0</v>
      </c>
      <c r="BG2105" s="247">
        <f>IF(N2105="zákl. přenesená",J2105,0)</f>
        <v>0</v>
      </c>
      <c r="BH2105" s="247">
        <f>IF(N2105="sníž. přenesená",J2105,0)</f>
        <v>0</v>
      </c>
      <c r="BI2105" s="247">
        <f>IF(N2105="nulová",J2105,0)</f>
        <v>0</v>
      </c>
      <c r="BJ2105" s="26" t="s">
        <v>18</v>
      </c>
      <c r="BK2105" s="247">
        <f>ROUND(I2105*H2105,2)</f>
        <v>0</v>
      </c>
      <c r="BL2105" s="26" t="s">
        <v>300</v>
      </c>
      <c r="BM2105" s="26" t="s">
        <v>2317</v>
      </c>
    </row>
    <row r="2106" spans="2:47" s="1" customFormat="1" ht="13.5">
      <c r="B2106" s="48"/>
      <c r="C2106" s="76"/>
      <c r="D2106" s="248" t="s">
        <v>216</v>
      </c>
      <c r="E2106" s="76"/>
      <c r="F2106" s="249" t="s">
        <v>2318</v>
      </c>
      <c r="G2106" s="76"/>
      <c r="H2106" s="76"/>
      <c r="I2106" s="206"/>
      <c r="J2106" s="76"/>
      <c r="K2106" s="76"/>
      <c r="L2106" s="74"/>
      <c r="M2106" s="250"/>
      <c r="N2106" s="49"/>
      <c r="O2106" s="49"/>
      <c r="P2106" s="49"/>
      <c r="Q2106" s="49"/>
      <c r="R2106" s="49"/>
      <c r="S2106" s="49"/>
      <c r="T2106" s="97"/>
      <c r="AT2106" s="26" t="s">
        <v>216</v>
      </c>
      <c r="AU2106" s="26" t="s">
        <v>85</v>
      </c>
    </row>
    <row r="2107" spans="2:51" s="14" customFormat="1" ht="13.5">
      <c r="B2107" s="273"/>
      <c r="C2107" s="274"/>
      <c r="D2107" s="248" t="s">
        <v>218</v>
      </c>
      <c r="E2107" s="275" t="s">
        <v>22</v>
      </c>
      <c r="F2107" s="276" t="s">
        <v>2122</v>
      </c>
      <c r="G2107" s="274"/>
      <c r="H2107" s="275" t="s">
        <v>22</v>
      </c>
      <c r="I2107" s="277"/>
      <c r="J2107" s="274"/>
      <c r="K2107" s="274"/>
      <c r="L2107" s="278"/>
      <c r="M2107" s="279"/>
      <c r="N2107" s="280"/>
      <c r="O2107" s="280"/>
      <c r="P2107" s="280"/>
      <c r="Q2107" s="280"/>
      <c r="R2107" s="280"/>
      <c r="S2107" s="280"/>
      <c r="T2107" s="281"/>
      <c r="AT2107" s="282" t="s">
        <v>218</v>
      </c>
      <c r="AU2107" s="282" t="s">
        <v>85</v>
      </c>
      <c r="AV2107" s="14" t="s">
        <v>18</v>
      </c>
      <c r="AW2107" s="14" t="s">
        <v>39</v>
      </c>
      <c r="AX2107" s="14" t="s">
        <v>76</v>
      </c>
      <c r="AY2107" s="282" t="s">
        <v>208</v>
      </c>
    </row>
    <row r="2108" spans="2:51" s="14" customFormat="1" ht="13.5">
      <c r="B2108" s="273"/>
      <c r="C2108" s="274"/>
      <c r="D2108" s="248" t="s">
        <v>218</v>
      </c>
      <c r="E2108" s="275" t="s">
        <v>22</v>
      </c>
      <c r="F2108" s="276" t="s">
        <v>2132</v>
      </c>
      <c r="G2108" s="274"/>
      <c r="H2108" s="275" t="s">
        <v>22</v>
      </c>
      <c r="I2108" s="277"/>
      <c r="J2108" s="274"/>
      <c r="K2108" s="274"/>
      <c r="L2108" s="278"/>
      <c r="M2108" s="279"/>
      <c r="N2108" s="280"/>
      <c r="O2108" s="280"/>
      <c r="P2108" s="280"/>
      <c r="Q2108" s="280"/>
      <c r="R2108" s="280"/>
      <c r="S2108" s="280"/>
      <c r="T2108" s="281"/>
      <c r="AT2108" s="282" t="s">
        <v>218</v>
      </c>
      <c r="AU2108" s="282" t="s">
        <v>85</v>
      </c>
      <c r="AV2108" s="14" t="s">
        <v>18</v>
      </c>
      <c r="AW2108" s="14" t="s">
        <v>39</v>
      </c>
      <c r="AX2108" s="14" t="s">
        <v>76</v>
      </c>
      <c r="AY2108" s="282" t="s">
        <v>208</v>
      </c>
    </row>
    <row r="2109" spans="2:51" s="12" customFormat="1" ht="13.5">
      <c r="B2109" s="251"/>
      <c r="C2109" s="252"/>
      <c r="D2109" s="248" t="s">
        <v>218</v>
      </c>
      <c r="E2109" s="253" t="s">
        <v>22</v>
      </c>
      <c r="F2109" s="254" t="s">
        <v>2144</v>
      </c>
      <c r="G2109" s="252"/>
      <c r="H2109" s="255">
        <v>139.7</v>
      </c>
      <c r="I2109" s="256"/>
      <c r="J2109" s="252"/>
      <c r="K2109" s="252"/>
      <c r="L2109" s="257"/>
      <c r="M2109" s="258"/>
      <c r="N2109" s="259"/>
      <c r="O2109" s="259"/>
      <c r="P2109" s="259"/>
      <c r="Q2109" s="259"/>
      <c r="R2109" s="259"/>
      <c r="S2109" s="259"/>
      <c r="T2109" s="260"/>
      <c r="AT2109" s="261" t="s">
        <v>218</v>
      </c>
      <c r="AU2109" s="261" t="s">
        <v>85</v>
      </c>
      <c r="AV2109" s="12" t="s">
        <v>85</v>
      </c>
      <c r="AW2109" s="12" t="s">
        <v>39</v>
      </c>
      <c r="AX2109" s="12" t="s">
        <v>76</v>
      </c>
      <c r="AY2109" s="261" t="s">
        <v>208</v>
      </c>
    </row>
    <row r="2110" spans="2:51" s="15" customFormat="1" ht="13.5">
      <c r="B2110" s="296"/>
      <c r="C2110" s="297"/>
      <c r="D2110" s="248" t="s">
        <v>218</v>
      </c>
      <c r="E2110" s="298" t="s">
        <v>22</v>
      </c>
      <c r="F2110" s="299" t="s">
        <v>567</v>
      </c>
      <c r="G2110" s="297"/>
      <c r="H2110" s="300">
        <v>139.7</v>
      </c>
      <c r="I2110" s="301"/>
      <c r="J2110" s="297"/>
      <c r="K2110" s="297"/>
      <c r="L2110" s="302"/>
      <c r="M2110" s="303"/>
      <c r="N2110" s="304"/>
      <c r="O2110" s="304"/>
      <c r="P2110" s="304"/>
      <c r="Q2110" s="304"/>
      <c r="R2110" s="304"/>
      <c r="S2110" s="304"/>
      <c r="T2110" s="305"/>
      <c r="AT2110" s="306" t="s">
        <v>218</v>
      </c>
      <c r="AU2110" s="306" t="s">
        <v>85</v>
      </c>
      <c r="AV2110" s="15" t="s">
        <v>104</v>
      </c>
      <c r="AW2110" s="15" t="s">
        <v>39</v>
      </c>
      <c r="AX2110" s="15" t="s">
        <v>76</v>
      </c>
      <c r="AY2110" s="306" t="s">
        <v>208</v>
      </c>
    </row>
    <row r="2111" spans="2:51" s="12" customFormat="1" ht="13.5">
      <c r="B2111" s="251"/>
      <c r="C2111" s="252"/>
      <c r="D2111" s="248" t="s">
        <v>218</v>
      </c>
      <c r="E2111" s="253" t="s">
        <v>22</v>
      </c>
      <c r="F2111" s="254" t="s">
        <v>2147</v>
      </c>
      <c r="G2111" s="252"/>
      <c r="H2111" s="255">
        <v>20.7</v>
      </c>
      <c r="I2111" s="256"/>
      <c r="J2111" s="252"/>
      <c r="K2111" s="252"/>
      <c r="L2111" s="257"/>
      <c r="M2111" s="258"/>
      <c r="N2111" s="259"/>
      <c r="O2111" s="259"/>
      <c r="P2111" s="259"/>
      <c r="Q2111" s="259"/>
      <c r="R2111" s="259"/>
      <c r="S2111" s="259"/>
      <c r="T2111" s="260"/>
      <c r="AT2111" s="261" t="s">
        <v>218</v>
      </c>
      <c r="AU2111" s="261" t="s">
        <v>85</v>
      </c>
      <c r="AV2111" s="12" t="s">
        <v>85</v>
      </c>
      <c r="AW2111" s="12" t="s">
        <v>39</v>
      </c>
      <c r="AX2111" s="12" t="s">
        <v>76</v>
      </c>
      <c r="AY2111" s="261" t="s">
        <v>208</v>
      </c>
    </row>
    <row r="2112" spans="2:51" s="15" customFormat="1" ht="13.5">
      <c r="B2112" s="296"/>
      <c r="C2112" s="297"/>
      <c r="D2112" s="248" t="s">
        <v>218</v>
      </c>
      <c r="E2112" s="298" t="s">
        <v>22</v>
      </c>
      <c r="F2112" s="299" t="s">
        <v>567</v>
      </c>
      <c r="G2112" s="297"/>
      <c r="H2112" s="300">
        <v>20.7</v>
      </c>
      <c r="I2112" s="301"/>
      <c r="J2112" s="297"/>
      <c r="K2112" s="297"/>
      <c r="L2112" s="302"/>
      <c r="M2112" s="303"/>
      <c r="N2112" s="304"/>
      <c r="O2112" s="304"/>
      <c r="P2112" s="304"/>
      <c r="Q2112" s="304"/>
      <c r="R2112" s="304"/>
      <c r="S2112" s="304"/>
      <c r="T2112" s="305"/>
      <c r="AT2112" s="306" t="s">
        <v>218</v>
      </c>
      <c r="AU2112" s="306" t="s">
        <v>85</v>
      </c>
      <c r="AV2112" s="15" t="s">
        <v>104</v>
      </c>
      <c r="AW2112" s="15" t="s">
        <v>39</v>
      </c>
      <c r="AX2112" s="15" t="s">
        <v>76</v>
      </c>
      <c r="AY2112" s="306" t="s">
        <v>208</v>
      </c>
    </row>
    <row r="2113" spans="2:51" s="12" customFormat="1" ht="13.5">
      <c r="B2113" s="251"/>
      <c r="C2113" s="252"/>
      <c r="D2113" s="248" t="s">
        <v>218</v>
      </c>
      <c r="E2113" s="253" t="s">
        <v>22</v>
      </c>
      <c r="F2113" s="254" t="s">
        <v>2319</v>
      </c>
      <c r="G2113" s="252"/>
      <c r="H2113" s="255">
        <v>14</v>
      </c>
      <c r="I2113" s="256"/>
      <c r="J2113" s="252"/>
      <c r="K2113" s="252"/>
      <c r="L2113" s="257"/>
      <c r="M2113" s="258"/>
      <c r="N2113" s="259"/>
      <c r="O2113" s="259"/>
      <c r="P2113" s="259"/>
      <c r="Q2113" s="259"/>
      <c r="R2113" s="259"/>
      <c r="S2113" s="259"/>
      <c r="T2113" s="260"/>
      <c r="AT2113" s="261" t="s">
        <v>218</v>
      </c>
      <c r="AU2113" s="261" t="s">
        <v>85</v>
      </c>
      <c r="AV2113" s="12" t="s">
        <v>85</v>
      </c>
      <c r="AW2113" s="12" t="s">
        <v>39</v>
      </c>
      <c r="AX2113" s="12" t="s">
        <v>76</v>
      </c>
      <c r="AY2113" s="261" t="s">
        <v>208</v>
      </c>
    </row>
    <row r="2114" spans="2:51" s="15" customFormat="1" ht="13.5">
      <c r="B2114" s="296"/>
      <c r="C2114" s="297"/>
      <c r="D2114" s="248" t="s">
        <v>218</v>
      </c>
      <c r="E2114" s="298" t="s">
        <v>22</v>
      </c>
      <c r="F2114" s="299" t="s">
        <v>567</v>
      </c>
      <c r="G2114" s="297"/>
      <c r="H2114" s="300">
        <v>14</v>
      </c>
      <c r="I2114" s="301"/>
      <c r="J2114" s="297"/>
      <c r="K2114" s="297"/>
      <c r="L2114" s="302"/>
      <c r="M2114" s="303"/>
      <c r="N2114" s="304"/>
      <c r="O2114" s="304"/>
      <c r="P2114" s="304"/>
      <c r="Q2114" s="304"/>
      <c r="R2114" s="304"/>
      <c r="S2114" s="304"/>
      <c r="T2114" s="305"/>
      <c r="AT2114" s="306" t="s">
        <v>218</v>
      </c>
      <c r="AU2114" s="306" t="s">
        <v>85</v>
      </c>
      <c r="AV2114" s="15" t="s">
        <v>104</v>
      </c>
      <c r="AW2114" s="15" t="s">
        <v>39</v>
      </c>
      <c r="AX2114" s="15" t="s">
        <v>76</v>
      </c>
      <c r="AY2114" s="306" t="s">
        <v>208</v>
      </c>
    </row>
    <row r="2115" spans="2:51" s="13" customFormat="1" ht="13.5">
      <c r="B2115" s="262"/>
      <c r="C2115" s="263"/>
      <c r="D2115" s="248" t="s">
        <v>218</v>
      </c>
      <c r="E2115" s="264" t="s">
        <v>22</v>
      </c>
      <c r="F2115" s="265" t="s">
        <v>259</v>
      </c>
      <c r="G2115" s="263"/>
      <c r="H2115" s="266">
        <v>174.4</v>
      </c>
      <c r="I2115" s="267"/>
      <c r="J2115" s="263"/>
      <c r="K2115" s="263"/>
      <c r="L2115" s="268"/>
      <c r="M2115" s="269"/>
      <c r="N2115" s="270"/>
      <c r="O2115" s="270"/>
      <c r="P2115" s="270"/>
      <c r="Q2115" s="270"/>
      <c r="R2115" s="270"/>
      <c r="S2115" s="270"/>
      <c r="T2115" s="271"/>
      <c r="AT2115" s="272" t="s">
        <v>218</v>
      </c>
      <c r="AU2115" s="272" t="s">
        <v>85</v>
      </c>
      <c r="AV2115" s="13" t="s">
        <v>121</v>
      </c>
      <c r="AW2115" s="13" t="s">
        <v>39</v>
      </c>
      <c r="AX2115" s="13" t="s">
        <v>18</v>
      </c>
      <c r="AY2115" s="272" t="s">
        <v>208</v>
      </c>
    </row>
    <row r="2116" spans="2:65" s="1" customFormat="1" ht="25.5" customHeight="1">
      <c r="B2116" s="48"/>
      <c r="C2116" s="236" t="s">
        <v>2320</v>
      </c>
      <c r="D2116" s="236" t="s">
        <v>210</v>
      </c>
      <c r="E2116" s="237" t="s">
        <v>2321</v>
      </c>
      <c r="F2116" s="238" t="s">
        <v>2322</v>
      </c>
      <c r="G2116" s="239" t="s">
        <v>253</v>
      </c>
      <c r="H2116" s="240">
        <v>4.453</v>
      </c>
      <c r="I2116" s="241"/>
      <c r="J2116" s="242">
        <f>ROUND(I2116*H2116,2)</f>
        <v>0</v>
      </c>
      <c r="K2116" s="238" t="s">
        <v>214</v>
      </c>
      <c r="L2116" s="74"/>
      <c r="M2116" s="243" t="s">
        <v>22</v>
      </c>
      <c r="N2116" s="244" t="s">
        <v>47</v>
      </c>
      <c r="O2116" s="49"/>
      <c r="P2116" s="245">
        <f>O2116*H2116</f>
        <v>0</v>
      </c>
      <c r="Q2116" s="245">
        <v>0.02337</v>
      </c>
      <c r="R2116" s="245">
        <f>Q2116*H2116</f>
        <v>0.10406661</v>
      </c>
      <c r="S2116" s="245">
        <v>0</v>
      </c>
      <c r="T2116" s="246">
        <f>S2116*H2116</f>
        <v>0</v>
      </c>
      <c r="AR2116" s="26" t="s">
        <v>300</v>
      </c>
      <c r="AT2116" s="26" t="s">
        <v>210</v>
      </c>
      <c r="AU2116" s="26" t="s">
        <v>85</v>
      </c>
      <c r="AY2116" s="26" t="s">
        <v>208</v>
      </c>
      <c r="BE2116" s="247">
        <f>IF(N2116="základní",J2116,0)</f>
        <v>0</v>
      </c>
      <c r="BF2116" s="247">
        <f>IF(N2116="snížená",J2116,0)</f>
        <v>0</v>
      </c>
      <c r="BG2116" s="247">
        <f>IF(N2116="zákl. přenesená",J2116,0)</f>
        <v>0</v>
      </c>
      <c r="BH2116" s="247">
        <f>IF(N2116="sníž. přenesená",J2116,0)</f>
        <v>0</v>
      </c>
      <c r="BI2116" s="247">
        <f>IF(N2116="nulová",J2116,0)</f>
        <v>0</v>
      </c>
      <c r="BJ2116" s="26" t="s">
        <v>18</v>
      </c>
      <c r="BK2116" s="247">
        <f>ROUND(I2116*H2116,2)</f>
        <v>0</v>
      </c>
      <c r="BL2116" s="26" t="s">
        <v>300</v>
      </c>
      <c r="BM2116" s="26" t="s">
        <v>2323</v>
      </c>
    </row>
    <row r="2117" spans="2:47" s="1" customFormat="1" ht="13.5">
      <c r="B2117" s="48"/>
      <c r="C2117" s="76"/>
      <c r="D2117" s="248" t="s">
        <v>216</v>
      </c>
      <c r="E2117" s="76"/>
      <c r="F2117" s="249" t="s">
        <v>2324</v>
      </c>
      <c r="G2117" s="76"/>
      <c r="H2117" s="76"/>
      <c r="I2117" s="206"/>
      <c r="J2117" s="76"/>
      <c r="K2117" s="76"/>
      <c r="L2117" s="74"/>
      <c r="M2117" s="250"/>
      <c r="N2117" s="49"/>
      <c r="O2117" s="49"/>
      <c r="P2117" s="49"/>
      <c r="Q2117" s="49"/>
      <c r="R2117" s="49"/>
      <c r="S2117" s="49"/>
      <c r="T2117" s="97"/>
      <c r="AT2117" s="26" t="s">
        <v>216</v>
      </c>
      <c r="AU2117" s="26" t="s">
        <v>85</v>
      </c>
    </row>
    <row r="2118" spans="2:51" s="12" customFormat="1" ht="13.5">
      <c r="B2118" s="251"/>
      <c r="C2118" s="252"/>
      <c r="D2118" s="248" t="s">
        <v>218</v>
      </c>
      <c r="E2118" s="253" t="s">
        <v>22</v>
      </c>
      <c r="F2118" s="254" t="s">
        <v>2325</v>
      </c>
      <c r="G2118" s="252"/>
      <c r="H2118" s="255">
        <v>3.221</v>
      </c>
      <c r="I2118" s="256"/>
      <c r="J2118" s="252"/>
      <c r="K2118" s="252"/>
      <c r="L2118" s="257"/>
      <c r="M2118" s="258"/>
      <c r="N2118" s="259"/>
      <c r="O2118" s="259"/>
      <c r="P2118" s="259"/>
      <c r="Q2118" s="259"/>
      <c r="R2118" s="259"/>
      <c r="S2118" s="259"/>
      <c r="T2118" s="260"/>
      <c r="AT2118" s="261" t="s">
        <v>218</v>
      </c>
      <c r="AU2118" s="261" t="s">
        <v>85</v>
      </c>
      <c r="AV2118" s="12" t="s">
        <v>85</v>
      </c>
      <c r="AW2118" s="12" t="s">
        <v>39</v>
      </c>
      <c r="AX2118" s="12" t="s">
        <v>76</v>
      </c>
      <c r="AY2118" s="261" t="s">
        <v>208</v>
      </c>
    </row>
    <row r="2119" spans="2:51" s="12" customFormat="1" ht="13.5">
      <c r="B2119" s="251"/>
      <c r="C2119" s="252"/>
      <c r="D2119" s="248" t="s">
        <v>218</v>
      </c>
      <c r="E2119" s="253" t="s">
        <v>22</v>
      </c>
      <c r="F2119" s="254" t="s">
        <v>2326</v>
      </c>
      <c r="G2119" s="252"/>
      <c r="H2119" s="255">
        <v>1.232</v>
      </c>
      <c r="I2119" s="256"/>
      <c r="J2119" s="252"/>
      <c r="K2119" s="252"/>
      <c r="L2119" s="257"/>
      <c r="M2119" s="258"/>
      <c r="N2119" s="259"/>
      <c r="O2119" s="259"/>
      <c r="P2119" s="259"/>
      <c r="Q2119" s="259"/>
      <c r="R2119" s="259"/>
      <c r="S2119" s="259"/>
      <c r="T2119" s="260"/>
      <c r="AT2119" s="261" t="s">
        <v>218</v>
      </c>
      <c r="AU2119" s="261" t="s">
        <v>85</v>
      </c>
      <c r="AV2119" s="12" t="s">
        <v>85</v>
      </c>
      <c r="AW2119" s="12" t="s">
        <v>39</v>
      </c>
      <c r="AX2119" s="12" t="s">
        <v>76</v>
      </c>
      <c r="AY2119" s="261" t="s">
        <v>208</v>
      </c>
    </row>
    <row r="2120" spans="2:51" s="13" customFormat="1" ht="13.5">
      <c r="B2120" s="262"/>
      <c r="C2120" s="263"/>
      <c r="D2120" s="248" t="s">
        <v>218</v>
      </c>
      <c r="E2120" s="264" t="s">
        <v>22</v>
      </c>
      <c r="F2120" s="265" t="s">
        <v>259</v>
      </c>
      <c r="G2120" s="263"/>
      <c r="H2120" s="266">
        <v>4.453</v>
      </c>
      <c r="I2120" s="267"/>
      <c r="J2120" s="263"/>
      <c r="K2120" s="263"/>
      <c r="L2120" s="268"/>
      <c r="M2120" s="269"/>
      <c r="N2120" s="270"/>
      <c r="O2120" s="270"/>
      <c r="P2120" s="270"/>
      <c r="Q2120" s="270"/>
      <c r="R2120" s="270"/>
      <c r="S2120" s="270"/>
      <c r="T2120" s="271"/>
      <c r="AT2120" s="272" t="s">
        <v>218</v>
      </c>
      <c r="AU2120" s="272" t="s">
        <v>85</v>
      </c>
      <c r="AV2120" s="13" t="s">
        <v>121</v>
      </c>
      <c r="AW2120" s="13" t="s">
        <v>39</v>
      </c>
      <c r="AX2120" s="13" t="s">
        <v>18</v>
      </c>
      <c r="AY2120" s="272" t="s">
        <v>208</v>
      </c>
    </row>
    <row r="2121" spans="2:65" s="1" customFormat="1" ht="38.25" customHeight="1">
      <c r="B2121" s="48"/>
      <c r="C2121" s="236" t="s">
        <v>2327</v>
      </c>
      <c r="D2121" s="236" t="s">
        <v>210</v>
      </c>
      <c r="E2121" s="237" t="s">
        <v>2328</v>
      </c>
      <c r="F2121" s="238" t="s">
        <v>2329</v>
      </c>
      <c r="G2121" s="239" t="s">
        <v>2043</v>
      </c>
      <c r="H2121" s="307"/>
      <c r="I2121" s="241"/>
      <c r="J2121" s="242">
        <f>ROUND(I2121*H2121,2)</f>
        <v>0</v>
      </c>
      <c r="K2121" s="238" t="s">
        <v>214</v>
      </c>
      <c r="L2121" s="74"/>
      <c r="M2121" s="243" t="s">
        <v>22</v>
      </c>
      <c r="N2121" s="244" t="s">
        <v>47</v>
      </c>
      <c r="O2121" s="49"/>
      <c r="P2121" s="245">
        <f>O2121*H2121</f>
        <v>0</v>
      </c>
      <c r="Q2121" s="245">
        <v>0</v>
      </c>
      <c r="R2121" s="245">
        <f>Q2121*H2121</f>
        <v>0</v>
      </c>
      <c r="S2121" s="245">
        <v>0</v>
      </c>
      <c r="T2121" s="246">
        <f>S2121*H2121</f>
        <v>0</v>
      </c>
      <c r="AR2121" s="26" t="s">
        <v>300</v>
      </c>
      <c r="AT2121" s="26" t="s">
        <v>210</v>
      </c>
      <c r="AU2121" s="26" t="s">
        <v>85</v>
      </c>
      <c r="AY2121" s="26" t="s">
        <v>208</v>
      </c>
      <c r="BE2121" s="247">
        <f>IF(N2121="základní",J2121,0)</f>
        <v>0</v>
      </c>
      <c r="BF2121" s="247">
        <f>IF(N2121="snížená",J2121,0)</f>
        <v>0</v>
      </c>
      <c r="BG2121" s="247">
        <f>IF(N2121="zákl. přenesená",J2121,0)</f>
        <v>0</v>
      </c>
      <c r="BH2121" s="247">
        <f>IF(N2121="sníž. přenesená",J2121,0)</f>
        <v>0</v>
      </c>
      <c r="BI2121" s="247">
        <f>IF(N2121="nulová",J2121,0)</f>
        <v>0</v>
      </c>
      <c r="BJ2121" s="26" t="s">
        <v>18</v>
      </c>
      <c r="BK2121" s="247">
        <f>ROUND(I2121*H2121,2)</f>
        <v>0</v>
      </c>
      <c r="BL2121" s="26" t="s">
        <v>300</v>
      </c>
      <c r="BM2121" s="26" t="s">
        <v>2330</v>
      </c>
    </row>
    <row r="2122" spans="2:47" s="1" customFormat="1" ht="13.5">
      <c r="B2122" s="48"/>
      <c r="C2122" s="76"/>
      <c r="D2122" s="248" t="s">
        <v>216</v>
      </c>
      <c r="E2122" s="76"/>
      <c r="F2122" s="249" t="s">
        <v>2154</v>
      </c>
      <c r="G2122" s="76"/>
      <c r="H2122" s="76"/>
      <c r="I2122" s="206"/>
      <c r="J2122" s="76"/>
      <c r="K2122" s="76"/>
      <c r="L2122" s="74"/>
      <c r="M2122" s="250"/>
      <c r="N2122" s="49"/>
      <c r="O2122" s="49"/>
      <c r="P2122" s="49"/>
      <c r="Q2122" s="49"/>
      <c r="R2122" s="49"/>
      <c r="S2122" s="49"/>
      <c r="T2122" s="97"/>
      <c r="AT2122" s="26" t="s">
        <v>216</v>
      </c>
      <c r="AU2122" s="26" t="s">
        <v>85</v>
      </c>
    </row>
    <row r="2123" spans="2:63" s="11" customFormat="1" ht="29.85" customHeight="1">
      <c r="B2123" s="220"/>
      <c r="C2123" s="221"/>
      <c r="D2123" s="222" t="s">
        <v>75</v>
      </c>
      <c r="E2123" s="234" t="s">
        <v>2331</v>
      </c>
      <c r="F2123" s="234" t="s">
        <v>2332</v>
      </c>
      <c r="G2123" s="221"/>
      <c r="H2123" s="221"/>
      <c r="I2123" s="224"/>
      <c r="J2123" s="235">
        <f>BK2123</f>
        <v>0</v>
      </c>
      <c r="K2123" s="221"/>
      <c r="L2123" s="226"/>
      <c r="M2123" s="227"/>
      <c r="N2123" s="228"/>
      <c r="O2123" s="228"/>
      <c r="P2123" s="229">
        <f>SUM(P2124:P2125)</f>
        <v>0</v>
      </c>
      <c r="Q2123" s="228"/>
      <c r="R2123" s="229">
        <f>SUM(R2124:R2125)</f>
        <v>0.035250000000000004</v>
      </c>
      <c r="S2123" s="228"/>
      <c r="T2123" s="230">
        <f>SUM(T2124:T2125)</f>
        <v>0</v>
      </c>
      <c r="AR2123" s="231" t="s">
        <v>85</v>
      </c>
      <c r="AT2123" s="232" t="s">
        <v>75</v>
      </c>
      <c r="AU2123" s="232" t="s">
        <v>18</v>
      </c>
      <c r="AY2123" s="231" t="s">
        <v>208</v>
      </c>
      <c r="BK2123" s="233">
        <f>SUM(BK2124:BK2125)</f>
        <v>0</v>
      </c>
    </row>
    <row r="2124" spans="2:65" s="1" customFormat="1" ht="25.5" customHeight="1">
      <c r="B2124" s="48"/>
      <c r="C2124" s="236" t="s">
        <v>2333</v>
      </c>
      <c r="D2124" s="236" t="s">
        <v>210</v>
      </c>
      <c r="E2124" s="237" t="s">
        <v>2334</v>
      </c>
      <c r="F2124" s="238" t="s">
        <v>2335</v>
      </c>
      <c r="G2124" s="239" t="s">
        <v>318</v>
      </c>
      <c r="H2124" s="240">
        <v>47</v>
      </c>
      <c r="I2124" s="241"/>
      <c r="J2124" s="242">
        <f>ROUND(I2124*H2124,2)</f>
        <v>0</v>
      </c>
      <c r="K2124" s="238" t="s">
        <v>22</v>
      </c>
      <c r="L2124" s="74"/>
      <c r="M2124" s="243" t="s">
        <v>22</v>
      </c>
      <c r="N2124" s="244" t="s">
        <v>47</v>
      </c>
      <c r="O2124" s="49"/>
      <c r="P2124" s="245">
        <f>O2124*H2124</f>
        <v>0</v>
      </c>
      <c r="Q2124" s="245">
        <v>0.00075</v>
      </c>
      <c r="R2124" s="245">
        <f>Q2124*H2124</f>
        <v>0.035250000000000004</v>
      </c>
      <c r="S2124" s="245">
        <v>0</v>
      </c>
      <c r="T2124" s="246">
        <f>S2124*H2124</f>
        <v>0</v>
      </c>
      <c r="AR2124" s="26" t="s">
        <v>300</v>
      </c>
      <c r="AT2124" s="26" t="s">
        <v>210</v>
      </c>
      <c r="AU2124" s="26" t="s">
        <v>85</v>
      </c>
      <c r="AY2124" s="26" t="s">
        <v>208</v>
      </c>
      <c r="BE2124" s="247">
        <f>IF(N2124="základní",J2124,0)</f>
        <v>0</v>
      </c>
      <c r="BF2124" s="247">
        <f>IF(N2124="snížená",J2124,0)</f>
        <v>0</v>
      </c>
      <c r="BG2124" s="247">
        <f>IF(N2124="zákl. přenesená",J2124,0)</f>
        <v>0</v>
      </c>
      <c r="BH2124" s="247">
        <f>IF(N2124="sníž. přenesená",J2124,0)</f>
        <v>0</v>
      </c>
      <c r="BI2124" s="247">
        <f>IF(N2124="nulová",J2124,0)</f>
        <v>0</v>
      </c>
      <c r="BJ2124" s="26" t="s">
        <v>18</v>
      </c>
      <c r="BK2124" s="247">
        <f>ROUND(I2124*H2124,2)</f>
        <v>0</v>
      </c>
      <c r="BL2124" s="26" t="s">
        <v>300</v>
      </c>
      <c r="BM2124" s="26" t="s">
        <v>2336</v>
      </c>
    </row>
    <row r="2125" spans="2:51" s="12" customFormat="1" ht="13.5">
      <c r="B2125" s="251"/>
      <c r="C2125" s="252"/>
      <c r="D2125" s="248" t="s">
        <v>218</v>
      </c>
      <c r="E2125" s="253" t="s">
        <v>22</v>
      </c>
      <c r="F2125" s="254" t="s">
        <v>2337</v>
      </c>
      <c r="G2125" s="252"/>
      <c r="H2125" s="255">
        <v>47</v>
      </c>
      <c r="I2125" s="256"/>
      <c r="J2125" s="252"/>
      <c r="K2125" s="252"/>
      <c r="L2125" s="257"/>
      <c r="M2125" s="258"/>
      <c r="N2125" s="259"/>
      <c r="O2125" s="259"/>
      <c r="P2125" s="259"/>
      <c r="Q2125" s="259"/>
      <c r="R2125" s="259"/>
      <c r="S2125" s="259"/>
      <c r="T2125" s="260"/>
      <c r="AT2125" s="261" t="s">
        <v>218</v>
      </c>
      <c r="AU2125" s="261" t="s">
        <v>85</v>
      </c>
      <c r="AV2125" s="12" t="s">
        <v>85</v>
      </c>
      <c r="AW2125" s="12" t="s">
        <v>39</v>
      </c>
      <c r="AX2125" s="12" t="s">
        <v>18</v>
      </c>
      <c r="AY2125" s="261" t="s">
        <v>208</v>
      </c>
    </row>
    <row r="2126" spans="2:63" s="11" customFormat="1" ht="29.85" customHeight="1">
      <c r="B2126" s="220"/>
      <c r="C2126" s="221"/>
      <c r="D2126" s="222" t="s">
        <v>75</v>
      </c>
      <c r="E2126" s="234" t="s">
        <v>2338</v>
      </c>
      <c r="F2126" s="234" t="s">
        <v>2339</v>
      </c>
      <c r="G2126" s="221"/>
      <c r="H2126" s="221"/>
      <c r="I2126" s="224"/>
      <c r="J2126" s="235">
        <f>BK2126</f>
        <v>0</v>
      </c>
      <c r="K2126" s="221"/>
      <c r="L2126" s="226"/>
      <c r="M2126" s="227"/>
      <c r="N2126" s="228"/>
      <c r="O2126" s="228"/>
      <c r="P2126" s="229">
        <f>SUM(P2127:P2277)</f>
        <v>0</v>
      </c>
      <c r="Q2126" s="228"/>
      <c r="R2126" s="229">
        <f>SUM(R2127:R2277)</f>
        <v>11.901189929999997</v>
      </c>
      <c r="S2126" s="228"/>
      <c r="T2126" s="230">
        <f>SUM(T2127:T2277)</f>
        <v>0</v>
      </c>
      <c r="AR2126" s="231" t="s">
        <v>104</v>
      </c>
      <c r="AT2126" s="232" t="s">
        <v>75</v>
      </c>
      <c r="AU2126" s="232" t="s">
        <v>18</v>
      </c>
      <c r="AY2126" s="231" t="s">
        <v>208</v>
      </c>
      <c r="BK2126" s="233">
        <f>SUM(BK2127:BK2277)</f>
        <v>0</v>
      </c>
    </row>
    <row r="2127" spans="2:65" s="1" customFormat="1" ht="38.25" customHeight="1">
      <c r="B2127" s="48"/>
      <c r="C2127" s="236" t="s">
        <v>2340</v>
      </c>
      <c r="D2127" s="236" t="s">
        <v>210</v>
      </c>
      <c r="E2127" s="237" t="s">
        <v>2341</v>
      </c>
      <c r="F2127" s="238" t="s">
        <v>2342</v>
      </c>
      <c r="G2127" s="239" t="s">
        <v>213</v>
      </c>
      <c r="H2127" s="240">
        <v>160.404</v>
      </c>
      <c r="I2127" s="241"/>
      <c r="J2127" s="242">
        <f>ROUND(I2127*H2127,2)</f>
        <v>0</v>
      </c>
      <c r="K2127" s="238" t="s">
        <v>214</v>
      </c>
      <c r="L2127" s="74"/>
      <c r="M2127" s="243" t="s">
        <v>22</v>
      </c>
      <c r="N2127" s="244" t="s">
        <v>47</v>
      </c>
      <c r="O2127" s="49"/>
      <c r="P2127" s="245">
        <f>O2127*H2127</f>
        <v>0</v>
      </c>
      <c r="Q2127" s="245">
        <v>0.01223</v>
      </c>
      <c r="R2127" s="245">
        <f>Q2127*H2127</f>
        <v>1.9617409199999998</v>
      </c>
      <c r="S2127" s="245">
        <v>0</v>
      </c>
      <c r="T2127" s="246">
        <f>S2127*H2127</f>
        <v>0</v>
      </c>
      <c r="AR2127" s="26" t="s">
        <v>300</v>
      </c>
      <c r="AT2127" s="26" t="s">
        <v>210</v>
      </c>
      <c r="AU2127" s="26" t="s">
        <v>85</v>
      </c>
      <c r="AY2127" s="26" t="s">
        <v>208</v>
      </c>
      <c r="BE2127" s="247">
        <f>IF(N2127="základní",J2127,0)</f>
        <v>0</v>
      </c>
      <c r="BF2127" s="247">
        <f>IF(N2127="snížená",J2127,0)</f>
        <v>0</v>
      </c>
      <c r="BG2127" s="247">
        <f>IF(N2127="zákl. přenesená",J2127,0)</f>
        <v>0</v>
      </c>
      <c r="BH2127" s="247">
        <f>IF(N2127="sníž. přenesená",J2127,0)</f>
        <v>0</v>
      </c>
      <c r="BI2127" s="247">
        <f>IF(N2127="nulová",J2127,0)</f>
        <v>0</v>
      </c>
      <c r="BJ2127" s="26" t="s">
        <v>18</v>
      </c>
      <c r="BK2127" s="247">
        <f>ROUND(I2127*H2127,2)</f>
        <v>0</v>
      </c>
      <c r="BL2127" s="26" t="s">
        <v>300</v>
      </c>
      <c r="BM2127" s="26" t="s">
        <v>2343</v>
      </c>
    </row>
    <row r="2128" spans="2:47" s="1" customFormat="1" ht="13.5">
      <c r="B2128" s="48"/>
      <c r="C2128" s="76"/>
      <c r="D2128" s="248" t="s">
        <v>216</v>
      </c>
      <c r="E2128" s="76"/>
      <c r="F2128" s="249" t="s">
        <v>2344</v>
      </c>
      <c r="G2128" s="76"/>
      <c r="H2128" s="76"/>
      <c r="I2128" s="206"/>
      <c r="J2128" s="76"/>
      <c r="K2128" s="76"/>
      <c r="L2128" s="74"/>
      <c r="M2128" s="250"/>
      <c r="N2128" s="49"/>
      <c r="O2128" s="49"/>
      <c r="P2128" s="49"/>
      <c r="Q2128" s="49"/>
      <c r="R2128" s="49"/>
      <c r="S2128" s="49"/>
      <c r="T2128" s="97"/>
      <c r="AT2128" s="26" t="s">
        <v>216</v>
      </c>
      <c r="AU2128" s="26" t="s">
        <v>85</v>
      </c>
    </row>
    <row r="2129" spans="2:51" s="14" customFormat="1" ht="13.5">
      <c r="B2129" s="273"/>
      <c r="C2129" s="274"/>
      <c r="D2129" s="248" t="s">
        <v>218</v>
      </c>
      <c r="E2129" s="275" t="s">
        <v>22</v>
      </c>
      <c r="F2129" s="276" t="s">
        <v>2345</v>
      </c>
      <c r="G2129" s="274"/>
      <c r="H2129" s="275" t="s">
        <v>22</v>
      </c>
      <c r="I2129" s="277"/>
      <c r="J2129" s="274"/>
      <c r="K2129" s="274"/>
      <c r="L2129" s="278"/>
      <c r="M2129" s="279"/>
      <c r="N2129" s="280"/>
      <c r="O2129" s="280"/>
      <c r="P2129" s="280"/>
      <c r="Q2129" s="280"/>
      <c r="R2129" s="280"/>
      <c r="S2129" s="280"/>
      <c r="T2129" s="281"/>
      <c r="AT2129" s="282" t="s">
        <v>218</v>
      </c>
      <c r="AU2129" s="282" t="s">
        <v>85</v>
      </c>
      <c r="AV2129" s="14" t="s">
        <v>18</v>
      </c>
      <c r="AW2129" s="14" t="s">
        <v>39</v>
      </c>
      <c r="AX2129" s="14" t="s">
        <v>76</v>
      </c>
      <c r="AY2129" s="282" t="s">
        <v>208</v>
      </c>
    </row>
    <row r="2130" spans="2:51" s="12" customFormat="1" ht="13.5">
      <c r="B2130" s="251"/>
      <c r="C2130" s="252"/>
      <c r="D2130" s="248" t="s">
        <v>218</v>
      </c>
      <c r="E2130" s="253" t="s">
        <v>22</v>
      </c>
      <c r="F2130" s="254" t="s">
        <v>2346</v>
      </c>
      <c r="G2130" s="252"/>
      <c r="H2130" s="255">
        <v>21.289</v>
      </c>
      <c r="I2130" s="256"/>
      <c r="J2130" s="252"/>
      <c r="K2130" s="252"/>
      <c r="L2130" s="257"/>
      <c r="M2130" s="258"/>
      <c r="N2130" s="259"/>
      <c r="O2130" s="259"/>
      <c r="P2130" s="259"/>
      <c r="Q2130" s="259"/>
      <c r="R2130" s="259"/>
      <c r="S2130" s="259"/>
      <c r="T2130" s="260"/>
      <c r="AT2130" s="261" t="s">
        <v>218</v>
      </c>
      <c r="AU2130" s="261" t="s">
        <v>85</v>
      </c>
      <c r="AV2130" s="12" t="s">
        <v>85</v>
      </c>
      <c r="AW2130" s="12" t="s">
        <v>39</v>
      </c>
      <c r="AX2130" s="12" t="s">
        <v>76</v>
      </c>
      <c r="AY2130" s="261" t="s">
        <v>208</v>
      </c>
    </row>
    <row r="2131" spans="2:51" s="12" customFormat="1" ht="13.5">
      <c r="B2131" s="251"/>
      <c r="C2131" s="252"/>
      <c r="D2131" s="248" t="s">
        <v>218</v>
      </c>
      <c r="E2131" s="253" t="s">
        <v>22</v>
      </c>
      <c r="F2131" s="254" t="s">
        <v>2347</v>
      </c>
      <c r="G2131" s="252"/>
      <c r="H2131" s="255">
        <v>13.275</v>
      </c>
      <c r="I2131" s="256"/>
      <c r="J2131" s="252"/>
      <c r="K2131" s="252"/>
      <c r="L2131" s="257"/>
      <c r="M2131" s="258"/>
      <c r="N2131" s="259"/>
      <c r="O2131" s="259"/>
      <c r="P2131" s="259"/>
      <c r="Q2131" s="259"/>
      <c r="R2131" s="259"/>
      <c r="S2131" s="259"/>
      <c r="T2131" s="260"/>
      <c r="AT2131" s="261" t="s">
        <v>218</v>
      </c>
      <c r="AU2131" s="261" t="s">
        <v>85</v>
      </c>
      <c r="AV2131" s="12" t="s">
        <v>85</v>
      </c>
      <c r="AW2131" s="12" t="s">
        <v>39</v>
      </c>
      <c r="AX2131" s="12" t="s">
        <v>76</v>
      </c>
      <c r="AY2131" s="261" t="s">
        <v>208</v>
      </c>
    </row>
    <row r="2132" spans="2:51" s="12" customFormat="1" ht="13.5">
      <c r="B2132" s="251"/>
      <c r="C2132" s="252"/>
      <c r="D2132" s="248" t="s">
        <v>218</v>
      </c>
      <c r="E2132" s="253" t="s">
        <v>22</v>
      </c>
      <c r="F2132" s="254" t="s">
        <v>2348</v>
      </c>
      <c r="G2132" s="252"/>
      <c r="H2132" s="255">
        <v>33.668</v>
      </c>
      <c r="I2132" s="256"/>
      <c r="J2132" s="252"/>
      <c r="K2132" s="252"/>
      <c r="L2132" s="257"/>
      <c r="M2132" s="258"/>
      <c r="N2132" s="259"/>
      <c r="O2132" s="259"/>
      <c r="P2132" s="259"/>
      <c r="Q2132" s="259"/>
      <c r="R2132" s="259"/>
      <c r="S2132" s="259"/>
      <c r="T2132" s="260"/>
      <c r="AT2132" s="261" t="s">
        <v>218</v>
      </c>
      <c r="AU2132" s="261" t="s">
        <v>85</v>
      </c>
      <c r="AV2132" s="12" t="s">
        <v>85</v>
      </c>
      <c r="AW2132" s="12" t="s">
        <v>39</v>
      </c>
      <c r="AX2132" s="12" t="s">
        <v>76</v>
      </c>
      <c r="AY2132" s="261" t="s">
        <v>208</v>
      </c>
    </row>
    <row r="2133" spans="2:51" s="15" customFormat="1" ht="13.5">
      <c r="B2133" s="296"/>
      <c r="C2133" s="297"/>
      <c r="D2133" s="248" t="s">
        <v>218</v>
      </c>
      <c r="E2133" s="298" t="s">
        <v>22</v>
      </c>
      <c r="F2133" s="299" t="s">
        <v>695</v>
      </c>
      <c r="G2133" s="297"/>
      <c r="H2133" s="300">
        <v>68.232</v>
      </c>
      <c r="I2133" s="301"/>
      <c r="J2133" s="297"/>
      <c r="K2133" s="297"/>
      <c r="L2133" s="302"/>
      <c r="M2133" s="303"/>
      <c r="N2133" s="304"/>
      <c r="O2133" s="304"/>
      <c r="P2133" s="304"/>
      <c r="Q2133" s="304"/>
      <c r="R2133" s="304"/>
      <c r="S2133" s="304"/>
      <c r="T2133" s="305"/>
      <c r="AT2133" s="306" t="s">
        <v>218</v>
      </c>
      <c r="AU2133" s="306" t="s">
        <v>85</v>
      </c>
      <c r="AV2133" s="15" t="s">
        <v>104</v>
      </c>
      <c r="AW2133" s="15" t="s">
        <v>39</v>
      </c>
      <c r="AX2133" s="15" t="s">
        <v>76</v>
      </c>
      <c r="AY2133" s="306" t="s">
        <v>208</v>
      </c>
    </row>
    <row r="2134" spans="2:51" s="14" customFormat="1" ht="13.5">
      <c r="B2134" s="273"/>
      <c r="C2134" s="274"/>
      <c r="D2134" s="248" t="s">
        <v>218</v>
      </c>
      <c r="E2134" s="275" t="s">
        <v>22</v>
      </c>
      <c r="F2134" s="276" t="s">
        <v>752</v>
      </c>
      <c r="G2134" s="274"/>
      <c r="H2134" s="275" t="s">
        <v>22</v>
      </c>
      <c r="I2134" s="277"/>
      <c r="J2134" s="274"/>
      <c r="K2134" s="274"/>
      <c r="L2134" s="278"/>
      <c r="M2134" s="279"/>
      <c r="N2134" s="280"/>
      <c r="O2134" s="280"/>
      <c r="P2134" s="280"/>
      <c r="Q2134" s="280"/>
      <c r="R2134" s="280"/>
      <c r="S2134" s="280"/>
      <c r="T2134" s="281"/>
      <c r="AT2134" s="282" t="s">
        <v>218</v>
      </c>
      <c r="AU2134" s="282" t="s">
        <v>85</v>
      </c>
      <c r="AV2134" s="14" t="s">
        <v>18</v>
      </c>
      <c r="AW2134" s="14" t="s">
        <v>39</v>
      </c>
      <c r="AX2134" s="14" t="s">
        <v>76</v>
      </c>
      <c r="AY2134" s="282" t="s">
        <v>208</v>
      </c>
    </row>
    <row r="2135" spans="2:51" s="12" customFormat="1" ht="13.5">
      <c r="B2135" s="251"/>
      <c r="C2135" s="252"/>
      <c r="D2135" s="248" t="s">
        <v>218</v>
      </c>
      <c r="E2135" s="253" t="s">
        <v>22</v>
      </c>
      <c r="F2135" s="254" t="s">
        <v>1519</v>
      </c>
      <c r="G2135" s="252"/>
      <c r="H2135" s="255">
        <v>27.868</v>
      </c>
      <c r="I2135" s="256"/>
      <c r="J2135" s="252"/>
      <c r="K2135" s="252"/>
      <c r="L2135" s="257"/>
      <c r="M2135" s="258"/>
      <c r="N2135" s="259"/>
      <c r="O2135" s="259"/>
      <c r="P2135" s="259"/>
      <c r="Q2135" s="259"/>
      <c r="R2135" s="259"/>
      <c r="S2135" s="259"/>
      <c r="T2135" s="260"/>
      <c r="AT2135" s="261" t="s">
        <v>218</v>
      </c>
      <c r="AU2135" s="261" t="s">
        <v>85</v>
      </c>
      <c r="AV2135" s="12" t="s">
        <v>85</v>
      </c>
      <c r="AW2135" s="12" t="s">
        <v>39</v>
      </c>
      <c r="AX2135" s="12" t="s">
        <v>76</v>
      </c>
      <c r="AY2135" s="261" t="s">
        <v>208</v>
      </c>
    </row>
    <row r="2136" spans="2:51" s="12" customFormat="1" ht="13.5">
      <c r="B2136" s="251"/>
      <c r="C2136" s="252"/>
      <c r="D2136" s="248" t="s">
        <v>218</v>
      </c>
      <c r="E2136" s="253" t="s">
        <v>22</v>
      </c>
      <c r="F2136" s="254" t="s">
        <v>2349</v>
      </c>
      <c r="G2136" s="252"/>
      <c r="H2136" s="255">
        <v>18.218</v>
      </c>
      <c r="I2136" s="256"/>
      <c r="J2136" s="252"/>
      <c r="K2136" s="252"/>
      <c r="L2136" s="257"/>
      <c r="M2136" s="258"/>
      <c r="N2136" s="259"/>
      <c r="O2136" s="259"/>
      <c r="P2136" s="259"/>
      <c r="Q2136" s="259"/>
      <c r="R2136" s="259"/>
      <c r="S2136" s="259"/>
      <c r="T2136" s="260"/>
      <c r="AT2136" s="261" t="s">
        <v>218</v>
      </c>
      <c r="AU2136" s="261" t="s">
        <v>85</v>
      </c>
      <c r="AV2136" s="12" t="s">
        <v>85</v>
      </c>
      <c r="AW2136" s="12" t="s">
        <v>39</v>
      </c>
      <c r="AX2136" s="12" t="s">
        <v>76</v>
      </c>
      <c r="AY2136" s="261" t="s">
        <v>208</v>
      </c>
    </row>
    <row r="2137" spans="2:51" s="15" customFormat="1" ht="13.5">
      <c r="B2137" s="296"/>
      <c r="C2137" s="297"/>
      <c r="D2137" s="248" t="s">
        <v>218</v>
      </c>
      <c r="E2137" s="298" t="s">
        <v>22</v>
      </c>
      <c r="F2137" s="299" t="s">
        <v>703</v>
      </c>
      <c r="G2137" s="297"/>
      <c r="H2137" s="300">
        <v>46.086</v>
      </c>
      <c r="I2137" s="301"/>
      <c r="J2137" s="297"/>
      <c r="K2137" s="297"/>
      <c r="L2137" s="302"/>
      <c r="M2137" s="303"/>
      <c r="N2137" s="304"/>
      <c r="O2137" s="304"/>
      <c r="P2137" s="304"/>
      <c r="Q2137" s="304"/>
      <c r="R2137" s="304"/>
      <c r="S2137" s="304"/>
      <c r="T2137" s="305"/>
      <c r="AT2137" s="306" t="s">
        <v>218</v>
      </c>
      <c r="AU2137" s="306" t="s">
        <v>85</v>
      </c>
      <c r="AV2137" s="15" t="s">
        <v>104</v>
      </c>
      <c r="AW2137" s="15" t="s">
        <v>39</v>
      </c>
      <c r="AX2137" s="15" t="s">
        <v>76</v>
      </c>
      <c r="AY2137" s="306" t="s">
        <v>208</v>
      </c>
    </row>
    <row r="2138" spans="2:51" s="14" customFormat="1" ht="13.5">
      <c r="B2138" s="273"/>
      <c r="C2138" s="274"/>
      <c r="D2138" s="248" t="s">
        <v>218</v>
      </c>
      <c r="E2138" s="275" t="s">
        <v>22</v>
      </c>
      <c r="F2138" s="276" t="s">
        <v>753</v>
      </c>
      <c r="G2138" s="274"/>
      <c r="H2138" s="275" t="s">
        <v>22</v>
      </c>
      <c r="I2138" s="277"/>
      <c r="J2138" s="274"/>
      <c r="K2138" s="274"/>
      <c r="L2138" s="278"/>
      <c r="M2138" s="279"/>
      <c r="N2138" s="280"/>
      <c r="O2138" s="280"/>
      <c r="P2138" s="280"/>
      <c r="Q2138" s="280"/>
      <c r="R2138" s="280"/>
      <c r="S2138" s="280"/>
      <c r="T2138" s="281"/>
      <c r="AT2138" s="282" t="s">
        <v>218</v>
      </c>
      <c r="AU2138" s="282" t="s">
        <v>85</v>
      </c>
      <c r="AV2138" s="14" t="s">
        <v>18</v>
      </c>
      <c r="AW2138" s="14" t="s">
        <v>39</v>
      </c>
      <c r="AX2138" s="14" t="s">
        <v>76</v>
      </c>
      <c r="AY2138" s="282" t="s">
        <v>208</v>
      </c>
    </row>
    <row r="2139" spans="2:51" s="12" customFormat="1" ht="13.5">
      <c r="B2139" s="251"/>
      <c r="C2139" s="252"/>
      <c r="D2139" s="248" t="s">
        <v>218</v>
      </c>
      <c r="E2139" s="253" t="s">
        <v>22</v>
      </c>
      <c r="F2139" s="254" t="s">
        <v>1535</v>
      </c>
      <c r="G2139" s="252"/>
      <c r="H2139" s="255">
        <v>27.868</v>
      </c>
      <c r="I2139" s="256"/>
      <c r="J2139" s="252"/>
      <c r="K2139" s="252"/>
      <c r="L2139" s="257"/>
      <c r="M2139" s="258"/>
      <c r="N2139" s="259"/>
      <c r="O2139" s="259"/>
      <c r="P2139" s="259"/>
      <c r="Q2139" s="259"/>
      <c r="R2139" s="259"/>
      <c r="S2139" s="259"/>
      <c r="T2139" s="260"/>
      <c r="AT2139" s="261" t="s">
        <v>218</v>
      </c>
      <c r="AU2139" s="261" t="s">
        <v>85</v>
      </c>
      <c r="AV2139" s="12" t="s">
        <v>85</v>
      </c>
      <c r="AW2139" s="12" t="s">
        <v>39</v>
      </c>
      <c r="AX2139" s="12" t="s">
        <v>76</v>
      </c>
      <c r="AY2139" s="261" t="s">
        <v>208</v>
      </c>
    </row>
    <row r="2140" spans="2:51" s="12" customFormat="1" ht="13.5">
      <c r="B2140" s="251"/>
      <c r="C2140" s="252"/>
      <c r="D2140" s="248" t="s">
        <v>218</v>
      </c>
      <c r="E2140" s="253" t="s">
        <v>22</v>
      </c>
      <c r="F2140" s="254" t="s">
        <v>2350</v>
      </c>
      <c r="G2140" s="252"/>
      <c r="H2140" s="255">
        <v>18.218</v>
      </c>
      <c r="I2140" s="256"/>
      <c r="J2140" s="252"/>
      <c r="K2140" s="252"/>
      <c r="L2140" s="257"/>
      <c r="M2140" s="258"/>
      <c r="N2140" s="259"/>
      <c r="O2140" s="259"/>
      <c r="P2140" s="259"/>
      <c r="Q2140" s="259"/>
      <c r="R2140" s="259"/>
      <c r="S2140" s="259"/>
      <c r="T2140" s="260"/>
      <c r="AT2140" s="261" t="s">
        <v>218</v>
      </c>
      <c r="AU2140" s="261" t="s">
        <v>85</v>
      </c>
      <c r="AV2140" s="12" t="s">
        <v>85</v>
      </c>
      <c r="AW2140" s="12" t="s">
        <v>39</v>
      </c>
      <c r="AX2140" s="12" t="s">
        <v>76</v>
      </c>
      <c r="AY2140" s="261" t="s">
        <v>208</v>
      </c>
    </row>
    <row r="2141" spans="2:51" s="15" customFormat="1" ht="13.5">
      <c r="B2141" s="296"/>
      <c r="C2141" s="297"/>
      <c r="D2141" s="248" t="s">
        <v>218</v>
      </c>
      <c r="E2141" s="298" t="s">
        <v>22</v>
      </c>
      <c r="F2141" s="299" t="s">
        <v>710</v>
      </c>
      <c r="G2141" s="297"/>
      <c r="H2141" s="300">
        <v>46.086</v>
      </c>
      <c r="I2141" s="301"/>
      <c r="J2141" s="297"/>
      <c r="K2141" s="297"/>
      <c r="L2141" s="302"/>
      <c r="M2141" s="303"/>
      <c r="N2141" s="304"/>
      <c r="O2141" s="304"/>
      <c r="P2141" s="304"/>
      <c r="Q2141" s="304"/>
      <c r="R2141" s="304"/>
      <c r="S2141" s="304"/>
      <c r="T2141" s="305"/>
      <c r="AT2141" s="306" t="s">
        <v>218</v>
      </c>
      <c r="AU2141" s="306" t="s">
        <v>85</v>
      </c>
      <c r="AV2141" s="15" t="s">
        <v>104</v>
      </c>
      <c r="AW2141" s="15" t="s">
        <v>39</v>
      </c>
      <c r="AX2141" s="15" t="s">
        <v>76</v>
      </c>
      <c r="AY2141" s="306" t="s">
        <v>208</v>
      </c>
    </row>
    <row r="2142" spans="2:51" s="13" customFormat="1" ht="13.5">
      <c r="B2142" s="262"/>
      <c r="C2142" s="263"/>
      <c r="D2142" s="248" t="s">
        <v>218</v>
      </c>
      <c r="E2142" s="264" t="s">
        <v>22</v>
      </c>
      <c r="F2142" s="265" t="s">
        <v>259</v>
      </c>
      <c r="G2142" s="263"/>
      <c r="H2142" s="266">
        <v>160.404</v>
      </c>
      <c r="I2142" s="267"/>
      <c r="J2142" s="263"/>
      <c r="K2142" s="263"/>
      <c r="L2142" s="268"/>
      <c r="M2142" s="269"/>
      <c r="N2142" s="270"/>
      <c r="O2142" s="270"/>
      <c r="P2142" s="270"/>
      <c r="Q2142" s="270"/>
      <c r="R2142" s="270"/>
      <c r="S2142" s="270"/>
      <c r="T2142" s="271"/>
      <c r="AT2142" s="272" t="s">
        <v>218</v>
      </c>
      <c r="AU2142" s="272" t="s">
        <v>85</v>
      </c>
      <c r="AV2142" s="13" t="s">
        <v>121</v>
      </c>
      <c r="AW2142" s="13" t="s">
        <v>39</v>
      </c>
      <c r="AX2142" s="13" t="s">
        <v>18</v>
      </c>
      <c r="AY2142" s="272" t="s">
        <v>208</v>
      </c>
    </row>
    <row r="2143" spans="2:65" s="1" customFormat="1" ht="51" customHeight="1">
      <c r="B2143" s="48"/>
      <c r="C2143" s="236" t="s">
        <v>2351</v>
      </c>
      <c r="D2143" s="236" t="s">
        <v>210</v>
      </c>
      <c r="E2143" s="237" t="s">
        <v>2352</v>
      </c>
      <c r="F2143" s="238" t="s">
        <v>2353</v>
      </c>
      <c r="G2143" s="239" t="s">
        <v>213</v>
      </c>
      <c r="H2143" s="240">
        <v>210.623</v>
      </c>
      <c r="I2143" s="241"/>
      <c r="J2143" s="242">
        <f>ROUND(I2143*H2143,2)</f>
        <v>0</v>
      </c>
      <c r="K2143" s="238" t="s">
        <v>22</v>
      </c>
      <c r="L2143" s="74"/>
      <c r="M2143" s="243" t="s">
        <v>22</v>
      </c>
      <c r="N2143" s="244" t="s">
        <v>47</v>
      </c>
      <c r="O2143" s="49"/>
      <c r="P2143" s="245">
        <f>O2143*H2143</f>
        <v>0</v>
      </c>
      <c r="Q2143" s="245">
        <v>0.02923</v>
      </c>
      <c r="R2143" s="245">
        <f>Q2143*H2143</f>
        <v>6.15651029</v>
      </c>
      <c r="S2143" s="245">
        <v>0</v>
      </c>
      <c r="T2143" s="246">
        <f>S2143*H2143</f>
        <v>0</v>
      </c>
      <c r="AR2143" s="26" t="s">
        <v>300</v>
      </c>
      <c r="AT2143" s="26" t="s">
        <v>210</v>
      </c>
      <c r="AU2143" s="26" t="s">
        <v>85</v>
      </c>
      <c r="AY2143" s="26" t="s">
        <v>208</v>
      </c>
      <c r="BE2143" s="247">
        <f>IF(N2143="základní",J2143,0)</f>
        <v>0</v>
      </c>
      <c r="BF2143" s="247">
        <f>IF(N2143="snížená",J2143,0)</f>
        <v>0</v>
      </c>
      <c r="BG2143" s="247">
        <f>IF(N2143="zákl. přenesená",J2143,0)</f>
        <v>0</v>
      </c>
      <c r="BH2143" s="247">
        <f>IF(N2143="sníž. přenesená",J2143,0)</f>
        <v>0</v>
      </c>
      <c r="BI2143" s="247">
        <f>IF(N2143="nulová",J2143,0)</f>
        <v>0</v>
      </c>
      <c r="BJ2143" s="26" t="s">
        <v>18</v>
      </c>
      <c r="BK2143" s="247">
        <f>ROUND(I2143*H2143,2)</f>
        <v>0</v>
      </c>
      <c r="BL2143" s="26" t="s">
        <v>300</v>
      </c>
      <c r="BM2143" s="26" t="s">
        <v>2354</v>
      </c>
    </row>
    <row r="2144" spans="2:47" s="1" customFormat="1" ht="13.5">
      <c r="B2144" s="48"/>
      <c r="C2144" s="76"/>
      <c r="D2144" s="248" t="s">
        <v>391</v>
      </c>
      <c r="E2144" s="76"/>
      <c r="F2144" s="249" t="s">
        <v>2355</v>
      </c>
      <c r="G2144" s="76"/>
      <c r="H2144" s="76"/>
      <c r="I2144" s="206"/>
      <c r="J2144" s="76"/>
      <c r="K2144" s="76"/>
      <c r="L2144" s="74"/>
      <c r="M2144" s="250"/>
      <c r="N2144" s="49"/>
      <c r="O2144" s="49"/>
      <c r="P2144" s="49"/>
      <c r="Q2144" s="49"/>
      <c r="R2144" s="49"/>
      <c r="S2144" s="49"/>
      <c r="T2144" s="97"/>
      <c r="AT2144" s="26" t="s">
        <v>391</v>
      </c>
      <c r="AU2144" s="26" t="s">
        <v>85</v>
      </c>
    </row>
    <row r="2145" spans="2:51" s="14" customFormat="1" ht="13.5">
      <c r="B2145" s="273"/>
      <c r="C2145" s="274"/>
      <c r="D2145" s="248" t="s">
        <v>218</v>
      </c>
      <c r="E2145" s="275" t="s">
        <v>22</v>
      </c>
      <c r="F2145" s="276" t="s">
        <v>2356</v>
      </c>
      <c r="G2145" s="274"/>
      <c r="H2145" s="275" t="s">
        <v>22</v>
      </c>
      <c r="I2145" s="277"/>
      <c r="J2145" s="274"/>
      <c r="K2145" s="274"/>
      <c r="L2145" s="278"/>
      <c r="M2145" s="279"/>
      <c r="N2145" s="280"/>
      <c r="O2145" s="280"/>
      <c r="P2145" s="280"/>
      <c r="Q2145" s="280"/>
      <c r="R2145" s="280"/>
      <c r="S2145" s="280"/>
      <c r="T2145" s="281"/>
      <c r="AT2145" s="282" t="s">
        <v>218</v>
      </c>
      <c r="AU2145" s="282" t="s">
        <v>85</v>
      </c>
      <c r="AV2145" s="14" t="s">
        <v>18</v>
      </c>
      <c r="AW2145" s="14" t="s">
        <v>39</v>
      </c>
      <c r="AX2145" s="14" t="s">
        <v>76</v>
      </c>
      <c r="AY2145" s="282" t="s">
        <v>208</v>
      </c>
    </row>
    <row r="2146" spans="2:51" s="14" customFormat="1" ht="13.5">
      <c r="B2146" s="273"/>
      <c r="C2146" s="274"/>
      <c r="D2146" s="248" t="s">
        <v>218</v>
      </c>
      <c r="E2146" s="275" t="s">
        <v>22</v>
      </c>
      <c r="F2146" s="276" t="s">
        <v>751</v>
      </c>
      <c r="G2146" s="274"/>
      <c r="H2146" s="275" t="s">
        <v>22</v>
      </c>
      <c r="I2146" s="277"/>
      <c r="J2146" s="274"/>
      <c r="K2146" s="274"/>
      <c r="L2146" s="278"/>
      <c r="M2146" s="279"/>
      <c r="N2146" s="280"/>
      <c r="O2146" s="280"/>
      <c r="P2146" s="280"/>
      <c r="Q2146" s="280"/>
      <c r="R2146" s="280"/>
      <c r="S2146" s="280"/>
      <c r="T2146" s="281"/>
      <c r="AT2146" s="282" t="s">
        <v>218</v>
      </c>
      <c r="AU2146" s="282" t="s">
        <v>85</v>
      </c>
      <c r="AV2146" s="14" t="s">
        <v>18</v>
      </c>
      <c r="AW2146" s="14" t="s">
        <v>39</v>
      </c>
      <c r="AX2146" s="14" t="s">
        <v>76</v>
      </c>
      <c r="AY2146" s="282" t="s">
        <v>208</v>
      </c>
    </row>
    <row r="2147" spans="2:51" s="12" customFormat="1" ht="13.5">
      <c r="B2147" s="251"/>
      <c r="C2147" s="252"/>
      <c r="D2147" s="248" t="s">
        <v>218</v>
      </c>
      <c r="E2147" s="253" t="s">
        <v>22</v>
      </c>
      <c r="F2147" s="254" t="s">
        <v>2357</v>
      </c>
      <c r="G2147" s="252"/>
      <c r="H2147" s="255">
        <v>210.623</v>
      </c>
      <c r="I2147" s="256"/>
      <c r="J2147" s="252"/>
      <c r="K2147" s="252"/>
      <c r="L2147" s="257"/>
      <c r="M2147" s="258"/>
      <c r="N2147" s="259"/>
      <c r="O2147" s="259"/>
      <c r="P2147" s="259"/>
      <c r="Q2147" s="259"/>
      <c r="R2147" s="259"/>
      <c r="S2147" s="259"/>
      <c r="T2147" s="260"/>
      <c r="AT2147" s="261" t="s">
        <v>218</v>
      </c>
      <c r="AU2147" s="261" t="s">
        <v>85</v>
      </c>
      <c r="AV2147" s="12" t="s">
        <v>85</v>
      </c>
      <c r="AW2147" s="12" t="s">
        <v>39</v>
      </c>
      <c r="AX2147" s="12" t="s">
        <v>18</v>
      </c>
      <c r="AY2147" s="261" t="s">
        <v>208</v>
      </c>
    </row>
    <row r="2148" spans="2:65" s="1" customFormat="1" ht="38.25" customHeight="1">
      <c r="B2148" s="48"/>
      <c r="C2148" s="236" t="s">
        <v>2358</v>
      </c>
      <c r="D2148" s="236" t="s">
        <v>210</v>
      </c>
      <c r="E2148" s="237" t="s">
        <v>2359</v>
      </c>
      <c r="F2148" s="238" t="s">
        <v>2360</v>
      </c>
      <c r="G2148" s="239" t="s">
        <v>213</v>
      </c>
      <c r="H2148" s="240">
        <v>155.746</v>
      </c>
      <c r="I2148" s="241"/>
      <c r="J2148" s="242">
        <f>ROUND(I2148*H2148,2)</f>
        <v>0</v>
      </c>
      <c r="K2148" s="238" t="s">
        <v>242</v>
      </c>
      <c r="L2148" s="74"/>
      <c r="M2148" s="243" t="s">
        <v>22</v>
      </c>
      <c r="N2148" s="244" t="s">
        <v>47</v>
      </c>
      <c r="O2148" s="49"/>
      <c r="P2148" s="245">
        <f>O2148*H2148</f>
        <v>0</v>
      </c>
      <c r="Q2148" s="245">
        <v>0.01254</v>
      </c>
      <c r="R2148" s="245">
        <f>Q2148*H2148</f>
        <v>1.9530548400000003</v>
      </c>
      <c r="S2148" s="245">
        <v>0</v>
      </c>
      <c r="T2148" s="246">
        <f>S2148*H2148</f>
        <v>0</v>
      </c>
      <c r="AR2148" s="26" t="s">
        <v>300</v>
      </c>
      <c r="AT2148" s="26" t="s">
        <v>210</v>
      </c>
      <c r="AU2148" s="26" t="s">
        <v>85</v>
      </c>
      <c r="AY2148" s="26" t="s">
        <v>208</v>
      </c>
      <c r="BE2148" s="247">
        <f>IF(N2148="základní",J2148,0)</f>
        <v>0</v>
      </c>
      <c r="BF2148" s="247">
        <f>IF(N2148="snížená",J2148,0)</f>
        <v>0</v>
      </c>
      <c r="BG2148" s="247">
        <f>IF(N2148="zákl. přenesená",J2148,0)</f>
        <v>0</v>
      </c>
      <c r="BH2148" s="247">
        <f>IF(N2148="sníž. přenesená",J2148,0)</f>
        <v>0</v>
      </c>
      <c r="BI2148" s="247">
        <f>IF(N2148="nulová",J2148,0)</f>
        <v>0</v>
      </c>
      <c r="BJ2148" s="26" t="s">
        <v>18</v>
      </c>
      <c r="BK2148" s="247">
        <f>ROUND(I2148*H2148,2)</f>
        <v>0</v>
      </c>
      <c r="BL2148" s="26" t="s">
        <v>300</v>
      </c>
      <c r="BM2148" s="26" t="s">
        <v>2361</v>
      </c>
    </row>
    <row r="2149" spans="2:47" s="1" customFormat="1" ht="13.5">
      <c r="B2149" s="48"/>
      <c r="C2149" s="76"/>
      <c r="D2149" s="248" t="s">
        <v>216</v>
      </c>
      <c r="E2149" s="76"/>
      <c r="F2149" s="249" t="s">
        <v>2344</v>
      </c>
      <c r="G2149" s="76"/>
      <c r="H2149" s="76"/>
      <c r="I2149" s="206"/>
      <c r="J2149" s="76"/>
      <c r="K2149" s="76"/>
      <c r="L2149" s="74"/>
      <c r="M2149" s="250"/>
      <c r="N2149" s="49"/>
      <c r="O2149" s="49"/>
      <c r="P2149" s="49"/>
      <c r="Q2149" s="49"/>
      <c r="R2149" s="49"/>
      <c r="S2149" s="49"/>
      <c r="T2149" s="97"/>
      <c r="AT2149" s="26" t="s">
        <v>216</v>
      </c>
      <c r="AU2149" s="26" t="s">
        <v>85</v>
      </c>
    </row>
    <row r="2150" spans="2:51" s="14" customFormat="1" ht="13.5">
      <c r="B2150" s="273"/>
      <c r="C2150" s="274"/>
      <c r="D2150" s="248" t="s">
        <v>218</v>
      </c>
      <c r="E2150" s="275" t="s">
        <v>22</v>
      </c>
      <c r="F2150" s="276" t="s">
        <v>751</v>
      </c>
      <c r="G2150" s="274"/>
      <c r="H2150" s="275" t="s">
        <v>22</v>
      </c>
      <c r="I2150" s="277"/>
      <c r="J2150" s="274"/>
      <c r="K2150" s="274"/>
      <c r="L2150" s="278"/>
      <c r="M2150" s="279"/>
      <c r="N2150" s="280"/>
      <c r="O2150" s="280"/>
      <c r="P2150" s="280"/>
      <c r="Q2150" s="280"/>
      <c r="R2150" s="280"/>
      <c r="S2150" s="280"/>
      <c r="T2150" s="281"/>
      <c r="AT2150" s="282" t="s">
        <v>218</v>
      </c>
      <c r="AU2150" s="282" t="s">
        <v>85</v>
      </c>
      <c r="AV2150" s="14" t="s">
        <v>18</v>
      </c>
      <c r="AW2150" s="14" t="s">
        <v>39</v>
      </c>
      <c r="AX2150" s="14" t="s">
        <v>76</v>
      </c>
      <c r="AY2150" s="282" t="s">
        <v>208</v>
      </c>
    </row>
    <row r="2151" spans="2:51" s="12" customFormat="1" ht="13.5">
      <c r="B2151" s="251"/>
      <c r="C2151" s="252"/>
      <c r="D2151" s="248" t="s">
        <v>218</v>
      </c>
      <c r="E2151" s="253" t="s">
        <v>22</v>
      </c>
      <c r="F2151" s="254" t="s">
        <v>2362</v>
      </c>
      <c r="G2151" s="252"/>
      <c r="H2151" s="255">
        <v>3.487</v>
      </c>
      <c r="I2151" s="256"/>
      <c r="J2151" s="252"/>
      <c r="K2151" s="252"/>
      <c r="L2151" s="257"/>
      <c r="M2151" s="258"/>
      <c r="N2151" s="259"/>
      <c r="O2151" s="259"/>
      <c r="P2151" s="259"/>
      <c r="Q2151" s="259"/>
      <c r="R2151" s="259"/>
      <c r="S2151" s="259"/>
      <c r="T2151" s="260"/>
      <c r="AT2151" s="261" t="s">
        <v>218</v>
      </c>
      <c r="AU2151" s="261" t="s">
        <v>85</v>
      </c>
      <c r="AV2151" s="12" t="s">
        <v>85</v>
      </c>
      <c r="AW2151" s="12" t="s">
        <v>39</v>
      </c>
      <c r="AX2151" s="12" t="s">
        <v>76</v>
      </c>
      <c r="AY2151" s="261" t="s">
        <v>208</v>
      </c>
    </row>
    <row r="2152" spans="2:51" s="12" customFormat="1" ht="13.5">
      <c r="B2152" s="251"/>
      <c r="C2152" s="252"/>
      <c r="D2152" s="248" t="s">
        <v>218</v>
      </c>
      <c r="E2152" s="253" t="s">
        <v>22</v>
      </c>
      <c r="F2152" s="254" t="s">
        <v>1503</v>
      </c>
      <c r="G2152" s="252"/>
      <c r="H2152" s="255">
        <v>5.002</v>
      </c>
      <c r="I2152" s="256"/>
      <c r="J2152" s="252"/>
      <c r="K2152" s="252"/>
      <c r="L2152" s="257"/>
      <c r="M2152" s="258"/>
      <c r="N2152" s="259"/>
      <c r="O2152" s="259"/>
      <c r="P2152" s="259"/>
      <c r="Q2152" s="259"/>
      <c r="R2152" s="259"/>
      <c r="S2152" s="259"/>
      <c r="T2152" s="260"/>
      <c r="AT2152" s="261" t="s">
        <v>218</v>
      </c>
      <c r="AU2152" s="261" t="s">
        <v>85</v>
      </c>
      <c r="AV2152" s="12" t="s">
        <v>85</v>
      </c>
      <c r="AW2152" s="12" t="s">
        <v>39</v>
      </c>
      <c r="AX2152" s="12" t="s">
        <v>76</v>
      </c>
      <c r="AY2152" s="261" t="s">
        <v>208</v>
      </c>
    </row>
    <row r="2153" spans="2:51" s="12" customFormat="1" ht="13.5">
      <c r="B2153" s="251"/>
      <c r="C2153" s="252"/>
      <c r="D2153" s="248" t="s">
        <v>218</v>
      </c>
      <c r="E2153" s="253" t="s">
        <v>22</v>
      </c>
      <c r="F2153" s="254" t="s">
        <v>2363</v>
      </c>
      <c r="G2153" s="252"/>
      <c r="H2153" s="255">
        <v>1.762</v>
      </c>
      <c r="I2153" s="256"/>
      <c r="J2153" s="252"/>
      <c r="K2153" s="252"/>
      <c r="L2153" s="257"/>
      <c r="M2153" s="258"/>
      <c r="N2153" s="259"/>
      <c r="O2153" s="259"/>
      <c r="P2153" s="259"/>
      <c r="Q2153" s="259"/>
      <c r="R2153" s="259"/>
      <c r="S2153" s="259"/>
      <c r="T2153" s="260"/>
      <c r="AT2153" s="261" t="s">
        <v>218</v>
      </c>
      <c r="AU2153" s="261" t="s">
        <v>85</v>
      </c>
      <c r="AV2153" s="12" t="s">
        <v>85</v>
      </c>
      <c r="AW2153" s="12" t="s">
        <v>39</v>
      </c>
      <c r="AX2153" s="12" t="s">
        <v>76</v>
      </c>
      <c r="AY2153" s="261" t="s">
        <v>208</v>
      </c>
    </row>
    <row r="2154" spans="2:51" s="12" customFormat="1" ht="13.5">
      <c r="B2154" s="251"/>
      <c r="C2154" s="252"/>
      <c r="D2154" s="248" t="s">
        <v>218</v>
      </c>
      <c r="E2154" s="253" t="s">
        <v>22</v>
      </c>
      <c r="F2154" s="254" t="s">
        <v>2364</v>
      </c>
      <c r="G2154" s="252"/>
      <c r="H2154" s="255">
        <v>4.461</v>
      </c>
      <c r="I2154" s="256"/>
      <c r="J2154" s="252"/>
      <c r="K2154" s="252"/>
      <c r="L2154" s="257"/>
      <c r="M2154" s="258"/>
      <c r="N2154" s="259"/>
      <c r="O2154" s="259"/>
      <c r="P2154" s="259"/>
      <c r="Q2154" s="259"/>
      <c r="R2154" s="259"/>
      <c r="S2154" s="259"/>
      <c r="T2154" s="260"/>
      <c r="AT2154" s="261" t="s">
        <v>218</v>
      </c>
      <c r="AU2154" s="261" t="s">
        <v>85</v>
      </c>
      <c r="AV2154" s="12" t="s">
        <v>85</v>
      </c>
      <c r="AW2154" s="12" t="s">
        <v>39</v>
      </c>
      <c r="AX2154" s="12" t="s">
        <v>76</v>
      </c>
      <c r="AY2154" s="261" t="s">
        <v>208</v>
      </c>
    </row>
    <row r="2155" spans="2:51" s="12" customFormat="1" ht="13.5">
      <c r="B2155" s="251"/>
      <c r="C2155" s="252"/>
      <c r="D2155" s="248" t="s">
        <v>218</v>
      </c>
      <c r="E2155" s="253" t="s">
        <v>22</v>
      </c>
      <c r="F2155" s="254" t="s">
        <v>2365</v>
      </c>
      <c r="G2155" s="252"/>
      <c r="H2155" s="255">
        <v>5.06</v>
      </c>
      <c r="I2155" s="256"/>
      <c r="J2155" s="252"/>
      <c r="K2155" s="252"/>
      <c r="L2155" s="257"/>
      <c r="M2155" s="258"/>
      <c r="N2155" s="259"/>
      <c r="O2155" s="259"/>
      <c r="P2155" s="259"/>
      <c r="Q2155" s="259"/>
      <c r="R2155" s="259"/>
      <c r="S2155" s="259"/>
      <c r="T2155" s="260"/>
      <c r="AT2155" s="261" t="s">
        <v>218</v>
      </c>
      <c r="AU2155" s="261" t="s">
        <v>85</v>
      </c>
      <c r="AV2155" s="12" t="s">
        <v>85</v>
      </c>
      <c r="AW2155" s="12" t="s">
        <v>39</v>
      </c>
      <c r="AX2155" s="12" t="s">
        <v>76</v>
      </c>
      <c r="AY2155" s="261" t="s">
        <v>208</v>
      </c>
    </row>
    <row r="2156" spans="2:51" s="15" customFormat="1" ht="13.5">
      <c r="B2156" s="296"/>
      <c r="C2156" s="297"/>
      <c r="D2156" s="248" t="s">
        <v>218</v>
      </c>
      <c r="E2156" s="298" t="s">
        <v>22</v>
      </c>
      <c r="F2156" s="299" t="s">
        <v>695</v>
      </c>
      <c r="G2156" s="297"/>
      <c r="H2156" s="300">
        <v>19.772</v>
      </c>
      <c r="I2156" s="301"/>
      <c r="J2156" s="297"/>
      <c r="K2156" s="297"/>
      <c r="L2156" s="302"/>
      <c r="M2156" s="303"/>
      <c r="N2156" s="304"/>
      <c r="O2156" s="304"/>
      <c r="P2156" s="304"/>
      <c r="Q2156" s="304"/>
      <c r="R2156" s="304"/>
      <c r="S2156" s="304"/>
      <c r="T2156" s="305"/>
      <c r="AT2156" s="306" t="s">
        <v>218</v>
      </c>
      <c r="AU2156" s="306" t="s">
        <v>85</v>
      </c>
      <c r="AV2156" s="15" t="s">
        <v>104</v>
      </c>
      <c r="AW2156" s="15" t="s">
        <v>39</v>
      </c>
      <c r="AX2156" s="15" t="s">
        <v>76</v>
      </c>
      <c r="AY2156" s="306" t="s">
        <v>208</v>
      </c>
    </row>
    <row r="2157" spans="2:51" s="14" customFormat="1" ht="13.5">
      <c r="B2157" s="273"/>
      <c r="C2157" s="274"/>
      <c r="D2157" s="248" t="s">
        <v>218</v>
      </c>
      <c r="E2157" s="275" t="s">
        <v>22</v>
      </c>
      <c r="F2157" s="276" t="s">
        <v>752</v>
      </c>
      <c r="G2157" s="274"/>
      <c r="H2157" s="275" t="s">
        <v>22</v>
      </c>
      <c r="I2157" s="277"/>
      <c r="J2157" s="274"/>
      <c r="K2157" s="274"/>
      <c r="L2157" s="278"/>
      <c r="M2157" s="279"/>
      <c r="N2157" s="280"/>
      <c r="O2157" s="280"/>
      <c r="P2157" s="280"/>
      <c r="Q2157" s="280"/>
      <c r="R2157" s="280"/>
      <c r="S2157" s="280"/>
      <c r="T2157" s="281"/>
      <c r="AT2157" s="282" t="s">
        <v>218</v>
      </c>
      <c r="AU2157" s="282" t="s">
        <v>85</v>
      </c>
      <c r="AV2157" s="14" t="s">
        <v>18</v>
      </c>
      <c r="AW2157" s="14" t="s">
        <v>39</v>
      </c>
      <c r="AX2157" s="14" t="s">
        <v>76</v>
      </c>
      <c r="AY2157" s="282" t="s">
        <v>208</v>
      </c>
    </row>
    <row r="2158" spans="2:51" s="12" customFormat="1" ht="13.5">
      <c r="B2158" s="251"/>
      <c r="C2158" s="252"/>
      <c r="D2158" s="248" t="s">
        <v>218</v>
      </c>
      <c r="E2158" s="253" t="s">
        <v>22</v>
      </c>
      <c r="F2158" s="254" t="s">
        <v>2366</v>
      </c>
      <c r="G2158" s="252"/>
      <c r="H2158" s="255">
        <v>5.61</v>
      </c>
      <c r="I2158" s="256"/>
      <c r="J2158" s="252"/>
      <c r="K2158" s="252"/>
      <c r="L2158" s="257"/>
      <c r="M2158" s="258"/>
      <c r="N2158" s="259"/>
      <c r="O2158" s="259"/>
      <c r="P2158" s="259"/>
      <c r="Q2158" s="259"/>
      <c r="R2158" s="259"/>
      <c r="S2158" s="259"/>
      <c r="T2158" s="260"/>
      <c r="AT2158" s="261" t="s">
        <v>218</v>
      </c>
      <c r="AU2158" s="261" t="s">
        <v>85</v>
      </c>
      <c r="AV2158" s="12" t="s">
        <v>85</v>
      </c>
      <c r="AW2158" s="12" t="s">
        <v>39</v>
      </c>
      <c r="AX2158" s="12" t="s">
        <v>76</v>
      </c>
      <c r="AY2158" s="261" t="s">
        <v>208</v>
      </c>
    </row>
    <row r="2159" spans="2:51" s="12" customFormat="1" ht="13.5">
      <c r="B2159" s="251"/>
      <c r="C2159" s="252"/>
      <c r="D2159" s="248" t="s">
        <v>218</v>
      </c>
      <c r="E2159" s="253" t="s">
        <v>22</v>
      </c>
      <c r="F2159" s="254" t="s">
        <v>2367</v>
      </c>
      <c r="G2159" s="252"/>
      <c r="H2159" s="255">
        <v>13.604</v>
      </c>
      <c r="I2159" s="256"/>
      <c r="J2159" s="252"/>
      <c r="K2159" s="252"/>
      <c r="L2159" s="257"/>
      <c r="M2159" s="258"/>
      <c r="N2159" s="259"/>
      <c r="O2159" s="259"/>
      <c r="P2159" s="259"/>
      <c r="Q2159" s="259"/>
      <c r="R2159" s="259"/>
      <c r="S2159" s="259"/>
      <c r="T2159" s="260"/>
      <c r="AT2159" s="261" t="s">
        <v>218</v>
      </c>
      <c r="AU2159" s="261" t="s">
        <v>85</v>
      </c>
      <c r="AV2159" s="12" t="s">
        <v>85</v>
      </c>
      <c r="AW2159" s="12" t="s">
        <v>39</v>
      </c>
      <c r="AX2159" s="12" t="s">
        <v>76</v>
      </c>
      <c r="AY2159" s="261" t="s">
        <v>208</v>
      </c>
    </row>
    <row r="2160" spans="2:51" s="12" customFormat="1" ht="13.5">
      <c r="B2160" s="251"/>
      <c r="C2160" s="252"/>
      <c r="D2160" s="248" t="s">
        <v>218</v>
      </c>
      <c r="E2160" s="253" t="s">
        <v>22</v>
      </c>
      <c r="F2160" s="254" t="s">
        <v>2368</v>
      </c>
      <c r="G2160" s="252"/>
      <c r="H2160" s="255">
        <v>5.46</v>
      </c>
      <c r="I2160" s="256"/>
      <c r="J2160" s="252"/>
      <c r="K2160" s="252"/>
      <c r="L2160" s="257"/>
      <c r="M2160" s="258"/>
      <c r="N2160" s="259"/>
      <c r="O2160" s="259"/>
      <c r="P2160" s="259"/>
      <c r="Q2160" s="259"/>
      <c r="R2160" s="259"/>
      <c r="S2160" s="259"/>
      <c r="T2160" s="260"/>
      <c r="AT2160" s="261" t="s">
        <v>218</v>
      </c>
      <c r="AU2160" s="261" t="s">
        <v>85</v>
      </c>
      <c r="AV2160" s="12" t="s">
        <v>85</v>
      </c>
      <c r="AW2160" s="12" t="s">
        <v>39</v>
      </c>
      <c r="AX2160" s="12" t="s">
        <v>76</v>
      </c>
      <c r="AY2160" s="261" t="s">
        <v>208</v>
      </c>
    </row>
    <row r="2161" spans="2:51" s="12" customFormat="1" ht="13.5">
      <c r="B2161" s="251"/>
      <c r="C2161" s="252"/>
      <c r="D2161" s="248" t="s">
        <v>218</v>
      </c>
      <c r="E2161" s="253" t="s">
        <v>22</v>
      </c>
      <c r="F2161" s="254" t="s">
        <v>2369</v>
      </c>
      <c r="G2161" s="252"/>
      <c r="H2161" s="255">
        <v>7.535</v>
      </c>
      <c r="I2161" s="256"/>
      <c r="J2161" s="252"/>
      <c r="K2161" s="252"/>
      <c r="L2161" s="257"/>
      <c r="M2161" s="258"/>
      <c r="N2161" s="259"/>
      <c r="O2161" s="259"/>
      <c r="P2161" s="259"/>
      <c r="Q2161" s="259"/>
      <c r="R2161" s="259"/>
      <c r="S2161" s="259"/>
      <c r="T2161" s="260"/>
      <c r="AT2161" s="261" t="s">
        <v>218</v>
      </c>
      <c r="AU2161" s="261" t="s">
        <v>85</v>
      </c>
      <c r="AV2161" s="12" t="s">
        <v>85</v>
      </c>
      <c r="AW2161" s="12" t="s">
        <v>39</v>
      </c>
      <c r="AX2161" s="12" t="s">
        <v>76</v>
      </c>
      <c r="AY2161" s="261" t="s">
        <v>208</v>
      </c>
    </row>
    <row r="2162" spans="2:51" s="12" customFormat="1" ht="13.5">
      <c r="B2162" s="251"/>
      <c r="C2162" s="252"/>
      <c r="D2162" s="248" t="s">
        <v>218</v>
      </c>
      <c r="E2162" s="253" t="s">
        <v>22</v>
      </c>
      <c r="F2162" s="254" t="s">
        <v>2370</v>
      </c>
      <c r="G2162" s="252"/>
      <c r="H2162" s="255">
        <v>12.397</v>
      </c>
      <c r="I2162" s="256"/>
      <c r="J2162" s="252"/>
      <c r="K2162" s="252"/>
      <c r="L2162" s="257"/>
      <c r="M2162" s="258"/>
      <c r="N2162" s="259"/>
      <c r="O2162" s="259"/>
      <c r="P2162" s="259"/>
      <c r="Q2162" s="259"/>
      <c r="R2162" s="259"/>
      <c r="S2162" s="259"/>
      <c r="T2162" s="260"/>
      <c r="AT2162" s="261" t="s">
        <v>218</v>
      </c>
      <c r="AU2162" s="261" t="s">
        <v>85</v>
      </c>
      <c r="AV2162" s="12" t="s">
        <v>85</v>
      </c>
      <c r="AW2162" s="12" t="s">
        <v>39</v>
      </c>
      <c r="AX2162" s="12" t="s">
        <v>76</v>
      </c>
      <c r="AY2162" s="261" t="s">
        <v>208</v>
      </c>
    </row>
    <row r="2163" spans="2:51" s="12" customFormat="1" ht="13.5">
      <c r="B2163" s="251"/>
      <c r="C2163" s="252"/>
      <c r="D2163" s="248" t="s">
        <v>218</v>
      </c>
      <c r="E2163" s="253" t="s">
        <v>22</v>
      </c>
      <c r="F2163" s="254" t="s">
        <v>2371</v>
      </c>
      <c r="G2163" s="252"/>
      <c r="H2163" s="255">
        <v>6.32</v>
      </c>
      <c r="I2163" s="256"/>
      <c r="J2163" s="252"/>
      <c r="K2163" s="252"/>
      <c r="L2163" s="257"/>
      <c r="M2163" s="258"/>
      <c r="N2163" s="259"/>
      <c r="O2163" s="259"/>
      <c r="P2163" s="259"/>
      <c r="Q2163" s="259"/>
      <c r="R2163" s="259"/>
      <c r="S2163" s="259"/>
      <c r="T2163" s="260"/>
      <c r="AT2163" s="261" t="s">
        <v>218</v>
      </c>
      <c r="AU2163" s="261" t="s">
        <v>85</v>
      </c>
      <c r="AV2163" s="12" t="s">
        <v>85</v>
      </c>
      <c r="AW2163" s="12" t="s">
        <v>39</v>
      </c>
      <c r="AX2163" s="12" t="s">
        <v>76</v>
      </c>
      <c r="AY2163" s="261" t="s">
        <v>208</v>
      </c>
    </row>
    <row r="2164" spans="2:51" s="12" customFormat="1" ht="13.5">
      <c r="B2164" s="251"/>
      <c r="C2164" s="252"/>
      <c r="D2164" s="248" t="s">
        <v>218</v>
      </c>
      <c r="E2164" s="253" t="s">
        <v>22</v>
      </c>
      <c r="F2164" s="254" t="s">
        <v>2372</v>
      </c>
      <c r="G2164" s="252"/>
      <c r="H2164" s="255">
        <v>12.547</v>
      </c>
      <c r="I2164" s="256"/>
      <c r="J2164" s="252"/>
      <c r="K2164" s="252"/>
      <c r="L2164" s="257"/>
      <c r="M2164" s="258"/>
      <c r="N2164" s="259"/>
      <c r="O2164" s="259"/>
      <c r="P2164" s="259"/>
      <c r="Q2164" s="259"/>
      <c r="R2164" s="259"/>
      <c r="S2164" s="259"/>
      <c r="T2164" s="260"/>
      <c r="AT2164" s="261" t="s">
        <v>218</v>
      </c>
      <c r="AU2164" s="261" t="s">
        <v>85</v>
      </c>
      <c r="AV2164" s="12" t="s">
        <v>85</v>
      </c>
      <c r="AW2164" s="12" t="s">
        <v>39</v>
      </c>
      <c r="AX2164" s="12" t="s">
        <v>76</v>
      </c>
      <c r="AY2164" s="261" t="s">
        <v>208</v>
      </c>
    </row>
    <row r="2165" spans="2:51" s="12" customFormat="1" ht="13.5">
      <c r="B2165" s="251"/>
      <c r="C2165" s="252"/>
      <c r="D2165" s="248" t="s">
        <v>218</v>
      </c>
      <c r="E2165" s="253" t="s">
        <v>22</v>
      </c>
      <c r="F2165" s="254" t="s">
        <v>2373</v>
      </c>
      <c r="G2165" s="252"/>
      <c r="H2165" s="255">
        <v>4.514</v>
      </c>
      <c r="I2165" s="256"/>
      <c r="J2165" s="252"/>
      <c r="K2165" s="252"/>
      <c r="L2165" s="257"/>
      <c r="M2165" s="258"/>
      <c r="N2165" s="259"/>
      <c r="O2165" s="259"/>
      <c r="P2165" s="259"/>
      <c r="Q2165" s="259"/>
      <c r="R2165" s="259"/>
      <c r="S2165" s="259"/>
      <c r="T2165" s="260"/>
      <c r="AT2165" s="261" t="s">
        <v>218</v>
      </c>
      <c r="AU2165" s="261" t="s">
        <v>85</v>
      </c>
      <c r="AV2165" s="12" t="s">
        <v>85</v>
      </c>
      <c r="AW2165" s="12" t="s">
        <v>39</v>
      </c>
      <c r="AX2165" s="12" t="s">
        <v>76</v>
      </c>
      <c r="AY2165" s="261" t="s">
        <v>208</v>
      </c>
    </row>
    <row r="2166" spans="2:51" s="15" customFormat="1" ht="13.5">
      <c r="B2166" s="296"/>
      <c r="C2166" s="297"/>
      <c r="D2166" s="248" t="s">
        <v>218</v>
      </c>
      <c r="E2166" s="298" t="s">
        <v>22</v>
      </c>
      <c r="F2166" s="299" t="s">
        <v>703</v>
      </c>
      <c r="G2166" s="297"/>
      <c r="H2166" s="300">
        <v>67.987</v>
      </c>
      <c r="I2166" s="301"/>
      <c r="J2166" s="297"/>
      <c r="K2166" s="297"/>
      <c r="L2166" s="302"/>
      <c r="M2166" s="303"/>
      <c r="N2166" s="304"/>
      <c r="O2166" s="304"/>
      <c r="P2166" s="304"/>
      <c r="Q2166" s="304"/>
      <c r="R2166" s="304"/>
      <c r="S2166" s="304"/>
      <c r="T2166" s="305"/>
      <c r="AT2166" s="306" t="s">
        <v>218</v>
      </c>
      <c r="AU2166" s="306" t="s">
        <v>85</v>
      </c>
      <c r="AV2166" s="15" t="s">
        <v>104</v>
      </c>
      <c r="AW2166" s="15" t="s">
        <v>39</v>
      </c>
      <c r="AX2166" s="15" t="s">
        <v>76</v>
      </c>
      <c r="AY2166" s="306" t="s">
        <v>208</v>
      </c>
    </row>
    <row r="2167" spans="2:51" s="14" customFormat="1" ht="13.5">
      <c r="B2167" s="273"/>
      <c r="C2167" s="274"/>
      <c r="D2167" s="248" t="s">
        <v>218</v>
      </c>
      <c r="E2167" s="275" t="s">
        <v>22</v>
      </c>
      <c r="F2167" s="276" t="s">
        <v>2374</v>
      </c>
      <c r="G2167" s="274"/>
      <c r="H2167" s="275" t="s">
        <v>22</v>
      </c>
      <c r="I2167" s="277"/>
      <c r="J2167" s="274"/>
      <c r="K2167" s="274"/>
      <c r="L2167" s="278"/>
      <c r="M2167" s="279"/>
      <c r="N2167" s="280"/>
      <c r="O2167" s="280"/>
      <c r="P2167" s="280"/>
      <c r="Q2167" s="280"/>
      <c r="R2167" s="280"/>
      <c r="S2167" s="280"/>
      <c r="T2167" s="281"/>
      <c r="AT2167" s="282" t="s">
        <v>218</v>
      </c>
      <c r="AU2167" s="282" t="s">
        <v>85</v>
      </c>
      <c r="AV2167" s="14" t="s">
        <v>18</v>
      </c>
      <c r="AW2167" s="14" t="s">
        <v>39</v>
      </c>
      <c r="AX2167" s="14" t="s">
        <v>76</v>
      </c>
      <c r="AY2167" s="282" t="s">
        <v>208</v>
      </c>
    </row>
    <row r="2168" spans="2:51" s="12" customFormat="1" ht="13.5">
      <c r="B2168" s="251"/>
      <c r="C2168" s="252"/>
      <c r="D2168" s="248" t="s">
        <v>218</v>
      </c>
      <c r="E2168" s="253" t="s">
        <v>22</v>
      </c>
      <c r="F2168" s="254" t="s">
        <v>2375</v>
      </c>
      <c r="G2168" s="252"/>
      <c r="H2168" s="255">
        <v>5.61</v>
      </c>
      <c r="I2168" s="256"/>
      <c r="J2168" s="252"/>
      <c r="K2168" s="252"/>
      <c r="L2168" s="257"/>
      <c r="M2168" s="258"/>
      <c r="N2168" s="259"/>
      <c r="O2168" s="259"/>
      <c r="P2168" s="259"/>
      <c r="Q2168" s="259"/>
      <c r="R2168" s="259"/>
      <c r="S2168" s="259"/>
      <c r="T2168" s="260"/>
      <c r="AT2168" s="261" t="s">
        <v>218</v>
      </c>
      <c r="AU2168" s="261" t="s">
        <v>85</v>
      </c>
      <c r="AV2168" s="12" t="s">
        <v>85</v>
      </c>
      <c r="AW2168" s="12" t="s">
        <v>39</v>
      </c>
      <c r="AX2168" s="12" t="s">
        <v>76</v>
      </c>
      <c r="AY2168" s="261" t="s">
        <v>208</v>
      </c>
    </row>
    <row r="2169" spans="2:51" s="12" customFormat="1" ht="13.5">
      <c r="B2169" s="251"/>
      <c r="C2169" s="252"/>
      <c r="D2169" s="248" t="s">
        <v>218</v>
      </c>
      <c r="E2169" s="253" t="s">
        <v>22</v>
      </c>
      <c r="F2169" s="254" t="s">
        <v>2376</v>
      </c>
      <c r="G2169" s="252"/>
      <c r="H2169" s="255">
        <v>13.604</v>
      </c>
      <c r="I2169" s="256"/>
      <c r="J2169" s="252"/>
      <c r="K2169" s="252"/>
      <c r="L2169" s="257"/>
      <c r="M2169" s="258"/>
      <c r="N2169" s="259"/>
      <c r="O2169" s="259"/>
      <c r="P2169" s="259"/>
      <c r="Q2169" s="259"/>
      <c r="R2169" s="259"/>
      <c r="S2169" s="259"/>
      <c r="T2169" s="260"/>
      <c r="AT2169" s="261" t="s">
        <v>218</v>
      </c>
      <c r="AU2169" s="261" t="s">
        <v>85</v>
      </c>
      <c r="AV2169" s="12" t="s">
        <v>85</v>
      </c>
      <c r="AW2169" s="12" t="s">
        <v>39</v>
      </c>
      <c r="AX2169" s="12" t="s">
        <v>76</v>
      </c>
      <c r="AY2169" s="261" t="s">
        <v>208</v>
      </c>
    </row>
    <row r="2170" spans="2:51" s="12" customFormat="1" ht="13.5">
      <c r="B2170" s="251"/>
      <c r="C2170" s="252"/>
      <c r="D2170" s="248" t="s">
        <v>218</v>
      </c>
      <c r="E2170" s="253" t="s">
        <v>22</v>
      </c>
      <c r="F2170" s="254" t="s">
        <v>2377</v>
      </c>
      <c r="G2170" s="252"/>
      <c r="H2170" s="255">
        <v>5.46</v>
      </c>
      <c r="I2170" s="256"/>
      <c r="J2170" s="252"/>
      <c r="K2170" s="252"/>
      <c r="L2170" s="257"/>
      <c r="M2170" s="258"/>
      <c r="N2170" s="259"/>
      <c r="O2170" s="259"/>
      <c r="P2170" s="259"/>
      <c r="Q2170" s="259"/>
      <c r="R2170" s="259"/>
      <c r="S2170" s="259"/>
      <c r="T2170" s="260"/>
      <c r="AT2170" s="261" t="s">
        <v>218</v>
      </c>
      <c r="AU2170" s="261" t="s">
        <v>85</v>
      </c>
      <c r="AV2170" s="12" t="s">
        <v>85</v>
      </c>
      <c r="AW2170" s="12" t="s">
        <v>39</v>
      </c>
      <c r="AX2170" s="12" t="s">
        <v>76</v>
      </c>
      <c r="AY2170" s="261" t="s">
        <v>208</v>
      </c>
    </row>
    <row r="2171" spans="2:51" s="12" customFormat="1" ht="13.5">
      <c r="B2171" s="251"/>
      <c r="C2171" s="252"/>
      <c r="D2171" s="248" t="s">
        <v>218</v>
      </c>
      <c r="E2171" s="253" t="s">
        <v>22</v>
      </c>
      <c r="F2171" s="254" t="s">
        <v>2378</v>
      </c>
      <c r="G2171" s="252"/>
      <c r="H2171" s="255">
        <v>7.535</v>
      </c>
      <c r="I2171" s="256"/>
      <c r="J2171" s="252"/>
      <c r="K2171" s="252"/>
      <c r="L2171" s="257"/>
      <c r="M2171" s="258"/>
      <c r="N2171" s="259"/>
      <c r="O2171" s="259"/>
      <c r="P2171" s="259"/>
      <c r="Q2171" s="259"/>
      <c r="R2171" s="259"/>
      <c r="S2171" s="259"/>
      <c r="T2171" s="260"/>
      <c r="AT2171" s="261" t="s">
        <v>218</v>
      </c>
      <c r="AU2171" s="261" t="s">
        <v>85</v>
      </c>
      <c r="AV2171" s="12" t="s">
        <v>85</v>
      </c>
      <c r="AW2171" s="12" t="s">
        <v>39</v>
      </c>
      <c r="AX2171" s="12" t="s">
        <v>76</v>
      </c>
      <c r="AY2171" s="261" t="s">
        <v>208</v>
      </c>
    </row>
    <row r="2172" spans="2:51" s="12" customFormat="1" ht="13.5">
      <c r="B2172" s="251"/>
      <c r="C2172" s="252"/>
      <c r="D2172" s="248" t="s">
        <v>218</v>
      </c>
      <c r="E2172" s="253" t="s">
        <v>22</v>
      </c>
      <c r="F2172" s="254" t="s">
        <v>2379</v>
      </c>
      <c r="G2172" s="252"/>
      <c r="H2172" s="255">
        <v>12.397</v>
      </c>
      <c r="I2172" s="256"/>
      <c r="J2172" s="252"/>
      <c r="K2172" s="252"/>
      <c r="L2172" s="257"/>
      <c r="M2172" s="258"/>
      <c r="N2172" s="259"/>
      <c r="O2172" s="259"/>
      <c r="P2172" s="259"/>
      <c r="Q2172" s="259"/>
      <c r="R2172" s="259"/>
      <c r="S2172" s="259"/>
      <c r="T2172" s="260"/>
      <c r="AT2172" s="261" t="s">
        <v>218</v>
      </c>
      <c r="AU2172" s="261" t="s">
        <v>85</v>
      </c>
      <c r="AV2172" s="12" t="s">
        <v>85</v>
      </c>
      <c r="AW2172" s="12" t="s">
        <v>39</v>
      </c>
      <c r="AX2172" s="12" t="s">
        <v>76</v>
      </c>
      <c r="AY2172" s="261" t="s">
        <v>208</v>
      </c>
    </row>
    <row r="2173" spans="2:51" s="12" customFormat="1" ht="13.5">
      <c r="B2173" s="251"/>
      <c r="C2173" s="252"/>
      <c r="D2173" s="248" t="s">
        <v>218</v>
      </c>
      <c r="E2173" s="253" t="s">
        <v>22</v>
      </c>
      <c r="F2173" s="254" t="s">
        <v>2380</v>
      </c>
      <c r="G2173" s="252"/>
      <c r="H2173" s="255">
        <v>6.32</v>
      </c>
      <c r="I2173" s="256"/>
      <c r="J2173" s="252"/>
      <c r="K2173" s="252"/>
      <c r="L2173" s="257"/>
      <c r="M2173" s="258"/>
      <c r="N2173" s="259"/>
      <c r="O2173" s="259"/>
      <c r="P2173" s="259"/>
      <c r="Q2173" s="259"/>
      <c r="R2173" s="259"/>
      <c r="S2173" s="259"/>
      <c r="T2173" s="260"/>
      <c r="AT2173" s="261" t="s">
        <v>218</v>
      </c>
      <c r="AU2173" s="261" t="s">
        <v>85</v>
      </c>
      <c r="AV2173" s="12" t="s">
        <v>85</v>
      </c>
      <c r="AW2173" s="12" t="s">
        <v>39</v>
      </c>
      <c r="AX2173" s="12" t="s">
        <v>76</v>
      </c>
      <c r="AY2173" s="261" t="s">
        <v>208</v>
      </c>
    </row>
    <row r="2174" spans="2:51" s="12" customFormat="1" ht="13.5">
      <c r="B2174" s="251"/>
      <c r="C2174" s="252"/>
      <c r="D2174" s="248" t="s">
        <v>218</v>
      </c>
      <c r="E2174" s="253" t="s">
        <v>22</v>
      </c>
      <c r="F2174" s="254" t="s">
        <v>2381</v>
      </c>
      <c r="G2174" s="252"/>
      <c r="H2174" s="255">
        <v>12.547</v>
      </c>
      <c r="I2174" s="256"/>
      <c r="J2174" s="252"/>
      <c r="K2174" s="252"/>
      <c r="L2174" s="257"/>
      <c r="M2174" s="258"/>
      <c r="N2174" s="259"/>
      <c r="O2174" s="259"/>
      <c r="P2174" s="259"/>
      <c r="Q2174" s="259"/>
      <c r="R2174" s="259"/>
      <c r="S2174" s="259"/>
      <c r="T2174" s="260"/>
      <c r="AT2174" s="261" t="s">
        <v>218</v>
      </c>
      <c r="AU2174" s="261" t="s">
        <v>85</v>
      </c>
      <c r="AV2174" s="12" t="s">
        <v>85</v>
      </c>
      <c r="AW2174" s="12" t="s">
        <v>39</v>
      </c>
      <c r="AX2174" s="12" t="s">
        <v>76</v>
      </c>
      <c r="AY2174" s="261" t="s">
        <v>208</v>
      </c>
    </row>
    <row r="2175" spans="2:51" s="12" customFormat="1" ht="13.5">
      <c r="B2175" s="251"/>
      <c r="C2175" s="252"/>
      <c r="D2175" s="248" t="s">
        <v>218</v>
      </c>
      <c r="E2175" s="253" t="s">
        <v>22</v>
      </c>
      <c r="F2175" s="254" t="s">
        <v>2382</v>
      </c>
      <c r="G2175" s="252"/>
      <c r="H2175" s="255">
        <v>4.514</v>
      </c>
      <c r="I2175" s="256"/>
      <c r="J2175" s="252"/>
      <c r="K2175" s="252"/>
      <c r="L2175" s="257"/>
      <c r="M2175" s="258"/>
      <c r="N2175" s="259"/>
      <c r="O2175" s="259"/>
      <c r="P2175" s="259"/>
      <c r="Q2175" s="259"/>
      <c r="R2175" s="259"/>
      <c r="S2175" s="259"/>
      <c r="T2175" s="260"/>
      <c r="AT2175" s="261" t="s">
        <v>218</v>
      </c>
      <c r="AU2175" s="261" t="s">
        <v>85</v>
      </c>
      <c r="AV2175" s="12" t="s">
        <v>85</v>
      </c>
      <c r="AW2175" s="12" t="s">
        <v>39</v>
      </c>
      <c r="AX2175" s="12" t="s">
        <v>76</v>
      </c>
      <c r="AY2175" s="261" t="s">
        <v>208</v>
      </c>
    </row>
    <row r="2176" spans="2:51" s="15" customFormat="1" ht="13.5">
      <c r="B2176" s="296"/>
      <c r="C2176" s="297"/>
      <c r="D2176" s="248" t="s">
        <v>218</v>
      </c>
      <c r="E2176" s="298" t="s">
        <v>22</v>
      </c>
      <c r="F2176" s="299" t="s">
        <v>710</v>
      </c>
      <c r="G2176" s="297"/>
      <c r="H2176" s="300">
        <v>67.987</v>
      </c>
      <c r="I2176" s="301"/>
      <c r="J2176" s="297"/>
      <c r="K2176" s="297"/>
      <c r="L2176" s="302"/>
      <c r="M2176" s="303"/>
      <c r="N2176" s="304"/>
      <c r="O2176" s="304"/>
      <c r="P2176" s="304"/>
      <c r="Q2176" s="304"/>
      <c r="R2176" s="304"/>
      <c r="S2176" s="304"/>
      <c r="T2176" s="305"/>
      <c r="AT2176" s="306" t="s">
        <v>218</v>
      </c>
      <c r="AU2176" s="306" t="s">
        <v>85</v>
      </c>
      <c r="AV2176" s="15" t="s">
        <v>104</v>
      </c>
      <c r="AW2176" s="15" t="s">
        <v>39</v>
      </c>
      <c r="AX2176" s="15" t="s">
        <v>76</v>
      </c>
      <c r="AY2176" s="306" t="s">
        <v>208</v>
      </c>
    </row>
    <row r="2177" spans="2:51" s="13" customFormat="1" ht="13.5">
      <c r="B2177" s="262"/>
      <c r="C2177" s="263"/>
      <c r="D2177" s="248" t="s">
        <v>218</v>
      </c>
      <c r="E2177" s="264" t="s">
        <v>22</v>
      </c>
      <c r="F2177" s="265" t="s">
        <v>259</v>
      </c>
      <c r="G2177" s="263"/>
      <c r="H2177" s="266">
        <v>155.746</v>
      </c>
      <c r="I2177" s="267"/>
      <c r="J2177" s="263"/>
      <c r="K2177" s="263"/>
      <c r="L2177" s="268"/>
      <c r="M2177" s="269"/>
      <c r="N2177" s="270"/>
      <c r="O2177" s="270"/>
      <c r="P2177" s="270"/>
      <c r="Q2177" s="270"/>
      <c r="R2177" s="270"/>
      <c r="S2177" s="270"/>
      <c r="T2177" s="271"/>
      <c r="AT2177" s="272" t="s">
        <v>218</v>
      </c>
      <c r="AU2177" s="272" t="s">
        <v>85</v>
      </c>
      <c r="AV2177" s="13" t="s">
        <v>121</v>
      </c>
      <c r="AW2177" s="13" t="s">
        <v>39</v>
      </c>
      <c r="AX2177" s="13" t="s">
        <v>18</v>
      </c>
      <c r="AY2177" s="272" t="s">
        <v>208</v>
      </c>
    </row>
    <row r="2178" spans="2:65" s="1" customFormat="1" ht="38.25" customHeight="1">
      <c r="B2178" s="48"/>
      <c r="C2178" s="236" t="s">
        <v>2383</v>
      </c>
      <c r="D2178" s="236" t="s">
        <v>210</v>
      </c>
      <c r="E2178" s="237" t="s">
        <v>2384</v>
      </c>
      <c r="F2178" s="238" t="s">
        <v>2385</v>
      </c>
      <c r="G2178" s="239" t="s">
        <v>269</v>
      </c>
      <c r="H2178" s="240">
        <v>590.76</v>
      </c>
      <c r="I2178" s="241"/>
      <c r="J2178" s="242">
        <f>ROUND(I2178*H2178,2)</f>
        <v>0</v>
      </c>
      <c r="K2178" s="238" t="s">
        <v>214</v>
      </c>
      <c r="L2178" s="74"/>
      <c r="M2178" s="243" t="s">
        <v>22</v>
      </c>
      <c r="N2178" s="244" t="s">
        <v>47</v>
      </c>
      <c r="O2178" s="49"/>
      <c r="P2178" s="245">
        <f>O2178*H2178</f>
        <v>0</v>
      </c>
      <c r="Q2178" s="245">
        <v>0.00026</v>
      </c>
      <c r="R2178" s="245">
        <f>Q2178*H2178</f>
        <v>0.15359759999999997</v>
      </c>
      <c r="S2178" s="245">
        <v>0</v>
      </c>
      <c r="T2178" s="246">
        <f>S2178*H2178</f>
        <v>0</v>
      </c>
      <c r="AR2178" s="26" t="s">
        <v>300</v>
      </c>
      <c r="AT2178" s="26" t="s">
        <v>210</v>
      </c>
      <c r="AU2178" s="26" t="s">
        <v>85</v>
      </c>
      <c r="AY2178" s="26" t="s">
        <v>208</v>
      </c>
      <c r="BE2178" s="247">
        <f>IF(N2178="základní",J2178,0)</f>
        <v>0</v>
      </c>
      <c r="BF2178" s="247">
        <f>IF(N2178="snížená",J2178,0)</f>
        <v>0</v>
      </c>
      <c r="BG2178" s="247">
        <f>IF(N2178="zákl. přenesená",J2178,0)</f>
        <v>0</v>
      </c>
      <c r="BH2178" s="247">
        <f>IF(N2178="sníž. přenesená",J2178,0)</f>
        <v>0</v>
      </c>
      <c r="BI2178" s="247">
        <f>IF(N2178="nulová",J2178,0)</f>
        <v>0</v>
      </c>
      <c r="BJ2178" s="26" t="s">
        <v>18</v>
      </c>
      <c r="BK2178" s="247">
        <f>ROUND(I2178*H2178,2)</f>
        <v>0</v>
      </c>
      <c r="BL2178" s="26" t="s">
        <v>300</v>
      </c>
      <c r="BM2178" s="26" t="s">
        <v>2386</v>
      </c>
    </row>
    <row r="2179" spans="2:47" s="1" customFormat="1" ht="13.5">
      <c r="B2179" s="48"/>
      <c r="C2179" s="76"/>
      <c r="D2179" s="248" t="s">
        <v>216</v>
      </c>
      <c r="E2179" s="76"/>
      <c r="F2179" s="249" t="s">
        <v>2344</v>
      </c>
      <c r="G2179" s="76"/>
      <c r="H2179" s="76"/>
      <c r="I2179" s="206"/>
      <c r="J2179" s="76"/>
      <c r="K2179" s="76"/>
      <c r="L2179" s="74"/>
      <c r="M2179" s="250"/>
      <c r="N2179" s="49"/>
      <c r="O2179" s="49"/>
      <c r="P2179" s="49"/>
      <c r="Q2179" s="49"/>
      <c r="R2179" s="49"/>
      <c r="S2179" s="49"/>
      <c r="T2179" s="97"/>
      <c r="AT2179" s="26" t="s">
        <v>216</v>
      </c>
      <c r="AU2179" s="26" t="s">
        <v>85</v>
      </c>
    </row>
    <row r="2180" spans="2:51" s="14" customFormat="1" ht="13.5">
      <c r="B2180" s="273"/>
      <c r="C2180" s="274"/>
      <c r="D2180" s="248" t="s">
        <v>218</v>
      </c>
      <c r="E2180" s="275" t="s">
        <v>22</v>
      </c>
      <c r="F2180" s="276" t="s">
        <v>751</v>
      </c>
      <c r="G2180" s="274"/>
      <c r="H2180" s="275" t="s">
        <v>22</v>
      </c>
      <c r="I2180" s="277"/>
      <c r="J2180" s="274"/>
      <c r="K2180" s="274"/>
      <c r="L2180" s="278"/>
      <c r="M2180" s="279"/>
      <c r="N2180" s="280"/>
      <c r="O2180" s="280"/>
      <c r="P2180" s="280"/>
      <c r="Q2180" s="280"/>
      <c r="R2180" s="280"/>
      <c r="S2180" s="280"/>
      <c r="T2180" s="281"/>
      <c r="AT2180" s="282" t="s">
        <v>218</v>
      </c>
      <c r="AU2180" s="282" t="s">
        <v>85</v>
      </c>
      <c r="AV2180" s="14" t="s">
        <v>18</v>
      </c>
      <c r="AW2180" s="14" t="s">
        <v>39</v>
      </c>
      <c r="AX2180" s="14" t="s">
        <v>76</v>
      </c>
      <c r="AY2180" s="282" t="s">
        <v>208</v>
      </c>
    </row>
    <row r="2181" spans="2:51" s="12" customFormat="1" ht="13.5">
      <c r="B2181" s="251"/>
      <c r="C2181" s="252"/>
      <c r="D2181" s="248" t="s">
        <v>218</v>
      </c>
      <c r="E2181" s="253" t="s">
        <v>22</v>
      </c>
      <c r="F2181" s="254" t="s">
        <v>2387</v>
      </c>
      <c r="G2181" s="252"/>
      <c r="H2181" s="255">
        <v>61.4</v>
      </c>
      <c r="I2181" s="256"/>
      <c r="J2181" s="252"/>
      <c r="K2181" s="252"/>
      <c r="L2181" s="257"/>
      <c r="M2181" s="258"/>
      <c r="N2181" s="259"/>
      <c r="O2181" s="259"/>
      <c r="P2181" s="259"/>
      <c r="Q2181" s="259"/>
      <c r="R2181" s="259"/>
      <c r="S2181" s="259"/>
      <c r="T2181" s="260"/>
      <c r="AT2181" s="261" t="s">
        <v>218</v>
      </c>
      <c r="AU2181" s="261" t="s">
        <v>85</v>
      </c>
      <c r="AV2181" s="12" t="s">
        <v>85</v>
      </c>
      <c r="AW2181" s="12" t="s">
        <v>39</v>
      </c>
      <c r="AX2181" s="12" t="s">
        <v>76</v>
      </c>
      <c r="AY2181" s="261" t="s">
        <v>208</v>
      </c>
    </row>
    <row r="2182" spans="2:51" s="12" customFormat="1" ht="13.5">
      <c r="B2182" s="251"/>
      <c r="C2182" s="252"/>
      <c r="D2182" s="248" t="s">
        <v>218</v>
      </c>
      <c r="E2182" s="253" t="s">
        <v>22</v>
      </c>
      <c r="F2182" s="254" t="s">
        <v>2388</v>
      </c>
      <c r="G2182" s="252"/>
      <c r="H2182" s="255">
        <v>7.47</v>
      </c>
      <c r="I2182" s="256"/>
      <c r="J2182" s="252"/>
      <c r="K2182" s="252"/>
      <c r="L2182" s="257"/>
      <c r="M2182" s="258"/>
      <c r="N2182" s="259"/>
      <c r="O2182" s="259"/>
      <c r="P2182" s="259"/>
      <c r="Q2182" s="259"/>
      <c r="R2182" s="259"/>
      <c r="S2182" s="259"/>
      <c r="T2182" s="260"/>
      <c r="AT2182" s="261" t="s">
        <v>218</v>
      </c>
      <c r="AU2182" s="261" t="s">
        <v>85</v>
      </c>
      <c r="AV2182" s="12" t="s">
        <v>85</v>
      </c>
      <c r="AW2182" s="12" t="s">
        <v>39</v>
      </c>
      <c r="AX2182" s="12" t="s">
        <v>76</v>
      </c>
      <c r="AY2182" s="261" t="s">
        <v>208</v>
      </c>
    </row>
    <row r="2183" spans="2:51" s="12" customFormat="1" ht="13.5">
      <c r="B2183" s="251"/>
      <c r="C2183" s="252"/>
      <c r="D2183" s="248" t="s">
        <v>218</v>
      </c>
      <c r="E2183" s="253" t="s">
        <v>22</v>
      </c>
      <c r="F2183" s="254" t="s">
        <v>1622</v>
      </c>
      <c r="G2183" s="252"/>
      <c r="H2183" s="255">
        <v>9.27</v>
      </c>
      <c r="I2183" s="256"/>
      <c r="J2183" s="252"/>
      <c r="K2183" s="252"/>
      <c r="L2183" s="257"/>
      <c r="M2183" s="258"/>
      <c r="N2183" s="259"/>
      <c r="O2183" s="259"/>
      <c r="P2183" s="259"/>
      <c r="Q2183" s="259"/>
      <c r="R2183" s="259"/>
      <c r="S2183" s="259"/>
      <c r="T2183" s="260"/>
      <c r="AT2183" s="261" t="s">
        <v>218</v>
      </c>
      <c r="AU2183" s="261" t="s">
        <v>85</v>
      </c>
      <c r="AV2183" s="12" t="s">
        <v>85</v>
      </c>
      <c r="AW2183" s="12" t="s">
        <v>39</v>
      </c>
      <c r="AX2183" s="12" t="s">
        <v>76</v>
      </c>
      <c r="AY2183" s="261" t="s">
        <v>208</v>
      </c>
    </row>
    <row r="2184" spans="2:51" s="12" customFormat="1" ht="13.5">
      <c r="B2184" s="251"/>
      <c r="C2184" s="252"/>
      <c r="D2184" s="248" t="s">
        <v>218</v>
      </c>
      <c r="E2184" s="253" t="s">
        <v>22</v>
      </c>
      <c r="F2184" s="254" t="s">
        <v>2389</v>
      </c>
      <c r="G2184" s="252"/>
      <c r="H2184" s="255">
        <v>5.61</v>
      </c>
      <c r="I2184" s="256"/>
      <c r="J2184" s="252"/>
      <c r="K2184" s="252"/>
      <c r="L2184" s="257"/>
      <c r="M2184" s="258"/>
      <c r="N2184" s="259"/>
      <c r="O2184" s="259"/>
      <c r="P2184" s="259"/>
      <c r="Q2184" s="259"/>
      <c r="R2184" s="259"/>
      <c r="S2184" s="259"/>
      <c r="T2184" s="260"/>
      <c r="AT2184" s="261" t="s">
        <v>218</v>
      </c>
      <c r="AU2184" s="261" t="s">
        <v>85</v>
      </c>
      <c r="AV2184" s="12" t="s">
        <v>85</v>
      </c>
      <c r="AW2184" s="12" t="s">
        <v>39</v>
      </c>
      <c r="AX2184" s="12" t="s">
        <v>76</v>
      </c>
      <c r="AY2184" s="261" t="s">
        <v>208</v>
      </c>
    </row>
    <row r="2185" spans="2:51" s="12" customFormat="1" ht="13.5">
      <c r="B2185" s="251"/>
      <c r="C2185" s="252"/>
      <c r="D2185" s="248" t="s">
        <v>218</v>
      </c>
      <c r="E2185" s="253" t="s">
        <v>22</v>
      </c>
      <c r="F2185" s="254" t="s">
        <v>2390</v>
      </c>
      <c r="G2185" s="252"/>
      <c r="H2185" s="255">
        <v>8.9</v>
      </c>
      <c r="I2185" s="256"/>
      <c r="J2185" s="252"/>
      <c r="K2185" s="252"/>
      <c r="L2185" s="257"/>
      <c r="M2185" s="258"/>
      <c r="N2185" s="259"/>
      <c r="O2185" s="259"/>
      <c r="P2185" s="259"/>
      <c r="Q2185" s="259"/>
      <c r="R2185" s="259"/>
      <c r="S2185" s="259"/>
      <c r="T2185" s="260"/>
      <c r="AT2185" s="261" t="s">
        <v>218</v>
      </c>
      <c r="AU2185" s="261" t="s">
        <v>85</v>
      </c>
      <c r="AV2185" s="12" t="s">
        <v>85</v>
      </c>
      <c r="AW2185" s="12" t="s">
        <v>39</v>
      </c>
      <c r="AX2185" s="12" t="s">
        <v>76</v>
      </c>
      <c r="AY2185" s="261" t="s">
        <v>208</v>
      </c>
    </row>
    <row r="2186" spans="2:51" s="12" customFormat="1" ht="13.5">
      <c r="B2186" s="251"/>
      <c r="C2186" s="252"/>
      <c r="D2186" s="248" t="s">
        <v>218</v>
      </c>
      <c r="E2186" s="253" t="s">
        <v>22</v>
      </c>
      <c r="F2186" s="254" t="s">
        <v>1625</v>
      </c>
      <c r="G2186" s="252"/>
      <c r="H2186" s="255">
        <v>9.31</v>
      </c>
      <c r="I2186" s="256"/>
      <c r="J2186" s="252"/>
      <c r="K2186" s="252"/>
      <c r="L2186" s="257"/>
      <c r="M2186" s="258"/>
      <c r="N2186" s="259"/>
      <c r="O2186" s="259"/>
      <c r="P2186" s="259"/>
      <c r="Q2186" s="259"/>
      <c r="R2186" s="259"/>
      <c r="S2186" s="259"/>
      <c r="T2186" s="260"/>
      <c r="AT2186" s="261" t="s">
        <v>218</v>
      </c>
      <c r="AU2186" s="261" t="s">
        <v>85</v>
      </c>
      <c r="AV2186" s="12" t="s">
        <v>85</v>
      </c>
      <c r="AW2186" s="12" t="s">
        <v>39</v>
      </c>
      <c r="AX2186" s="12" t="s">
        <v>76</v>
      </c>
      <c r="AY2186" s="261" t="s">
        <v>208</v>
      </c>
    </row>
    <row r="2187" spans="2:51" s="12" customFormat="1" ht="13.5">
      <c r="B2187" s="251"/>
      <c r="C2187" s="252"/>
      <c r="D2187" s="248" t="s">
        <v>218</v>
      </c>
      <c r="E2187" s="253" t="s">
        <v>22</v>
      </c>
      <c r="F2187" s="254" t="s">
        <v>1626</v>
      </c>
      <c r="G2187" s="252"/>
      <c r="H2187" s="255">
        <v>20.56</v>
      </c>
      <c r="I2187" s="256"/>
      <c r="J2187" s="252"/>
      <c r="K2187" s="252"/>
      <c r="L2187" s="257"/>
      <c r="M2187" s="258"/>
      <c r="N2187" s="259"/>
      <c r="O2187" s="259"/>
      <c r="P2187" s="259"/>
      <c r="Q2187" s="259"/>
      <c r="R2187" s="259"/>
      <c r="S2187" s="259"/>
      <c r="T2187" s="260"/>
      <c r="AT2187" s="261" t="s">
        <v>218</v>
      </c>
      <c r="AU2187" s="261" t="s">
        <v>85</v>
      </c>
      <c r="AV2187" s="12" t="s">
        <v>85</v>
      </c>
      <c r="AW2187" s="12" t="s">
        <v>39</v>
      </c>
      <c r="AX2187" s="12" t="s">
        <v>76</v>
      </c>
      <c r="AY2187" s="261" t="s">
        <v>208</v>
      </c>
    </row>
    <row r="2188" spans="2:51" s="12" customFormat="1" ht="13.5">
      <c r="B2188" s="251"/>
      <c r="C2188" s="252"/>
      <c r="D2188" s="248" t="s">
        <v>218</v>
      </c>
      <c r="E2188" s="253" t="s">
        <v>22</v>
      </c>
      <c r="F2188" s="254" t="s">
        <v>2391</v>
      </c>
      <c r="G2188" s="252"/>
      <c r="H2188" s="255">
        <v>16.3</v>
      </c>
      <c r="I2188" s="256"/>
      <c r="J2188" s="252"/>
      <c r="K2188" s="252"/>
      <c r="L2188" s="257"/>
      <c r="M2188" s="258"/>
      <c r="N2188" s="259"/>
      <c r="O2188" s="259"/>
      <c r="P2188" s="259"/>
      <c r="Q2188" s="259"/>
      <c r="R2188" s="259"/>
      <c r="S2188" s="259"/>
      <c r="T2188" s="260"/>
      <c r="AT2188" s="261" t="s">
        <v>218</v>
      </c>
      <c r="AU2188" s="261" t="s">
        <v>85</v>
      </c>
      <c r="AV2188" s="12" t="s">
        <v>85</v>
      </c>
      <c r="AW2188" s="12" t="s">
        <v>39</v>
      </c>
      <c r="AX2188" s="12" t="s">
        <v>76</v>
      </c>
      <c r="AY2188" s="261" t="s">
        <v>208</v>
      </c>
    </row>
    <row r="2189" spans="2:51" s="12" customFormat="1" ht="13.5">
      <c r="B2189" s="251"/>
      <c r="C2189" s="252"/>
      <c r="D2189" s="248" t="s">
        <v>218</v>
      </c>
      <c r="E2189" s="253" t="s">
        <v>22</v>
      </c>
      <c r="F2189" s="254" t="s">
        <v>2392</v>
      </c>
      <c r="G2189" s="252"/>
      <c r="H2189" s="255">
        <v>28.1</v>
      </c>
      <c r="I2189" s="256"/>
      <c r="J2189" s="252"/>
      <c r="K2189" s="252"/>
      <c r="L2189" s="257"/>
      <c r="M2189" s="258"/>
      <c r="N2189" s="259"/>
      <c r="O2189" s="259"/>
      <c r="P2189" s="259"/>
      <c r="Q2189" s="259"/>
      <c r="R2189" s="259"/>
      <c r="S2189" s="259"/>
      <c r="T2189" s="260"/>
      <c r="AT2189" s="261" t="s">
        <v>218</v>
      </c>
      <c r="AU2189" s="261" t="s">
        <v>85</v>
      </c>
      <c r="AV2189" s="12" t="s">
        <v>85</v>
      </c>
      <c r="AW2189" s="12" t="s">
        <v>39</v>
      </c>
      <c r="AX2189" s="12" t="s">
        <v>76</v>
      </c>
      <c r="AY2189" s="261" t="s">
        <v>208</v>
      </c>
    </row>
    <row r="2190" spans="2:51" s="15" customFormat="1" ht="13.5">
      <c r="B2190" s="296"/>
      <c r="C2190" s="297"/>
      <c r="D2190" s="248" t="s">
        <v>218</v>
      </c>
      <c r="E2190" s="298" t="s">
        <v>22</v>
      </c>
      <c r="F2190" s="299" t="s">
        <v>695</v>
      </c>
      <c r="G2190" s="297"/>
      <c r="H2190" s="300">
        <v>166.92</v>
      </c>
      <c r="I2190" s="301"/>
      <c r="J2190" s="297"/>
      <c r="K2190" s="297"/>
      <c r="L2190" s="302"/>
      <c r="M2190" s="303"/>
      <c r="N2190" s="304"/>
      <c r="O2190" s="304"/>
      <c r="P2190" s="304"/>
      <c r="Q2190" s="304"/>
      <c r="R2190" s="304"/>
      <c r="S2190" s="304"/>
      <c r="T2190" s="305"/>
      <c r="AT2190" s="306" t="s">
        <v>218</v>
      </c>
      <c r="AU2190" s="306" t="s">
        <v>85</v>
      </c>
      <c r="AV2190" s="15" t="s">
        <v>104</v>
      </c>
      <c r="AW2190" s="15" t="s">
        <v>39</v>
      </c>
      <c r="AX2190" s="15" t="s">
        <v>76</v>
      </c>
      <c r="AY2190" s="306" t="s">
        <v>208</v>
      </c>
    </row>
    <row r="2191" spans="2:51" s="14" customFormat="1" ht="13.5">
      <c r="B2191" s="273"/>
      <c r="C2191" s="274"/>
      <c r="D2191" s="248" t="s">
        <v>218</v>
      </c>
      <c r="E2191" s="275" t="s">
        <v>22</v>
      </c>
      <c r="F2191" s="276" t="s">
        <v>752</v>
      </c>
      <c r="G2191" s="274"/>
      <c r="H2191" s="275" t="s">
        <v>22</v>
      </c>
      <c r="I2191" s="277"/>
      <c r="J2191" s="274"/>
      <c r="K2191" s="274"/>
      <c r="L2191" s="278"/>
      <c r="M2191" s="279"/>
      <c r="N2191" s="280"/>
      <c r="O2191" s="280"/>
      <c r="P2191" s="280"/>
      <c r="Q2191" s="280"/>
      <c r="R2191" s="280"/>
      <c r="S2191" s="280"/>
      <c r="T2191" s="281"/>
      <c r="AT2191" s="282" t="s">
        <v>218</v>
      </c>
      <c r="AU2191" s="282" t="s">
        <v>85</v>
      </c>
      <c r="AV2191" s="14" t="s">
        <v>18</v>
      </c>
      <c r="AW2191" s="14" t="s">
        <v>39</v>
      </c>
      <c r="AX2191" s="14" t="s">
        <v>76</v>
      </c>
      <c r="AY2191" s="282" t="s">
        <v>208</v>
      </c>
    </row>
    <row r="2192" spans="2:51" s="12" customFormat="1" ht="13.5">
      <c r="B2192" s="251"/>
      <c r="C2192" s="252"/>
      <c r="D2192" s="248" t="s">
        <v>218</v>
      </c>
      <c r="E2192" s="253" t="s">
        <v>22</v>
      </c>
      <c r="F2192" s="254" t="s">
        <v>2393</v>
      </c>
      <c r="G2192" s="252"/>
      <c r="H2192" s="255">
        <v>80.32</v>
      </c>
      <c r="I2192" s="256"/>
      <c r="J2192" s="252"/>
      <c r="K2192" s="252"/>
      <c r="L2192" s="257"/>
      <c r="M2192" s="258"/>
      <c r="N2192" s="259"/>
      <c r="O2192" s="259"/>
      <c r="P2192" s="259"/>
      <c r="Q2192" s="259"/>
      <c r="R2192" s="259"/>
      <c r="S2192" s="259"/>
      <c r="T2192" s="260"/>
      <c r="AT2192" s="261" t="s">
        <v>218</v>
      </c>
      <c r="AU2192" s="261" t="s">
        <v>85</v>
      </c>
      <c r="AV2192" s="12" t="s">
        <v>85</v>
      </c>
      <c r="AW2192" s="12" t="s">
        <v>39</v>
      </c>
      <c r="AX2192" s="12" t="s">
        <v>76</v>
      </c>
      <c r="AY2192" s="261" t="s">
        <v>208</v>
      </c>
    </row>
    <row r="2193" spans="2:51" s="12" customFormat="1" ht="13.5">
      <c r="B2193" s="251"/>
      <c r="C2193" s="252"/>
      <c r="D2193" s="248" t="s">
        <v>218</v>
      </c>
      <c r="E2193" s="253" t="s">
        <v>22</v>
      </c>
      <c r="F2193" s="254" t="s">
        <v>1634</v>
      </c>
      <c r="G2193" s="252"/>
      <c r="H2193" s="255">
        <v>22.8</v>
      </c>
      <c r="I2193" s="256"/>
      <c r="J2193" s="252"/>
      <c r="K2193" s="252"/>
      <c r="L2193" s="257"/>
      <c r="M2193" s="258"/>
      <c r="N2193" s="259"/>
      <c r="O2193" s="259"/>
      <c r="P2193" s="259"/>
      <c r="Q2193" s="259"/>
      <c r="R2193" s="259"/>
      <c r="S2193" s="259"/>
      <c r="T2193" s="260"/>
      <c r="AT2193" s="261" t="s">
        <v>218</v>
      </c>
      <c r="AU2193" s="261" t="s">
        <v>85</v>
      </c>
      <c r="AV2193" s="12" t="s">
        <v>85</v>
      </c>
      <c r="AW2193" s="12" t="s">
        <v>39</v>
      </c>
      <c r="AX2193" s="12" t="s">
        <v>76</v>
      </c>
      <c r="AY2193" s="261" t="s">
        <v>208</v>
      </c>
    </row>
    <row r="2194" spans="2:51" s="12" customFormat="1" ht="13.5">
      <c r="B2194" s="251"/>
      <c r="C2194" s="252"/>
      <c r="D2194" s="248" t="s">
        <v>218</v>
      </c>
      <c r="E2194" s="253" t="s">
        <v>22</v>
      </c>
      <c r="F2194" s="254" t="s">
        <v>2394</v>
      </c>
      <c r="G2194" s="252"/>
      <c r="H2194" s="255">
        <v>19.6</v>
      </c>
      <c r="I2194" s="256"/>
      <c r="J2194" s="252"/>
      <c r="K2194" s="252"/>
      <c r="L2194" s="257"/>
      <c r="M2194" s="258"/>
      <c r="N2194" s="259"/>
      <c r="O2194" s="259"/>
      <c r="P2194" s="259"/>
      <c r="Q2194" s="259"/>
      <c r="R2194" s="259"/>
      <c r="S2194" s="259"/>
      <c r="T2194" s="260"/>
      <c r="AT2194" s="261" t="s">
        <v>218</v>
      </c>
      <c r="AU2194" s="261" t="s">
        <v>85</v>
      </c>
      <c r="AV2194" s="12" t="s">
        <v>85</v>
      </c>
      <c r="AW2194" s="12" t="s">
        <v>39</v>
      </c>
      <c r="AX2194" s="12" t="s">
        <v>76</v>
      </c>
      <c r="AY2194" s="261" t="s">
        <v>208</v>
      </c>
    </row>
    <row r="2195" spans="2:51" s="12" customFormat="1" ht="13.5">
      <c r="B2195" s="251"/>
      <c r="C2195" s="252"/>
      <c r="D2195" s="248" t="s">
        <v>218</v>
      </c>
      <c r="E2195" s="253" t="s">
        <v>22</v>
      </c>
      <c r="F2195" s="254" t="s">
        <v>2395</v>
      </c>
      <c r="G2195" s="252"/>
      <c r="H2195" s="255">
        <v>9.74</v>
      </c>
      <c r="I2195" s="256"/>
      <c r="J2195" s="252"/>
      <c r="K2195" s="252"/>
      <c r="L2195" s="257"/>
      <c r="M2195" s="258"/>
      <c r="N2195" s="259"/>
      <c r="O2195" s="259"/>
      <c r="P2195" s="259"/>
      <c r="Q2195" s="259"/>
      <c r="R2195" s="259"/>
      <c r="S2195" s="259"/>
      <c r="T2195" s="260"/>
      <c r="AT2195" s="261" t="s">
        <v>218</v>
      </c>
      <c r="AU2195" s="261" t="s">
        <v>85</v>
      </c>
      <c r="AV2195" s="12" t="s">
        <v>85</v>
      </c>
      <c r="AW2195" s="12" t="s">
        <v>39</v>
      </c>
      <c r="AX2195" s="12" t="s">
        <v>76</v>
      </c>
      <c r="AY2195" s="261" t="s">
        <v>208</v>
      </c>
    </row>
    <row r="2196" spans="2:51" s="12" customFormat="1" ht="13.5">
      <c r="B2196" s="251"/>
      <c r="C2196" s="252"/>
      <c r="D2196" s="248" t="s">
        <v>218</v>
      </c>
      <c r="E2196" s="253" t="s">
        <v>22</v>
      </c>
      <c r="F2196" s="254" t="s">
        <v>2396</v>
      </c>
      <c r="G2196" s="252"/>
      <c r="H2196" s="255">
        <v>15.31</v>
      </c>
      <c r="I2196" s="256"/>
      <c r="J2196" s="252"/>
      <c r="K2196" s="252"/>
      <c r="L2196" s="257"/>
      <c r="M2196" s="258"/>
      <c r="N2196" s="259"/>
      <c r="O2196" s="259"/>
      <c r="P2196" s="259"/>
      <c r="Q2196" s="259"/>
      <c r="R2196" s="259"/>
      <c r="S2196" s="259"/>
      <c r="T2196" s="260"/>
      <c r="AT2196" s="261" t="s">
        <v>218</v>
      </c>
      <c r="AU2196" s="261" t="s">
        <v>85</v>
      </c>
      <c r="AV2196" s="12" t="s">
        <v>85</v>
      </c>
      <c r="AW2196" s="12" t="s">
        <v>39</v>
      </c>
      <c r="AX2196" s="12" t="s">
        <v>76</v>
      </c>
      <c r="AY2196" s="261" t="s">
        <v>208</v>
      </c>
    </row>
    <row r="2197" spans="2:51" s="12" customFormat="1" ht="13.5">
      <c r="B2197" s="251"/>
      <c r="C2197" s="252"/>
      <c r="D2197" s="248" t="s">
        <v>218</v>
      </c>
      <c r="E2197" s="253" t="s">
        <v>22</v>
      </c>
      <c r="F2197" s="254" t="s">
        <v>2397</v>
      </c>
      <c r="G2197" s="252"/>
      <c r="H2197" s="255">
        <v>9.64</v>
      </c>
      <c r="I2197" s="256"/>
      <c r="J2197" s="252"/>
      <c r="K2197" s="252"/>
      <c r="L2197" s="257"/>
      <c r="M2197" s="258"/>
      <c r="N2197" s="259"/>
      <c r="O2197" s="259"/>
      <c r="P2197" s="259"/>
      <c r="Q2197" s="259"/>
      <c r="R2197" s="259"/>
      <c r="S2197" s="259"/>
      <c r="T2197" s="260"/>
      <c r="AT2197" s="261" t="s">
        <v>218</v>
      </c>
      <c r="AU2197" s="261" t="s">
        <v>85</v>
      </c>
      <c r="AV2197" s="12" t="s">
        <v>85</v>
      </c>
      <c r="AW2197" s="12" t="s">
        <v>39</v>
      </c>
      <c r="AX2197" s="12" t="s">
        <v>76</v>
      </c>
      <c r="AY2197" s="261" t="s">
        <v>208</v>
      </c>
    </row>
    <row r="2198" spans="2:51" s="12" customFormat="1" ht="13.5">
      <c r="B2198" s="251"/>
      <c r="C2198" s="252"/>
      <c r="D2198" s="248" t="s">
        <v>218</v>
      </c>
      <c r="E2198" s="253" t="s">
        <v>22</v>
      </c>
      <c r="F2198" s="254" t="s">
        <v>2398</v>
      </c>
      <c r="G2198" s="252"/>
      <c r="H2198" s="255">
        <v>11.59</v>
      </c>
      <c r="I2198" s="256"/>
      <c r="J2198" s="252"/>
      <c r="K2198" s="252"/>
      <c r="L2198" s="257"/>
      <c r="M2198" s="258"/>
      <c r="N2198" s="259"/>
      <c r="O2198" s="259"/>
      <c r="P2198" s="259"/>
      <c r="Q2198" s="259"/>
      <c r="R2198" s="259"/>
      <c r="S2198" s="259"/>
      <c r="T2198" s="260"/>
      <c r="AT2198" s="261" t="s">
        <v>218</v>
      </c>
      <c r="AU2198" s="261" t="s">
        <v>85</v>
      </c>
      <c r="AV2198" s="12" t="s">
        <v>85</v>
      </c>
      <c r="AW2198" s="12" t="s">
        <v>39</v>
      </c>
      <c r="AX2198" s="12" t="s">
        <v>76</v>
      </c>
      <c r="AY2198" s="261" t="s">
        <v>208</v>
      </c>
    </row>
    <row r="2199" spans="2:51" s="12" customFormat="1" ht="13.5">
      <c r="B2199" s="251"/>
      <c r="C2199" s="252"/>
      <c r="D2199" s="248" t="s">
        <v>218</v>
      </c>
      <c r="E2199" s="253" t="s">
        <v>22</v>
      </c>
      <c r="F2199" s="254" t="s">
        <v>2399</v>
      </c>
      <c r="G2199" s="252"/>
      <c r="H2199" s="255">
        <v>14.21</v>
      </c>
      <c r="I2199" s="256"/>
      <c r="J2199" s="252"/>
      <c r="K2199" s="252"/>
      <c r="L2199" s="257"/>
      <c r="M2199" s="258"/>
      <c r="N2199" s="259"/>
      <c r="O2199" s="259"/>
      <c r="P2199" s="259"/>
      <c r="Q2199" s="259"/>
      <c r="R2199" s="259"/>
      <c r="S2199" s="259"/>
      <c r="T2199" s="260"/>
      <c r="AT2199" s="261" t="s">
        <v>218</v>
      </c>
      <c r="AU2199" s="261" t="s">
        <v>85</v>
      </c>
      <c r="AV2199" s="12" t="s">
        <v>85</v>
      </c>
      <c r="AW2199" s="12" t="s">
        <v>39</v>
      </c>
      <c r="AX2199" s="12" t="s">
        <v>76</v>
      </c>
      <c r="AY2199" s="261" t="s">
        <v>208</v>
      </c>
    </row>
    <row r="2200" spans="2:51" s="12" customFormat="1" ht="13.5">
      <c r="B2200" s="251"/>
      <c r="C2200" s="252"/>
      <c r="D2200" s="248" t="s">
        <v>218</v>
      </c>
      <c r="E2200" s="253" t="s">
        <v>22</v>
      </c>
      <c r="F2200" s="254" t="s">
        <v>2400</v>
      </c>
      <c r="G2200" s="252"/>
      <c r="H2200" s="255">
        <v>10.09</v>
      </c>
      <c r="I2200" s="256"/>
      <c r="J2200" s="252"/>
      <c r="K2200" s="252"/>
      <c r="L2200" s="257"/>
      <c r="M2200" s="258"/>
      <c r="N2200" s="259"/>
      <c r="O2200" s="259"/>
      <c r="P2200" s="259"/>
      <c r="Q2200" s="259"/>
      <c r="R2200" s="259"/>
      <c r="S2200" s="259"/>
      <c r="T2200" s="260"/>
      <c r="AT2200" s="261" t="s">
        <v>218</v>
      </c>
      <c r="AU2200" s="261" t="s">
        <v>85</v>
      </c>
      <c r="AV2200" s="12" t="s">
        <v>85</v>
      </c>
      <c r="AW2200" s="12" t="s">
        <v>39</v>
      </c>
      <c r="AX2200" s="12" t="s">
        <v>76</v>
      </c>
      <c r="AY2200" s="261" t="s">
        <v>208</v>
      </c>
    </row>
    <row r="2201" spans="2:51" s="12" customFormat="1" ht="13.5">
      <c r="B2201" s="251"/>
      <c r="C2201" s="252"/>
      <c r="D2201" s="248" t="s">
        <v>218</v>
      </c>
      <c r="E2201" s="253" t="s">
        <v>22</v>
      </c>
      <c r="F2201" s="254" t="s">
        <v>2401</v>
      </c>
      <c r="G2201" s="252"/>
      <c r="H2201" s="255">
        <v>10.09</v>
      </c>
      <c r="I2201" s="256"/>
      <c r="J2201" s="252"/>
      <c r="K2201" s="252"/>
      <c r="L2201" s="257"/>
      <c r="M2201" s="258"/>
      <c r="N2201" s="259"/>
      <c r="O2201" s="259"/>
      <c r="P2201" s="259"/>
      <c r="Q2201" s="259"/>
      <c r="R2201" s="259"/>
      <c r="S2201" s="259"/>
      <c r="T2201" s="260"/>
      <c r="AT2201" s="261" t="s">
        <v>218</v>
      </c>
      <c r="AU2201" s="261" t="s">
        <v>85</v>
      </c>
      <c r="AV2201" s="12" t="s">
        <v>85</v>
      </c>
      <c r="AW2201" s="12" t="s">
        <v>39</v>
      </c>
      <c r="AX2201" s="12" t="s">
        <v>76</v>
      </c>
      <c r="AY2201" s="261" t="s">
        <v>208</v>
      </c>
    </row>
    <row r="2202" spans="2:51" s="12" customFormat="1" ht="13.5">
      <c r="B2202" s="251"/>
      <c r="C2202" s="252"/>
      <c r="D2202" s="248" t="s">
        <v>218</v>
      </c>
      <c r="E2202" s="253" t="s">
        <v>22</v>
      </c>
      <c r="F2202" s="254" t="s">
        <v>2402</v>
      </c>
      <c r="G2202" s="252"/>
      <c r="H2202" s="255">
        <v>8.53</v>
      </c>
      <c r="I2202" s="256"/>
      <c r="J2202" s="252"/>
      <c r="K2202" s="252"/>
      <c r="L2202" s="257"/>
      <c r="M2202" s="258"/>
      <c r="N2202" s="259"/>
      <c r="O2202" s="259"/>
      <c r="P2202" s="259"/>
      <c r="Q2202" s="259"/>
      <c r="R2202" s="259"/>
      <c r="S2202" s="259"/>
      <c r="T2202" s="260"/>
      <c r="AT2202" s="261" t="s">
        <v>218</v>
      </c>
      <c r="AU2202" s="261" t="s">
        <v>85</v>
      </c>
      <c r="AV2202" s="12" t="s">
        <v>85</v>
      </c>
      <c r="AW2202" s="12" t="s">
        <v>39</v>
      </c>
      <c r="AX2202" s="12" t="s">
        <v>76</v>
      </c>
      <c r="AY2202" s="261" t="s">
        <v>208</v>
      </c>
    </row>
    <row r="2203" spans="2:51" s="15" customFormat="1" ht="13.5">
      <c r="B2203" s="296"/>
      <c r="C2203" s="297"/>
      <c r="D2203" s="248" t="s">
        <v>218</v>
      </c>
      <c r="E2203" s="298" t="s">
        <v>22</v>
      </c>
      <c r="F2203" s="299" t="s">
        <v>703</v>
      </c>
      <c r="G2203" s="297"/>
      <c r="H2203" s="300">
        <v>211.92</v>
      </c>
      <c r="I2203" s="301"/>
      <c r="J2203" s="297"/>
      <c r="K2203" s="297"/>
      <c r="L2203" s="302"/>
      <c r="M2203" s="303"/>
      <c r="N2203" s="304"/>
      <c r="O2203" s="304"/>
      <c r="P2203" s="304"/>
      <c r="Q2203" s="304"/>
      <c r="R2203" s="304"/>
      <c r="S2203" s="304"/>
      <c r="T2203" s="305"/>
      <c r="AT2203" s="306" t="s">
        <v>218</v>
      </c>
      <c r="AU2203" s="306" t="s">
        <v>85</v>
      </c>
      <c r="AV2203" s="15" t="s">
        <v>104</v>
      </c>
      <c r="AW2203" s="15" t="s">
        <v>39</v>
      </c>
      <c r="AX2203" s="15" t="s">
        <v>76</v>
      </c>
      <c r="AY2203" s="306" t="s">
        <v>208</v>
      </c>
    </row>
    <row r="2204" spans="2:51" s="14" customFormat="1" ht="13.5">
      <c r="B2204" s="273"/>
      <c r="C2204" s="274"/>
      <c r="D2204" s="248" t="s">
        <v>218</v>
      </c>
      <c r="E2204" s="275" t="s">
        <v>22</v>
      </c>
      <c r="F2204" s="276" t="s">
        <v>2374</v>
      </c>
      <c r="G2204" s="274"/>
      <c r="H2204" s="275" t="s">
        <v>22</v>
      </c>
      <c r="I2204" s="277"/>
      <c r="J2204" s="274"/>
      <c r="K2204" s="274"/>
      <c r="L2204" s="278"/>
      <c r="M2204" s="279"/>
      <c r="N2204" s="280"/>
      <c r="O2204" s="280"/>
      <c r="P2204" s="280"/>
      <c r="Q2204" s="280"/>
      <c r="R2204" s="280"/>
      <c r="S2204" s="280"/>
      <c r="T2204" s="281"/>
      <c r="AT2204" s="282" t="s">
        <v>218</v>
      </c>
      <c r="AU2204" s="282" t="s">
        <v>85</v>
      </c>
      <c r="AV2204" s="14" t="s">
        <v>18</v>
      </c>
      <c r="AW2204" s="14" t="s">
        <v>39</v>
      </c>
      <c r="AX2204" s="14" t="s">
        <v>76</v>
      </c>
      <c r="AY2204" s="282" t="s">
        <v>208</v>
      </c>
    </row>
    <row r="2205" spans="2:51" s="12" customFormat="1" ht="13.5">
      <c r="B2205" s="251"/>
      <c r="C2205" s="252"/>
      <c r="D2205" s="248" t="s">
        <v>218</v>
      </c>
      <c r="E2205" s="253" t="s">
        <v>22</v>
      </c>
      <c r="F2205" s="254" t="s">
        <v>2403</v>
      </c>
      <c r="G2205" s="252"/>
      <c r="H2205" s="255">
        <v>80.32</v>
      </c>
      <c r="I2205" s="256"/>
      <c r="J2205" s="252"/>
      <c r="K2205" s="252"/>
      <c r="L2205" s="257"/>
      <c r="M2205" s="258"/>
      <c r="N2205" s="259"/>
      <c r="O2205" s="259"/>
      <c r="P2205" s="259"/>
      <c r="Q2205" s="259"/>
      <c r="R2205" s="259"/>
      <c r="S2205" s="259"/>
      <c r="T2205" s="260"/>
      <c r="AT2205" s="261" t="s">
        <v>218</v>
      </c>
      <c r="AU2205" s="261" t="s">
        <v>85</v>
      </c>
      <c r="AV2205" s="12" t="s">
        <v>85</v>
      </c>
      <c r="AW2205" s="12" t="s">
        <v>39</v>
      </c>
      <c r="AX2205" s="12" t="s">
        <v>76</v>
      </c>
      <c r="AY2205" s="261" t="s">
        <v>208</v>
      </c>
    </row>
    <row r="2206" spans="2:51" s="12" customFormat="1" ht="13.5">
      <c r="B2206" s="251"/>
      <c r="C2206" s="252"/>
      <c r="D2206" s="248" t="s">
        <v>218</v>
      </c>
      <c r="E2206" s="253" t="s">
        <v>22</v>
      </c>
      <c r="F2206" s="254" t="s">
        <v>1649</v>
      </c>
      <c r="G2206" s="252"/>
      <c r="H2206" s="255">
        <v>22.8</v>
      </c>
      <c r="I2206" s="256"/>
      <c r="J2206" s="252"/>
      <c r="K2206" s="252"/>
      <c r="L2206" s="257"/>
      <c r="M2206" s="258"/>
      <c r="N2206" s="259"/>
      <c r="O2206" s="259"/>
      <c r="P2206" s="259"/>
      <c r="Q2206" s="259"/>
      <c r="R2206" s="259"/>
      <c r="S2206" s="259"/>
      <c r="T2206" s="260"/>
      <c r="AT2206" s="261" t="s">
        <v>218</v>
      </c>
      <c r="AU2206" s="261" t="s">
        <v>85</v>
      </c>
      <c r="AV2206" s="12" t="s">
        <v>85</v>
      </c>
      <c r="AW2206" s="12" t="s">
        <v>39</v>
      </c>
      <c r="AX2206" s="12" t="s">
        <v>76</v>
      </c>
      <c r="AY2206" s="261" t="s">
        <v>208</v>
      </c>
    </row>
    <row r="2207" spans="2:51" s="12" customFormat="1" ht="13.5">
      <c r="B2207" s="251"/>
      <c r="C2207" s="252"/>
      <c r="D2207" s="248" t="s">
        <v>218</v>
      </c>
      <c r="E2207" s="253" t="s">
        <v>22</v>
      </c>
      <c r="F2207" s="254" t="s">
        <v>2404</v>
      </c>
      <c r="G2207" s="252"/>
      <c r="H2207" s="255">
        <v>19.6</v>
      </c>
      <c r="I2207" s="256"/>
      <c r="J2207" s="252"/>
      <c r="K2207" s="252"/>
      <c r="L2207" s="257"/>
      <c r="M2207" s="258"/>
      <c r="N2207" s="259"/>
      <c r="O2207" s="259"/>
      <c r="P2207" s="259"/>
      <c r="Q2207" s="259"/>
      <c r="R2207" s="259"/>
      <c r="S2207" s="259"/>
      <c r="T2207" s="260"/>
      <c r="AT2207" s="261" t="s">
        <v>218</v>
      </c>
      <c r="AU2207" s="261" t="s">
        <v>85</v>
      </c>
      <c r="AV2207" s="12" t="s">
        <v>85</v>
      </c>
      <c r="AW2207" s="12" t="s">
        <v>39</v>
      </c>
      <c r="AX2207" s="12" t="s">
        <v>76</v>
      </c>
      <c r="AY2207" s="261" t="s">
        <v>208</v>
      </c>
    </row>
    <row r="2208" spans="2:51" s="12" customFormat="1" ht="13.5">
      <c r="B2208" s="251"/>
      <c r="C2208" s="252"/>
      <c r="D2208" s="248" t="s">
        <v>218</v>
      </c>
      <c r="E2208" s="253" t="s">
        <v>22</v>
      </c>
      <c r="F2208" s="254" t="s">
        <v>2405</v>
      </c>
      <c r="G2208" s="252"/>
      <c r="H2208" s="255">
        <v>9.74</v>
      </c>
      <c r="I2208" s="256"/>
      <c r="J2208" s="252"/>
      <c r="K2208" s="252"/>
      <c r="L2208" s="257"/>
      <c r="M2208" s="258"/>
      <c r="N2208" s="259"/>
      <c r="O2208" s="259"/>
      <c r="P2208" s="259"/>
      <c r="Q2208" s="259"/>
      <c r="R2208" s="259"/>
      <c r="S2208" s="259"/>
      <c r="T2208" s="260"/>
      <c r="AT2208" s="261" t="s">
        <v>218</v>
      </c>
      <c r="AU2208" s="261" t="s">
        <v>85</v>
      </c>
      <c r="AV2208" s="12" t="s">
        <v>85</v>
      </c>
      <c r="AW2208" s="12" t="s">
        <v>39</v>
      </c>
      <c r="AX2208" s="12" t="s">
        <v>76</v>
      </c>
      <c r="AY2208" s="261" t="s">
        <v>208</v>
      </c>
    </row>
    <row r="2209" spans="2:51" s="12" customFormat="1" ht="13.5">
      <c r="B2209" s="251"/>
      <c r="C2209" s="252"/>
      <c r="D2209" s="248" t="s">
        <v>218</v>
      </c>
      <c r="E2209" s="253" t="s">
        <v>22</v>
      </c>
      <c r="F2209" s="254" t="s">
        <v>2406</v>
      </c>
      <c r="G2209" s="252"/>
      <c r="H2209" s="255">
        <v>15.31</v>
      </c>
      <c r="I2209" s="256"/>
      <c r="J2209" s="252"/>
      <c r="K2209" s="252"/>
      <c r="L2209" s="257"/>
      <c r="M2209" s="258"/>
      <c r="N2209" s="259"/>
      <c r="O2209" s="259"/>
      <c r="P2209" s="259"/>
      <c r="Q2209" s="259"/>
      <c r="R2209" s="259"/>
      <c r="S2209" s="259"/>
      <c r="T2209" s="260"/>
      <c r="AT2209" s="261" t="s">
        <v>218</v>
      </c>
      <c r="AU2209" s="261" t="s">
        <v>85</v>
      </c>
      <c r="AV2209" s="12" t="s">
        <v>85</v>
      </c>
      <c r="AW2209" s="12" t="s">
        <v>39</v>
      </c>
      <c r="AX2209" s="12" t="s">
        <v>76</v>
      </c>
      <c r="AY2209" s="261" t="s">
        <v>208</v>
      </c>
    </row>
    <row r="2210" spans="2:51" s="12" customFormat="1" ht="13.5">
      <c r="B2210" s="251"/>
      <c r="C2210" s="252"/>
      <c r="D2210" s="248" t="s">
        <v>218</v>
      </c>
      <c r="E2210" s="253" t="s">
        <v>22</v>
      </c>
      <c r="F2210" s="254" t="s">
        <v>2407</v>
      </c>
      <c r="G2210" s="252"/>
      <c r="H2210" s="255">
        <v>9.64</v>
      </c>
      <c r="I2210" s="256"/>
      <c r="J2210" s="252"/>
      <c r="K2210" s="252"/>
      <c r="L2210" s="257"/>
      <c r="M2210" s="258"/>
      <c r="N2210" s="259"/>
      <c r="O2210" s="259"/>
      <c r="P2210" s="259"/>
      <c r="Q2210" s="259"/>
      <c r="R2210" s="259"/>
      <c r="S2210" s="259"/>
      <c r="T2210" s="260"/>
      <c r="AT2210" s="261" t="s">
        <v>218</v>
      </c>
      <c r="AU2210" s="261" t="s">
        <v>85</v>
      </c>
      <c r="AV2210" s="12" t="s">
        <v>85</v>
      </c>
      <c r="AW2210" s="12" t="s">
        <v>39</v>
      </c>
      <c r="AX2210" s="12" t="s">
        <v>76</v>
      </c>
      <c r="AY2210" s="261" t="s">
        <v>208</v>
      </c>
    </row>
    <row r="2211" spans="2:51" s="12" customFormat="1" ht="13.5">
      <c r="B2211" s="251"/>
      <c r="C2211" s="252"/>
      <c r="D2211" s="248" t="s">
        <v>218</v>
      </c>
      <c r="E2211" s="253" t="s">
        <v>22</v>
      </c>
      <c r="F2211" s="254" t="s">
        <v>2408</v>
      </c>
      <c r="G2211" s="252"/>
      <c r="H2211" s="255">
        <v>11.59</v>
      </c>
      <c r="I2211" s="256"/>
      <c r="J2211" s="252"/>
      <c r="K2211" s="252"/>
      <c r="L2211" s="257"/>
      <c r="M2211" s="258"/>
      <c r="N2211" s="259"/>
      <c r="O2211" s="259"/>
      <c r="P2211" s="259"/>
      <c r="Q2211" s="259"/>
      <c r="R2211" s="259"/>
      <c r="S2211" s="259"/>
      <c r="T2211" s="260"/>
      <c r="AT2211" s="261" t="s">
        <v>218</v>
      </c>
      <c r="AU2211" s="261" t="s">
        <v>85</v>
      </c>
      <c r="AV2211" s="12" t="s">
        <v>85</v>
      </c>
      <c r="AW2211" s="12" t="s">
        <v>39</v>
      </c>
      <c r="AX2211" s="12" t="s">
        <v>76</v>
      </c>
      <c r="AY2211" s="261" t="s">
        <v>208</v>
      </c>
    </row>
    <row r="2212" spans="2:51" s="12" customFormat="1" ht="13.5">
      <c r="B2212" s="251"/>
      <c r="C2212" s="252"/>
      <c r="D2212" s="248" t="s">
        <v>218</v>
      </c>
      <c r="E2212" s="253" t="s">
        <v>22</v>
      </c>
      <c r="F2212" s="254" t="s">
        <v>2409</v>
      </c>
      <c r="G2212" s="252"/>
      <c r="H2212" s="255">
        <v>14.21</v>
      </c>
      <c r="I2212" s="256"/>
      <c r="J2212" s="252"/>
      <c r="K2212" s="252"/>
      <c r="L2212" s="257"/>
      <c r="M2212" s="258"/>
      <c r="N2212" s="259"/>
      <c r="O2212" s="259"/>
      <c r="P2212" s="259"/>
      <c r="Q2212" s="259"/>
      <c r="R2212" s="259"/>
      <c r="S2212" s="259"/>
      <c r="T2212" s="260"/>
      <c r="AT2212" s="261" t="s">
        <v>218</v>
      </c>
      <c r="AU2212" s="261" t="s">
        <v>85</v>
      </c>
      <c r="AV2212" s="12" t="s">
        <v>85</v>
      </c>
      <c r="AW2212" s="12" t="s">
        <v>39</v>
      </c>
      <c r="AX2212" s="12" t="s">
        <v>76</v>
      </c>
      <c r="AY2212" s="261" t="s">
        <v>208</v>
      </c>
    </row>
    <row r="2213" spans="2:51" s="12" customFormat="1" ht="13.5">
      <c r="B2213" s="251"/>
      <c r="C2213" s="252"/>
      <c r="D2213" s="248" t="s">
        <v>218</v>
      </c>
      <c r="E2213" s="253" t="s">
        <v>22</v>
      </c>
      <c r="F2213" s="254" t="s">
        <v>2410</v>
      </c>
      <c r="G2213" s="252"/>
      <c r="H2213" s="255">
        <v>10.09</v>
      </c>
      <c r="I2213" s="256"/>
      <c r="J2213" s="252"/>
      <c r="K2213" s="252"/>
      <c r="L2213" s="257"/>
      <c r="M2213" s="258"/>
      <c r="N2213" s="259"/>
      <c r="O2213" s="259"/>
      <c r="P2213" s="259"/>
      <c r="Q2213" s="259"/>
      <c r="R2213" s="259"/>
      <c r="S2213" s="259"/>
      <c r="T2213" s="260"/>
      <c r="AT2213" s="261" t="s">
        <v>218</v>
      </c>
      <c r="AU2213" s="261" t="s">
        <v>85</v>
      </c>
      <c r="AV2213" s="12" t="s">
        <v>85</v>
      </c>
      <c r="AW2213" s="12" t="s">
        <v>39</v>
      </c>
      <c r="AX2213" s="12" t="s">
        <v>76</v>
      </c>
      <c r="AY2213" s="261" t="s">
        <v>208</v>
      </c>
    </row>
    <row r="2214" spans="2:51" s="12" customFormat="1" ht="13.5">
      <c r="B2214" s="251"/>
      <c r="C2214" s="252"/>
      <c r="D2214" s="248" t="s">
        <v>218</v>
      </c>
      <c r="E2214" s="253" t="s">
        <v>22</v>
      </c>
      <c r="F2214" s="254" t="s">
        <v>2411</v>
      </c>
      <c r="G2214" s="252"/>
      <c r="H2214" s="255">
        <v>10.09</v>
      </c>
      <c r="I2214" s="256"/>
      <c r="J2214" s="252"/>
      <c r="K2214" s="252"/>
      <c r="L2214" s="257"/>
      <c r="M2214" s="258"/>
      <c r="N2214" s="259"/>
      <c r="O2214" s="259"/>
      <c r="P2214" s="259"/>
      <c r="Q2214" s="259"/>
      <c r="R2214" s="259"/>
      <c r="S2214" s="259"/>
      <c r="T2214" s="260"/>
      <c r="AT2214" s="261" t="s">
        <v>218</v>
      </c>
      <c r="AU2214" s="261" t="s">
        <v>85</v>
      </c>
      <c r="AV2214" s="12" t="s">
        <v>85</v>
      </c>
      <c r="AW2214" s="12" t="s">
        <v>39</v>
      </c>
      <c r="AX2214" s="12" t="s">
        <v>76</v>
      </c>
      <c r="AY2214" s="261" t="s">
        <v>208</v>
      </c>
    </row>
    <row r="2215" spans="2:51" s="12" customFormat="1" ht="13.5">
      <c r="B2215" s="251"/>
      <c r="C2215" s="252"/>
      <c r="D2215" s="248" t="s">
        <v>218</v>
      </c>
      <c r="E2215" s="253" t="s">
        <v>22</v>
      </c>
      <c r="F2215" s="254" t="s">
        <v>2412</v>
      </c>
      <c r="G2215" s="252"/>
      <c r="H2215" s="255">
        <v>8.53</v>
      </c>
      <c r="I2215" s="256"/>
      <c r="J2215" s="252"/>
      <c r="K2215" s="252"/>
      <c r="L2215" s="257"/>
      <c r="M2215" s="258"/>
      <c r="N2215" s="259"/>
      <c r="O2215" s="259"/>
      <c r="P2215" s="259"/>
      <c r="Q2215" s="259"/>
      <c r="R2215" s="259"/>
      <c r="S2215" s="259"/>
      <c r="T2215" s="260"/>
      <c r="AT2215" s="261" t="s">
        <v>218</v>
      </c>
      <c r="AU2215" s="261" t="s">
        <v>85</v>
      </c>
      <c r="AV2215" s="12" t="s">
        <v>85</v>
      </c>
      <c r="AW2215" s="12" t="s">
        <v>39</v>
      </c>
      <c r="AX2215" s="12" t="s">
        <v>76</v>
      </c>
      <c r="AY2215" s="261" t="s">
        <v>208</v>
      </c>
    </row>
    <row r="2216" spans="2:51" s="15" customFormat="1" ht="13.5">
      <c r="B2216" s="296"/>
      <c r="C2216" s="297"/>
      <c r="D2216" s="248" t="s">
        <v>218</v>
      </c>
      <c r="E2216" s="298" t="s">
        <v>22</v>
      </c>
      <c r="F2216" s="299" t="s">
        <v>710</v>
      </c>
      <c r="G2216" s="297"/>
      <c r="H2216" s="300">
        <v>211.92</v>
      </c>
      <c r="I2216" s="301"/>
      <c r="J2216" s="297"/>
      <c r="K2216" s="297"/>
      <c r="L2216" s="302"/>
      <c r="M2216" s="303"/>
      <c r="N2216" s="304"/>
      <c r="O2216" s="304"/>
      <c r="P2216" s="304"/>
      <c r="Q2216" s="304"/>
      <c r="R2216" s="304"/>
      <c r="S2216" s="304"/>
      <c r="T2216" s="305"/>
      <c r="AT2216" s="306" t="s">
        <v>218</v>
      </c>
      <c r="AU2216" s="306" t="s">
        <v>85</v>
      </c>
      <c r="AV2216" s="15" t="s">
        <v>104</v>
      </c>
      <c r="AW2216" s="15" t="s">
        <v>39</v>
      </c>
      <c r="AX2216" s="15" t="s">
        <v>76</v>
      </c>
      <c r="AY2216" s="306" t="s">
        <v>208</v>
      </c>
    </row>
    <row r="2217" spans="2:51" s="13" customFormat="1" ht="13.5">
      <c r="B2217" s="262"/>
      <c r="C2217" s="263"/>
      <c r="D2217" s="248" t="s">
        <v>218</v>
      </c>
      <c r="E2217" s="264" t="s">
        <v>22</v>
      </c>
      <c r="F2217" s="265" t="s">
        <v>259</v>
      </c>
      <c r="G2217" s="263"/>
      <c r="H2217" s="266">
        <v>590.76</v>
      </c>
      <c r="I2217" s="267"/>
      <c r="J2217" s="263"/>
      <c r="K2217" s="263"/>
      <c r="L2217" s="268"/>
      <c r="M2217" s="269"/>
      <c r="N2217" s="270"/>
      <c r="O2217" s="270"/>
      <c r="P2217" s="270"/>
      <c r="Q2217" s="270"/>
      <c r="R2217" s="270"/>
      <c r="S2217" s="270"/>
      <c r="T2217" s="271"/>
      <c r="AT2217" s="272" t="s">
        <v>218</v>
      </c>
      <c r="AU2217" s="272" t="s">
        <v>85</v>
      </c>
      <c r="AV2217" s="13" t="s">
        <v>121</v>
      </c>
      <c r="AW2217" s="13" t="s">
        <v>39</v>
      </c>
      <c r="AX2217" s="13" t="s">
        <v>18</v>
      </c>
      <c r="AY2217" s="272" t="s">
        <v>208</v>
      </c>
    </row>
    <row r="2218" spans="2:65" s="1" customFormat="1" ht="25.5" customHeight="1">
      <c r="B2218" s="48"/>
      <c r="C2218" s="236" t="s">
        <v>2413</v>
      </c>
      <c r="D2218" s="236" t="s">
        <v>210</v>
      </c>
      <c r="E2218" s="237" t="s">
        <v>2414</v>
      </c>
      <c r="F2218" s="238" t="s">
        <v>2415</v>
      </c>
      <c r="G2218" s="239" t="s">
        <v>213</v>
      </c>
      <c r="H2218" s="240">
        <v>526.773</v>
      </c>
      <c r="I2218" s="241"/>
      <c r="J2218" s="242">
        <f>ROUND(I2218*H2218,2)</f>
        <v>0</v>
      </c>
      <c r="K2218" s="238" t="s">
        <v>214</v>
      </c>
      <c r="L2218" s="74"/>
      <c r="M2218" s="243" t="s">
        <v>22</v>
      </c>
      <c r="N2218" s="244" t="s">
        <v>47</v>
      </c>
      <c r="O2218" s="49"/>
      <c r="P2218" s="245">
        <f>O2218*H2218</f>
        <v>0</v>
      </c>
      <c r="Q2218" s="245">
        <v>0.0001</v>
      </c>
      <c r="R2218" s="245">
        <f>Q2218*H2218</f>
        <v>0.0526773</v>
      </c>
      <c r="S2218" s="245">
        <v>0</v>
      </c>
      <c r="T2218" s="246">
        <f>S2218*H2218</f>
        <v>0</v>
      </c>
      <c r="AR2218" s="26" t="s">
        <v>300</v>
      </c>
      <c r="AT2218" s="26" t="s">
        <v>210</v>
      </c>
      <c r="AU2218" s="26" t="s">
        <v>85</v>
      </c>
      <c r="AY2218" s="26" t="s">
        <v>208</v>
      </c>
      <c r="BE2218" s="247">
        <f>IF(N2218="základní",J2218,0)</f>
        <v>0</v>
      </c>
      <c r="BF2218" s="247">
        <f>IF(N2218="snížená",J2218,0)</f>
        <v>0</v>
      </c>
      <c r="BG2218" s="247">
        <f>IF(N2218="zákl. přenesená",J2218,0)</f>
        <v>0</v>
      </c>
      <c r="BH2218" s="247">
        <f>IF(N2218="sníž. přenesená",J2218,0)</f>
        <v>0</v>
      </c>
      <c r="BI2218" s="247">
        <f>IF(N2218="nulová",J2218,0)</f>
        <v>0</v>
      </c>
      <c r="BJ2218" s="26" t="s">
        <v>18</v>
      </c>
      <c r="BK2218" s="247">
        <f>ROUND(I2218*H2218,2)</f>
        <v>0</v>
      </c>
      <c r="BL2218" s="26" t="s">
        <v>300</v>
      </c>
      <c r="BM2218" s="26" t="s">
        <v>2416</v>
      </c>
    </row>
    <row r="2219" spans="2:47" s="1" customFormat="1" ht="13.5">
      <c r="B2219" s="48"/>
      <c r="C2219" s="76"/>
      <c r="D2219" s="248" t="s">
        <v>216</v>
      </c>
      <c r="E2219" s="76"/>
      <c r="F2219" s="249" t="s">
        <v>2344</v>
      </c>
      <c r="G2219" s="76"/>
      <c r="H2219" s="76"/>
      <c r="I2219" s="206"/>
      <c r="J2219" s="76"/>
      <c r="K2219" s="76"/>
      <c r="L2219" s="74"/>
      <c r="M2219" s="250"/>
      <c r="N2219" s="49"/>
      <c r="O2219" s="49"/>
      <c r="P2219" s="49"/>
      <c r="Q2219" s="49"/>
      <c r="R2219" s="49"/>
      <c r="S2219" s="49"/>
      <c r="T2219" s="97"/>
      <c r="AT2219" s="26" t="s">
        <v>216</v>
      </c>
      <c r="AU2219" s="26" t="s">
        <v>85</v>
      </c>
    </row>
    <row r="2220" spans="2:51" s="12" customFormat="1" ht="13.5">
      <c r="B2220" s="251"/>
      <c r="C2220" s="252"/>
      <c r="D2220" s="248" t="s">
        <v>218</v>
      </c>
      <c r="E2220" s="253" t="s">
        <v>22</v>
      </c>
      <c r="F2220" s="254" t="s">
        <v>2417</v>
      </c>
      <c r="G2220" s="252"/>
      <c r="H2220" s="255">
        <v>526.773</v>
      </c>
      <c r="I2220" s="256"/>
      <c r="J2220" s="252"/>
      <c r="K2220" s="252"/>
      <c r="L2220" s="257"/>
      <c r="M2220" s="258"/>
      <c r="N2220" s="259"/>
      <c r="O2220" s="259"/>
      <c r="P2220" s="259"/>
      <c r="Q2220" s="259"/>
      <c r="R2220" s="259"/>
      <c r="S2220" s="259"/>
      <c r="T2220" s="260"/>
      <c r="AT2220" s="261" t="s">
        <v>218</v>
      </c>
      <c r="AU2220" s="261" t="s">
        <v>85</v>
      </c>
      <c r="AV2220" s="12" t="s">
        <v>85</v>
      </c>
      <c r="AW2220" s="12" t="s">
        <v>39</v>
      </c>
      <c r="AX2220" s="12" t="s">
        <v>18</v>
      </c>
      <c r="AY2220" s="261" t="s">
        <v>208</v>
      </c>
    </row>
    <row r="2221" spans="2:65" s="1" customFormat="1" ht="38.25" customHeight="1">
      <c r="B2221" s="48"/>
      <c r="C2221" s="236" t="s">
        <v>2418</v>
      </c>
      <c r="D2221" s="236" t="s">
        <v>210</v>
      </c>
      <c r="E2221" s="237" t="s">
        <v>2419</v>
      </c>
      <c r="F2221" s="238" t="s">
        <v>2420</v>
      </c>
      <c r="G2221" s="239" t="s">
        <v>269</v>
      </c>
      <c r="H2221" s="240">
        <v>6.54</v>
      </c>
      <c r="I2221" s="241"/>
      <c r="J2221" s="242">
        <f>ROUND(I2221*H2221,2)</f>
        <v>0</v>
      </c>
      <c r="K2221" s="238" t="s">
        <v>214</v>
      </c>
      <c r="L2221" s="74"/>
      <c r="M2221" s="243" t="s">
        <v>22</v>
      </c>
      <c r="N2221" s="244" t="s">
        <v>47</v>
      </c>
      <c r="O2221" s="49"/>
      <c r="P2221" s="245">
        <f>O2221*H2221</f>
        <v>0</v>
      </c>
      <c r="Q2221" s="245">
        <v>0.00438</v>
      </c>
      <c r="R2221" s="245">
        <f>Q2221*H2221</f>
        <v>0.028645200000000003</v>
      </c>
      <c r="S2221" s="245">
        <v>0</v>
      </c>
      <c r="T2221" s="246">
        <f>S2221*H2221</f>
        <v>0</v>
      </c>
      <c r="AR2221" s="26" t="s">
        <v>859</v>
      </c>
      <c r="AT2221" s="26" t="s">
        <v>210</v>
      </c>
      <c r="AU2221" s="26" t="s">
        <v>85</v>
      </c>
      <c r="AY2221" s="26" t="s">
        <v>208</v>
      </c>
      <c r="BE2221" s="247">
        <f>IF(N2221="základní",J2221,0)</f>
        <v>0</v>
      </c>
      <c r="BF2221" s="247">
        <f>IF(N2221="snížená",J2221,0)</f>
        <v>0</v>
      </c>
      <c r="BG2221" s="247">
        <f>IF(N2221="zákl. přenesená",J2221,0)</f>
        <v>0</v>
      </c>
      <c r="BH2221" s="247">
        <f>IF(N2221="sníž. přenesená",J2221,0)</f>
        <v>0</v>
      </c>
      <c r="BI2221" s="247">
        <f>IF(N2221="nulová",J2221,0)</f>
        <v>0</v>
      </c>
      <c r="BJ2221" s="26" t="s">
        <v>18</v>
      </c>
      <c r="BK2221" s="247">
        <f>ROUND(I2221*H2221,2)</f>
        <v>0</v>
      </c>
      <c r="BL2221" s="26" t="s">
        <v>859</v>
      </c>
      <c r="BM2221" s="26" t="s">
        <v>2421</v>
      </c>
    </row>
    <row r="2222" spans="2:51" s="14" customFormat="1" ht="13.5">
      <c r="B2222" s="273"/>
      <c r="C2222" s="274"/>
      <c r="D2222" s="248" t="s">
        <v>218</v>
      </c>
      <c r="E2222" s="275" t="s">
        <v>22</v>
      </c>
      <c r="F2222" s="276" t="s">
        <v>2345</v>
      </c>
      <c r="G2222" s="274"/>
      <c r="H2222" s="275" t="s">
        <v>22</v>
      </c>
      <c r="I2222" s="277"/>
      <c r="J2222" s="274"/>
      <c r="K2222" s="274"/>
      <c r="L2222" s="278"/>
      <c r="M2222" s="279"/>
      <c r="N2222" s="280"/>
      <c r="O2222" s="280"/>
      <c r="P2222" s="280"/>
      <c r="Q2222" s="280"/>
      <c r="R2222" s="280"/>
      <c r="S2222" s="280"/>
      <c r="T2222" s="281"/>
      <c r="AT2222" s="282" t="s">
        <v>218</v>
      </c>
      <c r="AU2222" s="282" t="s">
        <v>85</v>
      </c>
      <c r="AV2222" s="14" t="s">
        <v>18</v>
      </c>
      <c r="AW2222" s="14" t="s">
        <v>39</v>
      </c>
      <c r="AX2222" s="14" t="s">
        <v>76</v>
      </c>
      <c r="AY2222" s="282" t="s">
        <v>208</v>
      </c>
    </row>
    <row r="2223" spans="2:51" s="12" customFormat="1" ht="13.5">
      <c r="B2223" s="251"/>
      <c r="C2223" s="252"/>
      <c r="D2223" s="248" t="s">
        <v>218</v>
      </c>
      <c r="E2223" s="253" t="s">
        <v>22</v>
      </c>
      <c r="F2223" s="254" t="s">
        <v>2422</v>
      </c>
      <c r="G2223" s="252"/>
      <c r="H2223" s="255">
        <v>6.54</v>
      </c>
      <c r="I2223" s="256"/>
      <c r="J2223" s="252"/>
      <c r="K2223" s="252"/>
      <c r="L2223" s="257"/>
      <c r="M2223" s="258"/>
      <c r="N2223" s="259"/>
      <c r="O2223" s="259"/>
      <c r="P2223" s="259"/>
      <c r="Q2223" s="259"/>
      <c r="R2223" s="259"/>
      <c r="S2223" s="259"/>
      <c r="T2223" s="260"/>
      <c r="AT2223" s="261" t="s">
        <v>218</v>
      </c>
      <c r="AU2223" s="261" t="s">
        <v>85</v>
      </c>
      <c r="AV2223" s="12" t="s">
        <v>85</v>
      </c>
      <c r="AW2223" s="12" t="s">
        <v>39</v>
      </c>
      <c r="AX2223" s="12" t="s">
        <v>18</v>
      </c>
      <c r="AY2223" s="261" t="s">
        <v>208</v>
      </c>
    </row>
    <row r="2224" spans="2:65" s="1" customFormat="1" ht="25.5" customHeight="1">
      <c r="B2224" s="48"/>
      <c r="C2224" s="236" t="s">
        <v>2423</v>
      </c>
      <c r="D2224" s="236" t="s">
        <v>210</v>
      </c>
      <c r="E2224" s="237" t="s">
        <v>2424</v>
      </c>
      <c r="F2224" s="238" t="s">
        <v>2425</v>
      </c>
      <c r="G2224" s="239" t="s">
        <v>213</v>
      </c>
      <c r="H2224" s="240">
        <v>135.974</v>
      </c>
      <c r="I2224" s="241"/>
      <c r="J2224" s="242">
        <f>ROUND(I2224*H2224,2)</f>
        <v>0</v>
      </c>
      <c r="K2224" s="238" t="s">
        <v>214</v>
      </c>
      <c r="L2224" s="74"/>
      <c r="M2224" s="243" t="s">
        <v>22</v>
      </c>
      <c r="N2224" s="244" t="s">
        <v>47</v>
      </c>
      <c r="O2224" s="49"/>
      <c r="P2224" s="245">
        <f>O2224*H2224</f>
        <v>0</v>
      </c>
      <c r="Q2224" s="245">
        <v>4E-05</v>
      </c>
      <c r="R2224" s="245">
        <f>Q2224*H2224</f>
        <v>0.00543896</v>
      </c>
      <c r="S2224" s="245">
        <v>0</v>
      </c>
      <c r="T2224" s="246">
        <f>S2224*H2224</f>
        <v>0</v>
      </c>
      <c r="AR2224" s="26" t="s">
        <v>859</v>
      </c>
      <c r="AT2224" s="26" t="s">
        <v>210</v>
      </c>
      <c r="AU2224" s="26" t="s">
        <v>85</v>
      </c>
      <c r="AY2224" s="26" t="s">
        <v>208</v>
      </c>
      <c r="BE2224" s="247">
        <f>IF(N2224="základní",J2224,0)</f>
        <v>0</v>
      </c>
      <c r="BF2224" s="247">
        <f>IF(N2224="snížená",J2224,0)</f>
        <v>0</v>
      </c>
      <c r="BG2224" s="247">
        <f>IF(N2224="zákl. přenesená",J2224,0)</f>
        <v>0</v>
      </c>
      <c r="BH2224" s="247">
        <f>IF(N2224="sníž. přenesená",J2224,0)</f>
        <v>0</v>
      </c>
      <c r="BI2224" s="247">
        <f>IF(N2224="nulová",J2224,0)</f>
        <v>0</v>
      </c>
      <c r="BJ2224" s="26" t="s">
        <v>18</v>
      </c>
      <c r="BK2224" s="247">
        <f>ROUND(I2224*H2224,2)</f>
        <v>0</v>
      </c>
      <c r="BL2224" s="26" t="s">
        <v>859</v>
      </c>
      <c r="BM2224" s="26" t="s">
        <v>2426</v>
      </c>
    </row>
    <row r="2225" spans="2:51" s="14" customFormat="1" ht="13.5">
      <c r="B2225" s="273"/>
      <c r="C2225" s="274"/>
      <c r="D2225" s="248" t="s">
        <v>218</v>
      </c>
      <c r="E2225" s="275" t="s">
        <v>22</v>
      </c>
      <c r="F2225" s="276" t="s">
        <v>752</v>
      </c>
      <c r="G2225" s="274"/>
      <c r="H2225" s="275" t="s">
        <v>22</v>
      </c>
      <c r="I2225" s="277"/>
      <c r="J2225" s="274"/>
      <c r="K2225" s="274"/>
      <c r="L2225" s="278"/>
      <c r="M2225" s="279"/>
      <c r="N2225" s="280"/>
      <c r="O2225" s="280"/>
      <c r="P2225" s="280"/>
      <c r="Q2225" s="280"/>
      <c r="R2225" s="280"/>
      <c r="S2225" s="280"/>
      <c r="T2225" s="281"/>
      <c r="AT2225" s="282" t="s">
        <v>218</v>
      </c>
      <c r="AU2225" s="282" t="s">
        <v>85</v>
      </c>
      <c r="AV2225" s="14" t="s">
        <v>18</v>
      </c>
      <c r="AW2225" s="14" t="s">
        <v>39</v>
      </c>
      <c r="AX2225" s="14" t="s">
        <v>76</v>
      </c>
      <c r="AY2225" s="282" t="s">
        <v>208</v>
      </c>
    </row>
    <row r="2226" spans="2:51" s="12" customFormat="1" ht="13.5">
      <c r="B2226" s="251"/>
      <c r="C2226" s="252"/>
      <c r="D2226" s="248" t="s">
        <v>218</v>
      </c>
      <c r="E2226" s="253" t="s">
        <v>22</v>
      </c>
      <c r="F2226" s="254" t="s">
        <v>2366</v>
      </c>
      <c r="G2226" s="252"/>
      <c r="H2226" s="255">
        <v>5.61</v>
      </c>
      <c r="I2226" s="256"/>
      <c r="J2226" s="252"/>
      <c r="K2226" s="252"/>
      <c r="L2226" s="257"/>
      <c r="M2226" s="258"/>
      <c r="N2226" s="259"/>
      <c r="O2226" s="259"/>
      <c r="P2226" s="259"/>
      <c r="Q2226" s="259"/>
      <c r="R2226" s="259"/>
      <c r="S2226" s="259"/>
      <c r="T2226" s="260"/>
      <c r="AT2226" s="261" t="s">
        <v>218</v>
      </c>
      <c r="AU2226" s="261" t="s">
        <v>85</v>
      </c>
      <c r="AV2226" s="12" t="s">
        <v>85</v>
      </c>
      <c r="AW2226" s="12" t="s">
        <v>39</v>
      </c>
      <c r="AX2226" s="12" t="s">
        <v>76</v>
      </c>
      <c r="AY2226" s="261" t="s">
        <v>208</v>
      </c>
    </row>
    <row r="2227" spans="2:51" s="12" customFormat="1" ht="13.5">
      <c r="B2227" s="251"/>
      <c r="C2227" s="252"/>
      <c r="D2227" s="248" t="s">
        <v>218</v>
      </c>
      <c r="E2227" s="253" t="s">
        <v>22</v>
      </c>
      <c r="F2227" s="254" t="s">
        <v>2367</v>
      </c>
      <c r="G2227" s="252"/>
      <c r="H2227" s="255">
        <v>13.604</v>
      </c>
      <c r="I2227" s="256"/>
      <c r="J2227" s="252"/>
      <c r="K2227" s="252"/>
      <c r="L2227" s="257"/>
      <c r="M2227" s="258"/>
      <c r="N2227" s="259"/>
      <c r="O2227" s="259"/>
      <c r="P2227" s="259"/>
      <c r="Q2227" s="259"/>
      <c r="R2227" s="259"/>
      <c r="S2227" s="259"/>
      <c r="T2227" s="260"/>
      <c r="AT2227" s="261" t="s">
        <v>218</v>
      </c>
      <c r="AU2227" s="261" t="s">
        <v>85</v>
      </c>
      <c r="AV2227" s="12" t="s">
        <v>85</v>
      </c>
      <c r="AW2227" s="12" t="s">
        <v>39</v>
      </c>
      <c r="AX2227" s="12" t="s">
        <v>76</v>
      </c>
      <c r="AY2227" s="261" t="s">
        <v>208</v>
      </c>
    </row>
    <row r="2228" spans="2:51" s="12" customFormat="1" ht="13.5">
      <c r="B2228" s="251"/>
      <c r="C2228" s="252"/>
      <c r="D2228" s="248" t="s">
        <v>218</v>
      </c>
      <c r="E2228" s="253" t="s">
        <v>22</v>
      </c>
      <c r="F2228" s="254" t="s">
        <v>2368</v>
      </c>
      <c r="G2228" s="252"/>
      <c r="H2228" s="255">
        <v>5.46</v>
      </c>
      <c r="I2228" s="256"/>
      <c r="J2228" s="252"/>
      <c r="K2228" s="252"/>
      <c r="L2228" s="257"/>
      <c r="M2228" s="258"/>
      <c r="N2228" s="259"/>
      <c r="O2228" s="259"/>
      <c r="P2228" s="259"/>
      <c r="Q2228" s="259"/>
      <c r="R2228" s="259"/>
      <c r="S2228" s="259"/>
      <c r="T2228" s="260"/>
      <c r="AT2228" s="261" t="s">
        <v>218</v>
      </c>
      <c r="AU2228" s="261" t="s">
        <v>85</v>
      </c>
      <c r="AV2228" s="12" t="s">
        <v>85</v>
      </c>
      <c r="AW2228" s="12" t="s">
        <v>39</v>
      </c>
      <c r="AX2228" s="12" t="s">
        <v>76</v>
      </c>
      <c r="AY2228" s="261" t="s">
        <v>208</v>
      </c>
    </row>
    <row r="2229" spans="2:51" s="12" customFormat="1" ht="13.5">
      <c r="B2229" s="251"/>
      <c r="C2229" s="252"/>
      <c r="D2229" s="248" t="s">
        <v>218</v>
      </c>
      <c r="E2229" s="253" t="s">
        <v>22</v>
      </c>
      <c r="F2229" s="254" t="s">
        <v>2369</v>
      </c>
      <c r="G2229" s="252"/>
      <c r="H2229" s="255">
        <v>7.535</v>
      </c>
      <c r="I2229" s="256"/>
      <c r="J2229" s="252"/>
      <c r="K2229" s="252"/>
      <c r="L2229" s="257"/>
      <c r="M2229" s="258"/>
      <c r="N2229" s="259"/>
      <c r="O2229" s="259"/>
      <c r="P2229" s="259"/>
      <c r="Q2229" s="259"/>
      <c r="R2229" s="259"/>
      <c r="S2229" s="259"/>
      <c r="T2229" s="260"/>
      <c r="AT2229" s="261" t="s">
        <v>218</v>
      </c>
      <c r="AU2229" s="261" t="s">
        <v>85</v>
      </c>
      <c r="AV2229" s="12" t="s">
        <v>85</v>
      </c>
      <c r="AW2229" s="12" t="s">
        <v>39</v>
      </c>
      <c r="AX2229" s="12" t="s">
        <v>76</v>
      </c>
      <c r="AY2229" s="261" t="s">
        <v>208</v>
      </c>
    </row>
    <row r="2230" spans="2:51" s="12" customFormat="1" ht="13.5">
      <c r="B2230" s="251"/>
      <c r="C2230" s="252"/>
      <c r="D2230" s="248" t="s">
        <v>218</v>
      </c>
      <c r="E2230" s="253" t="s">
        <v>22</v>
      </c>
      <c r="F2230" s="254" t="s">
        <v>2370</v>
      </c>
      <c r="G2230" s="252"/>
      <c r="H2230" s="255">
        <v>12.397</v>
      </c>
      <c r="I2230" s="256"/>
      <c r="J2230" s="252"/>
      <c r="K2230" s="252"/>
      <c r="L2230" s="257"/>
      <c r="M2230" s="258"/>
      <c r="N2230" s="259"/>
      <c r="O2230" s="259"/>
      <c r="P2230" s="259"/>
      <c r="Q2230" s="259"/>
      <c r="R2230" s="259"/>
      <c r="S2230" s="259"/>
      <c r="T2230" s="260"/>
      <c r="AT2230" s="261" t="s">
        <v>218</v>
      </c>
      <c r="AU2230" s="261" t="s">
        <v>85</v>
      </c>
      <c r="AV2230" s="12" t="s">
        <v>85</v>
      </c>
      <c r="AW2230" s="12" t="s">
        <v>39</v>
      </c>
      <c r="AX2230" s="12" t="s">
        <v>76</v>
      </c>
      <c r="AY2230" s="261" t="s">
        <v>208</v>
      </c>
    </row>
    <row r="2231" spans="2:51" s="12" customFormat="1" ht="13.5">
      <c r="B2231" s="251"/>
      <c r="C2231" s="252"/>
      <c r="D2231" s="248" t="s">
        <v>218</v>
      </c>
      <c r="E2231" s="253" t="s">
        <v>22</v>
      </c>
      <c r="F2231" s="254" t="s">
        <v>2371</v>
      </c>
      <c r="G2231" s="252"/>
      <c r="H2231" s="255">
        <v>6.32</v>
      </c>
      <c r="I2231" s="256"/>
      <c r="J2231" s="252"/>
      <c r="K2231" s="252"/>
      <c r="L2231" s="257"/>
      <c r="M2231" s="258"/>
      <c r="N2231" s="259"/>
      <c r="O2231" s="259"/>
      <c r="P2231" s="259"/>
      <c r="Q2231" s="259"/>
      <c r="R2231" s="259"/>
      <c r="S2231" s="259"/>
      <c r="T2231" s="260"/>
      <c r="AT2231" s="261" t="s">
        <v>218</v>
      </c>
      <c r="AU2231" s="261" t="s">
        <v>85</v>
      </c>
      <c r="AV2231" s="12" t="s">
        <v>85</v>
      </c>
      <c r="AW2231" s="12" t="s">
        <v>39</v>
      </c>
      <c r="AX2231" s="12" t="s">
        <v>76</v>
      </c>
      <c r="AY2231" s="261" t="s">
        <v>208</v>
      </c>
    </row>
    <row r="2232" spans="2:51" s="12" customFormat="1" ht="13.5">
      <c r="B2232" s="251"/>
      <c r="C2232" s="252"/>
      <c r="D2232" s="248" t="s">
        <v>218</v>
      </c>
      <c r="E2232" s="253" t="s">
        <v>22</v>
      </c>
      <c r="F2232" s="254" t="s">
        <v>2372</v>
      </c>
      <c r="G2232" s="252"/>
      <c r="H2232" s="255">
        <v>12.547</v>
      </c>
      <c r="I2232" s="256"/>
      <c r="J2232" s="252"/>
      <c r="K2232" s="252"/>
      <c r="L2232" s="257"/>
      <c r="M2232" s="258"/>
      <c r="N2232" s="259"/>
      <c r="O2232" s="259"/>
      <c r="P2232" s="259"/>
      <c r="Q2232" s="259"/>
      <c r="R2232" s="259"/>
      <c r="S2232" s="259"/>
      <c r="T2232" s="260"/>
      <c r="AT2232" s="261" t="s">
        <v>218</v>
      </c>
      <c r="AU2232" s="261" t="s">
        <v>85</v>
      </c>
      <c r="AV2232" s="12" t="s">
        <v>85</v>
      </c>
      <c r="AW2232" s="12" t="s">
        <v>39</v>
      </c>
      <c r="AX2232" s="12" t="s">
        <v>76</v>
      </c>
      <c r="AY2232" s="261" t="s">
        <v>208</v>
      </c>
    </row>
    <row r="2233" spans="2:51" s="12" customFormat="1" ht="13.5">
      <c r="B2233" s="251"/>
      <c r="C2233" s="252"/>
      <c r="D2233" s="248" t="s">
        <v>218</v>
      </c>
      <c r="E2233" s="253" t="s">
        <v>22</v>
      </c>
      <c r="F2233" s="254" t="s">
        <v>2373</v>
      </c>
      <c r="G2233" s="252"/>
      <c r="H2233" s="255">
        <v>4.514</v>
      </c>
      <c r="I2233" s="256"/>
      <c r="J2233" s="252"/>
      <c r="K2233" s="252"/>
      <c r="L2233" s="257"/>
      <c r="M2233" s="258"/>
      <c r="N2233" s="259"/>
      <c r="O2233" s="259"/>
      <c r="P2233" s="259"/>
      <c r="Q2233" s="259"/>
      <c r="R2233" s="259"/>
      <c r="S2233" s="259"/>
      <c r="T2233" s="260"/>
      <c r="AT2233" s="261" t="s">
        <v>218</v>
      </c>
      <c r="AU2233" s="261" t="s">
        <v>85</v>
      </c>
      <c r="AV2233" s="12" t="s">
        <v>85</v>
      </c>
      <c r="AW2233" s="12" t="s">
        <v>39</v>
      </c>
      <c r="AX2233" s="12" t="s">
        <v>76</v>
      </c>
      <c r="AY2233" s="261" t="s">
        <v>208</v>
      </c>
    </row>
    <row r="2234" spans="2:51" s="15" customFormat="1" ht="13.5">
      <c r="B2234" s="296"/>
      <c r="C2234" s="297"/>
      <c r="D2234" s="248" t="s">
        <v>218</v>
      </c>
      <c r="E2234" s="298" t="s">
        <v>22</v>
      </c>
      <c r="F2234" s="299" t="s">
        <v>703</v>
      </c>
      <c r="G2234" s="297"/>
      <c r="H2234" s="300">
        <v>67.987</v>
      </c>
      <c r="I2234" s="301"/>
      <c r="J2234" s="297"/>
      <c r="K2234" s="297"/>
      <c r="L2234" s="302"/>
      <c r="M2234" s="303"/>
      <c r="N2234" s="304"/>
      <c r="O2234" s="304"/>
      <c r="P2234" s="304"/>
      <c r="Q2234" s="304"/>
      <c r="R2234" s="304"/>
      <c r="S2234" s="304"/>
      <c r="T2234" s="305"/>
      <c r="AT2234" s="306" t="s">
        <v>218</v>
      </c>
      <c r="AU2234" s="306" t="s">
        <v>85</v>
      </c>
      <c r="AV2234" s="15" t="s">
        <v>104</v>
      </c>
      <c r="AW2234" s="15" t="s">
        <v>39</v>
      </c>
      <c r="AX2234" s="15" t="s">
        <v>76</v>
      </c>
      <c r="AY2234" s="306" t="s">
        <v>208</v>
      </c>
    </row>
    <row r="2235" spans="2:51" s="14" customFormat="1" ht="13.5">
      <c r="B2235" s="273"/>
      <c r="C2235" s="274"/>
      <c r="D2235" s="248" t="s">
        <v>218</v>
      </c>
      <c r="E2235" s="275" t="s">
        <v>22</v>
      </c>
      <c r="F2235" s="276" t="s">
        <v>2374</v>
      </c>
      <c r="G2235" s="274"/>
      <c r="H2235" s="275" t="s">
        <v>22</v>
      </c>
      <c r="I2235" s="277"/>
      <c r="J2235" s="274"/>
      <c r="K2235" s="274"/>
      <c r="L2235" s="278"/>
      <c r="M2235" s="279"/>
      <c r="N2235" s="280"/>
      <c r="O2235" s="280"/>
      <c r="P2235" s="280"/>
      <c r="Q2235" s="280"/>
      <c r="R2235" s="280"/>
      <c r="S2235" s="280"/>
      <c r="T2235" s="281"/>
      <c r="AT2235" s="282" t="s">
        <v>218</v>
      </c>
      <c r="AU2235" s="282" t="s">
        <v>85</v>
      </c>
      <c r="AV2235" s="14" t="s">
        <v>18</v>
      </c>
      <c r="AW2235" s="14" t="s">
        <v>39</v>
      </c>
      <c r="AX2235" s="14" t="s">
        <v>76</v>
      </c>
      <c r="AY2235" s="282" t="s">
        <v>208</v>
      </c>
    </row>
    <row r="2236" spans="2:51" s="12" customFormat="1" ht="13.5">
      <c r="B2236" s="251"/>
      <c r="C2236" s="252"/>
      <c r="D2236" s="248" t="s">
        <v>218</v>
      </c>
      <c r="E2236" s="253" t="s">
        <v>22</v>
      </c>
      <c r="F2236" s="254" t="s">
        <v>2375</v>
      </c>
      <c r="G2236" s="252"/>
      <c r="H2236" s="255">
        <v>5.61</v>
      </c>
      <c r="I2236" s="256"/>
      <c r="J2236" s="252"/>
      <c r="K2236" s="252"/>
      <c r="L2236" s="257"/>
      <c r="M2236" s="258"/>
      <c r="N2236" s="259"/>
      <c r="O2236" s="259"/>
      <c r="P2236" s="259"/>
      <c r="Q2236" s="259"/>
      <c r="R2236" s="259"/>
      <c r="S2236" s="259"/>
      <c r="T2236" s="260"/>
      <c r="AT2236" s="261" t="s">
        <v>218</v>
      </c>
      <c r="AU2236" s="261" t="s">
        <v>85</v>
      </c>
      <c r="AV2236" s="12" t="s">
        <v>85</v>
      </c>
      <c r="AW2236" s="12" t="s">
        <v>39</v>
      </c>
      <c r="AX2236" s="12" t="s">
        <v>76</v>
      </c>
      <c r="AY2236" s="261" t="s">
        <v>208</v>
      </c>
    </row>
    <row r="2237" spans="2:51" s="12" customFormat="1" ht="13.5">
      <c r="B2237" s="251"/>
      <c r="C2237" s="252"/>
      <c r="D2237" s="248" t="s">
        <v>218</v>
      </c>
      <c r="E2237" s="253" t="s">
        <v>22</v>
      </c>
      <c r="F2237" s="254" t="s">
        <v>2376</v>
      </c>
      <c r="G2237" s="252"/>
      <c r="H2237" s="255">
        <v>13.604</v>
      </c>
      <c r="I2237" s="256"/>
      <c r="J2237" s="252"/>
      <c r="K2237" s="252"/>
      <c r="L2237" s="257"/>
      <c r="M2237" s="258"/>
      <c r="N2237" s="259"/>
      <c r="O2237" s="259"/>
      <c r="P2237" s="259"/>
      <c r="Q2237" s="259"/>
      <c r="R2237" s="259"/>
      <c r="S2237" s="259"/>
      <c r="T2237" s="260"/>
      <c r="AT2237" s="261" t="s">
        <v>218</v>
      </c>
      <c r="AU2237" s="261" t="s">
        <v>85</v>
      </c>
      <c r="AV2237" s="12" t="s">
        <v>85</v>
      </c>
      <c r="AW2237" s="12" t="s">
        <v>39</v>
      </c>
      <c r="AX2237" s="12" t="s">
        <v>76</v>
      </c>
      <c r="AY2237" s="261" t="s">
        <v>208</v>
      </c>
    </row>
    <row r="2238" spans="2:51" s="12" customFormat="1" ht="13.5">
      <c r="B2238" s="251"/>
      <c r="C2238" s="252"/>
      <c r="D2238" s="248" t="s">
        <v>218</v>
      </c>
      <c r="E2238" s="253" t="s">
        <v>22</v>
      </c>
      <c r="F2238" s="254" t="s">
        <v>2377</v>
      </c>
      <c r="G2238" s="252"/>
      <c r="H2238" s="255">
        <v>5.46</v>
      </c>
      <c r="I2238" s="256"/>
      <c r="J2238" s="252"/>
      <c r="K2238" s="252"/>
      <c r="L2238" s="257"/>
      <c r="M2238" s="258"/>
      <c r="N2238" s="259"/>
      <c r="O2238" s="259"/>
      <c r="P2238" s="259"/>
      <c r="Q2238" s="259"/>
      <c r="R2238" s="259"/>
      <c r="S2238" s="259"/>
      <c r="T2238" s="260"/>
      <c r="AT2238" s="261" t="s">
        <v>218</v>
      </c>
      <c r="AU2238" s="261" t="s">
        <v>85</v>
      </c>
      <c r="AV2238" s="12" t="s">
        <v>85</v>
      </c>
      <c r="AW2238" s="12" t="s">
        <v>39</v>
      </c>
      <c r="AX2238" s="12" t="s">
        <v>76</v>
      </c>
      <c r="AY2238" s="261" t="s">
        <v>208</v>
      </c>
    </row>
    <row r="2239" spans="2:51" s="12" customFormat="1" ht="13.5">
      <c r="B2239" s="251"/>
      <c r="C2239" s="252"/>
      <c r="D2239" s="248" t="s">
        <v>218</v>
      </c>
      <c r="E2239" s="253" t="s">
        <v>22</v>
      </c>
      <c r="F2239" s="254" t="s">
        <v>2378</v>
      </c>
      <c r="G2239" s="252"/>
      <c r="H2239" s="255">
        <v>7.535</v>
      </c>
      <c r="I2239" s="256"/>
      <c r="J2239" s="252"/>
      <c r="K2239" s="252"/>
      <c r="L2239" s="257"/>
      <c r="M2239" s="258"/>
      <c r="N2239" s="259"/>
      <c r="O2239" s="259"/>
      <c r="P2239" s="259"/>
      <c r="Q2239" s="259"/>
      <c r="R2239" s="259"/>
      <c r="S2239" s="259"/>
      <c r="T2239" s="260"/>
      <c r="AT2239" s="261" t="s">
        <v>218</v>
      </c>
      <c r="AU2239" s="261" t="s">
        <v>85</v>
      </c>
      <c r="AV2239" s="12" t="s">
        <v>85</v>
      </c>
      <c r="AW2239" s="12" t="s">
        <v>39</v>
      </c>
      <c r="AX2239" s="12" t="s">
        <v>76</v>
      </c>
      <c r="AY2239" s="261" t="s">
        <v>208</v>
      </c>
    </row>
    <row r="2240" spans="2:51" s="12" customFormat="1" ht="13.5">
      <c r="B2240" s="251"/>
      <c r="C2240" s="252"/>
      <c r="D2240" s="248" t="s">
        <v>218</v>
      </c>
      <c r="E2240" s="253" t="s">
        <v>22</v>
      </c>
      <c r="F2240" s="254" t="s">
        <v>2379</v>
      </c>
      <c r="G2240" s="252"/>
      <c r="H2240" s="255">
        <v>12.397</v>
      </c>
      <c r="I2240" s="256"/>
      <c r="J2240" s="252"/>
      <c r="K2240" s="252"/>
      <c r="L2240" s="257"/>
      <c r="M2240" s="258"/>
      <c r="N2240" s="259"/>
      <c r="O2240" s="259"/>
      <c r="P2240" s="259"/>
      <c r="Q2240" s="259"/>
      <c r="R2240" s="259"/>
      <c r="S2240" s="259"/>
      <c r="T2240" s="260"/>
      <c r="AT2240" s="261" t="s">
        <v>218</v>
      </c>
      <c r="AU2240" s="261" t="s">
        <v>85</v>
      </c>
      <c r="AV2240" s="12" t="s">
        <v>85</v>
      </c>
      <c r="AW2240" s="12" t="s">
        <v>39</v>
      </c>
      <c r="AX2240" s="12" t="s">
        <v>76</v>
      </c>
      <c r="AY2240" s="261" t="s">
        <v>208</v>
      </c>
    </row>
    <row r="2241" spans="2:51" s="12" customFormat="1" ht="13.5">
      <c r="B2241" s="251"/>
      <c r="C2241" s="252"/>
      <c r="D2241" s="248" t="s">
        <v>218</v>
      </c>
      <c r="E2241" s="253" t="s">
        <v>22</v>
      </c>
      <c r="F2241" s="254" t="s">
        <v>2380</v>
      </c>
      <c r="G2241" s="252"/>
      <c r="H2241" s="255">
        <v>6.32</v>
      </c>
      <c r="I2241" s="256"/>
      <c r="J2241" s="252"/>
      <c r="K2241" s="252"/>
      <c r="L2241" s="257"/>
      <c r="M2241" s="258"/>
      <c r="N2241" s="259"/>
      <c r="O2241" s="259"/>
      <c r="P2241" s="259"/>
      <c r="Q2241" s="259"/>
      <c r="R2241" s="259"/>
      <c r="S2241" s="259"/>
      <c r="T2241" s="260"/>
      <c r="AT2241" s="261" t="s">
        <v>218</v>
      </c>
      <c r="AU2241" s="261" t="s">
        <v>85</v>
      </c>
      <c r="AV2241" s="12" t="s">
        <v>85</v>
      </c>
      <c r="AW2241" s="12" t="s">
        <v>39</v>
      </c>
      <c r="AX2241" s="12" t="s">
        <v>76</v>
      </c>
      <c r="AY2241" s="261" t="s">
        <v>208</v>
      </c>
    </row>
    <row r="2242" spans="2:51" s="12" customFormat="1" ht="13.5">
      <c r="B2242" s="251"/>
      <c r="C2242" s="252"/>
      <c r="D2242" s="248" t="s">
        <v>218</v>
      </c>
      <c r="E2242" s="253" t="s">
        <v>22</v>
      </c>
      <c r="F2242" s="254" t="s">
        <v>2381</v>
      </c>
      <c r="G2242" s="252"/>
      <c r="H2242" s="255">
        <v>12.547</v>
      </c>
      <c r="I2242" s="256"/>
      <c r="J2242" s="252"/>
      <c r="K2242" s="252"/>
      <c r="L2242" s="257"/>
      <c r="M2242" s="258"/>
      <c r="N2242" s="259"/>
      <c r="O2242" s="259"/>
      <c r="P2242" s="259"/>
      <c r="Q2242" s="259"/>
      <c r="R2242" s="259"/>
      <c r="S2242" s="259"/>
      <c r="T2242" s="260"/>
      <c r="AT2242" s="261" t="s">
        <v>218</v>
      </c>
      <c r="AU2242" s="261" t="s">
        <v>85</v>
      </c>
      <c r="AV2242" s="12" t="s">
        <v>85</v>
      </c>
      <c r="AW2242" s="12" t="s">
        <v>39</v>
      </c>
      <c r="AX2242" s="12" t="s">
        <v>76</v>
      </c>
      <c r="AY2242" s="261" t="s">
        <v>208</v>
      </c>
    </row>
    <row r="2243" spans="2:51" s="12" customFormat="1" ht="13.5">
      <c r="B2243" s="251"/>
      <c r="C2243" s="252"/>
      <c r="D2243" s="248" t="s">
        <v>218</v>
      </c>
      <c r="E2243" s="253" t="s">
        <v>22</v>
      </c>
      <c r="F2243" s="254" t="s">
        <v>2382</v>
      </c>
      <c r="G2243" s="252"/>
      <c r="H2243" s="255">
        <v>4.514</v>
      </c>
      <c r="I2243" s="256"/>
      <c r="J2243" s="252"/>
      <c r="K2243" s="252"/>
      <c r="L2243" s="257"/>
      <c r="M2243" s="258"/>
      <c r="N2243" s="259"/>
      <c r="O2243" s="259"/>
      <c r="P2243" s="259"/>
      <c r="Q2243" s="259"/>
      <c r="R2243" s="259"/>
      <c r="S2243" s="259"/>
      <c r="T2243" s="260"/>
      <c r="AT2243" s="261" t="s">
        <v>218</v>
      </c>
      <c r="AU2243" s="261" t="s">
        <v>85</v>
      </c>
      <c r="AV2243" s="12" t="s">
        <v>85</v>
      </c>
      <c r="AW2243" s="12" t="s">
        <v>39</v>
      </c>
      <c r="AX2243" s="12" t="s">
        <v>76</v>
      </c>
      <c r="AY2243" s="261" t="s">
        <v>208</v>
      </c>
    </row>
    <row r="2244" spans="2:51" s="15" customFormat="1" ht="13.5">
      <c r="B2244" s="296"/>
      <c r="C2244" s="297"/>
      <c r="D2244" s="248" t="s">
        <v>218</v>
      </c>
      <c r="E2244" s="298" t="s">
        <v>22</v>
      </c>
      <c r="F2244" s="299" t="s">
        <v>710</v>
      </c>
      <c r="G2244" s="297"/>
      <c r="H2244" s="300">
        <v>67.987</v>
      </c>
      <c r="I2244" s="301"/>
      <c r="J2244" s="297"/>
      <c r="K2244" s="297"/>
      <c r="L2244" s="302"/>
      <c r="M2244" s="303"/>
      <c r="N2244" s="304"/>
      <c r="O2244" s="304"/>
      <c r="P2244" s="304"/>
      <c r="Q2244" s="304"/>
      <c r="R2244" s="304"/>
      <c r="S2244" s="304"/>
      <c r="T2244" s="305"/>
      <c r="AT2244" s="306" t="s">
        <v>218</v>
      </c>
      <c r="AU2244" s="306" t="s">
        <v>85</v>
      </c>
      <c r="AV2244" s="15" t="s">
        <v>104</v>
      </c>
      <c r="AW2244" s="15" t="s">
        <v>39</v>
      </c>
      <c r="AX2244" s="15" t="s">
        <v>76</v>
      </c>
      <c r="AY2244" s="306" t="s">
        <v>208</v>
      </c>
    </row>
    <row r="2245" spans="2:51" s="13" customFormat="1" ht="13.5">
      <c r="B2245" s="262"/>
      <c r="C2245" s="263"/>
      <c r="D2245" s="248" t="s">
        <v>218</v>
      </c>
      <c r="E2245" s="264" t="s">
        <v>22</v>
      </c>
      <c r="F2245" s="265" t="s">
        <v>259</v>
      </c>
      <c r="G2245" s="263"/>
      <c r="H2245" s="266">
        <v>135.974</v>
      </c>
      <c r="I2245" s="267"/>
      <c r="J2245" s="263"/>
      <c r="K2245" s="263"/>
      <c r="L2245" s="268"/>
      <c r="M2245" s="269"/>
      <c r="N2245" s="270"/>
      <c r="O2245" s="270"/>
      <c r="P2245" s="270"/>
      <c r="Q2245" s="270"/>
      <c r="R2245" s="270"/>
      <c r="S2245" s="270"/>
      <c r="T2245" s="271"/>
      <c r="AT2245" s="272" t="s">
        <v>218</v>
      </c>
      <c r="AU2245" s="272" t="s">
        <v>85</v>
      </c>
      <c r="AV2245" s="13" t="s">
        <v>121</v>
      </c>
      <c r="AW2245" s="13" t="s">
        <v>39</v>
      </c>
      <c r="AX2245" s="13" t="s">
        <v>18</v>
      </c>
      <c r="AY2245" s="272" t="s">
        <v>208</v>
      </c>
    </row>
    <row r="2246" spans="2:65" s="1" customFormat="1" ht="25.5" customHeight="1">
      <c r="B2246" s="48"/>
      <c r="C2246" s="236" t="s">
        <v>2427</v>
      </c>
      <c r="D2246" s="236" t="s">
        <v>210</v>
      </c>
      <c r="E2246" s="237" t="s">
        <v>2428</v>
      </c>
      <c r="F2246" s="238" t="s">
        <v>2264</v>
      </c>
      <c r="G2246" s="239" t="s">
        <v>213</v>
      </c>
      <c r="H2246" s="240">
        <v>230.395</v>
      </c>
      <c r="I2246" s="241"/>
      <c r="J2246" s="242">
        <f>ROUND(I2246*H2246,2)</f>
        <v>0</v>
      </c>
      <c r="K2246" s="238" t="s">
        <v>22</v>
      </c>
      <c r="L2246" s="74"/>
      <c r="M2246" s="243" t="s">
        <v>22</v>
      </c>
      <c r="N2246" s="244" t="s">
        <v>47</v>
      </c>
      <c r="O2246" s="49"/>
      <c r="P2246" s="245">
        <f>O2246*H2246</f>
        <v>0</v>
      </c>
      <c r="Q2246" s="245">
        <v>0.0001</v>
      </c>
      <c r="R2246" s="245">
        <f>Q2246*H2246</f>
        <v>0.0230395</v>
      </c>
      <c r="S2246" s="245">
        <v>0</v>
      </c>
      <c r="T2246" s="246">
        <f>S2246*H2246</f>
        <v>0</v>
      </c>
      <c r="AR2246" s="26" t="s">
        <v>300</v>
      </c>
      <c r="AT2246" s="26" t="s">
        <v>210</v>
      </c>
      <c r="AU2246" s="26" t="s">
        <v>85</v>
      </c>
      <c r="AY2246" s="26" t="s">
        <v>208</v>
      </c>
      <c r="BE2246" s="247">
        <f>IF(N2246="základní",J2246,0)</f>
        <v>0</v>
      </c>
      <c r="BF2246" s="247">
        <f>IF(N2246="snížená",J2246,0)</f>
        <v>0</v>
      </c>
      <c r="BG2246" s="247">
        <f>IF(N2246="zákl. přenesená",J2246,0)</f>
        <v>0</v>
      </c>
      <c r="BH2246" s="247">
        <f>IF(N2246="sníž. přenesená",J2246,0)</f>
        <v>0</v>
      </c>
      <c r="BI2246" s="247">
        <f>IF(N2246="nulová",J2246,0)</f>
        <v>0</v>
      </c>
      <c r="BJ2246" s="26" t="s">
        <v>18</v>
      </c>
      <c r="BK2246" s="247">
        <f>ROUND(I2246*H2246,2)</f>
        <v>0</v>
      </c>
      <c r="BL2246" s="26" t="s">
        <v>300</v>
      </c>
      <c r="BM2246" s="26" t="s">
        <v>2429</v>
      </c>
    </row>
    <row r="2247" spans="2:51" s="14" customFormat="1" ht="13.5">
      <c r="B2247" s="273"/>
      <c r="C2247" s="274"/>
      <c r="D2247" s="248" t="s">
        <v>218</v>
      </c>
      <c r="E2247" s="275" t="s">
        <v>22</v>
      </c>
      <c r="F2247" s="276" t="s">
        <v>751</v>
      </c>
      <c r="G2247" s="274"/>
      <c r="H2247" s="275" t="s">
        <v>22</v>
      </c>
      <c r="I2247" s="277"/>
      <c r="J2247" s="274"/>
      <c r="K2247" s="274"/>
      <c r="L2247" s="278"/>
      <c r="M2247" s="279"/>
      <c r="N2247" s="280"/>
      <c r="O2247" s="280"/>
      <c r="P2247" s="280"/>
      <c r="Q2247" s="280"/>
      <c r="R2247" s="280"/>
      <c r="S2247" s="280"/>
      <c r="T2247" s="281"/>
      <c r="AT2247" s="282" t="s">
        <v>218</v>
      </c>
      <c r="AU2247" s="282" t="s">
        <v>85</v>
      </c>
      <c r="AV2247" s="14" t="s">
        <v>18</v>
      </c>
      <c r="AW2247" s="14" t="s">
        <v>39</v>
      </c>
      <c r="AX2247" s="14" t="s">
        <v>76</v>
      </c>
      <c r="AY2247" s="282" t="s">
        <v>208</v>
      </c>
    </row>
    <row r="2248" spans="2:51" s="12" customFormat="1" ht="13.5">
      <c r="B2248" s="251"/>
      <c r="C2248" s="252"/>
      <c r="D2248" s="248" t="s">
        <v>218</v>
      </c>
      <c r="E2248" s="253" t="s">
        <v>22</v>
      </c>
      <c r="F2248" s="254" t="s">
        <v>2357</v>
      </c>
      <c r="G2248" s="252"/>
      <c r="H2248" s="255">
        <v>210.623</v>
      </c>
      <c r="I2248" s="256"/>
      <c r="J2248" s="252"/>
      <c r="K2248" s="252"/>
      <c r="L2248" s="257"/>
      <c r="M2248" s="258"/>
      <c r="N2248" s="259"/>
      <c r="O2248" s="259"/>
      <c r="P2248" s="259"/>
      <c r="Q2248" s="259"/>
      <c r="R2248" s="259"/>
      <c r="S2248" s="259"/>
      <c r="T2248" s="260"/>
      <c r="AT2248" s="261" t="s">
        <v>218</v>
      </c>
      <c r="AU2248" s="261" t="s">
        <v>85</v>
      </c>
      <c r="AV2248" s="12" t="s">
        <v>85</v>
      </c>
      <c r="AW2248" s="12" t="s">
        <v>39</v>
      </c>
      <c r="AX2248" s="12" t="s">
        <v>76</v>
      </c>
      <c r="AY2248" s="261" t="s">
        <v>208</v>
      </c>
    </row>
    <row r="2249" spans="2:51" s="12" customFormat="1" ht="13.5">
      <c r="B2249" s="251"/>
      <c r="C2249" s="252"/>
      <c r="D2249" s="248" t="s">
        <v>218</v>
      </c>
      <c r="E2249" s="253" t="s">
        <v>22</v>
      </c>
      <c r="F2249" s="254" t="s">
        <v>2362</v>
      </c>
      <c r="G2249" s="252"/>
      <c r="H2249" s="255">
        <v>3.487</v>
      </c>
      <c r="I2249" s="256"/>
      <c r="J2249" s="252"/>
      <c r="K2249" s="252"/>
      <c r="L2249" s="257"/>
      <c r="M2249" s="258"/>
      <c r="N2249" s="259"/>
      <c r="O2249" s="259"/>
      <c r="P2249" s="259"/>
      <c r="Q2249" s="259"/>
      <c r="R2249" s="259"/>
      <c r="S2249" s="259"/>
      <c r="T2249" s="260"/>
      <c r="AT2249" s="261" t="s">
        <v>218</v>
      </c>
      <c r="AU2249" s="261" t="s">
        <v>85</v>
      </c>
      <c r="AV2249" s="12" t="s">
        <v>85</v>
      </c>
      <c r="AW2249" s="12" t="s">
        <v>39</v>
      </c>
      <c r="AX2249" s="12" t="s">
        <v>76</v>
      </c>
      <c r="AY2249" s="261" t="s">
        <v>208</v>
      </c>
    </row>
    <row r="2250" spans="2:51" s="12" customFormat="1" ht="13.5">
      <c r="B2250" s="251"/>
      <c r="C2250" s="252"/>
      <c r="D2250" s="248" t="s">
        <v>218</v>
      </c>
      <c r="E2250" s="253" t="s">
        <v>22</v>
      </c>
      <c r="F2250" s="254" t="s">
        <v>1503</v>
      </c>
      <c r="G2250" s="252"/>
      <c r="H2250" s="255">
        <v>5.002</v>
      </c>
      <c r="I2250" s="256"/>
      <c r="J2250" s="252"/>
      <c r="K2250" s="252"/>
      <c r="L2250" s="257"/>
      <c r="M2250" s="258"/>
      <c r="N2250" s="259"/>
      <c r="O2250" s="259"/>
      <c r="P2250" s="259"/>
      <c r="Q2250" s="259"/>
      <c r="R2250" s="259"/>
      <c r="S2250" s="259"/>
      <c r="T2250" s="260"/>
      <c r="AT2250" s="261" t="s">
        <v>218</v>
      </c>
      <c r="AU2250" s="261" t="s">
        <v>85</v>
      </c>
      <c r="AV2250" s="12" t="s">
        <v>85</v>
      </c>
      <c r="AW2250" s="12" t="s">
        <v>39</v>
      </c>
      <c r="AX2250" s="12" t="s">
        <v>76</v>
      </c>
      <c r="AY2250" s="261" t="s">
        <v>208</v>
      </c>
    </row>
    <row r="2251" spans="2:51" s="12" customFormat="1" ht="13.5">
      <c r="B2251" s="251"/>
      <c r="C2251" s="252"/>
      <c r="D2251" s="248" t="s">
        <v>218</v>
      </c>
      <c r="E2251" s="253" t="s">
        <v>22</v>
      </c>
      <c r="F2251" s="254" t="s">
        <v>2363</v>
      </c>
      <c r="G2251" s="252"/>
      <c r="H2251" s="255">
        <v>1.762</v>
      </c>
      <c r="I2251" s="256"/>
      <c r="J2251" s="252"/>
      <c r="K2251" s="252"/>
      <c r="L2251" s="257"/>
      <c r="M2251" s="258"/>
      <c r="N2251" s="259"/>
      <c r="O2251" s="259"/>
      <c r="P2251" s="259"/>
      <c r="Q2251" s="259"/>
      <c r="R2251" s="259"/>
      <c r="S2251" s="259"/>
      <c r="T2251" s="260"/>
      <c r="AT2251" s="261" t="s">
        <v>218</v>
      </c>
      <c r="AU2251" s="261" t="s">
        <v>85</v>
      </c>
      <c r="AV2251" s="12" t="s">
        <v>85</v>
      </c>
      <c r="AW2251" s="12" t="s">
        <v>39</v>
      </c>
      <c r="AX2251" s="12" t="s">
        <v>76</v>
      </c>
      <c r="AY2251" s="261" t="s">
        <v>208</v>
      </c>
    </row>
    <row r="2252" spans="2:51" s="12" customFormat="1" ht="13.5">
      <c r="B2252" s="251"/>
      <c r="C2252" s="252"/>
      <c r="D2252" s="248" t="s">
        <v>218</v>
      </c>
      <c r="E2252" s="253" t="s">
        <v>22</v>
      </c>
      <c r="F2252" s="254" t="s">
        <v>2364</v>
      </c>
      <c r="G2252" s="252"/>
      <c r="H2252" s="255">
        <v>4.461</v>
      </c>
      <c r="I2252" s="256"/>
      <c r="J2252" s="252"/>
      <c r="K2252" s="252"/>
      <c r="L2252" s="257"/>
      <c r="M2252" s="258"/>
      <c r="N2252" s="259"/>
      <c r="O2252" s="259"/>
      <c r="P2252" s="259"/>
      <c r="Q2252" s="259"/>
      <c r="R2252" s="259"/>
      <c r="S2252" s="259"/>
      <c r="T2252" s="260"/>
      <c r="AT2252" s="261" t="s">
        <v>218</v>
      </c>
      <c r="AU2252" s="261" t="s">
        <v>85</v>
      </c>
      <c r="AV2252" s="12" t="s">
        <v>85</v>
      </c>
      <c r="AW2252" s="12" t="s">
        <v>39</v>
      </c>
      <c r="AX2252" s="12" t="s">
        <v>76</v>
      </c>
      <c r="AY2252" s="261" t="s">
        <v>208</v>
      </c>
    </row>
    <row r="2253" spans="2:51" s="12" customFormat="1" ht="13.5">
      <c r="B2253" s="251"/>
      <c r="C2253" s="252"/>
      <c r="D2253" s="248" t="s">
        <v>218</v>
      </c>
      <c r="E2253" s="253" t="s">
        <v>22</v>
      </c>
      <c r="F2253" s="254" t="s">
        <v>2365</v>
      </c>
      <c r="G2253" s="252"/>
      <c r="H2253" s="255">
        <v>5.06</v>
      </c>
      <c r="I2253" s="256"/>
      <c r="J2253" s="252"/>
      <c r="K2253" s="252"/>
      <c r="L2253" s="257"/>
      <c r="M2253" s="258"/>
      <c r="N2253" s="259"/>
      <c r="O2253" s="259"/>
      <c r="P2253" s="259"/>
      <c r="Q2253" s="259"/>
      <c r="R2253" s="259"/>
      <c r="S2253" s="259"/>
      <c r="T2253" s="260"/>
      <c r="AT2253" s="261" t="s">
        <v>218</v>
      </c>
      <c r="AU2253" s="261" t="s">
        <v>85</v>
      </c>
      <c r="AV2253" s="12" t="s">
        <v>85</v>
      </c>
      <c r="AW2253" s="12" t="s">
        <v>39</v>
      </c>
      <c r="AX2253" s="12" t="s">
        <v>76</v>
      </c>
      <c r="AY2253" s="261" t="s">
        <v>208</v>
      </c>
    </row>
    <row r="2254" spans="2:51" s="13" customFormat="1" ht="13.5">
      <c r="B2254" s="262"/>
      <c r="C2254" s="263"/>
      <c r="D2254" s="248" t="s">
        <v>218</v>
      </c>
      <c r="E2254" s="264" t="s">
        <v>22</v>
      </c>
      <c r="F2254" s="265" t="s">
        <v>259</v>
      </c>
      <c r="G2254" s="263"/>
      <c r="H2254" s="266">
        <v>230.395</v>
      </c>
      <c r="I2254" s="267"/>
      <c r="J2254" s="263"/>
      <c r="K2254" s="263"/>
      <c r="L2254" s="268"/>
      <c r="M2254" s="269"/>
      <c r="N2254" s="270"/>
      <c r="O2254" s="270"/>
      <c r="P2254" s="270"/>
      <c r="Q2254" s="270"/>
      <c r="R2254" s="270"/>
      <c r="S2254" s="270"/>
      <c r="T2254" s="271"/>
      <c r="AT2254" s="272" t="s">
        <v>218</v>
      </c>
      <c r="AU2254" s="272" t="s">
        <v>85</v>
      </c>
      <c r="AV2254" s="13" t="s">
        <v>121</v>
      </c>
      <c r="AW2254" s="13" t="s">
        <v>39</v>
      </c>
      <c r="AX2254" s="13" t="s">
        <v>18</v>
      </c>
      <c r="AY2254" s="272" t="s">
        <v>208</v>
      </c>
    </row>
    <row r="2255" spans="2:65" s="1" customFormat="1" ht="25.5" customHeight="1">
      <c r="B2255" s="48"/>
      <c r="C2255" s="236" t="s">
        <v>2430</v>
      </c>
      <c r="D2255" s="236" t="s">
        <v>210</v>
      </c>
      <c r="E2255" s="237" t="s">
        <v>2431</v>
      </c>
      <c r="F2255" s="238" t="s">
        <v>2432</v>
      </c>
      <c r="G2255" s="239" t="s">
        <v>213</v>
      </c>
      <c r="H2255" s="240">
        <v>155.368</v>
      </c>
      <c r="I2255" s="241"/>
      <c r="J2255" s="242">
        <f>ROUND(I2255*H2255,2)</f>
        <v>0</v>
      </c>
      <c r="K2255" s="238" t="s">
        <v>214</v>
      </c>
      <c r="L2255" s="74"/>
      <c r="M2255" s="243" t="s">
        <v>22</v>
      </c>
      <c r="N2255" s="244" t="s">
        <v>47</v>
      </c>
      <c r="O2255" s="49"/>
      <c r="P2255" s="245">
        <f>O2255*H2255</f>
        <v>0</v>
      </c>
      <c r="Q2255" s="245">
        <v>0.00139</v>
      </c>
      <c r="R2255" s="245">
        <f>Q2255*H2255</f>
        <v>0.21596152</v>
      </c>
      <c r="S2255" s="245">
        <v>0</v>
      </c>
      <c r="T2255" s="246">
        <f>S2255*H2255</f>
        <v>0</v>
      </c>
      <c r="AR2255" s="26" t="s">
        <v>859</v>
      </c>
      <c r="AT2255" s="26" t="s">
        <v>210</v>
      </c>
      <c r="AU2255" s="26" t="s">
        <v>85</v>
      </c>
      <c r="AY2255" s="26" t="s">
        <v>208</v>
      </c>
      <c r="BE2255" s="247">
        <f>IF(N2255="základní",J2255,0)</f>
        <v>0</v>
      </c>
      <c r="BF2255" s="247">
        <f>IF(N2255="snížená",J2255,0)</f>
        <v>0</v>
      </c>
      <c r="BG2255" s="247">
        <f>IF(N2255="zákl. přenesená",J2255,0)</f>
        <v>0</v>
      </c>
      <c r="BH2255" s="247">
        <f>IF(N2255="sníž. přenesená",J2255,0)</f>
        <v>0</v>
      </c>
      <c r="BI2255" s="247">
        <f>IF(N2255="nulová",J2255,0)</f>
        <v>0</v>
      </c>
      <c r="BJ2255" s="26" t="s">
        <v>18</v>
      </c>
      <c r="BK2255" s="247">
        <f>ROUND(I2255*H2255,2)</f>
        <v>0</v>
      </c>
      <c r="BL2255" s="26" t="s">
        <v>859</v>
      </c>
      <c r="BM2255" s="26" t="s">
        <v>2433</v>
      </c>
    </row>
    <row r="2256" spans="2:51" s="14" customFormat="1" ht="13.5">
      <c r="B2256" s="273"/>
      <c r="C2256" s="274"/>
      <c r="D2256" s="248" t="s">
        <v>218</v>
      </c>
      <c r="E2256" s="275" t="s">
        <v>22</v>
      </c>
      <c r="F2256" s="276" t="s">
        <v>752</v>
      </c>
      <c r="G2256" s="274"/>
      <c r="H2256" s="275" t="s">
        <v>22</v>
      </c>
      <c r="I2256" s="277"/>
      <c r="J2256" s="274"/>
      <c r="K2256" s="274"/>
      <c r="L2256" s="278"/>
      <c r="M2256" s="279"/>
      <c r="N2256" s="280"/>
      <c r="O2256" s="280"/>
      <c r="P2256" s="280"/>
      <c r="Q2256" s="280"/>
      <c r="R2256" s="280"/>
      <c r="S2256" s="280"/>
      <c r="T2256" s="281"/>
      <c r="AT2256" s="282" t="s">
        <v>218</v>
      </c>
      <c r="AU2256" s="282" t="s">
        <v>85</v>
      </c>
      <c r="AV2256" s="14" t="s">
        <v>18</v>
      </c>
      <c r="AW2256" s="14" t="s">
        <v>39</v>
      </c>
      <c r="AX2256" s="14" t="s">
        <v>76</v>
      </c>
      <c r="AY2256" s="282" t="s">
        <v>208</v>
      </c>
    </row>
    <row r="2257" spans="2:51" s="12" customFormat="1" ht="13.5">
      <c r="B2257" s="251"/>
      <c r="C2257" s="252"/>
      <c r="D2257" s="248" t="s">
        <v>218</v>
      </c>
      <c r="E2257" s="253" t="s">
        <v>22</v>
      </c>
      <c r="F2257" s="254" t="s">
        <v>2434</v>
      </c>
      <c r="G2257" s="252"/>
      <c r="H2257" s="255">
        <v>78.16</v>
      </c>
      <c r="I2257" s="256"/>
      <c r="J2257" s="252"/>
      <c r="K2257" s="252"/>
      <c r="L2257" s="257"/>
      <c r="M2257" s="258"/>
      <c r="N2257" s="259"/>
      <c r="O2257" s="259"/>
      <c r="P2257" s="259"/>
      <c r="Q2257" s="259"/>
      <c r="R2257" s="259"/>
      <c r="S2257" s="259"/>
      <c r="T2257" s="260"/>
      <c r="AT2257" s="261" t="s">
        <v>218</v>
      </c>
      <c r="AU2257" s="261" t="s">
        <v>85</v>
      </c>
      <c r="AV2257" s="12" t="s">
        <v>85</v>
      </c>
      <c r="AW2257" s="12" t="s">
        <v>39</v>
      </c>
      <c r="AX2257" s="12" t="s">
        <v>76</v>
      </c>
      <c r="AY2257" s="261" t="s">
        <v>208</v>
      </c>
    </row>
    <row r="2258" spans="2:51" s="15" customFormat="1" ht="13.5">
      <c r="B2258" s="296"/>
      <c r="C2258" s="297"/>
      <c r="D2258" s="248" t="s">
        <v>218</v>
      </c>
      <c r="E2258" s="298" t="s">
        <v>22</v>
      </c>
      <c r="F2258" s="299" t="s">
        <v>703</v>
      </c>
      <c r="G2258" s="297"/>
      <c r="H2258" s="300">
        <v>78.16</v>
      </c>
      <c r="I2258" s="301"/>
      <c r="J2258" s="297"/>
      <c r="K2258" s="297"/>
      <c r="L2258" s="302"/>
      <c r="M2258" s="303"/>
      <c r="N2258" s="304"/>
      <c r="O2258" s="304"/>
      <c r="P2258" s="304"/>
      <c r="Q2258" s="304"/>
      <c r="R2258" s="304"/>
      <c r="S2258" s="304"/>
      <c r="T2258" s="305"/>
      <c r="AT2258" s="306" t="s">
        <v>218</v>
      </c>
      <c r="AU2258" s="306" t="s">
        <v>85</v>
      </c>
      <c r="AV2258" s="15" t="s">
        <v>104</v>
      </c>
      <c r="AW2258" s="15" t="s">
        <v>39</v>
      </c>
      <c r="AX2258" s="15" t="s">
        <v>76</v>
      </c>
      <c r="AY2258" s="306" t="s">
        <v>208</v>
      </c>
    </row>
    <row r="2259" spans="2:51" s="14" customFormat="1" ht="13.5">
      <c r="B2259" s="273"/>
      <c r="C2259" s="274"/>
      <c r="D2259" s="248" t="s">
        <v>218</v>
      </c>
      <c r="E2259" s="275" t="s">
        <v>22</v>
      </c>
      <c r="F2259" s="276" t="s">
        <v>753</v>
      </c>
      <c r="G2259" s="274"/>
      <c r="H2259" s="275" t="s">
        <v>22</v>
      </c>
      <c r="I2259" s="277"/>
      <c r="J2259" s="274"/>
      <c r="K2259" s="274"/>
      <c r="L2259" s="278"/>
      <c r="M2259" s="279"/>
      <c r="N2259" s="280"/>
      <c r="O2259" s="280"/>
      <c r="P2259" s="280"/>
      <c r="Q2259" s="280"/>
      <c r="R2259" s="280"/>
      <c r="S2259" s="280"/>
      <c r="T2259" s="281"/>
      <c r="AT2259" s="282" t="s">
        <v>218</v>
      </c>
      <c r="AU2259" s="282" t="s">
        <v>85</v>
      </c>
      <c r="AV2259" s="14" t="s">
        <v>18</v>
      </c>
      <c r="AW2259" s="14" t="s">
        <v>39</v>
      </c>
      <c r="AX2259" s="14" t="s">
        <v>76</v>
      </c>
      <c r="AY2259" s="282" t="s">
        <v>208</v>
      </c>
    </row>
    <row r="2260" spans="2:51" s="12" customFormat="1" ht="13.5">
      <c r="B2260" s="251"/>
      <c r="C2260" s="252"/>
      <c r="D2260" s="248" t="s">
        <v>218</v>
      </c>
      <c r="E2260" s="253" t="s">
        <v>22</v>
      </c>
      <c r="F2260" s="254" t="s">
        <v>2435</v>
      </c>
      <c r="G2260" s="252"/>
      <c r="H2260" s="255">
        <v>77.208</v>
      </c>
      <c r="I2260" s="256"/>
      <c r="J2260" s="252"/>
      <c r="K2260" s="252"/>
      <c r="L2260" s="257"/>
      <c r="M2260" s="258"/>
      <c r="N2260" s="259"/>
      <c r="O2260" s="259"/>
      <c r="P2260" s="259"/>
      <c r="Q2260" s="259"/>
      <c r="R2260" s="259"/>
      <c r="S2260" s="259"/>
      <c r="T2260" s="260"/>
      <c r="AT2260" s="261" t="s">
        <v>218</v>
      </c>
      <c r="AU2260" s="261" t="s">
        <v>85</v>
      </c>
      <c r="AV2260" s="12" t="s">
        <v>85</v>
      </c>
      <c r="AW2260" s="12" t="s">
        <v>39</v>
      </c>
      <c r="AX2260" s="12" t="s">
        <v>76</v>
      </c>
      <c r="AY2260" s="261" t="s">
        <v>208</v>
      </c>
    </row>
    <row r="2261" spans="2:51" s="15" customFormat="1" ht="13.5">
      <c r="B2261" s="296"/>
      <c r="C2261" s="297"/>
      <c r="D2261" s="248" t="s">
        <v>218</v>
      </c>
      <c r="E2261" s="298" t="s">
        <v>22</v>
      </c>
      <c r="F2261" s="299" t="s">
        <v>710</v>
      </c>
      <c r="G2261" s="297"/>
      <c r="H2261" s="300">
        <v>77.208</v>
      </c>
      <c r="I2261" s="301"/>
      <c r="J2261" s="297"/>
      <c r="K2261" s="297"/>
      <c r="L2261" s="302"/>
      <c r="M2261" s="303"/>
      <c r="N2261" s="304"/>
      <c r="O2261" s="304"/>
      <c r="P2261" s="304"/>
      <c r="Q2261" s="304"/>
      <c r="R2261" s="304"/>
      <c r="S2261" s="304"/>
      <c r="T2261" s="305"/>
      <c r="AT2261" s="306" t="s">
        <v>218</v>
      </c>
      <c r="AU2261" s="306" t="s">
        <v>85</v>
      </c>
      <c r="AV2261" s="15" t="s">
        <v>104</v>
      </c>
      <c r="AW2261" s="15" t="s">
        <v>39</v>
      </c>
      <c r="AX2261" s="15" t="s">
        <v>76</v>
      </c>
      <c r="AY2261" s="306" t="s">
        <v>208</v>
      </c>
    </row>
    <row r="2262" spans="2:51" s="13" customFormat="1" ht="13.5">
      <c r="B2262" s="262"/>
      <c r="C2262" s="263"/>
      <c r="D2262" s="248" t="s">
        <v>218</v>
      </c>
      <c r="E2262" s="264" t="s">
        <v>22</v>
      </c>
      <c r="F2262" s="265" t="s">
        <v>259</v>
      </c>
      <c r="G2262" s="263"/>
      <c r="H2262" s="266">
        <v>155.368</v>
      </c>
      <c r="I2262" s="267"/>
      <c r="J2262" s="263"/>
      <c r="K2262" s="263"/>
      <c r="L2262" s="268"/>
      <c r="M2262" s="269"/>
      <c r="N2262" s="270"/>
      <c r="O2262" s="270"/>
      <c r="P2262" s="270"/>
      <c r="Q2262" s="270"/>
      <c r="R2262" s="270"/>
      <c r="S2262" s="270"/>
      <c r="T2262" s="271"/>
      <c r="AT2262" s="272" t="s">
        <v>218</v>
      </c>
      <c r="AU2262" s="272" t="s">
        <v>85</v>
      </c>
      <c r="AV2262" s="13" t="s">
        <v>121</v>
      </c>
      <c r="AW2262" s="13" t="s">
        <v>39</v>
      </c>
      <c r="AX2262" s="13" t="s">
        <v>18</v>
      </c>
      <c r="AY2262" s="272" t="s">
        <v>208</v>
      </c>
    </row>
    <row r="2263" spans="2:65" s="1" customFormat="1" ht="16.5" customHeight="1">
      <c r="B2263" s="48"/>
      <c r="C2263" s="286" t="s">
        <v>2436</v>
      </c>
      <c r="D2263" s="286" t="s">
        <v>468</v>
      </c>
      <c r="E2263" s="287" t="s">
        <v>2437</v>
      </c>
      <c r="F2263" s="288" t="s">
        <v>2438</v>
      </c>
      <c r="G2263" s="289" t="s">
        <v>213</v>
      </c>
      <c r="H2263" s="290">
        <v>163.136</v>
      </c>
      <c r="I2263" s="291"/>
      <c r="J2263" s="292">
        <f>ROUND(I2263*H2263,2)</f>
        <v>0</v>
      </c>
      <c r="K2263" s="288" t="s">
        <v>214</v>
      </c>
      <c r="L2263" s="293"/>
      <c r="M2263" s="294" t="s">
        <v>22</v>
      </c>
      <c r="N2263" s="295" t="s">
        <v>47</v>
      </c>
      <c r="O2263" s="49"/>
      <c r="P2263" s="245">
        <f>O2263*H2263</f>
        <v>0</v>
      </c>
      <c r="Q2263" s="245">
        <v>0.008</v>
      </c>
      <c r="R2263" s="245">
        <f>Q2263*H2263</f>
        <v>1.305088</v>
      </c>
      <c r="S2263" s="245">
        <v>0</v>
      </c>
      <c r="T2263" s="246">
        <f>S2263*H2263</f>
        <v>0</v>
      </c>
      <c r="AR2263" s="26" t="s">
        <v>2418</v>
      </c>
      <c r="AT2263" s="26" t="s">
        <v>468</v>
      </c>
      <c r="AU2263" s="26" t="s">
        <v>85</v>
      </c>
      <c r="AY2263" s="26" t="s">
        <v>208</v>
      </c>
      <c r="BE2263" s="247">
        <f>IF(N2263="základní",J2263,0)</f>
        <v>0</v>
      </c>
      <c r="BF2263" s="247">
        <f>IF(N2263="snížená",J2263,0)</f>
        <v>0</v>
      </c>
      <c r="BG2263" s="247">
        <f>IF(N2263="zákl. přenesená",J2263,0)</f>
        <v>0</v>
      </c>
      <c r="BH2263" s="247">
        <f>IF(N2263="sníž. přenesená",J2263,0)</f>
        <v>0</v>
      </c>
      <c r="BI2263" s="247">
        <f>IF(N2263="nulová",J2263,0)</f>
        <v>0</v>
      </c>
      <c r="BJ2263" s="26" t="s">
        <v>18</v>
      </c>
      <c r="BK2263" s="247">
        <f>ROUND(I2263*H2263,2)</f>
        <v>0</v>
      </c>
      <c r="BL2263" s="26" t="s">
        <v>859</v>
      </c>
      <c r="BM2263" s="26" t="s">
        <v>2439</v>
      </c>
    </row>
    <row r="2264" spans="2:51" s="12" customFormat="1" ht="13.5">
      <c r="B2264" s="251"/>
      <c r="C2264" s="252"/>
      <c r="D2264" s="248" t="s">
        <v>218</v>
      </c>
      <c r="E2264" s="252"/>
      <c r="F2264" s="254" t="s">
        <v>2440</v>
      </c>
      <c r="G2264" s="252"/>
      <c r="H2264" s="255">
        <v>163.136</v>
      </c>
      <c r="I2264" s="256"/>
      <c r="J2264" s="252"/>
      <c r="K2264" s="252"/>
      <c r="L2264" s="257"/>
      <c r="M2264" s="258"/>
      <c r="N2264" s="259"/>
      <c r="O2264" s="259"/>
      <c r="P2264" s="259"/>
      <c r="Q2264" s="259"/>
      <c r="R2264" s="259"/>
      <c r="S2264" s="259"/>
      <c r="T2264" s="260"/>
      <c r="AT2264" s="261" t="s">
        <v>218</v>
      </c>
      <c r="AU2264" s="261" t="s">
        <v>85</v>
      </c>
      <c r="AV2264" s="12" t="s">
        <v>85</v>
      </c>
      <c r="AW2264" s="12" t="s">
        <v>6</v>
      </c>
      <c r="AX2264" s="12" t="s">
        <v>18</v>
      </c>
      <c r="AY2264" s="261" t="s">
        <v>208</v>
      </c>
    </row>
    <row r="2265" spans="2:65" s="1" customFormat="1" ht="38.25" customHeight="1">
      <c r="B2265" s="48"/>
      <c r="C2265" s="236" t="s">
        <v>2441</v>
      </c>
      <c r="D2265" s="236" t="s">
        <v>210</v>
      </c>
      <c r="E2265" s="237" t="s">
        <v>2442</v>
      </c>
      <c r="F2265" s="238" t="s">
        <v>2443</v>
      </c>
      <c r="G2265" s="239" t="s">
        <v>269</v>
      </c>
      <c r="H2265" s="240">
        <v>12.94</v>
      </c>
      <c r="I2265" s="241"/>
      <c r="J2265" s="242">
        <f>ROUND(I2265*H2265,2)</f>
        <v>0</v>
      </c>
      <c r="K2265" s="238" t="s">
        <v>214</v>
      </c>
      <c r="L2265" s="74"/>
      <c r="M2265" s="243" t="s">
        <v>22</v>
      </c>
      <c r="N2265" s="244" t="s">
        <v>47</v>
      </c>
      <c r="O2265" s="49"/>
      <c r="P2265" s="245">
        <f>O2265*H2265</f>
        <v>0</v>
      </c>
      <c r="Q2265" s="245">
        <v>0.00107</v>
      </c>
      <c r="R2265" s="245">
        <f>Q2265*H2265</f>
        <v>0.0138458</v>
      </c>
      <c r="S2265" s="245">
        <v>0</v>
      </c>
      <c r="T2265" s="246">
        <f>S2265*H2265</f>
        <v>0</v>
      </c>
      <c r="AR2265" s="26" t="s">
        <v>859</v>
      </c>
      <c r="AT2265" s="26" t="s">
        <v>210</v>
      </c>
      <c r="AU2265" s="26" t="s">
        <v>85</v>
      </c>
      <c r="AY2265" s="26" t="s">
        <v>208</v>
      </c>
      <c r="BE2265" s="247">
        <f>IF(N2265="základní",J2265,0)</f>
        <v>0</v>
      </c>
      <c r="BF2265" s="247">
        <f>IF(N2265="snížená",J2265,0)</f>
        <v>0</v>
      </c>
      <c r="BG2265" s="247">
        <f>IF(N2265="zákl. přenesená",J2265,0)</f>
        <v>0</v>
      </c>
      <c r="BH2265" s="247">
        <f>IF(N2265="sníž. přenesená",J2265,0)</f>
        <v>0</v>
      </c>
      <c r="BI2265" s="247">
        <f>IF(N2265="nulová",J2265,0)</f>
        <v>0</v>
      </c>
      <c r="BJ2265" s="26" t="s">
        <v>18</v>
      </c>
      <c r="BK2265" s="247">
        <f>ROUND(I2265*H2265,2)</f>
        <v>0</v>
      </c>
      <c r="BL2265" s="26" t="s">
        <v>859</v>
      </c>
      <c r="BM2265" s="26" t="s">
        <v>2444</v>
      </c>
    </row>
    <row r="2266" spans="2:51" s="14" customFormat="1" ht="13.5">
      <c r="B2266" s="273"/>
      <c r="C2266" s="274"/>
      <c r="D2266" s="248" t="s">
        <v>218</v>
      </c>
      <c r="E2266" s="275" t="s">
        <v>22</v>
      </c>
      <c r="F2266" s="276" t="s">
        <v>752</v>
      </c>
      <c r="G2266" s="274"/>
      <c r="H2266" s="275" t="s">
        <v>22</v>
      </c>
      <c r="I2266" s="277"/>
      <c r="J2266" s="274"/>
      <c r="K2266" s="274"/>
      <c r="L2266" s="278"/>
      <c r="M2266" s="279"/>
      <c r="N2266" s="280"/>
      <c r="O2266" s="280"/>
      <c r="P2266" s="280"/>
      <c r="Q2266" s="280"/>
      <c r="R2266" s="280"/>
      <c r="S2266" s="280"/>
      <c r="T2266" s="281"/>
      <c r="AT2266" s="282" t="s">
        <v>218</v>
      </c>
      <c r="AU2266" s="282" t="s">
        <v>85</v>
      </c>
      <c r="AV2266" s="14" t="s">
        <v>18</v>
      </c>
      <c r="AW2266" s="14" t="s">
        <v>39</v>
      </c>
      <c r="AX2266" s="14" t="s">
        <v>76</v>
      </c>
      <c r="AY2266" s="282" t="s">
        <v>208</v>
      </c>
    </row>
    <row r="2267" spans="2:51" s="12" customFormat="1" ht="13.5">
      <c r="B2267" s="251"/>
      <c r="C2267" s="252"/>
      <c r="D2267" s="248" t="s">
        <v>218</v>
      </c>
      <c r="E2267" s="253" t="s">
        <v>22</v>
      </c>
      <c r="F2267" s="254" t="s">
        <v>2445</v>
      </c>
      <c r="G2267" s="252"/>
      <c r="H2267" s="255">
        <v>6.64</v>
      </c>
      <c r="I2267" s="256"/>
      <c r="J2267" s="252"/>
      <c r="K2267" s="252"/>
      <c r="L2267" s="257"/>
      <c r="M2267" s="258"/>
      <c r="N2267" s="259"/>
      <c r="O2267" s="259"/>
      <c r="P2267" s="259"/>
      <c r="Q2267" s="259"/>
      <c r="R2267" s="259"/>
      <c r="S2267" s="259"/>
      <c r="T2267" s="260"/>
      <c r="AT2267" s="261" t="s">
        <v>218</v>
      </c>
      <c r="AU2267" s="261" t="s">
        <v>85</v>
      </c>
      <c r="AV2267" s="12" t="s">
        <v>85</v>
      </c>
      <c r="AW2267" s="12" t="s">
        <v>39</v>
      </c>
      <c r="AX2267" s="12" t="s">
        <v>76</v>
      </c>
      <c r="AY2267" s="261" t="s">
        <v>208</v>
      </c>
    </row>
    <row r="2268" spans="2:51" s="14" customFormat="1" ht="13.5">
      <c r="B2268" s="273"/>
      <c r="C2268" s="274"/>
      <c r="D2268" s="248" t="s">
        <v>218</v>
      </c>
      <c r="E2268" s="275" t="s">
        <v>22</v>
      </c>
      <c r="F2268" s="276" t="s">
        <v>753</v>
      </c>
      <c r="G2268" s="274"/>
      <c r="H2268" s="275" t="s">
        <v>22</v>
      </c>
      <c r="I2268" s="277"/>
      <c r="J2268" s="274"/>
      <c r="K2268" s="274"/>
      <c r="L2268" s="278"/>
      <c r="M2268" s="279"/>
      <c r="N2268" s="280"/>
      <c r="O2268" s="280"/>
      <c r="P2268" s="280"/>
      <c r="Q2268" s="280"/>
      <c r="R2268" s="280"/>
      <c r="S2268" s="280"/>
      <c r="T2268" s="281"/>
      <c r="AT2268" s="282" t="s">
        <v>218</v>
      </c>
      <c r="AU2268" s="282" t="s">
        <v>85</v>
      </c>
      <c r="AV2268" s="14" t="s">
        <v>18</v>
      </c>
      <c r="AW2268" s="14" t="s">
        <v>39</v>
      </c>
      <c r="AX2268" s="14" t="s">
        <v>76</v>
      </c>
      <c r="AY2268" s="282" t="s">
        <v>208</v>
      </c>
    </row>
    <row r="2269" spans="2:51" s="12" customFormat="1" ht="13.5">
      <c r="B2269" s="251"/>
      <c r="C2269" s="252"/>
      <c r="D2269" s="248" t="s">
        <v>218</v>
      </c>
      <c r="E2269" s="253" t="s">
        <v>22</v>
      </c>
      <c r="F2269" s="254" t="s">
        <v>2446</v>
      </c>
      <c r="G2269" s="252"/>
      <c r="H2269" s="255">
        <v>6.3</v>
      </c>
      <c r="I2269" s="256"/>
      <c r="J2269" s="252"/>
      <c r="K2269" s="252"/>
      <c r="L2269" s="257"/>
      <c r="M2269" s="258"/>
      <c r="N2269" s="259"/>
      <c r="O2269" s="259"/>
      <c r="P2269" s="259"/>
      <c r="Q2269" s="259"/>
      <c r="R2269" s="259"/>
      <c r="S2269" s="259"/>
      <c r="T2269" s="260"/>
      <c r="AT2269" s="261" t="s">
        <v>218</v>
      </c>
      <c r="AU2269" s="261" t="s">
        <v>85</v>
      </c>
      <c r="AV2269" s="12" t="s">
        <v>85</v>
      </c>
      <c r="AW2269" s="12" t="s">
        <v>39</v>
      </c>
      <c r="AX2269" s="12" t="s">
        <v>76</v>
      </c>
      <c r="AY2269" s="261" t="s">
        <v>208</v>
      </c>
    </row>
    <row r="2270" spans="2:51" s="13" customFormat="1" ht="13.5">
      <c r="B2270" s="262"/>
      <c r="C2270" s="263"/>
      <c r="D2270" s="248" t="s">
        <v>218</v>
      </c>
      <c r="E2270" s="264" t="s">
        <v>22</v>
      </c>
      <c r="F2270" s="265" t="s">
        <v>259</v>
      </c>
      <c r="G2270" s="263"/>
      <c r="H2270" s="266">
        <v>12.94</v>
      </c>
      <c r="I2270" s="267"/>
      <c r="J2270" s="263"/>
      <c r="K2270" s="263"/>
      <c r="L2270" s="268"/>
      <c r="M2270" s="269"/>
      <c r="N2270" s="270"/>
      <c r="O2270" s="270"/>
      <c r="P2270" s="270"/>
      <c r="Q2270" s="270"/>
      <c r="R2270" s="270"/>
      <c r="S2270" s="270"/>
      <c r="T2270" s="271"/>
      <c r="AT2270" s="272" t="s">
        <v>218</v>
      </c>
      <c r="AU2270" s="272" t="s">
        <v>85</v>
      </c>
      <c r="AV2270" s="13" t="s">
        <v>121</v>
      </c>
      <c r="AW2270" s="13" t="s">
        <v>39</v>
      </c>
      <c r="AX2270" s="13" t="s">
        <v>18</v>
      </c>
      <c r="AY2270" s="272" t="s">
        <v>208</v>
      </c>
    </row>
    <row r="2271" spans="2:65" s="1" customFormat="1" ht="16.5" customHeight="1">
      <c r="B2271" s="48"/>
      <c r="C2271" s="236" t="s">
        <v>2447</v>
      </c>
      <c r="D2271" s="236" t="s">
        <v>210</v>
      </c>
      <c r="E2271" s="237" t="s">
        <v>2448</v>
      </c>
      <c r="F2271" s="238" t="s">
        <v>2449</v>
      </c>
      <c r="G2271" s="239" t="s">
        <v>227</v>
      </c>
      <c r="H2271" s="240">
        <v>27</v>
      </c>
      <c r="I2271" s="241"/>
      <c r="J2271" s="242">
        <f>ROUND(I2271*H2271,2)</f>
        <v>0</v>
      </c>
      <c r="K2271" s="238" t="s">
        <v>242</v>
      </c>
      <c r="L2271" s="74"/>
      <c r="M2271" s="243" t="s">
        <v>22</v>
      </c>
      <c r="N2271" s="244" t="s">
        <v>47</v>
      </c>
      <c r="O2271" s="49"/>
      <c r="P2271" s="245">
        <f>O2271*H2271</f>
        <v>0</v>
      </c>
      <c r="Q2271" s="245">
        <v>7E-05</v>
      </c>
      <c r="R2271" s="245">
        <f>Q2271*H2271</f>
        <v>0.0018899999999999998</v>
      </c>
      <c r="S2271" s="245">
        <v>0</v>
      </c>
      <c r="T2271" s="246">
        <f>S2271*H2271</f>
        <v>0</v>
      </c>
      <c r="AR2271" s="26" t="s">
        <v>300</v>
      </c>
      <c r="AT2271" s="26" t="s">
        <v>210</v>
      </c>
      <c r="AU2271" s="26" t="s">
        <v>85</v>
      </c>
      <c r="AY2271" s="26" t="s">
        <v>208</v>
      </c>
      <c r="BE2271" s="247">
        <f>IF(N2271="základní",J2271,0)</f>
        <v>0</v>
      </c>
      <c r="BF2271" s="247">
        <f>IF(N2271="snížená",J2271,0)</f>
        <v>0</v>
      </c>
      <c r="BG2271" s="247">
        <f>IF(N2271="zákl. přenesená",J2271,0)</f>
        <v>0</v>
      </c>
      <c r="BH2271" s="247">
        <f>IF(N2271="sníž. přenesená",J2271,0)</f>
        <v>0</v>
      </c>
      <c r="BI2271" s="247">
        <f>IF(N2271="nulová",J2271,0)</f>
        <v>0</v>
      </c>
      <c r="BJ2271" s="26" t="s">
        <v>18</v>
      </c>
      <c r="BK2271" s="247">
        <f>ROUND(I2271*H2271,2)</f>
        <v>0</v>
      </c>
      <c r="BL2271" s="26" t="s">
        <v>300</v>
      </c>
      <c r="BM2271" s="26" t="s">
        <v>2450</v>
      </c>
    </row>
    <row r="2272" spans="2:51" s="12" customFormat="1" ht="13.5">
      <c r="B2272" s="251"/>
      <c r="C2272" s="252"/>
      <c r="D2272" s="248" t="s">
        <v>218</v>
      </c>
      <c r="E2272" s="253" t="s">
        <v>22</v>
      </c>
      <c r="F2272" s="254" t="s">
        <v>2451</v>
      </c>
      <c r="G2272" s="252"/>
      <c r="H2272" s="255">
        <v>6</v>
      </c>
      <c r="I2272" s="256"/>
      <c r="J2272" s="252"/>
      <c r="K2272" s="252"/>
      <c r="L2272" s="257"/>
      <c r="M2272" s="258"/>
      <c r="N2272" s="259"/>
      <c r="O2272" s="259"/>
      <c r="P2272" s="259"/>
      <c r="Q2272" s="259"/>
      <c r="R2272" s="259"/>
      <c r="S2272" s="259"/>
      <c r="T2272" s="260"/>
      <c r="AT2272" s="261" t="s">
        <v>218</v>
      </c>
      <c r="AU2272" s="261" t="s">
        <v>85</v>
      </c>
      <c r="AV2272" s="12" t="s">
        <v>85</v>
      </c>
      <c r="AW2272" s="12" t="s">
        <v>39</v>
      </c>
      <c r="AX2272" s="12" t="s">
        <v>76</v>
      </c>
      <c r="AY2272" s="261" t="s">
        <v>208</v>
      </c>
    </row>
    <row r="2273" spans="2:51" s="12" customFormat="1" ht="13.5">
      <c r="B2273" s="251"/>
      <c r="C2273" s="252"/>
      <c r="D2273" s="248" t="s">
        <v>218</v>
      </c>
      <c r="E2273" s="253" t="s">
        <v>22</v>
      </c>
      <c r="F2273" s="254" t="s">
        <v>2452</v>
      </c>
      <c r="G2273" s="252"/>
      <c r="H2273" s="255">
        <v>21</v>
      </c>
      <c r="I2273" s="256"/>
      <c r="J2273" s="252"/>
      <c r="K2273" s="252"/>
      <c r="L2273" s="257"/>
      <c r="M2273" s="258"/>
      <c r="N2273" s="259"/>
      <c r="O2273" s="259"/>
      <c r="P2273" s="259"/>
      <c r="Q2273" s="259"/>
      <c r="R2273" s="259"/>
      <c r="S2273" s="259"/>
      <c r="T2273" s="260"/>
      <c r="AT2273" s="261" t="s">
        <v>218</v>
      </c>
      <c r="AU2273" s="261" t="s">
        <v>85</v>
      </c>
      <c r="AV2273" s="12" t="s">
        <v>85</v>
      </c>
      <c r="AW2273" s="12" t="s">
        <v>39</v>
      </c>
      <c r="AX2273" s="12" t="s">
        <v>76</v>
      </c>
      <c r="AY2273" s="261" t="s">
        <v>208</v>
      </c>
    </row>
    <row r="2274" spans="2:51" s="13" customFormat="1" ht="13.5">
      <c r="B2274" s="262"/>
      <c r="C2274" s="263"/>
      <c r="D2274" s="248" t="s">
        <v>218</v>
      </c>
      <c r="E2274" s="264" t="s">
        <v>22</v>
      </c>
      <c r="F2274" s="265" t="s">
        <v>259</v>
      </c>
      <c r="G2274" s="263"/>
      <c r="H2274" s="266">
        <v>27</v>
      </c>
      <c r="I2274" s="267"/>
      <c r="J2274" s="263"/>
      <c r="K2274" s="263"/>
      <c r="L2274" s="268"/>
      <c r="M2274" s="269"/>
      <c r="N2274" s="270"/>
      <c r="O2274" s="270"/>
      <c r="P2274" s="270"/>
      <c r="Q2274" s="270"/>
      <c r="R2274" s="270"/>
      <c r="S2274" s="270"/>
      <c r="T2274" s="271"/>
      <c r="AT2274" s="272" t="s">
        <v>218</v>
      </c>
      <c r="AU2274" s="272" t="s">
        <v>85</v>
      </c>
      <c r="AV2274" s="13" t="s">
        <v>121</v>
      </c>
      <c r="AW2274" s="13" t="s">
        <v>39</v>
      </c>
      <c r="AX2274" s="13" t="s">
        <v>18</v>
      </c>
      <c r="AY2274" s="272" t="s">
        <v>208</v>
      </c>
    </row>
    <row r="2275" spans="2:65" s="1" customFormat="1" ht="25.5" customHeight="1">
      <c r="B2275" s="48"/>
      <c r="C2275" s="286" t="s">
        <v>2453</v>
      </c>
      <c r="D2275" s="286" t="s">
        <v>468</v>
      </c>
      <c r="E2275" s="287" t="s">
        <v>2454</v>
      </c>
      <c r="F2275" s="288" t="s">
        <v>2455</v>
      </c>
      <c r="G2275" s="289" t="s">
        <v>227</v>
      </c>
      <c r="H2275" s="290">
        <v>27</v>
      </c>
      <c r="I2275" s="291"/>
      <c r="J2275" s="292">
        <f>ROUND(I2275*H2275,2)</f>
        <v>0</v>
      </c>
      <c r="K2275" s="288" t="s">
        <v>22</v>
      </c>
      <c r="L2275" s="293"/>
      <c r="M2275" s="294" t="s">
        <v>22</v>
      </c>
      <c r="N2275" s="295" t="s">
        <v>47</v>
      </c>
      <c r="O2275" s="49"/>
      <c r="P2275" s="245">
        <f>O2275*H2275</f>
        <v>0</v>
      </c>
      <c r="Q2275" s="245">
        <v>0.0011</v>
      </c>
      <c r="R2275" s="245">
        <f>Q2275*H2275</f>
        <v>0.0297</v>
      </c>
      <c r="S2275" s="245">
        <v>0</v>
      </c>
      <c r="T2275" s="246">
        <f>S2275*H2275</f>
        <v>0</v>
      </c>
      <c r="AR2275" s="26" t="s">
        <v>559</v>
      </c>
      <c r="AT2275" s="26" t="s">
        <v>468</v>
      </c>
      <c r="AU2275" s="26" t="s">
        <v>85</v>
      </c>
      <c r="AY2275" s="26" t="s">
        <v>208</v>
      </c>
      <c r="BE2275" s="247">
        <f>IF(N2275="základní",J2275,0)</f>
        <v>0</v>
      </c>
      <c r="BF2275" s="247">
        <f>IF(N2275="snížená",J2275,0)</f>
        <v>0</v>
      </c>
      <c r="BG2275" s="247">
        <f>IF(N2275="zákl. přenesená",J2275,0)</f>
        <v>0</v>
      </c>
      <c r="BH2275" s="247">
        <f>IF(N2275="sníž. přenesená",J2275,0)</f>
        <v>0</v>
      </c>
      <c r="BI2275" s="247">
        <f>IF(N2275="nulová",J2275,0)</f>
        <v>0</v>
      </c>
      <c r="BJ2275" s="26" t="s">
        <v>18</v>
      </c>
      <c r="BK2275" s="247">
        <f>ROUND(I2275*H2275,2)</f>
        <v>0</v>
      </c>
      <c r="BL2275" s="26" t="s">
        <v>300</v>
      </c>
      <c r="BM2275" s="26" t="s">
        <v>2456</v>
      </c>
    </row>
    <row r="2276" spans="2:65" s="1" customFormat="1" ht="25.5" customHeight="1">
      <c r="B2276" s="48"/>
      <c r="C2276" s="236" t="s">
        <v>2457</v>
      </c>
      <c r="D2276" s="236" t="s">
        <v>210</v>
      </c>
      <c r="E2276" s="237" t="s">
        <v>2458</v>
      </c>
      <c r="F2276" s="238" t="s">
        <v>2459</v>
      </c>
      <c r="G2276" s="239" t="s">
        <v>2043</v>
      </c>
      <c r="H2276" s="307"/>
      <c r="I2276" s="241"/>
      <c r="J2276" s="242">
        <f>ROUND(I2276*H2276,2)</f>
        <v>0</v>
      </c>
      <c r="K2276" s="238" t="s">
        <v>214</v>
      </c>
      <c r="L2276" s="74"/>
      <c r="M2276" s="243" t="s">
        <v>22</v>
      </c>
      <c r="N2276" s="244" t="s">
        <v>47</v>
      </c>
      <c r="O2276" s="49"/>
      <c r="P2276" s="245">
        <f>O2276*H2276</f>
        <v>0</v>
      </c>
      <c r="Q2276" s="245">
        <v>0</v>
      </c>
      <c r="R2276" s="245">
        <f>Q2276*H2276</f>
        <v>0</v>
      </c>
      <c r="S2276" s="245">
        <v>0</v>
      </c>
      <c r="T2276" s="246">
        <f>S2276*H2276</f>
        <v>0</v>
      </c>
      <c r="AR2276" s="26" t="s">
        <v>300</v>
      </c>
      <c r="AT2276" s="26" t="s">
        <v>210</v>
      </c>
      <c r="AU2276" s="26" t="s">
        <v>85</v>
      </c>
      <c r="AY2276" s="26" t="s">
        <v>208</v>
      </c>
      <c r="BE2276" s="247">
        <f>IF(N2276="základní",J2276,0)</f>
        <v>0</v>
      </c>
      <c r="BF2276" s="247">
        <f>IF(N2276="snížená",J2276,0)</f>
        <v>0</v>
      </c>
      <c r="BG2276" s="247">
        <f>IF(N2276="zákl. přenesená",J2276,0)</f>
        <v>0</v>
      </c>
      <c r="BH2276" s="247">
        <f>IF(N2276="sníž. přenesená",J2276,0)</f>
        <v>0</v>
      </c>
      <c r="BI2276" s="247">
        <f>IF(N2276="nulová",J2276,0)</f>
        <v>0</v>
      </c>
      <c r="BJ2276" s="26" t="s">
        <v>18</v>
      </c>
      <c r="BK2276" s="247">
        <f>ROUND(I2276*H2276,2)</f>
        <v>0</v>
      </c>
      <c r="BL2276" s="26" t="s">
        <v>300</v>
      </c>
      <c r="BM2276" s="26" t="s">
        <v>2460</v>
      </c>
    </row>
    <row r="2277" spans="2:47" s="1" customFormat="1" ht="13.5">
      <c r="B2277" s="48"/>
      <c r="C2277" s="76"/>
      <c r="D2277" s="248" t="s">
        <v>216</v>
      </c>
      <c r="E2277" s="76"/>
      <c r="F2277" s="249" t="s">
        <v>2461</v>
      </c>
      <c r="G2277" s="76"/>
      <c r="H2277" s="76"/>
      <c r="I2277" s="206"/>
      <c r="J2277" s="76"/>
      <c r="K2277" s="76"/>
      <c r="L2277" s="74"/>
      <c r="M2277" s="250"/>
      <c r="N2277" s="49"/>
      <c r="O2277" s="49"/>
      <c r="P2277" s="49"/>
      <c r="Q2277" s="49"/>
      <c r="R2277" s="49"/>
      <c r="S2277" s="49"/>
      <c r="T2277" s="97"/>
      <c r="AT2277" s="26" t="s">
        <v>216</v>
      </c>
      <c r="AU2277" s="26" t="s">
        <v>85</v>
      </c>
    </row>
    <row r="2278" spans="2:63" s="11" customFormat="1" ht="29.85" customHeight="1">
      <c r="B2278" s="220"/>
      <c r="C2278" s="221"/>
      <c r="D2278" s="222" t="s">
        <v>75</v>
      </c>
      <c r="E2278" s="234" t="s">
        <v>2462</v>
      </c>
      <c r="F2278" s="234" t="s">
        <v>2463</v>
      </c>
      <c r="G2278" s="221"/>
      <c r="H2278" s="221"/>
      <c r="I2278" s="224"/>
      <c r="J2278" s="235">
        <f>BK2278</f>
        <v>0</v>
      </c>
      <c r="K2278" s="221"/>
      <c r="L2278" s="226"/>
      <c r="M2278" s="227"/>
      <c r="N2278" s="228"/>
      <c r="O2278" s="228"/>
      <c r="P2278" s="229">
        <f>SUM(P2279:P2320)</f>
        <v>0</v>
      </c>
      <c r="Q2278" s="228"/>
      <c r="R2278" s="229">
        <f>SUM(R2279:R2320)</f>
        <v>1.4823445</v>
      </c>
      <c r="S2278" s="228"/>
      <c r="T2278" s="230">
        <f>SUM(T2279:T2320)</f>
        <v>0</v>
      </c>
      <c r="AR2278" s="231" t="s">
        <v>104</v>
      </c>
      <c r="AT2278" s="232" t="s">
        <v>75</v>
      </c>
      <c r="AU2278" s="232" t="s">
        <v>18</v>
      </c>
      <c r="AY2278" s="231" t="s">
        <v>208</v>
      </c>
      <c r="BK2278" s="233">
        <f>SUM(BK2279:BK2320)</f>
        <v>0</v>
      </c>
    </row>
    <row r="2279" spans="2:65" s="1" customFormat="1" ht="38.25" customHeight="1">
      <c r="B2279" s="48"/>
      <c r="C2279" s="236" t="s">
        <v>2464</v>
      </c>
      <c r="D2279" s="236" t="s">
        <v>210</v>
      </c>
      <c r="E2279" s="237" t="s">
        <v>2465</v>
      </c>
      <c r="F2279" s="238" t="s">
        <v>2466</v>
      </c>
      <c r="G2279" s="239" t="s">
        <v>269</v>
      </c>
      <c r="H2279" s="240">
        <v>145</v>
      </c>
      <c r="I2279" s="241"/>
      <c r="J2279" s="242">
        <f>ROUND(I2279*H2279,2)</f>
        <v>0</v>
      </c>
      <c r="K2279" s="238" t="s">
        <v>22</v>
      </c>
      <c r="L2279" s="74"/>
      <c r="M2279" s="243" t="s">
        <v>22</v>
      </c>
      <c r="N2279" s="244" t="s">
        <v>47</v>
      </c>
      <c r="O2279" s="49"/>
      <c r="P2279" s="245">
        <f>O2279*H2279</f>
        <v>0</v>
      </c>
      <c r="Q2279" s="245">
        <v>0.00269</v>
      </c>
      <c r="R2279" s="245">
        <f>Q2279*H2279</f>
        <v>0.39005</v>
      </c>
      <c r="S2279" s="245">
        <v>0</v>
      </c>
      <c r="T2279" s="246">
        <f>S2279*H2279</f>
        <v>0</v>
      </c>
      <c r="AR2279" s="26" t="s">
        <v>300</v>
      </c>
      <c r="AT2279" s="26" t="s">
        <v>210</v>
      </c>
      <c r="AU2279" s="26" t="s">
        <v>85</v>
      </c>
      <c r="AY2279" s="26" t="s">
        <v>208</v>
      </c>
      <c r="BE2279" s="247">
        <f>IF(N2279="základní",J2279,0)</f>
        <v>0</v>
      </c>
      <c r="BF2279" s="247">
        <f>IF(N2279="snížená",J2279,0)</f>
        <v>0</v>
      </c>
      <c r="BG2279" s="247">
        <f>IF(N2279="zákl. přenesená",J2279,0)</f>
        <v>0</v>
      </c>
      <c r="BH2279" s="247">
        <f>IF(N2279="sníž. přenesená",J2279,0)</f>
        <v>0</v>
      </c>
      <c r="BI2279" s="247">
        <f>IF(N2279="nulová",J2279,0)</f>
        <v>0</v>
      </c>
      <c r="BJ2279" s="26" t="s">
        <v>18</v>
      </c>
      <c r="BK2279" s="247">
        <f>ROUND(I2279*H2279,2)</f>
        <v>0</v>
      </c>
      <c r="BL2279" s="26" t="s">
        <v>300</v>
      </c>
      <c r="BM2279" s="26" t="s">
        <v>2467</v>
      </c>
    </row>
    <row r="2280" spans="2:51" s="14" customFormat="1" ht="13.5">
      <c r="B2280" s="273"/>
      <c r="C2280" s="274"/>
      <c r="D2280" s="248" t="s">
        <v>218</v>
      </c>
      <c r="E2280" s="275" t="s">
        <v>22</v>
      </c>
      <c r="F2280" s="276" t="s">
        <v>2468</v>
      </c>
      <c r="G2280" s="274"/>
      <c r="H2280" s="275" t="s">
        <v>22</v>
      </c>
      <c r="I2280" s="277"/>
      <c r="J2280" s="274"/>
      <c r="K2280" s="274"/>
      <c r="L2280" s="278"/>
      <c r="M2280" s="279"/>
      <c r="N2280" s="280"/>
      <c r="O2280" s="280"/>
      <c r="P2280" s="280"/>
      <c r="Q2280" s="280"/>
      <c r="R2280" s="280"/>
      <c r="S2280" s="280"/>
      <c r="T2280" s="281"/>
      <c r="AT2280" s="282" t="s">
        <v>218</v>
      </c>
      <c r="AU2280" s="282" t="s">
        <v>85</v>
      </c>
      <c r="AV2280" s="14" t="s">
        <v>18</v>
      </c>
      <c r="AW2280" s="14" t="s">
        <v>39</v>
      </c>
      <c r="AX2280" s="14" t="s">
        <v>76</v>
      </c>
      <c r="AY2280" s="282" t="s">
        <v>208</v>
      </c>
    </row>
    <row r="2281" spans="2:51" s="12" customFormat="1" ht="13.5">
      <c r="B2281" s="251"/>
      <c r="C2281" s="252"/>
      <c r="D2281" s="248" t="s">
        <v>218</v>
      </c>
      <c r="E2281" s="253" t="s">
        <v>22</v>
      </c>
      <c r="F2281" s="254" t="s">
        <v>2469</v>
      </c>
      <c r="G2281" s="252"/>
      <c r="H2281" s="255">
        <v>145</v>
      </c>
      <c r="I2281" s="256"/>
      <c r="J2281" s="252"/>
      <c r="K2281" s="252"/>
      <c r="L2281" s="257"/>
      <c r="M2281" s="258"/>
      <c r="N2281" s="259"/>
      <c r="O2281" s="259"/>
      <c r="P2281" s="259"/>
      <c r="Q2281" s="259"/>
      <c r="R2281" s="259"/>
      <c r="S2281" s="259"/>
      <c r="T2281" s="260"/>
      <c r="AT2281" s="261" t="s">
        <v>218</v>
      </c>
      <c r="AU2281" s="261" t="s">
        <v>85</v>
      </c>
      <c r="AV2281" s="12" t="s">
        <v>85</v>
      </c>
      <c r="AW2281" s="12" t="s">
        <v>39</v>
      </c>
      <c r="AX2281" s="12" t="s">
        <v>18</v>
      </c>
      <c r="AY2281" s="261" t="s">
        <v>208</v>
      </c>
    </row>
    <row r="2282" spans="2:65" s="1" customFormat="1" ht="25.5" customHeight="1">
      <c r="B2282" s="48"/>
      <c r="C2282" s="236" t="s">
        <v>2470</v>
      </c>
      <c r="D2282" s="236" t="s">
        <v>210</v>
      </c>
      <c r="E2282" s="237" t="s">
        <v>2471</v>
      </c>
      <c r="F2282" s="238" t="s">
        <v>2472</v>
      </c>
      <c r="G2282" s="239" t="s">
        <v>269</v>
      </c>
      <c r="H2282" s="240">
        <v>4</v>
      </c>
      <c r="I2282" s="241"/>
      <c r="J2282" s="242">
        <f>ROUND(I2282*H2282,2)</f>
        <v>0</v>
      </c>
      <c r="K2282" s="238" t="s">
        <v>22</v>
      </c>
      <c r="L2282" s="74"/>
      <c r="M2282" s="243" t="s">
        <v>22</v>
      </c>
      <c r="N2282" s="244" t="s">
        <v>47</v>
      </c>
      <c r="O2282" s="49"/>
      <c r="P2282" s="245">
        <f>O2282*H2282</f>
        <v>0</v>
      </c>
      <c r="Q2282" s="245">
        <v>0.00278</v>
      </c>
      <c r="R2282" s="245">
        <f>Q2282*H2282</f>
        <v>0.01112</v>
      </c>
      <c r="S2282" s="245">
        <v>0</v>
      </c>
      <c r="T2282" s="246">
        <f>S2282*H2282</f>
        <v>0</v>
      </c>
      <c r="AR2282" s="26" t="s">
        <v>859</v>
      </c>
      <c r="AT2282" s="26" t="s">
        <v>210</v>
      </c>
      <c r="AU2282" s="26" t="s">
        <v>85</v>
      </c>
      <c r="AY2282" s="26" t="s">
        <v>208</v>
      </c>
      <c r="BE2282" s="247">
        <f>IF(N2282="základní",J2282,0)</f>
        <v>0</v>
      </c>
      <c r="BF2282" s="247">
        <f>IF(N2282="snížená",J2282,0)</f>
        <v>0</v>
      </c>
      <c r="BG2282" s="247">
        <f>IF(N2282="zákl. přenesená",J2282,0)</f>
        <v>0</v>
      </c>
      <c r="BH2282" s="247">
        <f>IF(N2282="sníž. přenesená",J2282,0)</f>
        <v>0</v>
      </c>
      <c r="BI2282" s="247">
        <f>IF(N2282="nulová",J2282,0)</f>
        <v>0</v>
      </c>
      <c r="BJ2282" s="26" t="s">
        <v>18</v>
      </c>
      <c r="BK2282" s="247">
        <f>ROUND(I2282*H2282,2)</f>
        <v>0</v>
      </c>
      <c r="BL2282" s="26" t="s">
        <v>859</v>
      </c>
      <c r="BM2282" s="26" t="s">
        <v>2473</v>
      </c>
    </row>
    <row r="2283" spans="2:51" s="14" customFormat="1" ht="13.5">
      <c r="B2283" s="273"/>
      <c r="C2283" s="274"/>
      <c r="D2283" s="248" t="s">
        <v>218</v>
      </c>
      <c r="E2283" s="275" t="s">
        <v>22</v>
      </c>
      <c r="F2283" s="276" t="s">
        <v>2468</v>
      </c>
      <c r="G2283" s="274"/>
      <c r="H2283" s="275" t="s">
        <v>22</v>
      </c>
      <c r="I2283" s="277"/>
      <c r="J2283" s="274"/>
      <c r="K2283" s="274"/>
      <c r="L2283" s="278"/>
      <c r="M2283" s="279"/>
      <c r="N2283" s="280"/>
      <c r="O2283" s="280"/>
      <c r="P2283" s="280"/>
      <c r="Q2283" s="280"/>
      <c r="R2283" s="280"/>
      <c r="S2283" s="280"/>
      <c r="T2283" s="281"/>
      <c r="AT2283" s="282" t="s">
        <v>218</v>
      </c>
      <c r="AU2283" s="282" t="s">
        <v>85</v>
      </c>
      <c r="AV2283" s="14" t="s">
        <v>18</v>
      </c>
      <c r="AW2283" s="14" t="s">
        <v>39</v>
      </c>
      <c r="AX2283" s="14" t="s">
        <v>76</v>
      </c>
      <c r="AY2283" s="282" t="s">
        <v>208</v>
      </c>
    </row>
    <row r="2284" spans="2:51" s="12" customFormat="1" ht="13.5">
      <c r="B2284" s="251"/>
      <c r="C2284" s="252"/>
      <c r="D2284" s="248" t="s">
        <v>218</v>
      </c>
      <c r="E2284" s="253" t="s">
        <v>22</v>
      </c>
      <c r="F2284" s="254" t="s">
        <v>2474</v>
      </c>
      <c r="G2284" s="252"/>
      <c r="H2284" s="255">
        <v>4</v>
      </c>
      <c r="I2284" s="256"/>
      <c r="J2284" s="252"/>
      <c r="K2284" s="252"/>
      <c r="L2284" s="257"/>
      <c r="M2284" s="258"/>
      <c r="N2284" s="259"/>
      <c r="O2284" s="259"/>
      <c r="P2284" s="259"/>
      <c r="Q2284" s="259"/>
      <c r="R2284" s="259"/>
      <c r="S2284" s="259"/>
      <c r="T2284" s="260"/>
      <c r="AT2284" s="261" t="s">
        <v>218</v>
      </c>
      <c r="AU2284" s="261" t="s">
        <v>85</v>
      </c>
      <c r="AV2284" s="12" t="s">
        <v>85</v>
      </c>
      <c r="AW2284" s="12" t="s">
        <v>39</v>
      </c>
      <c r="AX2284" s="12" t="s">
        <v>18</v>
      </c>
      <c r="AY2284" s="261" t="s">
        <v>208</v>
      </c>
    </row>
    <row r="2285" spans="2:65" s="1" customFormat="1" ht="25.5" customHeight="1">
      <c r="B2285" s="48"/>
      <c r="C2285" s="236" t="s">
        <v>2475</v>
      </c>
      <c r="D2285" s="236" t="s">
        <v>210</v>
      </c>
      <c r="E2285" s="237" t="s">
        <v>2476</v>
      </c>
      <c r="F2285" s="238" t="s">
        <v>2477</v>
      </c>
      <c r="G2285" s="239" t="s">
        <v>269</v>
      </c>
      <c r="H2285" s="240">
        <v>4</v>
      </c>
      <c r="I2285" s="241"/>
      <c r="J2285" s="242">
        <f>ROUND(I2285*H2285,2)</f>
        <v>0</v>
      </c>
      <c r="K2285" s="238" t="s">
        <v>22</v>
      </c>
      <c r="L2285" s="74"/>
      <c r="M2285" s="243" t="s">
        <v>22</v>
      </c>
      <c r="N2285" s="244" t="s">
        <v>47</v>
      </c>
      <c r="O2285" s="49"/>
      <c r="P2285" s="245">
        <f>O2285*H2285</f>
        <v>0</v>
      </c>
      <c r="Q2285" s="245">
        <v>0.00291</v>
      </c>
      <c r="R2285" s="245">
        <f>Q2285*H2285</f>
        <v>0.01164</v>
      </c>
      <c r="S2285" s="245">
        <v>0</v>
      </c>
      <c r="T2285" s="246">
        <f>S2285*H2285</f>
        <v>0</v>
      </c>
      <c r="AR2285" s="26" t="s">
        <v>859</v>
      </c>
      <c r="AT2285" s="26" t="s">
        <v>210</v>
      </c>
      <c r="AU2285" s="26" t="s">
        <v>85</v>
      </c>
      <c r="AY2285" s="26" t="s">
        <v>208</v>
      </c>
      <c r="BE2285" s="247">
        <f>IF(N2285="základní",J2285,0)</f>
        <v>0</v>
      </c>
      <c r="BF2285" s="247">
        <f>IF(N2285="snížená",J2285,0)</f>
        <v>0</v>
      </c>
      <c r="BG2285" s="247">
        <f>IF(N2285="zákl. přenesená",J2285,0)</f>
        <v>0</v>
      </c>
      <c r="BH2285" s="247">
        <f>IF(N2285="sníž. přenesená",J2285,0)</f>
        <v>0</v>
      </c>
      <c r="BI2285" s="247">
        <f>IF(N2285="nulová",J2285,0)</f>
        <v>0</v>
      </c>
      <c r="BJ2285" s="26" t="s">
        <v>18</v>
      </c>
      <c r="BK2285" s="247">
        <f>ROUND(I2285*H2285,2)</f>
        <v>0</v>
      </c>
      <c r="BL2285" s="26" t="s">
        <v>859</v>
      </c>
      <c r="BM2285" s="26" t="s">
        <v>2478</v>
      </c>
    </row>
    <row r="2286" spans="2:51" s="14" customFormat="1" ht="13.5">
      <c r="B2286" s="273"/>
      <c r="C2286" s="274"/>
      <c r="D2286" s="248" t="s">
        <v>218</v>
      </c>
      <c r="E2286" s="275" t="s">
        <v>22</v>
      </c>
      <c r="F2286" s="276" t="s">
        <v>2468</v>
      </c>
      <c r="G2286" s="274"/>
      <c r="H2286" s="275" t="s">
        <v>22</v>
      </c>
      <c r="I2286" s="277"/>
      <c r="J2286" s="274"/>
      <c r="K2286" s="274"/>
      <c r="L2286" s="278"/>
      <c r="M2286" s="279"/>
      <c r="N2286" s="280"/>
      <c r="O2286" s="280"/>
      <c r="P2286" s="280"/>
      <c r="Q2286" s="280"/>
      <c r="R2286" s="280"/>
      <c r="S2286" s="280"/>
      <c r="T2286" s="281"/>
      <c r="AT2286" s="282" t="s">
        <v>218</v>
      </c>
      <c r="AU2286" s="282" t="s">
        <v>85</v>
      </c>
      <c r="AV2286" s="14" t="s">
        <v>18</v>
      </c>
      <c r="AW2286" s="14" t="s">
        <v>39</v>
      </c>
      <c r="AX2286" s="14" t="s">
        <v>76</v>
      </c>
      <c r="AY2286" s="282" t="s">
        <v>208</v>
      </c>
    </row>
    <row r="2287" spans="2:51" s="12" customFormat="1" ht="13.5">
      <c r="B2287" s="251"/>
      <c r="C2287" s="252"/>
      <c r="D2287" s="248" t="s">
        <v>218</v>
      </c>
      <c r="E2287" s="253" t="s">
        <v>22</v>
      </c>
      <c r="F2287" s="254" t="s">
        <v>2479</v>
      </c>
      <c r="G2287" s="252"/>
      <c r="H2287" s="255">
        <v>4</v>
      </c>
      <c r="I2287" s="256"/>
      <c r="J2287" s="252"/>
      <c r="K2287" s="252"/>
      <c r="L2287" s="257"/>
      <c r="M2287" s="258"/>
      <c r="N2287" s="259"/>
      <c r="O2287" s="259"/>
      <c r="P2287" s="259"/>
      <c r="Q2287" s="259"/>
      <c r="R2287" s="259"/>
      <c r="S2287" s="259"/>
      <c r="T2287" s="260"/>
      <c r="AT2287" s="261" t="s">
        <v>218</v>
      </c>
      <c r="AU2287" s="261" t="s">
        <v>85</v>
      </c>
      <c r="AV2287" s="12" t="s">
        <v>85</v>
      </c>
      <c r="AW2287" s="12" t="s">
        <v>39</v>
      </c>
      <c r="AX2287" s="12" t="s">
        <v>18</v>
      </c>
      <c r="AY2287" s="261" t="s">
        <v>208</v>
      </c>
    </row>
    <row r="2288" spans="2:65" s="1" customFormat="1" ht="38.25" customHeight="1">
      <c r="B2288" s="48"/>
      <c r="C2288" s="236" t="s">
        <v>2480</v>
      </c>
      <c r="D2288" s="236" t="s">
        <v>210</v>
      </c>
      <c r="E2288" s="237" t="s">
        <v>2481</v>
      </c>
      <c r="F2288" s="238" t="s">
        <v>2482</v>
      </c>
      <c r="G2288" s="239" t="s">
        <v>269</v>
      </c>
      <c r="H2288" s="240">
        <v>158.21</v>
      </c>
      <c r="I2288" s="241"/>
      <c r="J2288" s="242">
        <f>ROUND(I2288*H2288,2)</f>
        <v>0</v>
      </c>
      <c r="K2288" s="238" t="s">
        <v>22</v>
      </c>
      <c r="L2288" s="74"/>
      <c r="M2288" s="243" t="s">
        <v>22</v>
      </c>
      <c r="N2288" s="244" t="s">
        <v>47</v>
      </c>
      <c r="O2288" s="49"/>
      <c r="P2288" s="245">
        <f>O2288*H2288</f>
        <v>0</v>
      </c>
      <c r="Q2288" s="245">
        <v>0.00425</v>
      </c>
      <c r="R2288" s="245">
        <f>Q2288*H2288</f>
        <v>0.6723925000000001</v>
      </c>
      <c r="S2288" s="245">
        <v>0</v>
      </c>
      <c r="T2288" s="246">
        <f>S2288*H2288</f>
        <v>0</v>
      </c>
      <c r="AR2288" s="26" t="s">
        <v>859</v>
      </c>
      <c r="AT2288" s="26" t="s">
        <v>210</v>
      </c>
      <c r="AU2288" s="26" t="s">
        <v>85</v>
      </c>
      <c r="AY2288" s="26" t="s">
        <v>208</v>
      </c>
      <c r="BE2288" s="247">
        <f>IF(N2288="základní",J2288,0)</f>
        <v>0</v>
      </c>
      <c r="BF2288" s="247">
        <f>IF(N2288="snížená",J2288,0)</f>
        <v>0</v>
      </c>
      <c r="BG2288" s="247">
        <f>IF(N2288="zákl. přenesená",J2288,0)</f>
        <v>0</v>
      </c>
      <c r="BH2288" s="247">
        <f>IF(N2288="sníž. přenesená",J2288,0)</f>
        <v>0</v>
      </c>
      <c r="BI2288" s="247">
        <f>IF(N2288="nulová",J2288,0)</f>
        <v>0</v>
      </c>
      <c r="BJ2288" s="26" t="s">
        <v>18</v>
      </c>
      <c r="BK2288" s="247">
        <f>ROUND(I2288*H2288,2)</f>
        <v>0</v>
      </c>
      <c r="BL2288" s="26" t="s">
        <v>859</v>
      </c>
      <c r="BM2288" s="26" t="s">
        <v>2483</v>
      </c>
    </row>
    <row r="2289" spans="2:51" s="14" customFormat="1" ht="13.5">
      <c r="B2289" s="273"/>
      <c r="C2289" s="274"/>
      <c r="D2289" s="248" t="s">
        <v>218</v>
      </c>
      <c r="E2289" s="275" t="s">
        <v>22</v>
      </c>
      <c r="F2289" s="276" t="s">
        <v>2468</v>
      </c>
      <c r="G2289" s="274"/>
      <c r="H2289" s="275" t="s">
        <v>22</v>
      </c>
      <c r="I2289" s="277"/>
      <c r="J2289" s="274"/>
      <c r="K2289" s="274"/>
      <c r="L2289" s="278"/>
      <c r="M2289" s="279"/>
      <c r="N2289" s="280"/>
      <c r="O2289" s="280"/>
      <c r="P2289" s="280"/>
      <c r="Q2289" s="280"/>
      <c r="R2289" s="280"/>
      <c r="S2289" s="280"/>
      <c r="T2289" s="281"/>
      <c r="AT2289" s="282" t="s">
        <v>218</v>
      </c>
      <c r="AU2289" s="282" t="s">
        <v>85</v>
      </c>
      <c r="AV2289" s="14" t="s">
        <v>18</v>
      </c>
      <c r="AW2289" s="14" t="s">
        <v>39</v>
      </c>
      <c r="AX2289" s="14" t="s">
        <v>76</v>
      </c>
      <c r="AY2289" s="282" t="s">
        <v>208</v>
      </c>
    </row>
    <row r="2290" spans="2:51" s="12" customFormat="1" ht="13.5">
      <c r="B2290" s="251"/>
      <c r="C2290" s="252"/>
      <c r="D2290" s="248" t="s">
        <v>218</v>
      </c>
      <c r="E2290" s="253" t="s">
        <v>22</v>
      </c>
      <c r="F2290" s="254" t="s">
        <v>2484</v>
      </c>
      <c r="G2290" s="252"/>
      <c r="H2290" s="255">
        <v>210</v>
      </c>
      <c r="I2290" s="256"/>
      <c r="J2290" s="252"/>
      <c r="K2290" s="252"/>
      <c r="L2290" s="257"/>
      <c r="M2290" s="258"/>
      <c r="N2290" s="259"/>
      <c r="O2290" s="259"/>
      <c r="P2290" s="259"/>
      <c r="Q2290" s="259"/>
      <c r="R2290" s="259"/>
      <c r="S2290" s="259"/>
      <c r="T2290" s="260"/>
      <c r="AT2290" s="261" t="s">
        <v>218</v>
      </c>
      <c r="AU2290" s="261" t="s">
        <v>85</v>
      </c>
      <c r="AV2290" s="12" t="s">
        <v>85</v>
      </c>
      <c r="AW2290" s="12" t="s">
        <v>39</v>
      </c>
      <c r="AX2290" s="12" t="s">
        <v>76</v>
      </c>
      <c r="AY2290" s="261" t="s">
        <v>208</v>
      </c>
    </row>
    <row r="2291" spans="2:51" s="12" customFormat="1" ht="13.5">
      <c r="B2291" s="251"/>
      <c r="C2291" s="252"/>
      <c r="D2291" s="248" t="s">
        <v>218</v>
      </c>
      <c r="E2291" s="253" t="s">
        <v>22</v>
      </c>
      <c r="F2291" s="254" t="s">
        <v>2485</v>
      </c>
      <c r="G2291" s="252"/>
      <c r="H2291" s="255">
        <v>-51.79</v>
      </c>
      <c r="I2291" s="256"/>
      <c r="J2291" s="252"/>
      <c r="K2291" s="252"/>
      <c r="L2291" s="257"/>
      <c r="M2291" s="258"/>
      <c r="N2291" s="259"/>
      <c r="O2291" s="259"/>
      <c r="P2291" s="259"/>
      <c r="Q2291" s="259"/>
      <c r="R2291" s="259"/>
      <c r="S2291" s="259"/>
      <c r="T2291" s="260"/>
      <c r="AT2291" s="261" t="s">
        <v>218</v>
      </c>
      <c r="AU2291" s="261" t="s">
        <v>85</v>
      </c>
      <c r="AV2291" s="12" t="s">
        <v>85</v>
      </c>
      <c r="AW2291" s="12" t="s">
        <v>39</v>
      </c>
      <c r="AX2291" s="12" t="s">
        <v>76</v>
      </c>
      <c r="AY2291" s="261" t="s">
        <v>208</v>
      </c>
    </row>
    <row r="2292" spans="2:51" s="13" customFormat="1" ht="13.5">
      <c r="B2292" s="262"/>
      <c r="C2292" s="263"/>
      <c r="D2292" s="248" t="s">
        <v>218</v>
      </c>
      <c r="E2292" s="264" t="s">
        <v>22</v>
      </c>
      <c r="F2292" s="265" t="s">
        <v>259</v>
      </c>
      <c r="G2292" s="263"/>
      <c r="H2292" s="266">
        <v>158.21</v>
      </c>
      <c r="I2292" s="267"/>
      <c r="J2292" s="263"/>
      <c r="K2292" s="263"/>
      <c r="L2292" s="268"/>
      <c r="M2292" s="269"/>
      <c r="N2292" s="270"/>
      <c r="O2292" s="270"/>
      <c r="P2292" s="270"/>
      <c r="Q2292" s="270"/>
      <c r="R2292" s="270"/>
      <c r="S2292" s="270"/>
      <c r="T2292" s="271"/>
      <c r="AT2292" s="272" t="s">
        <v>218</v>
      </c>
      <c r="AU2292" s="272" t="s">
        <v>85</v>
      </c>
      <c r="AV2292" s="13" t="s">
        <v>121</v>
      </c>
      <c r="AW2292" s="13" t="s">
        <v>39</v>
      </c>
      <c r="AX2292" s="13" t="s">
        <v>18</v>
      </c>
      <c r="AY2292" s="272" t="s">
        <v>208</v>
      </c>
    </row>
    <row r="2293" spans="2:65" s="1" customFormat="1" ht="38.25" customHeight="1">
      <c r="B2293" s="48"/>
      <c r="C2293" s="236" t="s">
        <v>2486</v>
      </c>
      <c r="D2293" s="236" t="s">
        <v>210</v>
      </c>
      <c r="E2293" s="237" t="s">
        <v>2487</v>
      </c>
      <c r="F2293" s="238" t="s">
        <v>2488</v>
      </c>
      <c r="G2293" s="239" t="s">
        <v>269</v>
      </c>
      <c r="H2293" s="240">
        <v>19</v>
      </c>
      <c r="I2293" s="241"/>
      <c r="J2293" s="242">
        <f>ROUND(I2293*H2293,2)</f>
        <v>0</v>
      </c>
      <c r="K2293" s="238" t="s">
        <v>22</v>
      </c>
      <c r="L2293" s="74"/>
      <c r="M2293" s="243" t="s">
        <v>22</v>
      </c>
      <c r="N2293" s="244" t="s">
        <v>47</v>
      </c>
      <c r="O2293" s="49"/>
      <c r="P2293" s="245">
        <f>O2293*H2293</f>
        <v>0</v>
      </c>
      <c r="Q2293" s="245">
        <v>0.00797</v>
      </c>
      <c r="R2293" s="245">
        <f>Q2293*H2293</f>
        <v>0.15142999999999998</v>
      </c>
      <c r="S2293" s="245">
        <v>0</v>
      </c>
      <c r="T2293" s="246">
        <f>S2293*H2293</f>
        <v>0</v>
      </c>
      <c r="AR2293" s="26" t="s">
        <v>859</v>
      </c>
      <c r="AT2293" s="26" t="s">
        <v>210</v>
      </c>
      <c r="AU2293" s="26" t="s">
        <v>85</v>
      </c>
      <c r="AY2293" s="26" t="s">
        <v>208</v>
      </c>
      <c r="BE2293" s="247">
        <f>IF(N2293="základní",J2293,0)</f>
        <v>0</v>
      </c>
      <c r="BF2293" s="247">
        <f>IF(N2293="snížená",J2293,0)</f>
        <v>0</v>
      </c>
      <c r="BG2293" s="247">
        <f>IF(N2293="zákl. přenesená",J2293,0)</f>
        <v>0</v>
      </c>
      <c r="BH2293" s="247">
        <f>IF(N2293="sníž. přenesená",J2293,0)</f>
        <v>0</v>
      </c>
      <c r="BI2293" s="247">
        <f>IF(N2293="nulová",J2293,0)</f>
        <v>0</v>
      </c>
      <c r="BJ2293" s="26" t="s">
        <v>18</v>
      </c>
      <c r="BK2293" s="247">
        <f>ROUND(I2293*H2293,2)</f>
        <v>0</v>
      </c>
      <c r="BL2293" s="26" t="s">
        <v>859</v>
      </c>
      <c r="BM2293" s="26" t="s">
        <v>2489</v>
      </c>
    </row>
    <row r="2294" spans="2:51" s="14" customFormat="1" ht="13.5">
      <c r="B2294" s="273"/>
      <c r="C2294" s="274"/>
      <c r="D2294" s="248" t="s">
        <v>218</v>
      </c>
      <c r="E2294" s="275" t="s">
        <v>22</v>
      </c>
      <c r="F2294" s="276" t="s">
        <v>2468</v>
      </c>
      <c r="G2294" s="274"/>
      <c r="H2294" s="275" t="s">
        <v>22</v>
      </c>
      <c r="I2294" s="277"/>
      <c r="J2294" s="274"/>
      <c r="K2294" s="274"/>
      <c r="L2294" s="278"/>
      <c r="M2294" s="279"/>
      <c r="N2294" s="280"/>
      <c r="O2294" s="280"/>
      <c r="P2294" s="280"/>
      <c r="Q2294" s="280"/>
      <c r="R2294" s="280"/>
      <c r="S2294" s="280"/>
      <c r="T2294" s="281"/>
      <c r="AT2294" s="282" t="s">
        <v>218</v>
      </c>
      <c r="AU2294" s="282" t="s">
        <v>85</v>
      </c>
      <c r="AV2294" s="14" t="s">
        <v>18</v>
      </c>
      <c r="AW2294" s="14" t="s">
        <v>39</v>
      </c>
      <c r="AX2294" s="14" t="s">
        <v>76</v>
      </c>
      <c r="AY2294" s="282" t="s">
        <v>208</v>
      </c>
    </row>
    <row r="2295" spans="2:51" s="12" customFormat="1" ht="13.5">
      <c r="B2295" s="251"/>
      <c r="C2295" s="252"/>
      <c r="D2295" s="248" t="s">
        <v>218</v>
      </c>
      <c r="E2295" s="253" t="s">
        <v>22</v>
      </c>
      <c r="F2295" s="254" t="s">
        <v>2490</v>
      </c>
      <c r="G2295" s="252"/>
      <c r="H2295" s="255">
        <v>19</v>
      </c>
      <c r="I2295" s="256"/>
      <c r="J2295" s="252"/>
      <c r="K2295" s="252"/>
      <c r="L2295" s="257"/>
      <c r="M2295" s="258"/>
      <c r="N2295" s="259"/>
      <c r="O2295" s="259"/>
      <c r="P2295" s="259"/>
      <c r="Q2295" s="259"/>
      <c r="R2295" s="259"/>
      <c r="S2295" s="259"/>
      <c r="T2295" s="260"/>
      <c r="AT2295" s="261" t="s">
        <v>218</v>
      </c>
      <c r="AU2295" s="261" t="s">
        <v>85</v>
      </c>
      <c r="AV2295" s="12" t="s">
        <v>85</v>
      </c>
      <c r="AW2295" s="12" t="s">
        <v>39</v>
      </c>
      <c r="AX2295" s="12" t="s">
        <v>18</v>
      </c>
      <c r="AY2295" s="261" t="s">
        <v>208</v>
      </c>
    </row>
    <row r="2296" spans="2:65" s="1" customFormat="1" ht="38.25" customHeight="1">
      <c r="B2296" s="48"/>
      <c r="C2296" s="236" t="s">
        <v>2491</v>
      </c>
      <c r="D2296" s="236" t="s">
        <v>210</v>
      </c>
      <c r="E2296" s="237" t="s">
        <v>2492</v>
      </c>
      <c r="F2296" s="238" t="s">
        <v>2493</v>
      </c>
      <c r="G2296" s="239" t="s">
        <v>269</v>
      </c>
      <c r="H2296" s="240">
        <v>62</v>
      </c>
      <c r="I2296" s="241"/>
      <c r="J2296" s="242">
        <f>ROUND(I2296*H2296,2)</f>
        <v>0</v>
      </c>
      <c r="K2296" s="238" t="s">
        <v>22</v>
      </c>
      <c r="L2296" s="74"/>
      <c r="M2296" s="243" t="s">
        <v>22</v>
      </c>
      <c r="N2296" s="244" t="s">
        <v>47</v>
      </c>
      <c r="O2296" s="49"/>
      <c r="P2296" s="245">
        <f>O2296*H2296</f>
        <v>0</v>
      </c>
      <c r="Q2296" s="245">
        <v>0.00352</v>
      </c>
      <c r="R2296" s="245">
        <f>Q2296*H2296</f>
        <v>0.21824000000000002</v>
      </c>
      <c r="S2296" s="245">
        <v>0</v>
      </c>
      <c r="T2296" s="246">
        <f>S2296*H2296</f>
        <v>0</v>
      </c>
      <c r="AR2296" s="26" t="s">
        <v>859</v>
      </c>
      <c r="AT2296" s="26" t="s">
        <v>210</v>
      </c>
      <c r="AU2296" s="26" t="s">
        <v>85</v>
      </c>
      <c r="AY2296" s="26" t="s">
        <v>208</v>
      </c>
      <c r="BE2296" s="247">
        <f>IF(N2296="základní",J2296,0)</f>
        <v>0</v>
      </c>
      <c r="BF2296" s="247">
        <f>IF(N2296="snížená",J2296,0)</f>
        <v>0</v>
      </c>
      <c r="BG2296" s="247">
        <f>IF(N2296="zákl. přenesená",J2296,0)</f>
        <v>0</v>
      </c>
      <c r="BH2296" s="247">
        <f>IF(N2296="sníž. přenesená",J2296,0)</f>
        <v>0</v>
      </c>
      <c r="BI2296" s="247">
        <f>IF(N2296="nulová",J2296,0)</f>
        <v>0</v>
      </c>
      <c r="BJ2296" s="26" t="s">
        <v>18</v>
      </c>
      <c r="BK2296" s="247">
        <f>ROUND(I2296*H2296,2)</f>
        <v>0</v>
      </c>
      <c r="BL2296" s="26" t="s">
        <v>859</v>
      </c>
      <c r="BM2296" s="26" t="s">
        <v>2494</v>
      </c>
    </row>
    <row r="2297" spans="2:51" s="14" customFormat="1" ht="13.5">
      <c r="B2297" s="273"/>
      <c r="C2297" s="274"/>
      <c r="D2297" s="248" t="s">
        <v>218</v>
      </c>
      <c r="E2297" s="275" t="s">
        <v>22</v>
      </c>
      <c r="F2297" s="276" t="s">
        <v>2468</v>
      </c>
      <c r="G2297" s="274"/>
      <c r="H2297" s="275" t="s">
        <v>22</v>
      </c>
      <c r="I2297" s="277"/>
      <c r="J2297" s="274"/>
      <c r="K2297" s="274"/>
      <c r="L2297" s="278"/>
      <c r="M2297" s="279"/>
      <c r="N2297" s="280"/>
      <c r="O2297" s="280"/>
      <c r="P2297" s="280"/>
      <c r="Q2297" s="280"/>
      <c r="R2297" s="280"/>
      <c r="S2297" s="280"/>
      <c r="T2297" s="281"/>
      <c r="AT2297" s="282" t="s">
        <v>218</v>
      </c>
      <c r="AU2297" s="282" t="s">
        <v>85</v>
      </c>
      <c r="AV2297" s="14" t="s">
        <v>18</v>
      </c>
      <c r="AW2297" s="14" t="s">
        <v>39</v>
      </c>
      <c r="AX2297" s="14" t="s">
        <v>76</v>
      </c>
      <c r="AY2297" s="282" t="s">
        <v>208</v>
      </c>
    </row>
    <row r="2298" spans="2:51" s="12" customFormat="1" ht="13.5">
      <c r="B2298" s="251"/>
      <c r="C2298" s="252"/>
      <c r="D2298" s="248" t="s">
        <v>218</v>
      </c>
      <c r="E2298" s="253" t="s">
        <v>22</v>
      </c>
      <c r="F2298" s="254" t="s">
        <v>2495</v>
      </c>
      <c r="G2298" s="252"/>
      <c r="H2298" s="255">
        <v>62</v>
      </c>
      <c r="I2298" s="256"/>
      <c r="J2298" s="252"/>
      <c r="K2298" s="252"/>
      <c r="L2298" s="257"/>
      <c r="M2298" s="258"/>
      <c r="N2298" s="259"/>
      <c r="O2298" s="259"/>
      <c r="P2298" s="259"/>
      <c r="Q2298" s="259"/>
      <c r="R2298" s="259"/>
      <c r="S2298" s="259"/>
      <c r="T2298" s="260"/>
      <c r="AT2298" s="261" t="s">
        <v>218</v>
      </c>
      <c r="AU2298" s="261" t="s">
        <v>85</v>
      </c>
      <c r="AV2298" s="12" t="s">
        <v>85</v>
      </c>
      <c r="AW2298" s="12" t="s">
        <v>39</v>
      </c>
      <c r="AX2298" s="12" t="s">
        <v>18</v>
      </c>
      <c r="AY2298" s="261" t="s">
        <v>208</v>
      </c>
    </row>
    <row r="2299" spans="2:65" s="1" customFormat="1" ht="38.25" customHeight="1">
      <c r="B2299" s="48"/>
      <c r="C2299" s="236" t="s">
        <v>2496</v>
      </c>
      <c r="D2299" s="236" t="s">
        <v>210</v>
      </c>
      <c r="E2299" s="237" t="s">
        <v>2497</v>
      </c>
      <c r="F2299" s="238" t="s">
        <v>2498</v>
      </c>
      <c r="G2299" s="239" t="s">
        <v>269</v>
      </c>
      <c r="H2299" s="240">
        <v>10.6</v>
      </c>
      <c r="I2299" s="241"/>
      <c r="J2299" s="242">
        <f>ROUND(I2299*H2299,2)</f>
        <v>0</v>
      </c>
      <c r="K2299" s="238" t="s">
        <v>22</v>
      </c>
      <c r="L2299" s="74"/>
      <c r="M2299" s="243" t="s">
        <v>22</v>
      </c>
      <c r="N2299" s="244" t="s">
        <v>47</v>
      </c>
      <c r="O2299" s="49"/>
      <c r="P2299" s="245">
        <f>O2299*H2299</f>
        <v>0</v>
      </c>
      <c r="Q2299" s="245">
        <v>0.00212</v>
      </c>
      <c r="R2299" s="245">
        <f>Q2299*H2299</f>
        <v>0.022472</v>
      </c>
      <c r="S2299" s="245">
        <v>0</v>
      </c>
      <c r="T2299" s="246">
        <f>S2299*H2299</f>
        <v>0</v>
      </c>
      <c r="AR2299" s="26" t="s">
        <v>859</v>
      </c>
      <c r="AT2299" s="26" t="s">
        <v>210</v>
      </c>
      <c r="AU2299" s="26" t="s">
        <v>85</v>
      </c>
      <c r="AY2299" s="26" t="s">
        <v>208</v>
      </c>
      <c r="BE2299" s="247">
        <f>IF(N2299="základní",J2299,0)</f>
        <v>0</v>
      </c>
      <c r="BF2299" s="247">
        <f>IF(N2299="snížená",J2299,0)</f>
        <v>0</v>
      </c>
      <c r="BG2299" s="247">
        <f>IF(N2299="zákl. přenesená",J2299,0)</f>
        <v>0</v>
      </c>
      <c r="BH2299" s="247">
        <f>IF(N2299="sníž. přenesená",J2299,0)</f>
        <v>0</v>
      </c>
      <c r="BI2299" s="247">
        <f>IF(N2299="nulová",J2299,0)</f>
        <v>0</v>
      </c>
      <c r="BJ2299" s="26" t="s">
        <v>18</v>
      </c>
      <c r="BK2299" s="247">
        <f>ROUND(I2299*H2299,2)</f>
        <v>0</v>
      </c>
      <c r="BL2299" s="26" t="s">
        <v>859</v>
      </c>
      <c r="BM2299" s="26" t="s">
        <v>2499</v>
      </c>
    </row>
    <row r="2300" spans="2:51" s="14" customFormat="1" ht="13.5">
      <c r="B2300" s="273"/>
      <c r="C2300" s="274"/>
      <c r="D2300" s="248" t="s">
        <v>218</v>
      </c>
      <c r="E2300" s="275" t="s">
        <v>22</v>
      </c>
      <c r="F2300" s="276" t="s">
        <v>2468</v>
      </c>
      <c r="G2300" s="274"/>
      <c r="H2300" s="275" t="s">
        <v>22</v>
      </c>
      <c r="I2300" s="277"/>
      <c r="J2300" s="274"/>
      <c r="K2300" s="274"/>
      <c r="L2300" s="278"/>
      <c r="M2300" s="279"/>
      <c r="N2300" s="280"/>
      <c r="O2300" s="280"/>
      <c r="P2300" s="280"/>
      <c r="Q2300" s="280"/>
      <c r="R2300" s="280"/>
      <c r="S2300" s="280"/>
      <c r="T2300" s="281"/>
      <c r="AT2300" s="282" t="s">
        <v>218</v>
      </c>
      <c r="AU2300" s="282" t="s">
        <v>85</v>
      </c>
      <c r="AV2300" s="14" t="s">
        <v>18</v>
      </c>
      <c r="AW2300" s="14" t="s">
        <v>39</v>
      </c>
      <c r="AX2300" s="14" t="s">
        <v>76</v>
      </c>
      <c r="AY2300" s="282" t="s">
        <v>208</v>
      </c>
    </row>
    <row r="2301" spans="2:51" s="12" customFormat="1" ht="13.5">
      <c r="B2301" s="251"/>
      <c r="C2301" s="252"/>
      <c r="D2301" s="248" t="s">
        <v>218</v>
      </c>
      <c r="E2301" s="253" t="s">
        <v>22</v>
      </c>
      <c r="F2301" s="254" t="s">
        <v>2500</v>
      </c>
      <c r="G2301" s="252"/>
      <c r="H2301" s="255">
        <v>10.6</v>
      </c>
      <c r="I2301" s="256"/>
      <c r="J2301" s="252"/>
      <c r="K2301" s="252"/>
      <c r="L2301" s="257"/>
      <c r="M2301" s="258"/>
      <c r="N2301" s="259"/>
      <c r="O2301" s="259"/>
      <c r="P2301" s="259"/>
      <c r="Q2301" s="259"/>
      <c r="R2301" s="259"/>
      <c r="S2301" s="259"/>
      <c r="T2301" s="260"/>
      <c r="AT2301" s="261" t="s">
        <v>218</v>
      </c>
      <c r="AU2301" s="261" t="s">
        <v>85</v>
      </c>
      <c r="AV2301" s="12" t="s">
        <v>85</v>
      </c>
      <c r="AW2301" s="12" t="s">
        <v>39</v>
      </c>
      <c r="AX2301" s="12" t="s">
        <v>18</v>
      </c>
      <c r="AY2301" s="261" t="s">
        <v>208</v>
      </c>
    </row>
    <row r="2302" spans="2:65" s="1" customFormat="1" ht="25.5" customHeight="1">
      <c r="B2302" s="48"/>
      <c r="C2302" s="236" t="s">
        <v>2501</v>
      </c>
      <c r="D2302" s="236" t="s">
        <v>210</v>
      </c>
      <c r="E2302" s="237" t="s">
        <v>2502</v>
      </c>
      <c r="F2302" s="238" t="s">
        <v>2503</v>
      </c>
      <c r="G2302" s="239" t="s">
        <v>227</v>
      </c>
      <c r="H2302" s="240">
        <v>1</v>
      </c>
      <c r="I2302" s="241"/>
      <c r="J2302" s="242">
        <f>ROUND(I2302*H2302,2)</f>
        <v>0</v>
      </c>
      <c r="K2302" s="238" t="s">
        <v>22</v>
      </c>
      <c r="L2302" s="74"/>
      <c r="M2302" s="243" t="s">
        <v>22</v>
      </c>
      <c r="N2302" s="244" t="s">
        <v>47</v>
      </c>
      <c r="O2302" s="49"/>
      <c r="P2302" s="245">
        <f>O2302*H2302</f>
        <v>0</v>
      </c>
      <c r="Q2302" s="245">
        <v>0</v>
      </c>
      <c r="R2302" s="245">
        <f>Q2302*H2302</f>
        <v>0</v>
      </c>
      <c r="S2302" s="245">
        <v>0</v>
      </c>
      <c r="T2302" s="246">
        <f>S2302*H2302</f>
        <v>0</v>
      </c>
      <c r="AR2302" s="26" t="s">
        <v>300</v>
      </c>
      <c r="AT2302" s="26" t="s">
        <v>210</v>
      </c>
      <c r="AU2302" s="26" t="s">
        <v>85</v>
      </c>
      <c r="AY2302" s="26" t="s">
        <v>208</v>
      </c>
      <c r="BE2302" s="247">
        <f>IF(N2302="základní",J2302,0)</f>
        <v>0</v>
      </c>
      <c r="BF2302" s="247">
        <f>IF(N2302="snížená",J2302,0)</f>
        <v>0</v>
      </c>
      <c r="BG2302" s="247">
        <f>IF(N2302="zákl. přenesená",J2302,0)</f>
        <v>0</v>
      </c>
      <c r="BH2302" s="247">
        <f>IF(N2302="sníž. přenesená",J2302,0)</f>
        <v>0</v>
      </c>
      <c r="BI2302" s="247">
        <f>IF(N2302="nulová",J2302,0)</f>
        <v>0</v>
      </c>
      <c r="BJ2302" s="26" t="s">
        <v>18</v>
      </c>
      <c r="BK2302" s="247">
        <f>ROUND(I2302*H2302,2)</f>
        <v>0</v>
      </c>
      <c r="BL2302" s="26" t="s">
        <v>300</v>
      </c>
      <c r="BM2302" s="26" t="s">
        <v>2504</v>
      </c>
    </row>
    <row r="2303" spans="2:51" s="14" customFormat="1" ht="13.5">
      <c r="B2303" s="273"/>
      <c r="C2303" s="274"/>
      <c r="D2303" s="248" t="s">
        <v>218</v>
      </c>
      <c r="E2303" s="275" t="s">
        <v>22</v>
      </c>
      <c r="F2303" s="276" t="s">
        <v>2505</v>
      </c>
      <c r="G2303" s="274"/>
      <c r="H2303" s="275" t="s">
        <v>22</v>
      </c>
      <c r="I2303" s="277"/>
      <c r="J2303" s="274"/>
      <c r="K2303" s="274"/>
      <c r="L2303" s="278"/>
      <c r="M2303" s="279"/>
      <c r="N2303" s="280"/>
      <c r="O2303" s="280"/>
      <c r="P2303" s="280"/>
      <c r="Q2303" s="280"/>
      <c r="R2303" s="280"/>
      <c r="S2303" s="280"/>
      <c r="T2303" s="281"/>
      <c r="AT2303" s="282" t="s">
        <v>218</v>
      </c>
      <c r="AU2303" s="282" t="s">
        <v>85</v>
      </c>
      <c r="AV2303" s="14" t="s">
        <v>18</v>
      </c>
      <c r="AW2303" s="14" t="s">
        <v>39</v>
      </c>
      <c r="AX2303" s="14" t="s">
        <v>76</v>
      </c>
      <c r="AY2303" s="282" t="s">
        <v>208</v>
      </c>
    </row>
    <row r="2304" spans="2:51" s="12" customFormat="1" ht="13.5">
      <c r="B2304" s="251"/>
      <c r="C2304" s="252"/>
      <c r="D2304" s="248" t="s">
        <v>218</v>
      </c>
      <c r="E2304" s="253" t="s">
        <v>22</v>
      </c>
      <c r="F2304" s="254" t="s">
        <v>2506</v>
      </c>
      <c r="G2304" s="252"/>
      <c r="H2304" s="255">
        <v>1</v>
      </c>
      <c r="I2304" s="256"/>
      <c r="J2304" s="252"/>
      <c r="K2304" s="252"/>
      <c r="L2304" s="257"/>
      <c r="M2304" s="258"/>
      <c r="N2304" s="259"/>
      <c r="O2304" s="259"/>
      <c r="P2304" s="259"/>
      <c r="Q2304" s="259"/>
      <c r="R2304" s="259"/>
      <c r="S2304" s="259"/>
      <c r="T2304" s="260"/>
      <c r="AT2304" s="261" t="s">
        <v>218</v>
      </c>
      <c r="AU2304" s="261" t="s">
        <v>85</v>
      </c>
      <c r="AV2304" s="12" t="s">
        <v>85</v>
      </c>
      <c r="AW2304" s="12" t="s">
        <v>39</v>
      </c>
      <c r="AX2304" s="12" t="s">
        <v>18</v>
      </c>
      <c r="AY2304" s="261" t="s">
        <v>208</v>
      </c>
    </row>
    <row r="2305" spans="2:65" s="1" customFormat="1" ht="16.5" customHeight="1">
      <c r="B2305" s="48"/>
      <c r="C2305" s="286" t="s">
        <v>2507</v>
      </c>
      <c r="D2305" s="286" t="s">
        <v>468</v>
      </c>
      <c r="E2305" s="287" t="s">
        <v>2508</v>
      </c>
      <c r="F2305" s="288" t="s">
        <v>2509</v>
      </c>
      <c r="G2305" s="289" t="s">
        <v>227</v>
      </c>
      <c r="H2305" s="290">
        <v>1</v>
      </c>
      <c r="I2305" s="291"/>
      <c r="J2305" s="292">
        <f>ROUND(I2305*H2305,2)</f>
        <v>0</v>
      </c>
      <c r="K2305" s="288" t="s">
        <v>214</v>
      </c>
      <c r="L2305" s="293"/>
      <c r="M2305" s="294" t="s">
        <v>22</v>
      </c>
      <c r="N2305" s="295" t="s">
        <v>47</v>
      </c>
      <c r="O2305" s="49"/>
      <c r="P2305" s="245">
        <f>O2305*H2305</f>
        <v>0</v>
      </c>
      <c r="Q2305" s="245">
        <v>0.005</v>
      </c>
      <c r="R2305" s="245">
        <f>Q2305*H2305</f>
        <v>0.005</v>
      </c>
      <c r="S2305" s="245">
        <v>0</v>
      </c>
      <c r="T2305" s="246">
        <f>S2305*H2305</f>
        <v>0</v>
      </c>
      <c r="AR2305" s="26" t="s">
        <v>559</v>
      </c>
      <c r="AT2305" s="26" t="s">
        <v>468</v>
      </c>
      <c r="AU2305" s="26" t="s">
        <v>85</v>
      </c>
      <c r="AY2305" s="26" t="s">
        <v>208</v>
      </c>
      <c r="BE2305" s="247">
        <f>IF(N2305="základní",J2305,0)</f>
        <v>0</v>
      </c>
      <c r="BF2305" s="247">
        <f>IF(N2305="snížená",J2305,0)</f>
        <v>0</v>
      </c>
      <c r="BG2305" s="247">
        <f>IF(N2305="zákl. přenesená",J2305,0)</f>
        <v>0</v>
      </c>
      <c r="BH2305" s="247">
        <f>IF(N2305="sníž. přenesená",J2305,0)</f>
        <v>0</v>
      </c>
      <c r="BI2305" s="247">
        <f>IF(N2305="nulová",J2305,0)</f>
        <v>0</v>
      </c>
      <c r="BJ2305" s="26" t="s">
        <v>18</v>
      </c>
      <c r="BK2305" s="247">
        <f>ROUND(I2305*H2305,2)</f>
        <v>0</v>
      </c>
      <c r="BL2305" s="26" t="s">
        <v>300</v>
      </c>
      <c r="BM2305" s="26" t="s">
        <v>2510</v>
      </c>
    </row>
    <row r="2306" spans="2:65" s="1" customFormat="1" ht="16.5" customHeight="1">
      <c r="B2306" s="48"/>
      <c r="C2306" s="236" t="s">
        <v>2511</v>
      </c>
      <c r="D2306" s="236" t="s">
        <v>210</v>
      </c>
      <c r="E2306" s="237" t="s">
        <v>2512</v>
      </c>
      <c r="F2306" s="238" t="s">
        <v>2513</v>
      </c>
      <c r="G2306" s="239" t="s">
        <v>269</v>
      </c>
      <c r="H2306" s="240">
        <v>42.63</v>
      </c>
      <c r="I2306" s="241"/>
      <c r="J2306" s="242">
        <f>ROUND(I2306*H2306,2)</f>
        <v>0</v>
      </c>
      <c r="K2306" s="238" t="s">
        <v>22</v>
      </c>
      <c r="L2306" s="74"/>
      <c r="M2306" s="243" t="s">
        <v>22</v>
      </c>
      <c r="N2306" s="244" t="s">
        <v>47</v>
      </c>
      <c r="O2306" s="49"/>
      <c r="P2306" s="245">
        <f>O2306*H2306</f>
        <v>0</v>
      </c>
      <c r="Q2306" s="245">
        <v>0</v>
      </c>
      <c r="R2306" s="245">
        <f>Q2306*H2306</f>
        <v>0</v>
      </c>
      <c r="S2306" s="245">
        <v>0</v>
      </c>
      <c r="T2306" s="246">
        <f>S2306*H2306</f>
        <v>0</v>
      </c>
      <c r="AR2306" s="26" t="s">
        <v>300</v>
      </c>
      <c r="AT2306" s="26" t="s">
        <v>210</v>
      </c>
      <c r="AU2306" s="26" t="s">
        <v>85</v>
      </c>
      <c r="AY2306" s="26" t="s">
        <v>208</v>
      </c>
      <c r="BE2306" s="247">
        <f>IF(N2306="základní",J2306,0)</f>
        <v>0</v>
      </c>
      <c r="BF2306" s="247">
        <f>IF(N2306="snížená",J2306,0)</f>
        <v>0</v>
      </c>
      <c r="BG2306" s="247">
        <f>IF(N2306="zákl. přenesená",J2306,0)</f>
        <v>0</v>
      </c>
      <c r="BH2306" s="247">
        <f>IF(N2306="sníž. přenesená",J2306,0)</f>
        <v>0</v>
      </c>
      <c r="BI2306" s="247">
        <f>IF(N2306="nulová",J2306,0)</f>
        <v>0</v>
      </c>
      <c r="BJ2306" s="26" t="s">
        <v>18</v>
      </c>
      <c r="BK2306" s="247">
        <f>ROUND(I2306*H2306,2)</f>
        <v>0</v>
      </c>
      <c r="BL2306" s="26" t="s">
        <v>300</v>
      </c>
      <c r="BM2306" s="26" t="s">
        <v>2514</v>
      </c>
    </row>
    <row r="2307" spans="2:51" s="12" customFormat="1" ht="13.5">
      <c r="B2307" s="251"/>
      <c r="C2307" s="252"/>
      <c r="D2307" s="248" t="s">
        <v>218</v>
      </c>
      <c r="E2307" s="253" t="s">
        <v>22</v>
      </c>
      <c r="F2307" s="254" t="s">
        <v>238</v>
      </c>
      <c r="G2307" s="252"/>
      <c r="H2307" s="255">
        <v>6</v>
      </c>
      <c r="I2307" s="256"/>
      <c r="J2307" s="252"/>
      <c r="K2307" s="252"/>
      <c r="L2307" s="257"/>
      <c r="M2307" s="258"/>
      <c r="N2307" s="259"/>
      <c r="O2307" s="259"/>
      <c r="P2307" s="259"/>
      <c r="Q2307" s="259"/>
      <c r="R2307" s="259"/>
      <c r="S2307" s="259"/>
      <c r="T2307" s="260"/>
      <c r="AT2307" s="261" t="s">
        <v>218</v>
      </c>
      <c r="AU2307" s="261" t="s">
        <v>85</v>
      </c>
      <c r="AV2307" s="12" t="s">
        <v>85</v>
      </c>
      <c r="AW2307" s="12" t="s">
        <v>39</v>
      </c>
      <c r="AX2307" s="12" t="s">
        <v>76</v>
      </c>
      <c r="AY2307" s="261" t="s">
        <v>208</v>
      </c>
    </row>
    <row r="2308" spans="2:51" s="12" customFormat="1" ht="13.5">
      <c r="B2308" s="251"/>
      <c r="C2308" s="252"/>
      <c r="D2308" s="248" t="s">
        <v>218</v>
      </c>
      <c r="E2308" s="253" t="s">
        <v>22</v>
      </c>
      <c r="F2308" s="254" t="s">
        <v>2515</v>
      </c>
      <c r="G2308" s="252"/>
      <c r="H2308" s="255">
        <v>4.63</v>
      </c>
      <c r="I2308" s="256"/>
      <c r="J2308" s="252"/>
      <c r="K2308" s="252"/>
      <c r="L2308" s="257"/>
      <c r="M2308" s="258"/>
      <c r="N2308" s="259"/>
      <c r="O2308" s="259"/>
      <c r="P2308" s="259"/>
      <c r="Q2308" s="259"/>
      <c r="R2308" s="259"/>
      <c r="S2308" s="259"/>
      <c r="T2308" s="260"/>
      <c r="AT2308" s="261" t="s">
        <v>218</v>
      </c>
      <c r="AU2308" s="261" t="s">
        <v>85</v>
      </c>
      <c r="AV2308" s="12" t="s">
        <v>85</v>
      </c>
      <c r="AW2308" s="12" t="s">
        <v>39</v>
      </c>
      <c r="AX2308" s="12" t="s">
        <v>76</v>
      </c>
      <c r="AY2308" s="261" t="s">
        <v>208</v>
      </c>
    </row>
    <row r="2309" spans="2:51" s="12" customFormat="1" ht="13.5">
      <c r="B2309" s="251"/>
      <c r="C2309" s="252"/>
      <c r="D2309" s="248" t="s">
        <v>218</v>
      </c>
      <c r="E2309" s="253" t="s">
        <v>22</v>
      </c>
      <c r="F2309" s="254" t="s">
        <v>2516</v>
      </c>
      <c r="G2309" s="252"/>
      <c r="H2309" s="255">
        <v>32</v>
      </c>
      <c r="I2309" s="256"/>
      <c r="J2309" s="252"/>
      <c r="K2309" s="252"/>
      <c r="L2309" s="257"/>
      <c r="M2309" s="258"/>
      <c r="N2309" s="259"/>
      <c r="O2309" s="259"/>
      <c r="P2309" s="259"/>
      <c r="Q2309" s="259"/>
      <c r="R2309" s="259"/>
      <c r="S2309" s="259"/>
      <c r="T2309" s="260"/>
      <c r="AT2309" s="261" t="s">
        <v>218</v>
      </c>
      <c r="AU2309" s="261" t="s">
        <v>85</v>
      </c>
      <c r="AV2309" s="12" t="s">
        <v>85</v>
      </c>
      <c r="AW2309" s="12" t="s">
        <v>39</v>
      </c>
      <c r="AX2309" s="12" t="s">
        <v>76</v>
      </c>
      <c r="AY2309" s="261" t="s">
        <v>208</v>
      </c>
    </row>
    <row r="2310" spans="2:51" s="13" customFormat="1" ht="13.5">
      <c r="B2310" s="262"/>
      <c r="C2310" s="263"/>
      <c r="D2310" s="248" t="s">
        <v>218</v>
      </c>
      <c r="E2310" s="264" t="s">
        <v>22</v>
      </c>
      <c r="F2310" s="265" t="s">
        <v>259</v>
      </c>
      <c r="G2310" s="263"/>
      <c r="H2310" s="266">
        <v>42.63</v>
      </c>
      <c r="I2310" s="267"/>
      <c r="J2310" s="263"/>
      <c r="K2310" s="263"/>
      <c r="L2310" s="268"/>
      <c r="M2310" s="269"/>
      <c r="N2310" s="270"/>
      <c r="O2310" s="270"/>
      <c r="P2310" s="270"/>
      <c r="Q2310" s="270"/>
      <c r="R2310" s="270"/>
      <c r="S2310" s="270"/>
      <c r="T2310" s="271"/>
      <c r="AT2310" s="272" t="s">
        <v>218</v>
      </c>
      <c r="AU2310" s="272" t="s">
        <v>85</v>
      </c>
      <c r="AV2310" s="13" t="s">
        <v>121</v>
      </c>
      <c r="AW2310" s="13" t="s">
        <v>39</v>
      </c>
      <c r="AX2310" s="13" t="s">
        <v>18</v>
      </c>
      <c r="AY2310" s="272" t="s">
        <v>208</v>
      </c>
    </row>
    <row r="2311" spans="2:65" s="1" customFormat="1" ht="16.5" customHeight="1">
      <c r="B2311" s="48"/>
      <c r="C2311" s="286" t="s">
        <v>2517</v>
      </c>
      <c r="D2311" s="286" t="s">
        <v>468</v>
      </c>
      <c r="E2311" s="287" t="s">
        <v>2518</v>
      </c>
      <c r="F2311" s="288" t="s">
        <v>2519</v>
      </c>
      <c r="G2311" s="289" t="s">
        <v>318</v>
      </c>
      <c r="H2311" s="290">
        <v>10</v>
      </c>
      <c r="I2311" s="291"/>
      <c r="J2311" s="292">
        <f>ROUND(I2311*H2311,2)</f>
        <v>0</v>
      </c>
      <c r="K2311" s="288" t="s">
        <v>22</v>
      </c>
      <c r="L2311" s="293"/>
      <c r="M2311" s="294" t="s">
        <v>22</v>
      </c>
      <c r="N2311" s="295" t="s">
        <v>47</v>
      </c>
      <c r="O2311" s="49"/>
      <c r="P2311" s="245">
        <f>O2311*H2311</f>
        <v>0</v>
      </c>
      <c r="Q2311" s="245">
        <v>0</v>
      </c>
      <c r="R2311" s="245">
        <f>Q2311*H2311</f>
        <v>0</v>
      </c>
      <c r="S2311" s="245">
        <v>0</v>
      </c>
      <c r="T2311" s="246">
        <f>S2311*H2311</f>
        <v>0</v>
      </c>
      <c r="AR2311" s="26" t="s">
        <v>559</v>
      </c>
      <c r="AT2311" s="26" t="s">
        <v>468</v>
      </c>
      <c r="AU2311" s="26" t="s">
        <v>85</v>
      </c>
      <c r="AY2311" s="26" t="s">
        <v>208</v>
      </c>
      <c r="BE2311" s="247">
        <f>IF(N2311="základní",J2311,0)</f>
        <v>0</v>
      </c>
      <c r="BF2311" s="247">
        <f>IF(N2311="snížená",J2311,0)</f>
        <v>0</v>
      </c>
      <c r="BG2311" s="247">
        <f>IF(N2311="zákl. přenesená",J2311,0)</f>
        <v>0</v>
      </c>
      <c r="BH2311" s="247">
        <f>IF(N2311="sníž. přenesená",J2311,0)</f>
        <v>0</v>
      </c>
      <c r="BI2311" s="247">
        <f>IF(N2311="nulová",J2311,0)</f>
        <v>0</v>
      </c>
      <c r="BJ2311" s="26" t="s">
        <v>18</v>
      </c>
      <c r="BK2311" s="247">
        <f>ROUND(I2311*H2311,2)</f>
        <v>0</v>
      </c>
      <c r="BL2311" s="26" t="s">
        <v>300</v>
      </c>
      <c r="BM2311" s="26" t="s">
        <v>2520</v>
      </c>
    </row>
    <row r="2312" spans="2:65" s="1" customFormat="1" ht="16.5" customHeight="1">
      <c r="B2312" s="48"/>
      <c r="C2312" s="286" t="s">
        <v>2521</v>
      </c>
      <c r="D2312" s="286" t="s">
        <v>468</v>
      </c>
      <c r="E2312" s="287" t="s">
        <v>2522</v>
      </c>
      <c r="F2312" s="288" t="s">
        <v>2523</v>
      </c>
      <c r="G2312" s="289" t="s">
        <v>2524</v>
      </c>
      <c r="H2312" s="290">
        <v>46.893</v>
      </c>
      <c r="I2312" s="291"/>
      <c r="J2312" s="292">
        <f>ROUND(I2312*H2312,2)</f>
        <v>0</v>
      </c>
      <c r="K2312" s="288" t="s">
        <v>22</v>
      </c>
      <c r="L2312" s="293"/>
      <c r="M2312" s="294" t="s">
        <v>22</v>
      </c>
      <c r="N2312" s="295" t="s">
        <v>47</v>
      </c>
      <c r="O2312" s="49"/>
      <c r="P2312" s="245">
        <f>O2312*H2312</f>
        <v>0</v>
      </c>
      <c r="Q2312" s="245">
        <v>0</v>
      </c>
      <c r="R2312" s="245">
        <f>Q2312*H2312</f>
        <v>0</v>
      </c>
      <c r="S2312" s="245">
        <v>0</v>
      </c>
      <c r="T2312" s="246">
        <f>S2312*H2312</f>
        <v>0</v>
      </c>
      <c r="AR2312" s="26" t="s">
        <v>559</v>
      </c>
      <c r="AT2312" s="26" t="s">
        <v>468</v>
      </c>
      <c r="AU2312" s="26" t="s">
        <v>85</v>
      </c>
      <c r="AY2312" s="26" t="s">
        <v>208</v>
      </c>
      <c r="BE2312" s="247">
        <f>IF(N2312="základní",J2312,0)</f>
        <v>0</v>
      </c>
      <c r="BF2312" s="247">
        <f>IF(N2312="snížená",J2312,0)</f>
        <v>0</v>
      </c>
      <c r="BG2312" s="247">
        <f>IF(N2312="zákl. přenesená",J2312,0)</f>
        <v>0</v>
      </c>
      <c r="BH2312" s="247">
        <f>IF(N2312="sníž. přenesená",J2312,0)</f>
        <v>0</v>
      </c>
      <c r="BI2312" s="247">
        <f>IF(N2312="nulová",J2312,0)</f>
        <v>0</v>
      </c>
      <c r="BJ2312" s="26" t="s">
        <v>18</v>
      </c>
      <c r="BK2312" s="247">
        <f>ROUND(I2312*H2312,2)</f>
        <v>0</v>
      </c>
      <c r="BL2312" s="26" t="s">
        <v>300</v>
      </c>
      <c r="BM2312" s="26" t="s">
        <v>2525</v>
      </c>
    </row>
    <row r="2313" spans="2:51" s="12" customFormat="1" ht="13.5">
      <c r="B2313" s="251"/>
      <c r="C2313" s="252"/>
      <c r="D2313" s="248" t="s">
        <v>218</v>
      </c>
      <c r="E2313" s="253" t="s">
        <v>22</v>
      </c>
      <c r="F2313" s="254" t="s">
        <v>238</v>
      </c>
      <c r="G2313" s="252"/>
      <c r="H2313" s="255">
        <v>6</v>
      </c>
      <c r="I2313" s="256"/>
      <c r="J2313" s="252"/>
      <c r="K2313" s="252"/>
      <c r="L2313" s="257"/>
      <c r="M2313" s="258"/>
      <c r="N2313" s="259"/>
      <c r="O2313" s="259"/>
      <c r="P2313" s="259"/>
      <c r="Q2313" s="259"/>
      <c r="R2313" s="259"/>
      <c r="S2313" s="259"/>
      <c r="T2313" s="260"/>
      <c r="AT2313" s="261" t="s">
        <v>218</v>
      </c>
      <c r="AU2313" s="261" t="s">
        <v>85</v>
      </c>
      <c r="AV2313" s="12" t="s">
        <v>85</v>
      </c>
      <c r="AW2313" s="12" t="s">
        <v>39</v>
      </c>
      <c r="AX2313" s="12" t="s">
        <v>76</v>
      </c>
      <c r="AY2313" s="261" t="s">
        <v>208</v>
      </c>
    </row>
    <row r="2314" spans="2:51" s="12" customFormat="1" ht="13.5">
      <c r="B2314" s="251"/>
      <c r="C2314" s="252"/>
      <c r="D2314" s="248" t="s">
        <v>218</v>
      </c>
      <c r="E2314" s="253" t="s">
        <v>22</v>
      </c>
      <c r="F2314" s="254" t="s">
        <v>2515</v>
      </c>
      <c r="G2314" s="252"/>
      <c r="H2314" s="255">
        <v>4.63</v>
      </c>
      <c r="I2314" s="256"/>
      <c r="J2314" s="252"/>
      <c r="K2314" s="252"/>
      <c r="L2314" s="257"/>
      <c r="M2314" s="258"/>
      <c r="N2314" s="259"/>
      <c r="O2314" s="259"/>
      <c r="P2314" s="259"/>
      <c r="Q2314" s="259"/>
      <c r="R2314" s="259"/>
      <c r="S2314" s="259"/>
      <c r="T2314" s="260"/>
      <c r="AT2314" s="261" t="s">
        <v>218</v>
      </c>
      <c r="AU2314" s="261" t="s">
        <v>85</v>
      </c>
      <c r="AV2314" s="12" t="s">
        <v>85</v>
      </c>
      <c r="AW2314" s="12" t="s">
        <v>39</v>
      </c>
      <c r="AX2314" s="12" t="s">
        <v>76</v>
      </c>
      <c r="AY2314" s="261" t="s">
        <v>208</v>
      </c>
    </row>
    <row r="2315" spans="2:51" s="12" customFormat="1" ht="13.5">
      <c r="B2315" s="251"/>
      <c r="C2315" s="252"/>
      <c r="D2315" s="248" t="s">
        <v>218</v>
      </c>
      <c r="E2315" s="253" t="s">
        <v>22</v>
      </c>
      <c r="F2315" s="254" t="s">
        <v>2516</v>
      </c>
      <c r="G2315" s="252"/>
      <c r="H2315" s="255">
        <v>32</v>
      </c>
      <c r="I2315" s="256"/>
      <c r="J2315" s="252"/>
      <c r="K2315" s="252"/>
      <c r="L2315" s="257"/>
      <c r="M2315" s="258"/>
      <c r="N2315" s="259"/>
      <c r="O2315" s="259"/>
      <c r="P2315" s="259"/>
      <c r="Q2315" s="259"/>
      <c r="R2315" s="259"/>
      <c r="S2315" s="259"/>
      <c r="T2315" s="260"/>
      <c r="AT2315" s="261" t="s">
        <v>218</v>
      </c>
      <c r="AU2315" s="261" t="s">
        <v>85</v>
      </c>
      <c r="AV2315" s="12" t="s">
        <v>85</v>
      </c>
      <c r="AW2315" s="12" t="s">
        <v>39</v>
      </c>
      <c r="AX2315" s="12" t="s">
        <v>76</v>
      </c>
      <c r="AY2315" s="261" t="s">
        <v>208</v>
      </c>
    </row>
    <row r="2316" spans="2:51" s="13" customFormat="1" ht="13.5">
      <c r="B2316" s="262"/>
      <c r="C2316" s="263"/>
      <c r="D2316" s="248" t="s">
        <v>218</v>
      </c>
      <c r="E2316" s="264" t="s">
        <v>22</v>
      </c>
      <c r="F2316" s="265" t="s">
        <v>259</v>
      </c>
      <c r="G2316" s="263"/>
      <c r="H2316" s="266">
        <v>42.63</v>
      </c>
      <c r="I2316" s="267"/>
      <c r="J2316" s="263"/>
      <c r="K2316" s="263"/>
      <c r="L2316" s="268"/>
      <c r="M2316" s="269"/>
      <c r="N2316" s="270"/>
      <c r="O2316" s="270"/>
      <c r="P2316" s="270"/>
      <c r="Q2316" s="270"/>
      <c r="R2316" s="270"/>
      <c r="S2316" s="270"/>
      <c r="T2316" s="271"/>
      <c r="AT2316" s="272" t="s">
        <v>218</v>
      </c>
      <c r="AU2316" s="272" t="s">
        <v>85</v>
      </c>
      <c r="AV2316" s="13" t="s">
        <v>121</v>
      </c>
      <c r="AW2316" s="13" t="s">
        <v>39</v>
      </c>
      <c r="AX2316" s="13" t="s">
        <v>18</v>
      </c>
      <c r="AY2316" s="272" t="s">
        <v>208</v>
      </c>
    </row>
    <row r="2317" spans="2:51" s="12" customFormat="1" ht="13.5">
      <c r="B2317" s="251"/>
      <c r="C2317" s="252"/>
      <c r="D2317" s="248" t="s">
        <v>218</v>
      </c>
      <c r="E2317" s="252"/>
      <c r="F2317" s="254" t="s">
        <v>2526</v>
      </c>
      <c r="G2317" s="252"/>
      <c r="H2317" s="255">
        <v>46.893</v>
      </c>
      <c r="I2317" s="256"/>
      <c r="J2317" s="252"/>
      <c r="K2317" s="252"/>
      <c r="L2317" s="257"/>
      <c r="M2317" s="258"/>
      <c r="N2317" s="259"/>
      <c r="O2317" s="259"/>
      <c r="P2317" s="259"/>
      <c r="Q2317" s="259"/>
      <c r="R2317" s="259"/>
      <c r="S2317" s="259"/>
      <c r="T2317" s="260"/>
      <c r="AT2317" s="261" t="s">
        <v>218</v>
      </c>
      <c r="AU2317" s="261" t="s">
        <v>85</v>
      </c>
      <c r="AV2317" s="12" t="s">
        <v>85</v>
      </c>
      <c r="AW2317" s="12" t="s">
        <v>6</v>
      </c>
      <c r="AX2317" s="12" t="s">
        <v>18</v>
      </c>
      <c r="AY2317" s="261" t="s">
        <v>208</v>
      </c>
    </row>
    <row r="2318" spans="2:65" s="1" customFormat="1" ht="16.5" customHeight="1">
      <c r="B2318" s="48"/>
      <c r="C2318" s="286" t="s">
        <v>2527</v>
      </c>
      <c r="D2318" s="286" t="s">
        <v>468</v>
      </c>
      <c r="E2318" s="287" t="s">
        <v>2528</v>
      </c>
      <c r="F2318" s="288" t="s">
        <v>2529</v>
      </c>
      <c r="G2318" s="289" t="s">
        <v>2524</v>
      </c>
      <c r="H2318" s="290">
        <v>6</v>
      </c>
      <c r="I2318" s="291"/>
      <c r="J2318" s="292">
        <f>ROUND(I2318*H2318,2)</f>
        <v>0</v>
      </c>
      <c r="K2318" s="288" t="s">
        <v>22</v>
      </c>
      <c r="L2318" s="293"/>
      <c r="M2318" s="294" t="s">
        <v>22</v>
      </c>
      <c r="N2318" s="295" t="s">
        <v>47</v>
      </c>
      <c r="O2318" s="49"/>
      <c r="P2318" s="245">
        <f>O2318*H2318</f>
        <v>0</v>
      </c>
      <c r="Q2318" s="245">
        <v>0</v>
      </c>
      <c r="R2318" s="245">
        <f>Q2318*H2318</f>
        <v>0</v>
      </c>
      <c r="S2318" s="245">
        <v>0</v>
      </c>
      <c r="T2318" s="246">
        <f>S2318*H2318</f>
        <v>0</v>
      </c>
      <c r="AR2318" s="26" t="s">
        <v>559</v>
      </c>
      <c r="AT2318" s="26" t="s">
        <v>468</v>
      </c>
      <c r="AU2318" s="26" t="s">
        <v>85</v>
      </c>
      <c r="AY2318" s="26" t="s">
        <v>208</v>
      </c>
      <c r="BE2318" s="247">
        <f>IF(N2318="základní",J2318,0)</f>
        <v>0</v>
      </c>
      <c r="BF2318" s="247">
        <f>IF(N2318="snížená",J2318,0)</f>
        <v>0</v>
      </c>
      <c r="BG2318" s="247">
        <f>IF(N2318="zákl. přenesená",J2318,0)</f>
        <v>0</v>
      </c>
      <c r="BH2318" s="247">
        <f>IF(N2318="sníž. přenesená",J2318,0)</f>
        <v>0</v>
      </c>
      <c r="BI2318" s="247">
        <f>IF(N2318="nulová",J2318,0)</f>
        <v>0</v>
      </c>
      <c r="BJ2318" s="26" t="s">
        <v>18</v>
      </c>
      <c r="BK2318" s="247">
        <f>ROUND(I2318*H2318,2)</f>
        <v>0</v>
      </c>
      <c r="BL2318" s="26" t="s">
        <v>300</v>
      </c>
      <c r="BM2318" s="26" t="s">
        <v>2530</v>
      </c>
    </row>
    <row r="2319" spans="2:65" s="1" customFormat="1" ht="38.25" customHeight="1">
      <c r="B2319" s="48"/>
      <c r="C2319" s="236" t="s">
        <v>2531</v>
      </c>
      <c r="D2319" s="236" t="s">
        <v>210</v>
      </c>
      <c r="E2319" s="237" t="s">
        <v>2532</v>
      </c>
      <c r="F2319" s="238" t="s">
        <v>2533</v>
      </c>
      <c r="G2319" s="239" t="s">
        <v>2043</v>
      </c>
      <c r="H2319" s="307"/>
      <c r="I2319" s="241"/>
      <c r="J2319" s="242">
        <f>ROUND(I2319*H2319,2)</f>
        <v>0</v>
      </c>
      <c r="K2319" s="238" t="s">
        <v>214</v>
      </c>
      <c r="L2319" s="74"/>
      <c r="M2319" s="243" t="s">
        <v>22</v>
      </c>
      <c r="N2319" s="244" t="s">
        <v>47</v>
      </c>
      <c r="O2319" s="49"/>
      <c r="P2319" s="245">
        <f>O2319*H2319</f>
        <v>0</v>
      </c>
      <c r="Q2319" s="245">
        <v>0</v>
      </c>
      <c r="R2319" s="245">
        <f>Q2319*H2319</f>
        <v>0</v>
      </c>
      <c r="S2319" s="245">
        <v>0</v>
      </c>
      <c r="T2319" s="246">
        <f>S2319*H2319</f>
        <v>0</v>
      </c>
      <c r="AR2319" s="26" t="s">
        <v>300</v>
      </c>
      <c r="AT2319" s="26" t="s">
        <v>210</v>
      </c>
      <c r="AU2319" s="26" t="s">
        <v>85</v>
      </c>
      <c r="AY2319" s="26" t="s">
        <v>208</v>
      </c>
      <c r="BE2319" s="247">
        <f>IF(N2319="základní",J2319,0)</f>
        <v>0</v>
      </c>
      <c r="BF2319" s="247">
        <f>IF(N2319="snížená",J2319,0)</f>
        <v>0</v>
      </c>
      <c r="BG2319" s="247">
        <f>IF(N2319="zákl. přenesená",J2319,0)</f>
        <v>0</v>
      </c>
      <c r="BH2319" s="247">
        <f>IF(N2319="sníž. přenesená",J2319,0)</f>
        <v>0</v>
      </c>
      <c r="BI2319" s="247">
        <f>IF(N2319="nulová",J2319,0)</f>
        <v>0</v>
      </c>
      <c r="BJ2319" s="26" t="s">
        <v>18</v>
      </c>
      <c r="BK2319" s="247">
        <f>ROUND(I2319*H2319,2)</f>
        <v>0</v>
      </c>
      <c r="BL2319" s="26" t="s">
        <v>300</v>
      </c>
      <c r="BM2319" s="26" t="s">
        <v>2534</v>
      </c>
    </row>
    <row r="2320" spans="2:47" s="1" customFormat="1" ht="13.5">
      <c r="B2320" s="48"/>
      <c r="C2320" s="76"/>
      <c r="D2320" s="248" t="s">
        <v>216</v>
      </c>
      <c r="E2320" s="76"/>
      <c r="F2320" s="249" t="s">
        <v>2270</v>
      </c>
      <c r="G2320" s="76"/>
      <c r="H2320" s="76"/>
      <c r="I2320" s="206"/>
      <c r="J2320" s="76"/>
      <c r="K2320" s="76"/>
      <c r="L2320" s="74"/>
      <c r="M2320" s="250"/>
      <c r="N2320" s="49"/>
      <c r="O2320" s="49"/>
      <c r="P2320" s="49"/>
      <c r="Q2320" s="49"/>
      <c r="R2320" s="49"/>
      <c r="S2320" s="49"/>
      <c r="T2320" s="97"/>
      <c r="AT2320" s="26" t="s">
        <v>216</v>
      </c>
      <c r="AU2320" s="26" t="s">
        <v>85</v>
      </c>
    </row>
    <row r="2321" spans="2:63" s="11" customFormat="1" ht="29.85" customHeight="1">
      <c r="B2321" s="220"/>
      <c r="C2321" s="221"/>
      <c r="D2321" s="222" t="s">
        <v>75</v>
      </c>
      <c r="E2321" s="234" t="s">
        <v>2535</v>
      </c>
      <c r="F2321" s="234" t="s">
        <v>2536</v>
      </c>
      <c r="G2321" s="221"/>
      <c r="H2321" s="221"/>
      <c r="I2321" s="224"/>
      <c r="J2321" s="235">
        <f>BK2321</f>
        <v>0</v>
      </c>
      <c r="K2321" s="221"/>
      <c r="L2321" s="226"/>
      <c r="M2321" s="227"/>
      <c r="N2321" s="228"/>
      <c r="O2321" s="228"/>
      <c r="P2321" s="229">
        <f>SUM(P2322:P2483)</f>
        <v>0</v>
      </c>
      <c r="Q2321" s="228"/>
      <c r="R2321" s="229">
        <f>SUM(R2322:R2483)</f>
        <v>2.0406247199999994</v>
      </c>
      <c r="S2321" s="228"/>
      <c r="T2321" s="230">
        <f>SUM(T2322:T2483)</f>
        <v>1.1735000000000002</v>
      </c>
      <c r="AR2321" s="231" t="s">
        <v>85</v>
      </c>
      <c r="AT2321" s="232" t="s">
        <v>75</v>
      </c>
      <c r="AU2321" s="232" t="s">
        <v>18</v>
      </c>
      <c r="AY2321" s="231" t="s">
        <v>208</v>
      </c>
      <c r="BK2321" s="233">
        <f>SUM(BK2322:BK2483)</f>
        <v>0</v>
      </c>
    </row>
    <row r="2322" spans="2:65" s="1" customFormat="1" ht="51" customHeight="1">
      <c r="B2322" s="48"/>
      <c r="C2322" s="236" t="s">
        <v>2537</v>
      </c>
      <c r="D2322" s="236" t="s">
        <v>210</v>
      </c>
      <c r="E2322" s="237" t="s">
        <v>2538</v>
      </c>
      <c r="F2322" s="238" t="s">
        <v>2539</v>
      </c>
      <c r="G2322" s="239" t="s">
        <v>269</v>
      </c>
      <c r="H2322" s="240">
        <v>732.474</v>
      </c>
      <c r="I2322" s="241"/>
      <c r="J2322" s="242">
        <f>ROUND(I2322*H2322,2)</f>
        <v>0</v>
      </c>
      <c r="K2322" s="238" t="s">
        <v>214</v>
      </c>
      <c r="L2322" s="74"/>
      <c r="M2322" s="243" t="s">
        <v>22</v>
      </c>
      <c r="N2322" s="244" t="s">
        <v>47</v>
      </c>
      <c r="O2322" s="49"/>
      <c r="P2322" s="245">
        <f>O2322*H2322</f>
        <v>0</v>
      </c>
      <c r="Q2322" s="245">
        <v>0.00028</v>
      </c>
      <c r="R2322" s="245">
        <f>Q2322*H2322</f>
        <v>0.20509272</v>
      </c>
      <c r="S2322" s="245">
        <v>0</v>
      </c>
      <c r="T2322" s="246">
        <f>S2322*H2322</f>
        <v>0</v>
      </c>
      <c r="AR2322" s="26" t="s">
        <v>300</v>
      </c>
      <c r="AT2322" s="26" t="s">
        <v>210</v>
      </c>
      <c r="AU2322" s="26" t="s">
        <v>85</v>
      </c>
      <c r="AY2322" s="26" t="s">
        <v>208</v>
      </c>
      <c r="BE2322" s="247">
        <f>IF(N2322="základní",J2322,0)</f>
        <v>0</v>
      </c>
      <c r="BF2322" s="247">
        <f>IF(N2322="snížená",J2322,0)</f>
        <v>0</v>
      </c>
      <c r="BG2322" s="247">
        <f>IF(N2322="zákl. přenesená",J2322,0)</f>
        <v>0</v>
      </c>
      <c r="BH2322" s="247">
        <f>IF(N2322="sníž. přenesená",J2322,0)</f>
        <v>0</v>
      </c>
      <c r="BI2322" s="247">
        <f>IF(N2322="nulová",J2322,0)</f>
        <v>0</v>
      </c>
      <c r="BJ2322" s="26" t="s">
        <v>18</v>
      </c>
      <c r="BK2322" s="247">
        <f>ROUND(I2322*H2322,2)</f>
        <v>0</v>
      </c>
      <c r="BL2322" s="26" t="s">
        <v>300</v>
      </c>
      <c r="BM2322" s="26" t="s">
        <v>2540</v>
      </c>
    </row>
    <row r="2323" spans="2:51" s="14" customFormat="1" ht="13.5">
      <c r="B2323" s="273"/>
      <c r="C2323" s="274"/>
      <c r="D2323" s="248" t="s">
        <v>218</v>
      </c>
      <c r="E2323" s="275" t="s">
        <v>22</v>
      </c>
      <c r="F2323" s="276" t="s">
        <v>2541</v>
      </c>
      <c r="G2323" s="274"/>
      <c r="H2323" s="275" t="s">
        <v>22</v>
      </c>
      <c r="I2323" s="277"/>
      <c r="J2323" s="274"/>
      <c r="K2323" s="274"/>
      <c r="L2323" s="278"/>
      <c r="M2323" s="279"/>
      <c r="N2323" s="280"/>
      <c r="O2323" s="280"/>
      <c r="P2323" s="280"/>
      <c r="Q2323" s="280"/>
      <c r="R2323" s="280"/>
      <c r="S2323" s="280"/>
      <c r="T2323" s="281"/>
      <c r="AT2323" s="282" t="s">
        <v>218</v>
      </c>
      <c r="AU2323" s="282" t="s">
        <v>85</v>
      </c>
      <c r="AV2323" s="14" t="s">
        <v>18</v>
      </c>
      <c r="AW2323" s="14" t="s">
        <v>39</v>
      </c>
      <c r="AX2323" s="14" t="s">
        <v>76</v>
      </c>
      <c r="AY2323" s="282" t="s">
        <v>208</v>
      </c>
    </row>
    <row r="2324" spans="2:51" s="12" customFormat="1" ht="13.5">
      <c r="B2324" s="251"/>
      <c r="C2324" s="252"/>
      <c r="D2324" s="248" t="s">
        <v>218</v>
      </c>
      <c r="E2324" s="253" t="s">
        <v>22</v>
      </c>
      <c r="F2324" s="254" t="s">
        <v>2542</v>
      </c>
      <c r="G2324" s="252"/>
      <c r="H2324" s="255">
        <v>33.45</v>
      </c>
      <c r="I2324" s="256"/>
      <c r="J2324" s="252"/>
      <c r="K2324" s="252"/>
      <c r="L2324" s="257"/>
      <c r="M2324" s="258"/>
      <c r="N2324" s="259"/>
      <c r="O2324" s="259"/>
      <c r="P2324" s="259"/>
      <c r="Q2324" s="259"/>
      <c r="R2324" s="259"/>
      <c r="S2324" s="259"/>
      <c r="T2324" s="260"/>
      <c r="AT2324" s="261" t="s">
        <v>218</v>
      </c>
      <c r="AU2324" s="261" t="s">
        <v>85</v>
      </c>
      <c r="AV2324" s="12" t="s">
        <v>85</v>
      </c>
      <c r="AW2324" s="12" t="s">
        <v>39</v>
      </c>
      <c r="AX2324" s="12" t="s">
        <v>76</v>
      </c>
      <c r="AY2324" s="261" t="s">
        <v>208</v>
      </c>
    </row>
    <row r="2325" spans="2:51" s="12" customFormat="1" ht="13.5">
      <c r="B2325" s="251"/>
      <c r="C2325" s="252"/>
      <c r="D2325" s="248" t="s">
        <v>218</v>
      </c>
      <c r="E2325" s="253" t="s">
        <v>22</v>
      </c>
      <c r="F2325" s="254" t="s">
        <v>2543</v>
      </c>
      <c r="G2325" s="252"/>
      <c r="H2325" s="255">
        <v>34</v>
      </c>
      <c r="I2325" s="256"/>
      <c r="J2325" s="252"/>
      <c r="K2325" s="252"/>
      <c r="L2325" s="257"/>
      <c r="M2325" s="258"/>
      <c r="N2325" s="259"/>
      <c r="O2325" s="259"/>
      <c r="P2325" s="259"/>
      <c r="Q2325" s="259"/>
      <c r="R2325" s="259"/>
      <c r="S2325" s="259"/>
      <c r="T2325" s="260"/>
      <c r="AT2325" s="261" t="s">
        <v>218</v>
      </c>
      <c r="AU2325" s="261" t="s">
        <v>85</v>
      </c>
      <c r="AV2325" s="12" t="s">
        <v>85</v>
      </c>
      <c r="AW2325" s="12" t="s">
        <v>39</v>
      </c>
      <c r="AX2325" s="12" t="s">
        <v>76</v>
      </c>
      <c r="AY2325" s="261" t="s">
        <v>208</v>
      </c>
    </row>
    <row r="2326" spans="2:51" s="12" customFormat="1" ht="13.5">
      <c r="B2326" s="251"/>
      <c r="C2326" s="252"/>
      <c r="D2326" s="248" t="s">
        <v>218</v>
      </c>
      <c r="E2326" s="253" t="s">
        <v>22</v>
      </c>
      <c r="F2326" s="254" t="s">
        <v>2544</v>
      </c>
      <c r="G2326" s="252"/>
      <c r="H2326" s="255">
        <v>18.2</v>
      </c>
      <c r="I2326" s="256"/>
      <c r="J2326" s="252"/>
      <c r="K2326" s="252"/>
      <c r="L2326" s="257"/>
      <c r="M2326" s="258"/>
      <c r="N2326" s="259"/>
      <c r="O2326" s="259"/>
      <c r="P2326" s="259"/>
      <c r="Q2326" s="259"/>
      <c r="R2326" s="259"/>
      <c r="S2326" s="259"/>
      <c r="T2326" s="260"/>
      <c r="AT2326" s="261" t="s">
        <v>218</v>
      </c>
      <c r="AU2326" s="261" t="s">
        <v>85</v>
      </c>
      <c r="AV2326" s="12" t="s">
        <v>85</v>
      </c>
      <c r="AW2326" s="12" t="s">
        <v>39</v>
      </c>
      <c r="AX2326" s="12" t="s">
        <v>76</v>
      </c>
      <c r="AY2326" s="261" t="s">
        <v>208</v>
      </c>
    </row>
    <row r="2327" spans="2:51" s="12" customFormat="1" ht="13.5">
      <c r="B2327" s="251"/>
      <c r="C2327" s="252"/>
      <c r="D2327" s="248" t="s">
        <v>218</v>
      </c>
      <c r="E2327" s="253" t="s">
        <v>22</v>
      </c>
      <c r="F2327" s="254" t="s">
        <v>2545</v>
      </c>
      <c r="G2327" s="252"/>
      <c r="H2327" s="255">
        <v>18</v>
      </c>
      <c r="I2327" s="256"/>
      <c r="J2327" s="252"/>
      <c r="K2327" s="252"/>
      <c r="L2327" s="257"/>
      <c r="M2327" s="258"/>
      <c r="N2327" s="259"/>
      <c r="O2327" s="259"/>
      <c r="P2327" s="259"/>
      <c r="Q2327" s="259"/>
      <c r="R2327" s="259"/>
      <c r="S2327" s="259"/>
      <c r="T2327" s="260"/>
      <c r="AT2327" s="261" t="s">
        <v>218</v>
      </c>
      <c r="AU2327" s="261" t="s">
        <v>85</v>
      </c>
      <c r="AV2327" s="12" t="s">
        <v>85</v>
      </c>
      <c r="AW2327" s="12" t="s">
        <v>39</v>
      </c>
      <c r="AX2327" s="12" t="s">
        <v>76</v>
      </c>
      <c r="AY2327" s="261" t="s">
        <v>208</v>
      </c>
    </row>
    <row r="2328" spans="2:51" s="12" customFormat="1" ht="13.5">
      <c r="B2328" s="251"/>
      <c r="C2328" s="252"/>
      <c r="D2328" s="248" t="s">
        <v>218</v>
      </c>
      <c r="E2328" s="253" t="s">
        <v>22</v>
      </c>
      <c r="F2328" s="254" t="s">
        <v>2546</v>
      </c>
      <c r="G2328" s="252"/>
      <c r="H2328" s="255">
        <v>10</v>
      </c>
      <c r="I2328" s="256"/>
      <c r="J2328" s="252"/>
      <c r="K2328" s="252"/>
      <c r="L2328" s="257"/>
      <c r="M2328" s="258"/>
      <c r="N2328" s="259"/>
      <c r="O2328" s="259"/>
      <c r="P2328" s="259"/>
      <c r="Q2328" s="259"/>
      <c r="R2328" s="259"/>
      <c r="S2328" s="259"/>
      <c r="T2328" s="260"/>
      <c r="AT2328" s="261" t="s">
        <v>218</v>
      </c>
      <c r="AU2328" s="261" t="s">
        <v>85</v>
      </c>
      <c r="AV2328" s="12" t="s">
        <v>85</v>
      </c>
      <c r="AW2328" s="12" t="s">
        <v>39</v>
      </c>
      <c r="AX2328" s="12" t="s">
        <v>76</v>
      </c>
      <c r="AY2328" s="261" t="s">
        <v>208</v>
      </c>
    </row>
    <row r="2329" spans="2:51" s="12" customFormat="1" ht="13.5">
      <c r="B2329" s="251"/>
      <c r="C2329" s="252"/>
      <c r="D2329" s="248" t="s">
        <v>218</v>
      </c>
      <c r="E2329" s="253" t="s">
        <v>22</v>
      </c>
      <c r="F2329" s="254" t="s">
        <v>2547</v>
      </c>
      <c r="G2329" s="252"/>
      <c r="H2329" s="255">
        <v>9.3</v>
      </c>
      <c r="I2329" s="256"/>
      <c r="J2329" s="252"/>
      <c r="K2329" s="252"/>
      <c r="L2329" s="257"/>
      <c r="M2329" s="258"/>
      <c r="N2329" s="259"/>
      <c r="O2329" s="259"/>
      <c r="P2329" s="259"/>
      <c r="Q2329" s="259"/>
      <c r="R2329" s="259"/>
      <c r="S2329" s="259"/>
      <c r="T2329" s="260"/>
      <c r="AT2329" s="261" t="s">
        <v>218</v>
      </c>
      <c r="AU2329" s="261" t="s">
        <v>85</v>
      </c>
      <c r="AV2329" s="12" t="s">
        <v>85</v>
      </c>
      <c r="AW2329" s="12" t="s">
        <v>39</v>
      </c>
      <c r="AX2329" s="12" t="s">
        <v>76</v>
      </c>
      <c r="AY2329" s="261" t="s">
        <v>208</v>
      </c>
    </row>
    <row r="2330" spans="2:51" s="12" customFormat="1" ht="13.5">
      <c r="B2330" s="251"/>
      <c r="C2330" s="252"/>
      <c r="D2330" s="248" t="s">
        <v>218</v>
      </c>
      <c r="E2330" s="253" t="s">
        <v>22</v>
      </c>
      <c r="F2330" s="254" t="s">
        <v>2548</v>
      </c>
      <c r="G2330" s="252"/>
      <c r="H2330" s="255">
        <v>36</v>
      </c>
      <c r="I2330" s="256"/>
      <c r="J2330" s="252"/>
      <c r="K2330" s="252"/>
      <c r="L2330" s="257"/>
      <c r="M2330" s="258"/>
      <c r="N2330" s="259"/>
      <c r="O2330" s="259"/>
      <c r="P2330" s="259"/>
      <c r="Q2330" s="259"/>
      <c r="R2330" s="259"/>
      <c r="S2330" s="259"/>
      <c r="T2330" s="260"/>
      <c r="AT2330" s="261" t="s">
        <v>218</v>
      </c>
      <c r="AU2330" s="261" t="s">
        <v>85</v>
      </c>
      <c r="AV2330" s="12" t="s">
        <v>85</v>
      </c>
      <c r="AW2330" s="12" t="s">
        <v>39</v>
      </c>
      <c r="AX2330" s="12" t="s">
        <v>76</v>
      </c>
      <c r="AY2330" s="261" t="s">
        <v>208</v>
      </c>
    </row>
    <row r="2331" spans="2:51" s="12" customFormat="1" ht="13.5">
      <c r="B2331" s="251"/>
      <c r="C2331" s="252"/>
      <c r="D2331" s="248" t="s">
        <v>218</v>
      </c>
      <c r="E2331" s="253" t="s">
        <v>22</v>
      </c>
      <c r="F2331" s="254" t="s">
        <v>2549</v>
      </c>
      <c r="G2331" s="252"/>
      <c r="H2331" s="255">
        <v>5.8</v>
      </c>
      <c r="I2331" s="256"/>
      <c r="J2331" s="252"/>
      <c r="K2331" s="252"/>
      <c r="L2331" s="257"/>
      <c r="M2331" s="258"/>
      <c r="N2331" s="259"/>
      <c r="O2331" s="259"/>
      <c r="P2331" s="259"/>
      <c r="Q2331" s="259"/>
      <c r="R2331" s="259"/>
      <c r="S2331" s="259"/>
      <c r="T2331" s="260"/>
      <c r="AT2331" s="261" t="s">
        <v>218</v>
      </c>
      <c r="AU2331" s="261" t="s">
        <v>85</v>
      </c>
      <c r="AV2331" s="12" t="s">
        <v>85</v>
      </c>
      <c r="AW2331" s="12" t="s">
        <v>39</v>
      </c>
      <c r="AX2331" s="12" t="s">
        <v>76</v>
      </c>
      <c r="AY2331" s="261" t="s">
        <v>208</v>
      </c>
    </row>
    <row r="2332" spans="2:51" s="12" customFormat="1" ht="13.5">
      <c r="B2332" s="251"/>
      <c r="C2332" s="252"/>
      <c r="D2332" s="248" t="s">
        <v>218</v>
      </c>
      <c r="E2332" s="253" t="s">
        <v>22</v>
      </c>
      <c r="F2332" s="254" t="s">
        <v>2550</v>
      </c>
      <c r="G2332" s="252"/>
      <c r="H2332" s="255">
        <v>26</v>
      </c>
      <c r="I2332" s="256"/>
      <c r="J2332" s="252"/>
      <c r="K2332" s="252"/>
      <c r="L2332" s="257"/>
      <c r="M2332" s="258"/>
      <c r="N2332" s="259"/>
      <c r="O2332" s="259"/>
      <c r="P2332" s="259"/>
      <c r="Q2332" s="259"/>
      <c r="R2332" s="259"/>
      <c r="S2332" s="259"/>
      <c r="T2332" s="260"/>
      <c r="AT2332" s="261" t="s">
        <v>218</v>
      </c>
      <c r="AU2332" s="261" t="s">
        <v>85</v>
      </c>
      <c r="AV2332" s="12" t="s">
        <v>85</v>
      </c>
      <c r="AW2332" s="12" t="s">
        <v>39</v>
      </c>
      <c r="AX2332" s="12" t="s">
        <v>76</v>
      </c>
      <c r="AY2332" s="261" t="s">
        <v>208</v>
      </c>
    </row>
    <row r="2333" spans="2:51" s="12" customFormat="1" ht="13.5">
      <c r="B2333" s="251"/>
      <c r="C2333" s="252"/>
      <c r="D2333" s="248" t="s">
        <v>218</v>
      </c>
      <c r="E2333" s="253" t="s">
        <v>22</v>
      </c>
      <c r="F2333" s="254" t="s">
        <v>2551</v>
      </c>
      <c r="G2333" s="252"/>
      <c r="H2333" s="255">
        <v>4.9</v>
      </c>
      <c r="I2333" s="256"/>
      <c r="J2333" s="252"/>
      <c r="K2333" s="252"/>
      <c r="L2333" s="257"/>
      <c r="M2333" s="258"/>
      <c r="N2333" s="259"/>
      <c r="O2333" s="259"/>
      <c r="P2333" s="259"/>
      <c r="Q2333" s="259"/>
      <c r="R2333" s="259"/>
      <c r="S2333" s="259"/>
      <c r="T2333" s="260"/>
      <c r="AT2333" s="261" t="s">
        <v>218</v>
      </c>
      <c r="AU2333" s="261" t="s">
        <v>85</v>
      </c>
      <c r="AV2333" s="12" t="s">
        <v>85</v>
      </c>
      <c r="AW2333" s="12" t="s">
        <v>39</v>
      </c>
      <c r="AX2333" s="12" t="s">
        <v>76</v>
      </c>
      <c r="AY2333" s="261" t="s">
        <v>208</v>
      </c>
    </row>
    <row r="2334" spans="2:51" s="12" customFormat="1" ht="13.5">
      <c r="B2334" s="251"/>
      <c r="C2334" s="252"/>
      <c r="D2334" s="248" t="s">
        <v>218</v>
      </c>
      <c r="E2334" s="253" t="s">
        <v>22</v>
      </c>
      <c r="F2334" s="254" t="s">
        <v>2552</v>
      </c>
      <c r="G2334" s="252"/>
      <c r="H2334" s="255">
        <v>24.52</v>
      </c>
      <c r="I2334" s="256"/>
      <c r="J2334" s="252"/>
      <c r="K2334" s="252"/>
      <c r="L2334" s="257"/>
      <c r="M2334" s="258"/>
      <c r="N2334" s="259"/>
      <c r="O2334" s="259"/>
      <c r="P2334" s="259"/>
      <c r="Q2334" s="259"/>
      <c r="R2334" s="259"/>
      <c r="S2334" s="259"/>
      <c r="T2334" s="260"/>
      <c r="AT2334" s="261" t="s">
        <v>218</v>
      </c>
      <c r="AU2334" s="261" t="s">
        <v>85</v>
      </c>
      <c r="AV2334" s="12" t="s">
        <v>85</v>
      </c>
      <c r="AW2334" s="12" t="s">
        <v>39</v>
      </c>
      <c r="AX2334" s="12" t="s">
        <v>76</v>
      </c>
      <c r="AY2334" s="261" t="s">
        <v>208</v>
      </c>
    </row>
    <row r="2335" spans="2:51" s="12" customFormat="1" ht="13.5">
      <c r="B2335" s="251"/>
      <c r="C2335" s="252"/>
      <c r="D2335" s="248" t="s">
        <v>218</v>
      </c>
      <c r="E2335" s="253" t="s">
        <v>22</v>
      </c>
      <c r="F2335" s="254" t="s">
        <v>2553</v>
      </c>
      <c r="G2335" s="252"/>
      <c r="H2335" s="255">
        <v>24.52</v>
      </c>
      <c r="I2335" s="256"/>
      <c r="J2335" s="252"/>
      <c r="K2335" s="252"/>
      <c r="L2335" s="257"/>
      <c r="M2335" s="258"/>
      <c r="N2335" s="259"/>
      <c r="O2335" s="259"/>
      <c r="P2335" s="259"/>
      <c r="Q2335" s="259"/>
      <c r="R2335" s="259"/>
      <c r="S2335" s="259"/>
      <c r="T2335" s="260"/>
      <c r="AT2335" s="261" t="s">
        <v>218</v>
      </c>
      <c r="AU2335" s="261" t="s">
        <v>85</v>
      </c>
      <c r="AV2335" s="12" t="s">
        <v>85</v>
      </c>
      <c r="AW2335" s="12" t="s">
        <v>39</v>
      </c>
      <c r="AX2335" s="12" t="s">
        <v>76</v>
      </c>
      <c r="AY2335" s="261" t="s">
        <v>208</v>
      </c>
    </row>
    <row r="2336" spans="2:51" s="12" customFormat="1" ht="13.5">
      <c r="B2336" s="251"/>
      <c r="C2336" s="252"/>
      <c r="D2336" s="248" t="s">
        <v>218</v>
      </c>
      <c r="E2336" s="253" t="s">
        <v>22</v>
      </c>
      <c r="F2336" s="254" t="s">
        <v>2554</v>
      </c>
      <c r="G2336" s="252"/>
      <c r="H2336" s="255">
        <v>82.6</v>
      </c>
      <c r="I2336" s="256"/>
      <c r="J2336" s="252"/>
      <c r="K2336" s="252"/>
      <c r="L2336" s="257"/>
      <c r="M2336" s="258"/>
      <c r="N2336" s="259"/>
      <c r="O2336" s="259"/>
      <c r="P2336" s="259"/>
      <c r="Q2336" s="259"/>
      <c r="R2336" s="259"/>
      <c r="S2336" s="259"/>
      <c r="T2336" s="260"/>
      <c r="AT2336" s="261" t="s">
        <v>218</v>
      </c>
      <c r="AU2336" s="261" t="s">
        <v>85</v>
      </c>
      <c r="AV2336" s="12" t="s">
        <v>85</v>
      </c>
      <c r="AW2336" s="12" t="s">
        <v>39</v>
      </c>
      <c r="AX2336" s="12" t="s">
        <v>76</v>
      </c>
      <c r="AY2336" s="261" t="s">
        <v>208</v>
      </c>
    </row>
    <row r="2337" spans="2:51" s="12" customFormat="1" ht="13.5">
      <c r="B2337" s="251"/>
      <c r="C2337" s="252"/>
      <c r="D2337" s="248" t="s">
        <v>218</v>
      </c>
      <c r="E2337" s="253" t="s">
        <v>22</v>
      </c>
      <c r="F2337" s="254" t="s">
        <v>2555</v>
      </c>
      <c r="G2337" s="252"/>
      <c r="H2337" s="255">
        <v>73.8</v>
      </c>
      <c r="I2337" s="256"/>
      <c r="J2337" s="252"/>
      <c r="K2337" s="252"/>
      <c r="L2337" s="257"/>
      <c r="M2337" s="258"/>
      <c r="N2337" s="259"/>
      <c r="O2337" s="259"/>
      <c r="P2337" s="259"/>
      <c r="Q2337" s="259"/>
      <c r="R2337" s="259"/>
      <c r="S2337" s="259"/>
      <c r="T2337" s="260"/>
      <c r="AT2337" s="261" t="s">
        <v>218</v>
      </c>
      <c r="AU2337" s="261" t="s">
        <v>85</v>
      </c>
      <c r="AV2337" s="12" t="s">
        <v>85</v>
      </c>
      <c r="AW2337" s="12" t="s">
        <v>39</v>
      </c>
      <c r="AX2337" s="12" t="s">
        <v>76</v>
      </c>
      <c r="AY2337" s="261" t="s">
        <v>208</v>
      </c>
    </row>
    <row r="2338" spans="2:51" s="12" customFormat="1" ht="13.5">
      <c r="B2338" s="251"/>
      <c r="C2338" s="252"/>
      <c r="D2338" s="248" t="s">
        <v>218</v>
      </c>
      <c r="E2338" s="253" t="s">
        <v>22</v>
      </c>
      <c r="F2338" s="254" t="s">
        <v>2556</v>
      </c>
      <c r="G2338" s="252"/>
      <c r="H2338" s="255">
        <v>60.2</v>
      </c>
      <c r="I2338" s="256"/>
      <c r="J2338" s="252"/>
      <c r="K2338" s="252"/>
      <c r="L2338" s="257"/>
      <c r="M2338" s="258"/>
      <c r="N2338" s="259"/>
      <c r="O2338" s="259"/>
      <c r="P2338" s="259"/>
      <c r="Q2338" s="259"/>
      <c r="R2338" s="259"/>
      <c r="S2338" s="259"/>
      <c r="T2338" s="260"/>
      <c r="AT2338" s="261" t="s">
        <v>218</v>
      </c>
      <c r="AU2338" s="261" t="s">
        <v>85</v>
      </c>
      <c r="AV2338" s="12" t="s">
        <v>85</v>
      </c>
      <c r="AW2338" s="12" t="s">
        <v>39</v>
      </c>
      <c r="AX2338" s="12" t="s">
        <v>76</v>
      </c>
      <c r="AY2338" s="261" t="s">
        <v>208</v>
      </c>
    </row>
    <row r="2339" spans="2:51" s="12" customFormat="1" ht="13.5">
      <c r="B2339" s="251"/>
      <c r="C2339" s="252"/>
      <c r="D2339" s="248" t="s">
        <v>218</v>
      </c>
      <c r="E2339" s="253" t="s">
        <v>22</v>
      </c>
      <c r="F2339" s="254" t="s">
        <v>2557</v>
      </c>
      <c r="G2339" s="252"/>
      <c r="H2339" s="255">
        <v>10.9</v>
      </c>
      <c r="I2339" s="256"/>
      <c r="J2339" s="252"/>
      <c r="K2339" s="252"/>
      <c r="L2339" s="257"/>
      <c r="M2339" s="258"/>
      <c r="N2339" s="259"/>
      <c r="O2339" s="259"/>
      <c r="P2339" s="259"/>
      <c r="Q2339" s="259"/>
      <c r="R2339" s="259"/>
      <c r="S2339" s="259"/>
      <c r="T2339" s="260"/>
      <c r="AT2339" s="261" t="s">
        <v>218</v>
      </c>
      <c r="AU2339" s="261" t="s">
        <v>85</v>
      </c>
      <c r="AV2339" s="12" t="s">
        <v>85</v>
      </c>
      <c r="AW2339" s="12" t="s">
        <v>39</v>
      </c>
      <c r="AX2339" s="12" t="s">
        <v>76</v>
      </c>
      <c r="AY2339" s="261" t="s">
        <v>208</v>
      </c>
    </row>
    <row r="2340" spans="2:51" s="12" customFormat="1" ht="13.5">
      <c r="B2340" s="251"/>
      <c r="C2340" s="252"/>
      <c r="D2340" s="248" t="s">
        <v>218</v>
      </c>
      <c r="E2340" s="253" t="s">
        <v>22</v>
      </c>
      <c r="F2340" s="254" t="s">
        <v>2558</v>
      </c>
      <c r="G2340" s="252"/>
      <c r="H2340" s="255">
        <v>46.2</v>
      </c>
      <c r="I2340" s="256"/>
      <c r="J2340" s="252"/>
      <c r="K2340" s="252"/>
      <c r="L2340" s="257"/>
      <c r="M2340" s="258"/>
      <c r="N2340" s="259"/>
      <c r="O2340" s="259"/>
      <c r="P2340" s="259"/>
      <c r="Q2340" s="259"/>
      <c r="R2340" s="259"/>
      <c r="S2340" s="259"/>
      <c r="T2340" s="260"/>
      <c r="AT2340" s="261" t="s">
        <v>218</v>
      </c>
      <c r="AU2340" s="261" t="s">
        <v>85</v>
      </c>
      <c r="AV2340" s="12" t="s">
        <v>85</v>
      </c>
      <c r="AW2340" s="12" t="s">
        <v>39</v>
      </c>
      <c r="AX2340" s="12" t="s">
        <v>76</v>
      </c>
      <c r="AY2340" s="261" t="s">
        <v>208</v>
      </c>
    </row>
    <row r="2341" spans="2:51" s="12" customFormat="1" ht="13.5">
      <c r="B2341" s="251"/>
      <c r="C2341" s="252"/>
      <c r="D2341" s="248" t="s">
        <v>218</v>
      </c>
      <c r="E2341" s="253" t="s">
        <v>22</v>
      </c>
      <c r="F2341" s="254" t="s">
        <v>2559</v>
      </c>
      <c r="G2341" s="252"/>
      <c r="H2341" s="255">
        <v>80</v>
      </c>
      <c r="I2341" s="256"/>
      <c r="J2341" s="252"/>
      <c r="K2341" s="252"/>
      <c r="L2341" s="257"/>
      <c r="M2341" s="258"/>
      <c r="N2341" s="259"/>
      <c r="O2341" s="259"/>
      <c r="P2341" s="259"/>
      <c r="Q2341" s="259"/>
      <c r="R2341" s="259"/>
      <c r="S2341" s="259"/>
      <c r="T2341" s="260"/>
      <c r="AT2341" s="261" t="s">
        <v>218</v>
      </c>
      <c r="AU2341" s="261" t="s">
        <v>85</v>
      </c>
      <c r="AV2341" s="12" t="s">
        <v>85</v>
      </c>
      <c r="AW2341" s="12" t="s">
        <v>39</v>
      </c>
      <c r="AX2341" s="12" t="s">
        <v>76</v>
      </c>
      <c r="AY2341" s="261" t="s">
        <v>208</v>
      </c>
    </row>
    <row r="2342" spans="2:51" s="12" customFormat="1" ht="13.5">
      <c r="B2342" s="251"/>
      <c r="C2342" s="252"/>
      <c r="D2342" s="248" t="s">
        <v>218</v>
      </c>
      <c r="E2342" s="253" t="s">
        <v>22</v>
      </c>
      <c r="F2342" s="254" t="s">
        <v>2560</v>
      </c>
      <c r="G2342" s="252"/>
      <c r="H2342" s="255">
        <v>33.974</v>
      </c>
      <c r="I2342" s="256"/>
      <c r="J2342" s="252"/>
      <c r="K2342" s="252"/>
      <c r="L2342" s="257"/>
      <c r="M2342" s="258"/>
      <c r="N2342" s="259"/>
      <c r="O2342" s="259"/>
      <c r="P2342" s="259"/>
      <c r="Q2342" s="259"/>
      <c r="R2342" s="259"/>
      <c r="S2342" s="259"/>
      <c r="T2342" s="260"/>
      <c r="AT2342" s="261" t="s">
        <v>218</v>
      </c>
      <c r="AU2342" s="261" t="s">
        <v>85</v>
      </c>
      <c r="AV2342" s="12" t="s">
        <v>85</v>
      </c>
      <c r="AW2342" s="12" t="s">
        <v>39</v>
      </c>
      <c r="AX2342" s="12" t="s">
        <v>76</v>
      </c>
      <c r="AY2342" s="261" t="s">
        <v>208</v>
      </c>
    </row>
    <row r="2343" spans="2:51" s="12" customFormat="1" ht="13.5">
      <c r="B2343" s="251"/>
      <c r="C2343" s="252"/>
      <c r="D2343" s="248" t="s">
        <v>218</v>
      </c>
      <c r="E2343" s="253" t="s">
        <v>22</v>
      </c>
      <c r="F2343" s="254" t="s">
        <v>2561</v>
      </c>
      <c r="G2343" s="252"/>
      <c r="H2343" s="255">
        <v>39.26</v>
      </c>
      <c r="I2343" s="256"/>
      <c r="J2343" s="252"/>
      <c r="K2343" s="252"/>
      <c r="L2343" s="257"/>
      <c r="M2343" s="258"/>
      <c r="N2343" s="259"/>
      <c r="O2343" s="259"/>
      <c r="P2343" s="259"/>
      <c r="Q2343" s="259"/>
      <c r="R2343" s="259"/>
      <c r="S2343" s="259"/>
      <c r="T2343" s="260"/>
      <c r="AT2343" s="261" t="s">
        <v>218</v>
      </c>
      <c r="AU2343" s="261" t="s">
        <v>85</v>
      </c>
      <c r="AV2343" s="12" t="s">
        <v>85</v>
      </c>
      <c r="AW2343" s="12" t="s">
        <v>39</v>
      </c>
      <c r="AX2343" s="12" t="s">
        <v>76</v>
      </c>
      <c r="AY2343" s="261" t="s">
        <v>208</v>
      </c>
    </row>
    <row r="2344" spans="2:51" s="12" customFormat="1" ht="13.5">
      <c r="B2344" s="251"/>
      <c r="C2344" s="252"/>
      <c r="D2344" s="248" t="s">
        <v>218</v>
      </c>
      <c r="E2344" s="253" t="s">
        <v>22</v>
      </c>
      <c r="F2344" s="254" t="s">
        <v>2562</v>
      </c>
      <c r="G2344" s="252"/>
      <c r="H2344" s="255">
        <v>24.98</v>
      </c>
      <c r="I2344" s="256"/>
      <c r="J2344" s="252"/>
      <c r="K2344" s="252"/>
      <c r="L2344" s="257"/>
      <c r="M2344" s="258"/>
      <c r="N2344" s="259"/>
      <c r="O2344" s="259"/>
      <c r="P2344" s="259"/>
      <c r="Q2344" s="259"/>
      <c r="R2344" s="259"/>
      <c r="S2344" s="259"/>
      <c r="T2344" s="260"/>
      <c r="AT2344" s="261" t="s">
        <v>218</v>
      </c>
      <c r="AU2344" s="261" t="s">
        <v>85</v>
      </c>
      <c r="AV2344" s="12" t="s">
        <v>85</v>
      </c>
      <c r="AW2344" s="12" t="s">
        <v>39</v>
      </c>
      <c r="AX2344" s="12" t="s">
        <v>76</v>
      </c>
      <c r="AY2344" s="261" t="s">
        <v>208</v>
      </c>
    </row>
    <row r="2345" spans="2:51" s="12" customFormat="1" ht="13.5">
      <c r="B2345" s="251"/>
      <c r="C2345" s="252"/>
      <c r="D2345" s="248" t="s">
        <v>218</v>
      </c>
      <c r="E2345" s="253" t="s">
        <v>22</v>
      </c>
      <c r="F2345" s="254" t="s">
        <v>2563</v>
      </c>
      <c r="G2345" s="252"/>
      <c r="H2345" s="255">
        <v>14.29</v>
      </c>
      <c r="I2345" s="256"/>
      <c r="J2345" s="252"/>
      <c r="K2345" s="252"/>
      <c r="L2345" s="257"/>
      <c r="M2345" s="258"/>
      <c r="N2345" s="259"/>
      <c r="O2345" s="259"/>
      <c r="P2345" s="259"/>
      <c r="Q2345" s="259"/>
      <c r="R2345" s="259"/>
      <c r="S2345" s="259"/>
      <c r="T2345" s="260"/>
      <c r="AT2345" s="261" t="s">
        <v>218</v>
      </c>
      <c r="AU2345" s="261" t="s">
        <v>85</v>
      </c>
      <c r="AV2345" s="12" t="s">
        <v>85</v>
      </c>
      <c r="AW2345" s="12" t="s">
        <v>39</v>
      </c>
      <c r="AX2345" s="12" t="s">
        <v>76</v>
      </c>
      <c r="AY2345" s="261" t="s">
        <v>208</v>
      </c>
    </row>
    <row r="2346" spans="2:51" s="12" customFormat="1" ht="13.5">
      <c r="B2346" s="251"/>
      <c r="C2346" s="252"/>
      <c r="D2346" s="248" t="s">
        <v>218</v>
      </c>
      <c r="E2346" s="253" t="s">
        <v>22</v>
      </c>
      <c r="F2346" s="254" t="s">
        <v>2564</v>
      </c>
      <c r="G2346" s="252"/>
      <c r="H2346" s="255">
        <v>11.6</v>
      </c>
      <c r="I2346" s="256"/>
      <c r="J2346" s="252"/>
      <c r="K2346" s="252"/>
      <c r="L2346" s="257"/>
      <c r="M2346" s="258"/>
      <c r="N2346" s="259"/>
      <c r="O2346" s="259"/>
      <c r="P2346" s="259"/>
      <c r="Q2346" s="259"/>
      <c r="R2346" s="259"/>
      <c r="S2346" s="259"/>
      <c r="T2346" s="260"/>
      <c r="AT2346" s="261" t="s">
        <v>218</v>
      </c>
      <c r="AU2346" s="261" t="s">
        <v>85</v>
      </c>
      <c r="AV2346" s="12" t="s">
        <v>85</v>
      </c>
      <c r="AW2346" s="12" t="s">
        <v>39</v>
      </c>
      <c r="AX2346" s="12" t="s">
        <v>76</v>
      </c>
      <c r="AY2346" s="261" t="s">
        <v>208</v>
      </c>
    </row>
    <row r="2347" spans="2:51" s="12" customFormat="1" ht="13.5">
      <c r="B2347" s="251"/>
      <c r="C2347" s="252"/>
      <c r="D2347" s="248" t="s">
        <v>218</v>
      </c>
      <c r="E2347" s="253" t="s">
        <v>22</v>
      </c>
      <c r="F2347" s="254" t="s">
        <v>2565</v>
      </c>
      <c r="G2347" s="252"/>
      <c r="H2347" s="255">
        <v>9.98</v>
      </c>
      <c r="I2347" s="256"/>
      <c r="J2347" s="252"/>
      <c r="K2347" s="252"/>
      <c r="L2347" s="257"/>
      <c r="M2347" s="258"/>
      <c r="N2347" s="259"/>
      <c r="O2347" s="259"/>
      <c r="P2347" s="259"/>
      <c r="Q2347" s="259"/>
      <c r="R2347" s="259"/>
      <c r="S2347" s="259"/>
      <c r="T2347" s="260"/>
      <c r="AT2347" s="261" t="s">
        <v>218</v>
      </c>
      <c r="AU2347" s="261" t="s">
        <v>85</v>
      </c>
      <c r="AV2347" s="12" t="s">
        <v>85</v>
      </c>
      <c r="AW2347" s="12" t="s">
        <v>39</v>
      </c>
      <c r="AX2347" s="12" t="s">
        <v>76</v>
      </c>
      <c r="AY2347" s="261" t="s">
        <v>208</v>
      </c>
    </row>
    <row r="2348" spans="2:51" s="13" customFormat="1" ht="13.5">
      <c r="B2348" s="262"/>
      <c r="C2348" s="263"/>
      <c r="D2348" s="248" t="s">
        <v>218</v>
      </c>
      <c r="E2348" s="264" t="s">
        <v>22</v>
      </c>
      <c r="F2348" s="265" t="s">
        <v>259</v>
      </c>
      <c r="G2348" s="263"/>
      <c r="H2348" s="266">
        <v>732.474</v>
      </c>
      <c r="I2348" s="267"/>
      <c r="J2348" s="263"/>
      <c r="K2348" s="263"/>
      <c r="L2348" s="268"/>
      <c r="M2348" s="269"/>
      <c r="N2348" s="270"/>
      <c r="O2348" s="270"/>
      <c r="P2348" s="270"/>
      <c r="Q2348" s="270"/>
      <c r="R2348" s="270"/>
      <c r="S2348" s="270"/>
      <c r="T2348" s="271"/>
      <c r="AT2348" s="272" t="s">
        <v>218</v>
      </c>
      <c r="AU2348" s="272" t="s">
        <v>85</v>
      </c>
      <c r="AV2348" s="13" t="s">
        <v>121</v>
      </c>
      <c r="AW2348" s="13" t="s">
        <v>39</v>
      </c>
      <c r="AX2348" s="13" t="s">
        <v>18</v>
      </c>
      <c r="AY2348" s="272" t="s">
        <v>208</v>
      </c>
    </row>
    <row r="2349" spans="2:65" s="1" customFormat="1" ht="25.5" customHeight="1">
      <c r="B2349" s="48"/>
      <c r="C2349" s="236" t="s">
        <v>2566</v>
      </c>
      <c r="D2349" s="236" t="s">
        <v>210</v>
      </c>
      <c r="E2349" s="237" t="s">
        <v>2567</v>
      </c>
      <c r="F2349" s="238" t="s">
        <v>2568</v>
      </c>
      <c r="G2349" s="239" t="s">
        <v>227</v>
      </c>
      <c r="H2349" s="240">
        <v>23</v>
      </c>
      <c r="I2349" s="241"/>
      <c r="J2349" s="242">
        <f>ROUND(I2349*H2349,2)</f>
        <v>0</v>
      </c>
      <c r="K2349" s="238" t="s">
        <v>214</v>
      </c>
      <c r="L2349" s="74"/>
      <c r="M2349" s="243" t="s">
        <v>22</v>
      </c>
      <c r="N2349" s="244" t="s">
        <v>47</v>
      </c>
      <c r="O2349" s="49"/>
      <c r="P2349" s="245">
        <f>O2349*H2349</f>
        <v>0</v>
      </c>
      <c r="Q2349" s="245">
        <v>0</v>
      </c>
      <c r="R2349" s="245">
        <f>Q2349*H2349</f>
        <v>0</v>
      </c>
      <c r="S2349" s="245">
        <v>0</v>
      </c>
      <c r="T2349" s="246">
        <f>S2349*H2349</f>
        <v>0</v>
      </c>
      <c r="AR2349" s="26" t="s">
        <v>300</v>
      </c>
      <c r="AT2349" s="26" t="s">
        <v>210</v>
      </c>
      <c r="AU2349" s="26" t="s">
        <v>85</v>
      </c>
      <c r="AY2349" s="26" t="s">
        <v>208</v>
      </c>
      <c r="BE2349" s="247">
        <f>IF(N2349="základní",J2349,0)</f>
        <v>0</v>
      </c>
      <c r="BF2349" s="247">
        <f>IF(N2349="snížená",J2349,0)</f>
        <v>0</v>
      </c>
      <c r="BG2349" s="247">
        <f>IF(N2349="zákl. přenesená",J2349,0)</f>
        <v>0</v>
      </c>
      <c r="BH2349" s="247">
        <f>IF(N2349="sníž. přenesená",J2349,0)</f>
        <v>0</v>
      </c>
      <c r="BI2349" s="247">
        <f>IF(N2349="nulová",J2349,0)</f>
        <v>0</v>
      </c>
      <c r="BJ2349" s="26" t="s">
        <v>18</v>
      </c>
      <c r="BK2349" s="247">
        <f>ROUND(I2349*H2349,2)</f>
        <v>0</v>
      </c>
      <c r="BL2349" s="26" t="s">
        <v>300</v>
      </c>
      <c r="BM2349" s="26" t="s">
        <v>2569</v>
      </c>
    </row>
    <row r="2350" spans="2:47" s="1" customFormat="1" ht="13.5">
      <c r="B2350" s="48"/>
      <c r="C2350" s="76"/>
      <c r="D2350" s="248" t="s">
        <v>216</v>
      </c>
      <c r="E2350" s="76"/>
      <c r="F2350" s="249" t="s">
        <v>2570</v>
      </c>
      <c r="G2350" s="76"/>
      <c r="H2350" s="76"/>
      <c r="I2350" s="206"/>
      <c r="J2350" s="76"/>
      <c r="K2350" s="76"/>
      <c r="L2350" s="74"/>
      <c r="M2350" s="250"/>
      <c r="N2350" s="49"/>
      <c r="O2350" s="49"/>
      <c r="P2350" s="49"/>
      <c r="Q2350" s="49"/>
      <c r="R2350" s="49"/>
      <c r="S2350" s="49"/>
      <c r="T2350" s="97"/>
      <c r="AT2350" s="26" t="s">
        <v>216</v>
      </c>
      <c r="AU2350" s="26" t="s">
        <v>85</v>
      </c>
    </row>
    <row r="2351" spans="2:51" s="14" customFormat="1" ht="13.5">
      <c r="B2351" s="273"/>
      <c r="C2351" s="274"/>
      <c r="D2351" s="248" t="s">
        <v>218</v>
      </c>
      <c r="E2351" s="275" t="s">
        <v>22</v>
      </c>
      <c r="F2351" s="276" t="s">
        <v>1781</v>
      </c>
      <c r="G2351" s="274"/>
      <c r="H2351" s="275" t="s">
        <v>22</v>
      </c>
      <c r="I2351" s="277"/>
      <c r="J2351" s="274"/>
      <c r="K2351" s="274"/>
      <c r="L2351" s="278"/>
      <c r="M2351" s="279"/>
      <c r="N2351" s="280"/>
      <c r="O2351" s="280"/>
      <c r="P2351" s="280"/>
      <c r="Q2351" s="280"/>
      <c r="R2351" s="280"/>
      <c r="S2351" s="280"/>
      <c r="T2351" s="281"/>
      <c r="AT2351" s="282" t="s">
        <v>218</v>
      </c>
      <c r="AU2351" s="282" t="s">
        <v>85</v>
      </c>
      <c r="AV2351" s="14" t="s">
        <v>18</v>
      </c>
      <c r="AW2351" s="14" t="s">
        <v>39</v>
      </c>
      <c r="AX2351" s="14" t="s">
        <v>76</v>
      </c>
      <c r="AY2351" s="282" t="s">
        <v>208</v>
      </c>
    </row>
    <row r="2352" spans="2:51" s="12" customFormat="1" ht="13.5">
      <c r="B2352" s="251"/>
      <c r="C2352" s="252"/>
      <c r="D2352" s="248" t="s">
        <v>218</v>
      </c>
      <c r="E2352" s="253" t="s">
        <v>22</v>
      </c>
      <c r="F2352" s="254" t="s">
        <v>1782</v>
      </c>
      <c r="G2352" s="252"/>
      <c r="H2352" s="255">
        <v>2</v>
      </c>
      <c r="I2352" s="256"/>
      <c r="J2352" s="252"/>
      <c r="K2352" s="252"/>
      <c r="L2352" s="257"/>
      <c r="M2352" s="258"/>
      <c r="N2352" s="259"/>
      <c r="O2352" s="259"/>
      <c r="P2352" s="259"/>
      <c r="Q2352" s="259"/>
      <c r="R2352" s="259"/>
      <c r="S2352" s="259"/>
      <c r="T2352" s="260"/>
      <c r="AT2352" s="261" t="s">
        <v>218</v>
      </c>
      <c r="AU2352" s="261" t="s">
        <v>85</v>
      </c>
      <c r="AV2352" s="12" t="s">
        <v>85</v>
      </c>
      <c r="AW2352" s="12" t="s">
        <v>39</v>
      </c>
      <c r="AX2352" s="12" t="s">
        <v>76</v>
      </c>
      <c r="AY2352" s="261" t="s">
        <v>208</v>
      </c>
    </row>
    <row r="2353" spans="2:51" s="12" customFormat="1" ht="13.5">
      <c r="B2353" s="251"/>
      <c r="C2353" s="252"/>
      <c r="D2353" s="248" t="s">
        <v>218</v>
      </c>
      <c r="E2353" s="253" t="s">
        <v>22</v>
      </c>
      <c r="F2353" s="254" t="s">
        <v>1783</v>
      </c>
      <c r="G2353" s="252"/>
      <c r="H2353" s="255">
        <v>1</v>
      </c>
      <c r="I2353" s="256"/>
      <c r="J2353" s="252"/>
      <c r="K2353" s="252"/>
      <c r="L2353" s="257"/>
      <c r="M2353" s="258"/>
      <c r="N2353" s="259"/>
      <c r="O2353" s="259"/>
      <c r="P2353" s="259"/>
      <c r="Q2353" s="259"/>
      <c r="R2353" s="259"/>
      <c r="S2353" s="259"/>
      <c r="T2353" s="260"/>
      <c r="AT2353" s="261" t="s">
        <v>218</v>
      </c>
      <c r="AU2353" s="261" t="s">
        <v>85</v>
      </c>
      <c r="AV2353" s="12" t="s">
        <v>85</v>
      </c>
      <c r="AW2353" s="12" t="s">
        <v>39</v>
      </c>
      <c r="AX2353" s="12" t="s">
        <v>76</v>
      </c>
      <c r="AY2353" s="261" t="s">
        <v>208</v>
      </c>
    </row>
    <row r="2354" spans="2:51" s="12" customFormat="1" ht="13.5">
      <c r="B2354" s="251"/>
      <c r="C2354" s="252"/>
      <c r="D2354" s="248" t="s">
        <v>218</v>
      </c>
      <c r="E2354" s="253" t="s">
        <v>22</v>
      </c>
      <c r="F2354" s="254" t="s">
        <v>1784</v>
      </c>
      <c r="G2354" s="252"/>
      <c r="H2354" s="255">
        <v>1</v>
      </c>
      <c r="I2354" s="256"/>
      <c r="J2354" s="252"/>
      <c r="K2354" s="252"/>
      <c r="L2354" s="257"/>
      <c r="M2354" s="258"/>
      <c r="N2354" s="259"/>
      <c r="O2354" s="259"/>
      <c r="P2354" s="259"/>
      <c r="Q2354" s="259"/>
      <c r="R2354" s="259"/>
      <c r="S2354" s="259"/>
      <c r="T2354" s="260"/>
      <c r="AT2354" s="261" t="s">
        <v>218</v>
      </c>
      <c r="AU2354" s="261" t="s">
        <v>85</v>
      </c>
      <c r="AV2354" s="12" t="s">
        <v>85</v>
      </c>
      <c r="AW2354" s="12" t="s">
        <v>39</v>
      </c>
      <c r="AX2354" s="12" t="s">
        <v>76</v>
      </c>
      <c r="AY2354" s="261" t="s">
        <v>208</v>
      </c>
    </row>
    <row r="2355" spans="2:51" s="12" customFormat="1" ht="13.5">
      <c r="B2355" s="251"/>
      <c r="C2355" s="252"/>
      <c r="D2355" s="248" t="s">
        <v>218</v>
      </c>
      <c r="E2355" s="253" t="s">
        <v>22</v>
      </c>
      <c r="F2355" s="254" t="s">
        <v>1789</v>
      </c>
      <c r="G2355" s="252"/>
      <c r="H2355" s="255">
        <v>3</v>
      </c>
      <c r="I2355" s="256"/>
      <c r="J2355" s="252"/>
      <c r="K2355" s="252"/>
      <c r="L2355" s="257"/>
      <c r="M2355" s="258"/>
      <c r="N2355" s="259"/>
      <c r="O2355" s="259"/>
      <c r="P2355" s="259"/>
      <c r="Q2355" s="259"/>
      <c r="R2355" s="259"/>
      <c r="S2355" s="259"/>
      <c r="T2355" s="260"/>
      <c r="AT2355" s="261" t="s">
        <v>218</v>
      </c>
      <c r="AU2355" s="261" t="s">
        <v>85</v>
      </c>
      <c r="AV2355" s="12" t="s">
        <v>85</v>
      </c>
      <c r="AW2355" s="12" t="s">
        <v>39</v>
      </c>
      <c r="AX2355" s="12" t="s">
        <v>76</v>
      </c>
      <c r="AY2355" s="261" t="s">
        <v>208</v>
      </c>
    </row>
    <row r="2356" spans="2:51" s="12" customFormat="1" ht="13.5">
      <c r="B2356" s="251"/>
      <c r="C2356" s="252"/>
      <c r="D2356" s="248" t="s">
        <v>218</v>
      </c>
      <c r="E2356" s="253" t="s">
        <v>22</v>
      </c>
      <c r="F2356" s="254" t="s">
        <v>1790</v>
      </c>
      <c r="G2356" s="252"/>
      <c r="H2356" s="255">
        <v>6</v>
      </c>
      <c r="I2356" s="256"/>
      <c r="J2356" s="252"/>
      <c r="K2356" s="252"/>
      <c r="L2356" s="257"/>
      <c r="M2356" s="258"/>
      <c r="N2356" s="259"/>
      <c r="O2356" s="259"/>
      <c r="P2356" s="259"/>
      <c r="Q2356" s="259"/>
      <c r="R2356" s="259"/>
      <c r="S2356" s="259"/>
      <c r="T2356" s="260"/>
      <c r="AT2356" s="261" t="s">
        <v>218</v>
      </c>
      <c r="AU2356" s="261" t="s">
        <v>85</v>
      </c>
      <c r="AV2356" s="12" t="s">
        <v>85</v>
      </c>
      <c r="AW2356" s="12" t="s">
        <v>39</v>
      </c>
      <c r="AX2356" s="12" t="s">
        <v>76</v>
      </c>
      <c r="AY2356" s="261" t="s">
        <v>208</v>
      </c>
    </row>
    <row r="2357" spans="2:51" s="12" customFormat="1" ht="13.5">
      <c r="B2357" s="251"/>
      <c r="C2357" s="252"/>
      <c r="D2357" s="248" t="s">
        <v>218</v>
      </c>
      <c r="E2357" s="253" t="s">
        <v>22</v>
      </c>
      <c r="F2357" s="254" t="s">
        <v>1791</v>
      </c>
      <c r="G2357" s="252"/>
      <c r="H2357" s="255">
        <v>2</v>
      </c>
      <c r="I2357" s="256"/>
      <c r="J2357" s="252"/>
      <c r="K2357" s="252"/>
      <c r="L2357" s="257"/>
      <c r="M2357" s="258"/>
      <c r="N2357" s="259"/>
      <c r="O2357" s="259"/>
      <c r="P2357" s="259"/>
      <c r="Q2357" s="259"/>
      <c r="R2357" s="259"/>
      <c r="S2357" s="259"/>
      <c r="T2357" s="260"/>
      <c r="AT2357" s="261" t="s">
        <v>218</v>
      </c>
      <c r="AU2357" s="261" t="s">
        <v>85</v>
      </c>
      <c r="AV2357" s="12" t="s">
        <v>85</v>
      </c>
      <c r="AW2357" s="12" t="s">
        <v>39</v>
      </c>
      <c r="AX2357" s="12" t="s">
        <v>76</v>
      </c>
      <c r="AY2357" s="261" t="s">
        <v>208</v>
      </c>
    </row>
    <row r="2358" spans="2:51" s="12" customFormat="1" ht="13.5">
      <c r="B2358" s="251"/>
      <c r="C2358" s="252"/>
      <c r="D2358" s="248" t="s">
        <v>218</v>
      </c>
      <c r="E2358" s="253" t="s">
        <v>22</v>
      </c>
      <c r="F2358" s="254" t="s">
        <v>1792</v>
      </c>
      <c r="G2358" s="252"/>
      <c r="H2358" s="255">
        <v>2</v>
      </c>
      <c r="I2358" s="256"/>
      <c r="J2358" s="252"/>
      <c r="K2358" s="252"/>
      <c r="L2358" s="257"/>
      <c r="M2358" s="258"/>
      <c r="N2358" s="259"/>
      <c r="O2358" s="259"/>
      <c r="P2358" s="259"/>
      <c r="Q2358" s="259"/>
      <c r="R2358" s="259"/>
      <c r="S2358" s="259"/>
      <c r="T2358" s="260"/>
      <c r="AT2358" s="261" t="s">
        <v>218</v>
      </c>
      <c r="AU2358" s="261" t="s">
        <v>85</v>
      </c>
      <c r="AV2358" s="12" t="s">
        <v>85</v>
      </c>
      <c r="AW2358" s="12" t="s">
        <v>39</v>
      </c>
      <c r="AX2358" s="12" t="s">
        <v>76</v>
      </c>
      <c r="AY2358" s="261" t="s">
        <v>208</v>
      </c>
    </row>
    <row r="2359" spans="2:51" s="12" customFormat="1" ht="13.5">
      <c r="B2359" s="251"/>
      <c r="C2359" s="252"/>
      <c r="D2359" s="248" t="s">
        <v>218</v>
      </c>
      <c r="E2359" s="253" t="s">
        <v>22</v>
      </c>
      <c r="F2359" s="254" t="s">
        <v>1793</v>
      </c>
      <c r="G2359" s="252"/>
      <c r="H2359" s="255">
        <v>4</v>
      </c>
      <c r="I2359" s="256"/>
      <c r="J2359" s="252"/>
      <c r="K2359" s="252"/>
      <c r="L2359" s="257"/>
      <c r="M2359" s="258"/>
      <c r="N2359" s="259"/>
      <c r="O2359" s="259"/>
      <c r="P2359" s="259"/>
      <c r="Q2359" s="259"/>
      <c r="R2359" s="259"/>
      <c r="S2359" s="259"/>
      <c r="T2359" s="260"/>
      <c r="AT2359" s="261" t="s">
        <v>218</v>
      </c>
      <c r="AU2359" s="261" t="s">
        <v>85</v>
      </c>
      <c r="AV2359" s="12" t="s">
        <v>85</v>
      </c>
      <c r="AW2359" s="12" t="s">
        <v>39</v>
      </c>
      <c r="AX2359" s="12" t="s">
        <v>76</v>
      </c>
      <c r="AY2359" s="261" t="s">
        <v>208</v>
      </c>
    </row>
    <row r="2360" spans="2:51" s="12" customFormat="1" ht="13.5">
      <c r="B2360" s="251"/>
      <c r="C2360" s="252"/>
      <c r="D2360" s="248" t="s">
        <v>218</v>
      </c>
      <c r="E2360" s="253" t="s">
        <v>22</v>
      </c>
      <c r="F2360" s="254" t="s">
        <v>1794</v>
      </c>
      <c r="G2360" s="252"/>
      <c r="H2360" s="255">
        <v>2</v>
      </c>
      <c r="I2360" s="256"/>
      <c r="J2360" s="252"/>
      <c r="K2360" s="252"/>
      <c r="L2360" s="257"/>
      <c r="M2360" s="258"/>
      <c r="N2360" s="259"/>
      <c r="O2360" s="259"/>
      <c r="P2360" s="259"/>
      <c r="Q2360" s="259"/>
      <c r="R2360" s="259"/>
      <c r="S2360" s="259"/>
      <c r="T2360" s="260"/>
      <c r="AT2360" s="261" t="s">
        <v>218</v>
      </c>
      <c r="AU2360" s="261" t="s">
        <v>85</v>
      </c>
      <c r="AV2360" s="12" t="s">
        <v>85</v>
      </c>
      <c r="AW2360" s="12" t="s">
        <v>39</v>
      </c>
      <c r="AX2360" s="12" t="s">
        <v>76</v>
      </c>
      <c r="AY2360" s="261" t="s">
        <v>208</v>
      </c>
    </row>
    <row r="2361" spans="2:51" s="13" customFormat="1" ht="13.5">
      <c r="B2361" s="262"/>
      <c r="C2361" s="263"/>
      <c r="D2361" s="248" t="s">
        <v>218</v>
      </c>
      <c r="E2361" s="264" t="s">
        <v>22</v>
      </c>
      <c r="F2361" s="265" t="s">
        <v>259</v>
      </c>
      <c r="G2361" s="263"/>
      <c r="H2361" s="266">
        <v>23</v>
      </c>
      <c r="I2361" s="267"/>
      <c r="J2361" s="263"/>
      <c r="K2361" s="263"/>
      <c r="L2361" s="268"/>
      <c r="M2361" s="269"/>
      <c r="N2361" s="270"/>
      <c r="O2361" s="270"/>
      <c r="P2361" s="270"/>
      <c r="Q2361" s="270"/>
      <c r="R2361" s="270"/>
      <c r="S2361" s="270"/>
      <c r="T2361" s="271"/>
      <c r="AT2361" s="272" t="s">
        <v>218</v>
      </c>
      <c r="AU2361" s="272" t="s">
        <v>85</v>
      </c>
      <c r="AV2361" s="13" t="s">
        <v>121</v>
      </c>
      <c r="AW2361" s="13" t="s">
        <v>39</v>
      </c>
      <c r="AX2361" s="13" t="s">
        <v>18</v>
      </c>
      <c r="AY2361" s="272" t="s">
        <v>208</v>
      </c>
    </row>
    <row r="2362" spans="2:65" s="1" customFormat="1" ht="25.5" customHeight="1">
      <c r="B2362" s="48"/>
      <c r="C2362" s="286" t="s">
        <v>2571</v>
      </c>
      <c r="D2362" s="286" t="s">
        <v>468</v>
      </c>
      <c r="E2362" s="287" t="s">
        <v>2572</v>
      </c>
      <c r="F2362" s="288" t="s">
        <v>2573</v>
      </c>
      <c r="G2362" s="289" t="s">
        <v>227</v>
      </c>
      <c r="H2362" s="290">
        <v>4</v>
      </c>
      <c r="I2362" s="291"/>
      <c r="J2362" s="292">
        <f>ROUND(I2362*H2362,2)</f>
        <v>0</v>
      </c>
      <c r="K2362" s="288" t="s">
        <v>214</v>
      </c>
      <c r="L2362" s="293"/>
      <c r="M2362" s="294" t="s">
        <v>22</v>
      </c>
      <c r="N2362" s="295" t="s">
        <v>47</v>
      </c>
      <c r="O2362" s="49"/>
      <c r="P2362" s="245">
        <f>O2362*H2362</f>
        <v>0</v>
      </c>
      <c r="Q2362" s="245">
        <v>0.014</v>
      </c>
      <c r="R2362" s="245">
        <f>Q2362*H2362</f>
        <v>0.056</v>
      </c>
      <c r="S2362" s="245">
        <v>0</v>
      </c>
      <c r="T2362" s="246">
        <f>S2362*H2362</f>
        <v>0</v>
      </c>
      <c r="AR2362" s="26" t="s">
        <v>559</v>
      </c>
      <c r="AT2362" s="26" t="s">
        <v>468</v>
      </c>
      <c r="AU2362" s="26" t="s">
        <v>85</v>
      </c>
      <c r="AY2362" s="26" t="s">
        <v>208</v>
      </c>
      <c r="BE2362" s="247">
        <f>IF(N2362="základní",J2362,0)</f>
        <v>0</v>
      </c>
      <c r="BF2362" s="247">
        <f>IF(N2362="snížená",J2362,0)</f>
        <v>0</v>
      </c>
      <c r="BG2362" s="247">
        <f>IF(N2362="zákl. přenesená",J2362,0)</f>
        <v>0</v>
      </c>
      <c r="BH2362" s="247">
        <f>IF(N2362="sníž. přenesená",J2362,0)</f>
        <v>0</v>
      </c>
      <c r="BI2362" s="247">
        <f>IF(N2362="nulová",J2362,0)</f>
        <v>0</v>
      </c>
      <c r="BJ2362" s="26" t="s">
        <v>18</v>
      </c>
      <c r="BK2362" s="247">
        <f>ROUND(I2362*H2362,2)</f>
        <v>0</v>
      </c>
      <c r="BL2362" s="26" t="s">
        <v>300</v>
      </c>
      <c r="BM2362" s="26" t="s">
        <v>2574</v>
      </c>
    </row>
    <row r="2363" spans="2:51" s="14" customFormat="1" ht="13.5">
      <c r="B2363" s="273"/>
      <c r="C2363" s="274"/>
      <c r="D2363" s="248" t="s">
        <v>218</v>
      </c>
      <c r="E2363" s="275" t="s">
        <v>22</v>
      </c>
      <c r="F2363" s="276" t="s">
        <v>1781</v>
      </c>
      <c r="G2363" s="274"/>
      <c r="H2363" s="275" t="s">
        <v>22</v>
      </c>
      <c r="I2363" s="277"/>
      <c r="J2363" s="274"/>
      <c r="K2363" s="274"/>
      <c r="L2363" s="278"/>
      <c r="M2363" s="279"/>
      <c r="N2363" s="280"/>
      <c r="O2363" s="280"/>
      <c r="P2363" s="280"/>
      <c r="Q2363" s="280"/>
      <c r="R2363" s="280"/>
      <c r="S2363" s="280"/>
      <c r="T2363" s="281"/>
      <c r="AT2363" s="282" t="s">
        <v>218</v>
      </c>
      <c r="AU2363" s="282" t="s">
        <v>85</v>
      </c>
      <c r="AV2363" s="14" t="s">
        <v>18</v>
      </c>
      <c r="AW2363" s="14" t="s">
        <v>39</v>
      </c>
      <c r="AX2363" s="14" t="s">
        <v>76</v>
      </c>
      <c r="AY2363" s="282" t="s">
        <v>208</v>
      </c>
    </row>
    <row r="2364" spans="2:51" s="12" customFormat="1" ht="13.5">
      <c r="B2364" s="251"/>
      <c r="C2364" s="252"/>
      <c r="D2364" s="248" t="s">
        <v>218</v>
      </c>
      <c r="E2364" s="253" t="s">
        <v>22</v>
      </c>
      <c r="F2364" s="254" t="s">
        <v>1782</v>
      </c>
      <c r="G2364" s="252"/>
      <c r="H2364" s="255">
        <v>2</v>
      </c>
      <c r="I2364" s="256"/>
      <c r="J2364" s="252"/>
      <c r="K2364" s="252"/>
      <c r="L2364" s="257"/>
      <c r="M2364" s="258"/>
      <c r="N2364" s="259"/>
      <c r="O2364" s="259"/>
      <c r="P2364" s="259"/>
      <c r="Q2364" s="259"/>
      <c r="R2364" s="259"/>
      <c r="S2364" s="259"/>
      <c r="T2364" s="260"/>
      <c r="AT2364" s="261" t="s">
        <v>218</v>
      </c>
      <c r="AU2364" s="261" t="s">
        <v>85</v>
      </c>
      <c r="AV2364" s="12" t="s">
        <v>85</v>
      </c>
      <c r="AW2364" s="12" t="s">
        <v>39</v>
      </c>
      <c r="AX2364" s="12" t="s">
        <v>76</v>
      </c>
      <c r="AY2364" s="261" t="s">
        <v>208</v>
      </c>
    </row>
    <row r="2365" spans="2:51" s="12" customFormat="1" ht="13.5">
      <c r="B2365" s="251"/>
      <c r="C2365" s="252"/>
      <c r="D2365" s="248" t="s">
        <v>218</v>
      </c>
      <c r="E2365" s="253" t="s">
        <v>22</v>
      </c>
      <c r="F2365" s="254" t="s">
        <v>1783</v>
      </c>
      <c r="G2365" s="252"/>
      <c r="H2365" s="255">
        <v>1</v>
      </c>
      <c r="I2365" s="256"/>
      <c r="J2365" s="252"/>
      <c r="K2365" s="252"/>
      <c r="L2365" s="257"/>
      <c r="M2365" s="258"/>
      <c r="N2365" s="259"/>
      <c r="O2365" s="259"/>
      <c r="P2365" s="259"/>
      <c r="Q2365" s="259"/>
      <c r="R2365" s="259"/>
      <c r="S2365" s="259"/>
      <c r="T2365" s="260"/>
      <c r="AT2365" s="261" t="s">
        <v>218</v>
      </c>
      <c r="AU2365" s="261" t="s">
        <v>85</v>
      </c>
      <c r="AV2365" s="12" t="s">
        <v>85</v>
      </c>
      <c r="AW2365" s="12" t="s">
        <v>39</v>
      </c>
      <c r="AX2365" s="12" t="s">
        <v>76</v>
      </c>
      <c r="AY2365" s="261" t="s">
        <v>208</v>
      </c>
    </row>
    <row r="2366" spans="2:51" s="12" customFormat="1" ht="13.5">
      <c r="B2366" s="251"/>
      <c r="C2366" s="252"/>
      <c r="D2366" s="248" t="s">
        <v>218</v>
      </c>
      <c r="E2366" s="253" t="s">
        <v>22</v>
      </c>
      <c r="F2366" s="254" t="s">
        <v>1784</v>
      </c>
      <c r="G2366" s="252"/>
      <c r="H2366" s="255">
        <v>1</v>
      </c>
      <c r="I2366" s="256"/>
      <c r="J2366" s="252"/>
      <c r="K2366" s="252"/>
      <c r="L2366" s="257"/>
      <c r="M2366" s="258"/>
      <c r="N2366" s="259"/>
      <c r="O2366" s="259"/>
      <c r="P2366" s="259"/>
      <c r="Q2366" s="259"/>
      <c r="R2366" s="259"/>
      <c r="S2366" s="259"/>
      <c r="T2366" s="260"/>
      <c r="AT2366" s="261" t="s">
        <v>218</v>
      </c>
      <c r="AU2366" s="261" t="s">
        <v>85</v>
      </c>
      <c r="AV2366" s="12" t="s">
        <v>85</v>
      </c>
      <c r="AW2366" s="12" t="s">
        <v>39</v>
      </c>
      <c r="AX2366" s="12" t="s">
        <v>76</v>
      </c>
      <c r="AY2366" s="261" t="s">
        <v>208</v>
      </c>
    </row>
    <row r="2367" spans="2:51" s="13" customFormat="1" ht="13.5">
      <c r="B2367" s="262"/>
      <c r="C2367" s="263"/>
      <c r="D2367" s="248" t="s">
        <v>218</v>
      </c>
      <c r="E2367" s="264" t="s">
        <v>22</v>
      </c>
      <c r="F2367" s="265" t="s">
        <v>259</v>
      </c>
      <c r="G2367" s="263"/>
      <c r="H2367" s="266">
        <v>4</v>
      </c>
      <c r="I2367" s="267"/>
      <c r="J2367" s="263"/>
      <c r="K2367" s="263"/>
      <c r="L2367" s="268"/>
      <c r="M2367" s="269"/>
      <c r="N2367" s="270"/>
      <c r="O2367" s="270"/>
      <c r="P2367" s="270"/>
      <c r="Q2367" s="270"/>
      <c r="R2367" s="270"/>
      <c r="S2367" s="270"/>
      <c r="T2367" s="271"/>
      <c r="AT2367" s="272" t="s">
        <v>218</v>
      </c>
      <c r="AU2367" s="272" t="s">
        <v>85</v>
      </c>
      <c r="AV2367" s="13" t="s">
        <v>121</v>
      </c>
      <c r="AW2367" s="13" t="s">
        <v>39</v>
      </c>
      <c r="AX2367" s="13" t="s">
        <v>18</v>
      </c>
      <c r="AY2367" s="272" t="s">
        <v>208</v>
      </c>
    </row>
    <row r="2368" spans="2:65" s="1" customFormat="1" ht="25.5" customHeight="1">
      <c r="B2368" s="48"/>
      <c r="C2368" s="286" t="s">
        <v>2575</v>
      </c>
      <c r="D2368" s="286" t="s">
        <v>468</v>
      </c>
      <c r="E2368" s="287" t="s">
        <v>2576</v>
      </c>
      <c r="F2368" s="288" t="s">
        <v>2577</v>
      </c>
      <c r="G2368" s="289" t="s">
        <v>227</v>
      </c>
      <c r="H2368" s="290">
        <v>19</v>
      </c>
      <c r="I2368" s="291"/>
      <c r="J2368" s="292">
        <f>ROUND(I2368*H2368,2)</f>
        <v>0</v>
      </c>
      <c r="K2368" s="288" t="s">
        <v>214</v>
      </c>
      <c r="L2368" s="293"/>
      <c r="M2368" s="294" t="s">
        <v>22</v>
      </c>
      <c r="N2368" s="295" t="s">
        <v>47</v>
      </c>
      <c r="O2368" s="49"/>
      <c r="P2368" s="245">
        <f>O2368*H2368</f>
        <v>0</v>
      </c>
      <c r="Q2368" s="245">
        <v>0.016</v>
      </c>
      <c r="R2368" s="245">
        <f>Q2368*H2368</f>
        <v>0.304</v>
      </c>
      <c r="S2368" s="245">
        <v>0</v>
      </c>
      <c r="T2368" s="246">
        <f>S2368*H2368</f>
        <v>0</v>
      </c>
      <c r="AR2368" s="26" t="s">
        <v>559</v>
      </c>
      <c r="AT2368" s="26" t="s">
        <v>468</v>
      </c>
      <c r="AU2368" s="26" t="s">
        <v>85</v>
      </c>
      <c r="AY2368" s="26" t="s">
        <v>208</v>
      </c>
      <c r="BE2368" s="247">
        <f>IF(N2368="základní",J2368,0)</f>
        <v>0</v>
      </c>
      <c r="BF2368" s="247">
        <f>IF(N2368="snížená",J2368,0)</f>
        <v>0</v>
      </c>
      <c r="BG2368" s="247">
        <f>IF(N2368="zákl. přenesená",J2368,0)</f>
        <v>0</v>
      </c>
      <c r="BH2368" s="247">
        <f>IF(N2368="sníž. přenesená",J2368,0)</f>
        <v>0</v>
      </c>
      <c r="BI2368" s="247">
        <f>IF(N2368="nulová",J2368,0)</f>
        <v>0</v>
      </c>
      <c r="BJ2368" s="26" t="s">
        <v>18</v>
      </c>
      <c r="BK2368" s="247">
        <f>ROUND(I2368*H2368,2)</f>
        <v>0</v>
      </c>
      <c r="BL2368" s="26" t="s">
        <v>300</v>
      </c>
      <c r="BM2368" s="26" t="s">
        <v>2578</v>
      </c>
    </row>
    <row r="2369" spans="2:51" s="14" customFormat="1" ht="13.5">
      <c r="B2369" s="273"/>
      <c r="C2369" s="274"/>
      <c r="D2369" s="248" t="s">
        <v>218</v>
      </c>
      <c r="E2369" s="275" t="s">
        <v>22</v>
      </c>
      <c r="F2369" s="276" t="s">
        <v>1781</v>
      </c>
      <c r="G2369" s="274"/>
      <c r="H2369" s="275" t="s">
        <v>22</v>
      </c>
      <c r="I2369" s="277"/>
      <c r="J2369" s="274"/>
      <c r="K2369" s="274"/>
      <c r="L2369" s="278"/>
      <c r="M2369" s="279"/>
      <c r="N2369" s="280"/>
      <c r="O2369" s="280"/>
      <c r="P2369" s="280"/>
      <c r="Q2369" s="280"/>
      <c r="R2369" s="280"/>
      <c r="S2369" s="280"/>
      <c r="T2369" s="281"/>
      <c r="AT2369" s="282" t="s">
        <v>218</v>
      </c>
      <c r="AU2369" s="282" t="s">
        <v>85</v>
      </c>
      <c r="AV2369" s="14" t="s">
        <v>18</v>
      </c>
      <c r="AW2369" s="14" t="s">
        <v>39</v>
      </c>
      <c r="AX2369" s="14" t="s">
        <v>76</v>
      </c>
      <c r="AY2369" s="282" t="s">
        <v>208</v>
      </c>
    </row>
    <row r="2370" spans="2:51" s="12" customFormat="1" ht="13.5">
      <c r="B2370" s="251"/>
      <c r="C2370" s="252"/>
      <c r="D2370" s="248" t="s">
        <v>218</v>
      </c>
      <c r="E2370" s="253" t="s">
        <v>22</v>
      </c>
      <c r="F2370" s="254" t="s">
        <v>1789</v>
      </c>
      <c r="G2370" s="252"/>
      <c r="H2370" s="255">
        <v>3</v>
      </c>
      <c r="I2370" s="256"/>
      <c r="J2370" s="252"/>
      <c r="K2370" s="252"/>
      <c r="L2370" s="257"/>
      <c r="M2370" s="258"/>
      <c r="N2370" s="259"/>
      <c r="O2370" s="259"/>
      <c r="P2370" s="259"/>
      <c r="Q2370" s="259"/>
      <c r="R2370" s="259"/>
      <c r="S2370" s="259"/>
      <c r="T2370" s="260"/>
      <c r="AT2370" s="261" t="s">
        <v>218</v>
      </c>
      <c r="AU2370" s="261" t="s">
        <v>85</v>
      </c>
      <c r="AV2370" s="12" t="s">
        <v>85</v>
      </c>
      <c r="AW2370" s="12" t="s">
        <v>39</v>
      </c>
      <c r="AX2370" s="12" t="s">
        <v>76</v>
      </c>
      <c r="AY2370" s="261" t="s">
        <v>208</v>
      </c>
    </row>
    <row r="2371" spans="2:51" s="12" customFormat="1" ht="13.5">
      <c r="B2371" s="251"/>
      <c r="C2371" s="252"/>
      <c r="D2371" s="248" t="s">
        <v>218</v>
      </c>
      <c r="E2371" s="253" t="s">
        <v>22</v>
      </c>
      <c r="F2371" s="254" t="s">
        <v>1790</v>
      </c>
      <c r="G2371" s="252"/>
      <c r="H2371" s="255">
        <v>6</v>
      </c>
      <c r="I2371" s="256"/>
      <c r="J2371" s="252"/>
      <c r="K2371" s="252"/>
      <c r="L2371" s="257"/>
      <c r="M2371" s="258"/>
      <c r="N2371" s="259"/>
      <c r="O2371" s="259"/>
      <c r="P2371" s="259"/>
      <c r="Q2371" s="259"/>
      <c r="R2371" s="259"/>
      <c r="S2371" s="259"/>
      <c r="T2371" s="260"/>
      <c r="AT2371" s="261" t="s">
        <v>218</v>
      </c>
      <c r="AU2371" s="261" t="s">
        <v>85</v>
      </c>
      <c r="AV2371" s="12" t="s">
        <v>85</v>
      </c>
      <c r="AW2371" s="12" t="s">
        <v>39</v>
      </c>
      <c r="AX2371" s="12" t="s">
        <v>76</v>
      </c>
      <c r="AY2371" s="261" t="s">
        <v>208</v>
      </c>
    </row>
    <row r="2372" spans="2:51" s="12" customFormat="1" ht="13.5">
      <c r="B2372" s="251"/>
      <c r="C2372" s="252"/>
      <c r="D2372" s="248" t="s">
        <v>218</v>
      </c>
      <c r="E2372" s="253" t="s">
        <v>22</v>
      </c>
      <c r="F2372" s="254" t="s">
        <v>1791</v>
      </c>
      <c r="G2372" s="252"/>
      <c r="H2372" s="255">
        <v>2</v>
      </c>
      <c r="I2372" s="256"/>
      <c r="J2372" s="252"/>
      <c r="K2372" s="252"/>
      <c r="L2372" s="257"/>
      <c r="M2372" s="258"/>
      <c r="N2372" s="259"/>
      <c r="O2372" s="259"/>
      <c r="P2372" s="259"/>
      <c r="Q2372" s="259"/>
      <c r="R2372" s="259"/>
      <c r="S2372" s="259"/>
      <c r="T2372" s="260"/>
      <c r="AT2372" s="261" t="s">
        <v>218</v>
      </c>
      <c r="AU2372" s="261" t="s">
        <v>85</v>
      </c>
      <c r="AV2372" s="12" t="s">
        <v>85</v>
      </c>
      <c r="AW2372" s="12" t="s">
        <v>39</v>
      </c>
      <c r="AX2372" s="12" t="s">
        <v>76</v>
      </c>
      <c r="AY2372" s="261" t="s">
        <v>208</v>
      </c>
    </row>
    <row r="2373" spans="2:51" s="12" customFormat="1" ht="13.5">
      <c r="B2373" s="251"/>
      <c r="C2373" s="252"/>
      <c r="D2373" s="248" t="s">
        <v>218</v>
      </c>
      <c r="E2373" s="253" t="s">
        <v>22</v>
      </c>
      <c r="F2373" s="254" t="s">
        <v>1792</v>
      </c>
      <c r="G2373" s="252"/>
      <c r="H2373" s="255">
        <v>2</v>
      </c>
      <c r="I2373" s="256"/>
      <c r="J2373" s="252"/>
      <c r="K2373" s="252"/>
      <c r="L2373" s="257"/>
      <c r="M2373" s="258"/>
      <c r="N2373" s="259"/>
      <c r="O2373" s="259"/>
      <c r="P2373" s="259"/>
      <c r="Q2373" s="259"/>
      <c r="R2373" s="259"/>
      <c r="S2373" s="259"/>
      <c r="T2373" s="260"/>
      <c r="AT2373" s="261" t="s">
        <v>218</v>
      </c>
      <c r="AU2373" s="261" t="s">
        <v>85</v>
      </c>
      <c r="AV2373" s="12" t="s">
        <v>85</v>
      </c>
      <c r="AW2373" s="12" t="s">
        <v>39</v>
      </c>
      <c r="AX2373" s="12" t="s">
        <v>76</v>
      </c>
      <c r="AY2373" s="261" t="s">
        <v>208</v>
      </c>
    </row>
    <row r="2374" spans="2:51" s="12" customFormat="1" ht="13.5">
      <c r="B2374" s="251"/>
      <c r="C2374" s="252"/>
      <c r="D2374" s="248" t="s">
        <v>218</v>
      </c>
      <c r="E2374" s="253" t="s">
        <v>22</v>
      </c>
      <c r="F2374" s="254" t="s">
        <v>1793</v>
      </c>
      <c r="G2374" s="252"/>
      <c r="H2374" s="255">
        <v>4</v>
      </c>
      <c r="I2374" s="256"/>
      <c r="J2374" s="252"/>
      <c r="K2374" s="252"/>
      <c r="L2374" s="257"/>
      <c r="M2374" s="258"/>
      <c r="N2374" s="259"/>
      <c r="O2374" s="259"/>
      <c r="P2374" s="259"/>
      <c r="Q2374" s="259"/>
      <c r="R2374" s="259"/>
      <c r="S2374" s="259"/>
      <c r="T2374" s="260"/>
      <c r="AT2374" s="261" t="s">
        <v>218</v>
      </c>
      <c r="AU2374" s="261" t="s">
        <v>85</v>
      </c>
      <c r="AV2374" s="12" t="s">
        <v>85</v>
      </c>
      <c r="AW2374" s="12" t="s">
        <v>39</v>
      </c>
      <c r="AX2374" s="12" t="s">
        <v>76</v>
      </c>
      <c r="AY2374" s="261" t="s">
        <v>208</v>
      </c>
    </row>
    <row r="2375" spans="2:51" s="12" customFormat="1" ht="13.5">
      <c r="B2375" s="251"/>
      <c r="C2375" s="252"/>
      <c r="D2375" s="248" t="s">
        <v>218</v>
      </c>
      <c r="E2375" s="253" t="s">
        <v>22</v>
      </c>
      <c r="F2375" s="254" t="s">
        <v>1794</v>
      </c>
      <c r="G2375" s="252"/>
      <c r="H2375" s="255">
        <v>2</v>
      </c>
      <c r="I2375" s="256"/>
      <c r="J2375" s="252"/>
      <c r="K2375" s="252"/>
      <c r="L2375" s="257"/>
      <c r="M2375" s="258"/>
      <c r="N2375" s="259"/>
      <c r="O2375" s="259"/>
      <c r="P2375" s="259"/>
      <c r="Q2375" s="259"/>
      <c r="R2375" s="259"/>
      <c r="S2375" s="259"/>
      <c r="T2375" s="260"/>
      <c r="AT2375" s="261" t="s">
        <v>218</v>
      </c>
      <c r="AU2375" s="261" t="s">
        <v>85</v>
      </c>
      <c r="AV2375" s="12" t="s">
        <v>85</v>
      </c>
      <c r="AW2375" s="12" t="s">
        <v>39</v>
      </c>
      <c r="AX2375" s="12" t="s">
        <v>76</v>
      </c>
      <c r="AY2375" s="261" t="s">
        <v>208</v>
      </c>
    </row>
    <row r="2376" spans="2:51" s="13" customFormat="1" ht="13.5">
      <c r="B2376" s="262"/>
      <c r="C2376" s="263"/>
      <c r="D2376" s="248" t="s">
        <v>218</v>
      </c>
      <c r="E2376" s="264" t="s">
        <v>22</v>
      </c>
      <c r="F2376" s="265" t="s">
        <v>259</v>
      </c>
      <c r="G2376" s="263"/>
      <c r="H2376" s="266">
        <v>19</v>
      </c>
      <c r="I2376" s="267"/>
      <c r="J2376" s="263"/>
      <c r="K2376" s="263"/>
      <c r="L2376" s="268"/>
      <c r="M2376" s="269"/>
      <c r="N2376" s="270"/>
      <c r="O2376" s="270"/>
      <c r="P2376" s="270"/>
      <c r="Q2376" s="270"/>
      <c r="R2376" s="270"/>
      <c r="S2376" s="270"/>
      <c r="T2376" s="271"/>
      <c r="AT2376" s="272" t="s">
        <v>218</v>
      </c>
      <c r="AU2376" s="272" t="s">
        <v>85</v>
      </c>
      <c r="AV2376" s="13" t="s">
        <v>121</v>
      </c>
      <c r="AW2376" s="13" t="s">
        <v>39</v>
      </c>
      <c r="AX2376" s="13" t="s">
        <v>18</v>
      </c>
      <c r="AY2376" s="272" t="s">
        <v>208</v>
      </c>
    </row>
    <row r="2377" spans="2:65" s="1" customFormat="1" ht="25.5" customHeight="1">
      <c r="B2377" s="48"/>
      <c r="C2377" s="236" t="s">
        <v>2579</v>
      </c>
      <c r="D2377" s="236" t="s">
        <v>210</v>
      </c>
      <c r="E2377" s="237" t="s">
        <v>2580</v>
      </c>
      <c r="F2377" s="238" t="s">
        <v>2581</v>
      </c>
      <c r="G2377" s="239" t="s">
        <v>227</v>
      </c>
      <c r="H2377" s="240">
        <v>15</v>
      </c>
      <c r="I2377" s="241"/>
      <c r="J2377" s="242">
        <f>ROUND(I2377*H2377,2)</f>
        <v>0</v>
      </c>
      <c r="K2377" s="238" t="s">
        <v>214</v>
      </c>
      <c r="L2377" s="74"/>
      <c r="M2377" s="243" t="s">
        <v>22</v>
      </c>
      <c r="N2377" s="244" t="s">
        <v>47</v>
      </c>
      <c r="O2377" s="49"/>
      <c r="P2377" s="245">
        <f>O2377*H2377</f>
        <v>0</v>
      </c>
      <c r="Q2377" s="245">
        <v>0</v>
      </c>
      <c r="R2377" s="245">
        <f>Q2377*H2377</f>
        <v>0</v>
      </c>
      <c r="S2377" s="245">
        <v>0</v>
      </c>
      <c r="T2377" s="246">
        <f>S2377*H2377</f>
        <v>0</v>
      </c>
      <c r="AR2377" s="26" t="s">
        <v>300</v>
      </c>
      <c r="AT2377" s="26" t="s">
        <v>210</v>
      </c>
      <c r="AU2377" s="26" t="s">
        <v>85</v>
      </c>
      <c r="AY2377" s="26" t="s">
        <v>208</v>
      </c>
      <c r="BE2377" s="247">
        <f>IF(N2377="základní",J2377,0)</f>
        <v>0</v>
      </c>
      <c r="BF2377" s="247">
        <f>IF(N2377="snížená",J2377,0)</f>
        <v>0</v>
      </c>
      <c r="BG2377" s="247">
        <f>IF(N2377="zákl. přenesená",J2377,0)</f>
        <v>0</v>
      </c>
      <c r="BH2377" s="247">
        <f>IF(N2377="sníž. přenesená",J2377,0)</f>
        <v>0</v>
      </c>
      <c r="BI2377" s="247">
        <f>IF(N2377="nulová",J2377,0)</f>
        <v>0</v>
      </c>
      <c r="BJ2377" s="26" t="s">
        <v>18</v>
      </c>
      <c r="BK2377" s="247">
        <f>ROUND(I2377*H2377,2)</f>
        <v>0</v>
      </c>
      <c r="BL2377" s="26" t="s">
        <v>300</v>
      </c>
      <c r="BM2377" s="26" t="s">
        <v>2582</v>
      </c>
    </row>
    <row r="2378" spans="2:47" s="1" customFormat="1" ht="13.5">
      <c r="B2378" s="48"/>
      <c r="C2378" s="76"/>
      <c r="D2378" s="248" t="s">
        <v>216</v>
      </c>
      <c r="E2378" s="76"/>
      <c r="F2378" s="249" t="s">
        <v>2570</v>
      </c>
      <c r="G2378" s="76"/>
      <c r="H2378" s="76"/>
      <c r="I2378" s="206"/>
      <c r="J2378" s="76"/>
      <c r="K2378" s="76"/>
      <c r="L2378" s="74"/>
      <c r="M2378" s="250"/>
      <c r="N2378" s="49"/>
      <c r="O2378" s="49"/>
      <c r="P2378" s="49"/>
      <c r="Q2378" s="49"/>
      <c r="R2378" s="49"/>
      <c r="S2378" s="49"/>
      <c r="T2378" s="97"/>
      <c r="AT2378" s="26" t="s">
        <v>216</v>
      </c>
      <c r="AU2378" s="26" t="s">
        <v>85</v>
      </c>
    </row>
    <row r="2379" spans="2:51" s="14" customFormat="1" ht="13.5">
      <c r="B2379" s="273"/>
      <c r="C2379" s="274"/>
      <c r="D2379" s="248" t="s">
        <v>218</v>
      </c>
      <c r="E2379" s="275" t="s">
        <v>22</v>
      </c>
      <c r="F2379" s="276" t="s">
        <v>1781</v>
      </c>
      <c r="G2379" s="274"/>
      <c r="H2379" s="275" t="s">
        <v>22</v>
      </c>
      <c r="I2379" s="277"/>
      <c r="J2379" s="274"/>
      <c r="K2379" s="274"/>
      <c r="L2379" s="278"/>
      <c r="M2379" s="279"/>
      <c r="N2379" s="280"/>
      <c r="O2379" s="280"/>
      <c r="P2379" s="280"/>
      <c r="Q2379" s="280"/>
      <c r="R2379" s="280"/>
      <c r="S2379" s="280"/>
      <c r="T2379" s="281"/>
      <c r="AT2379" s="282" t="s">
        <v>218</v>
      </c>
      <c r="AU2379" s="282" t="s">
        <v>85</v>
      </c>
      <c r="AV2379" s="14" t="s">
        <v>18</v>
      </c>
      <c r="AW2379" s="14" t="s">
        <v>39</v>
      </c>
      <c r="AX2379" s="14" t="s">
        <v>76</v>
      </c>
      <c r="AY2379" s="282" t="s">
        <v>208</v>
      </c>
    </row>
    <row r="2380" spans="2:51" s="12" customFormat="1" ht="13.5">
      <c r="B2380" s="251"/>
      <c r="C2380" s="252"/>
      <c r="D2380" s="248" t="s">
        <v>218</v>
      </c>
      <c r="E2380" s="253" t="s">
        <v>22</v>
      </c>
      <c r="F2380" s="254" t="s">
        <v>1799</v>
      </c>
      <c r="G2380" s="252"/>
      <c r="H2380" s="255">
        <v>1</v>
      </c>
      <c r="I2380" s="256"/>
      <c r="J2380" s="252"/>
      <c r="K2380" s="252"/>
      <c r="L2380" s="257"/>
      <c r="M2380" s="258"/>
      <c r="N2380" s="259"/>
      <c r="O2380" s="259"/>
      <c r="P2380" s="259"/>
      <c r="Q2380" s="259"/>
      <c r="R2380" s="259"/>
      <c r="S2380" s="259"/>
      <c r="T2380" s="260"/>
      <c r="AT2380" s="261" t="s">
        <v>218</v>
      </c>
      <c r="AU2380" s="261" t="s">
        <v>85</v>
      </c>
      <c r="AV2380" s="12" t="s">
        <v>85</v>
      </c>
      <c r="AW2380" s="12" t="s">
        <v>39</v>
      </c>
      <c r="AX2380" s="12" t="s">
        <v>76</v>
      </c>
      <c r="AY2380" s="261" t="s">
        <v>208</v>
      </c>
    </row>
    <row r="2381" spans="2:51" s="12" customFormat="1" ht="13.5">
      <c r="B2381" s="251"/>
      <c r="C2381" s="252"/>
      <c r="D2381" s="248" t="s">
        <v>218</v>
      </c>
      <c r="E2381" s="253" t="s">
        <v>22</v>
      </c>
      <c r="F2381" s="254" t="s">
        <v>1800</v>
      </c>
      <c r="G2381" s="252"/>
      <c r="H2381" s="255">
        <v>1</v>
      </c>
      <c r="I2381" s="256"/>
      <c r="J2381" s="252"/>
      <c r="K2381" s="252"/>
      <c r="L2381" s="257"/>
      <c r="M2381" s="258"/>
      <c r="N2381" s="259"/>
      <c r="O2381" s="259"/>
      <c r="P2381" s="259"/>
      <c r="Q2381" s="259"/>
      <c r="R2381" s="259"/>
      <c r="S2381" s="259"/>
      <c r="T2381" s="260"/>
      <c r="AT2381" s="261" t="s">
        <v>218</v>
      </c>
      <c r="AU2381" s="261" t="s">
        <v>85</v>
      </c>
      <c r="AV2381" s="12" t="s">
        <v>85</v>
      </c>
      <c r="AW2381" s="12" t="s">
        <v>39</v>
      </c>
      <c r="AX2381" s="12" t="s">
        <v>76</v>
      </c>
      <c r="AY2381" s="261" t="s">
        <v>208</v>
      </c>
    </row>
    <row r="2382" spans="2:51" s="12" customFormat="1" ht="13.5">
      <c r="B2382" s="251"/>
      <c r="C2382" s="252"/>
      <c r="D2382" s="248" t="s">
        <v>218</v>
      </c>
      <c r="E2382" s="253" t="s">
        <v>22</v>
      </c>
      <c r="F2382" s="254" t="s">
        <v>1801</v>
      </c>
      <c r="G2382" s="252"/>
      <c r="H2382" s="255">
        <v>1</v>
      </c>
      <c r="I2382" s="256"/>
      <c r="J2382" s="252"/>
      <c r="K2382" s="252"/>
      <c r="L2382" s="257"/>
      <c r="M2382" s="258"/>
      <c r="N2382" s="259"/>
      <c r="O2382" s="259"/>
      <c r="P2382" s="259"/>
      <c r="Q2382" s="259"/>
      <c r="R2382" s="259"/>
      <c r="S2382" s="259"/>
      <c r="T2382" s="260"/>
      <c r="AT2382" s="261" t="s">
        <v>218</v>
      </c>
      <c r="AU2382" s="261" t="s">
        <v>85</v>
      </c>
      <c r="AV2382" s="12" t="s">
        <v>85</v>
      </c>
      <c r="AW2382" s="12" t="s">
        <v>39</v>
      </c>
      <c r="AX2382" s="12" t="s">
        <v>76</v>
      </c>
      <c r="AY2382" s="261" t="s">
        <v>208</v>
      </c>
    </row>
    <row r="2383" spans="2:51" s="12" customFormat="1" ht="13.5">
      <c r="B2383" s="251"/>
      <c r="C2383" s="252"/>
      <c r="D2383" s="248" t="s">
        <v>218</v>
      </c>
      <c r="E2383" s="253" t="s">
        <v>22</v>
      </c>
      <c r="F2383" s="254" t="s">
        <v>1802</v>
      </c>
      <c r="G2383" s="252"/>
      <c r="H2383" s="255">
        <v>1</v>
      </c>
      <c r="I2383" s="256"/>
      <c r="J2383" s="252"/>
      <c r="K2383" s="252"/>
      <c r="L2383" s="257"/>
      <c r="M2383" s="258"/>
      <c r="N2383" s="259"/>
      <c r="O2383" s="259"/>
      <c r="P2383" s="259"/>
      <c r="Q2383" s="259"/>
      <c r="R2383" s="259"/>
      <c r="S2383" s="259"/>
      <c r="T2383" s="260"/>
      <c r="AT2383" s="261" t="s">
        <v>218</v>
      </c>
      <c r="AU2383" s="261" t="s">
        <v>85</v>
      </c>
      <c r="AV2383" s="12" t="s">
        <v>85</v>
      </c>
      <c r="AW2383" s="12" t="s">
        <v>39</v>
      </c>
      <c r="AX2383" s="12" t="s">
        <v>76</v>
      </c>
      <c r="AY2383" s="261" t="s">
        <v>208</v>
      </c>
    </row>
    <row r="2384" spans="2:51" s="12" customFormat="1" ht="13.5">
      <c r="B2384" s="251"/>
      <c r="C2384" s="252"/>
      <c r="D2384" s="248" t="s">
        <v>218</v>
      </c>
      <c r="E2384" s="253" t="s">
        <v>22</v>
      </c>
      <c r="F2384" s="254" t="s">
        <v>1803</v>
      </c>
      <c r="G2384" s="252"/>
      <c r="H2384" s="255">
        <v>3</v>
      </c>
      <c r="I2384" s="256"/>
      <c r="J2384" s="252"/>
      <c r="K2384" s="252"/>
      <c r="L2384" s="257"/>
      <c r="M2384" s="258"/>
      <c r="N2384" s="259"/>
      <c r="O2384" s="259"/>
      <c r="P2384" s="259"/>
      <c r="Q2384" s="259"/>
      <c r="R2384" s="259"/>
      <c r="S2384" s="259"/>
      <c r="T2384" s="260"/>
      <c r="AT2384" s="261" t="s">
        <v>218</v>
      </c>
      <c r="AU2384" s="261" t="s">
        <v>85</v>
      </c>
      <c r="AV2384" s="12" t="s">
        <v>85</v>
      </c>
      <c r="AW2384" s="12" t="s">
        <v>39</v>
      </c>
      <c r="AX2384" s="12" t="s">
        <v>76</v>
      </c>
      <c r="AY2384" s="261" t="s">
        <v>208</v>
      </c>
    </row>
    <row r="2385" spans="2:51" s="12" customFormat="1" ht="13.5">
      <c r="B2385" s="251"/>
      <c r="C2385" s="252"/>
      <c r="D2385" s="248" t="s">
        <v>218</v>
      </c>
      <c r="E2385" s="253" t="s">
        <v>22</v>
      </c>
      <c r="F2385" s="254" t="s">
        <v>1804</v>
      </c>
      <c r="G2385" s="252"/>
      <c r="H2385" s="255">
        <v>2</v>
      </c>
      <c r="I2385" s="256"/>
      <c r="J2385" s="252"/>
      <c r="K2385" s="252"/>
      <c r="L2385" s="257"/>
      <c r="M2385" s="258"/>
      <c r="N2385" s="259"/>
      <c r="O2385" s="259"/>
      <c r="P2385" s="259"/>
      <c r="Q2385" s="259"/>
      <c r="R2385" s="259"/>
      <c r="S2385" s="259"/>
      <c r="T2385" s="260"/>
      <c r="AT2385" s="261" t="s">
        <v>218</v>
      </c>
      <c r="AU2385" s="261" t="s">
        <v>85</v>
      </c>
      <c r="AV2385" s="12" t="s">
        <v>85</v>
      </c>
      <c r="AW2385" s="12" t="s">
        <v>39</v>
      </c>
      <c r="AX2385" s="12" t="s">
        <v>76</v>
      </c>
      <c r="AY2385" s="261" t="s">
        <v>208</v>
      </c>
    </row>
    <row r="2386" spans="2:51" s="12" customFormat="1" ht="13.5">
      <c r="B2386" s="251"/>
      <c r="C2386" s="252"/>
      <c r="D2386" s="248" t="s">
        <v>218</v>
      </c>
      <c r="E2386" s="253" t="s">
        <v>22</v>
      </c>
      <c r="F2386" s="254" t="s">
        <v>1805</v>
      </c>
      <c r="G2386" s="252"/>
      <c r="H2386" s="255">
        <v>2</v>
      </c>
      <c r="I2386" s="256"/>
      <c r="J2386" s="252"/>
      <c r="K2386" s="252"/>
      <c r="L2386" s="257"/>
      <c r="M2386" s="258"/>
      <c r="N2386" s="259"/>
      <c r="O2386" s="259"/>
      <c r="P2386" s="259"/>
      <c r="Q2386" s="259"/>
      <c r="R2386" s="259"/>
      <c r="S2386" s="259"/>
      <c r="T2386" s="260"/>
      <c r="AT2386" s="261" t="s">
        <v>218</v>
      </c>
      <c r="AU2386" s="261" t="s">
        <v>85</v>
      </c>
      <c r="AV2386" s="12" t="s">
        <v>85</v>
      </c>
      <c r="AW2386" s="12" t="s">
        <v>39</v>
      </c>
      <c r="AX2386" s="12" t="s">
        <v>76</v>
      </c>
      <c r="AY2386" s="261" t="s">
        <v>208</v>
      </c>
    </row>
    <row r="2387" spans="2:51" s="12" customFormat="1" ht="13.5">
      <c r="B2387" s="251"/>
      <c r="C2387" s="252"/>
      <c r="D2387" s="248" t="s">
        <v>218</v>
      </c>
      <c r="E2387" s="253" t="s">
        <v>22</v>
      </c>
      <c r="F2387" s="254" t="s">
        <v>1806</v>
      </c>
      <c r="G2387" s="252"/>
      <c r="H2387" s="255">
        <v>3</v>
      </c>
      <c r="I2387" s="256"/>
      <c r="J2387" s="252"/>
      <c r="K2387" s="252"/>
      <c r="L2387" s="257"/>
      <c r="M2387" s="258"/>
      <c r="N2387" s="259"/>
      <c r="O2387" s="259"/>
      <c r="P2387" s="259"/>
      <c r="Q2387" s="259"/>
      <c r="R2387" s="259"/>
      <c r="S2387" s="259"/>
      <c r="T2387" s="260"/>
      <c r="AT2387" s="261" t="s">
        <v>218</v>
      </c>
      <c r="AU2387" s="261" t="s">
        <v>85</v>
      </c>
      <c r="AV2387" s="12" t="s">
        <v>85</v>
      </c>
      <c r="AW2387" s="12" t="s">
        <v>39</v>
      </c>
      <c r="AX2387" s="12" t="s">
        <v>76</v>
      </c>
      <c r="AY2387" s="261" t="s">
        <v>208</v>
      </c>
    </row>
    <row r="2388" spans="2:51" s="12" customFormat="1" ht="13.5">
      <c r="B2388" s="251"/>
      <c r="C2388" s="252"/>
      <c r="D2388" s="248" t="s">
        <v>218</v>
      </c>
      <c r="E2388" s="253" t="s">
        <v>22</v>
      </c>
      <c r="F2388" s="254" t="s">
        <v>1807</v>
      </c>
      <c r="G2388" s="252"/>
      <c r="H2388" s="255">
        <v>1</v>
      </c>
      <c r="I2388" s="256"/>
      <c r="J2388" s="252"/>
      <c r="K2388" s="252"/>
      <c r="L2388" s="257"/>
      <c r="M2388" s="258"/>
      <c r="N2388" s="259"/>
      <c r="O2388" s="259"/>
      <c r="P2388" s="259"/>
      <c r="Q2388" s="259"/>
      <c r="R2388" s="259"/>
      <c r="S2388" s="259"/>
      <c r="T2388" s="260"/>
      <c r="AT2388" s="261" t="s">
        <v>218</v>
      </c>
      <c r="AU2388" s="261" t="s">
        <v>85</v>
      </c>
      <c r="AV2388" s="12" t="s">
        <v>85</v>
      </c>
      <c r="AW2388" s="12" t="s">
        <v>39</v>
      </c>
      <c r="AX2388" s="12" t="s">
        <v>76</v>
      </c>
      <c r="AY2388" s="261" t="s">
        <v>208</v>
      </c>
    </row>
    <row r="2389" spans="2:51" s="13" customFormat="1" ht="13.5">
      <c r="B2389" s="262"/>
      <c r="C2389" s="263"/>
      <c r="D2389" s="248" t="s">
        <v>218</v>
      </c>
      <c r="E2389" s="264" t="s">
        <v>22</v>
      </c>
      <c r="F2389" s="265" t="s">
        <v>259</v>
      </c>
      <c r="G2389" s="263"/>
      <c r="H2389" s="266">
        <v>15</v>
      </c>
      <c r="I2389" s="267"/>
      <c r="J2389" s="263"/>
      <c r="K2389" s="263"/>
      <c r="L2389" s="268"/>
      <c r="M2389" s="269"/>
      <c r="N2389" s="270"/>
      <c r="O2389" s="270"/>
      <c r="P2389" s="270"/>
      <c r="Q2389" s="270"/>
      <c r="R2389" s="270"/>
      <c r="S2389" s="270"/>
      <c r="T2389" s="271"/>
      <c r="AT2389" s="272" t="s">
        <v>218</v>
      </c>
      <c r="AU2389" s="272" t="s">
        <v>85</v>
      </c>
      <c r="AV2389" s="13" t="s">
        <v>121</v>
      </c>
      <c r="AW2389" s="13" t="s">
        <v>39</v>
      </c>
      <c r="AX2389" s="13" t="s">
        <v>18</v>
      </c>
      <c r="AY2389" s="272" t="s">
        <v>208</v>
      </c>
    </row>
    <row r="2390" spans="2:65" s="1" customFormat="1" ht="25.5" customHeight="1">
      <c r="B2390" s="48"/>
      <c r="C2390" s="286" t="s">
        <v>2583</v>
      </c>
      <c r="D2390" s="286" t="s">
        <v>468</v>
      </c>
      <c r="E2390" s="287" t="s">
        <v>2584</v>
      </c>
      <c r="F2390" s="288" t="s">
        <v>2585</v>
      </c>
      <c r="G2390" s="289" t="s">
        <v>227</v>
      </c>
      <c r="H2390" s="290">
        <v>15</v>
      </c>
      <c r="I2390" s="291"/>
      <c r="J2390" s="292">
        <f>ROUND(I2390*H2390,2)</f>
        <v>0</v>
      </c>
      <c r="K2390" s="288" t="s">
        <v>214</v>
      </c>
      <c r="L2390" s="293"/>
      <c r="M2390" s="294" t="s">
        <v>22</v>
      </c>
      <c r="N2390" s="295" t="s">
        <v>47</v>
      </c>
      <c r="O2390" s="49"/>
      <c r="P2390" s="245">
        <f>O2390*H2390</f>
        <v>0</v>
      </c>
      <c r="Q2390" s="245">
        <v>0.019</v>
      </c>
      <c r="R2390" s="245">
        <f>Q2390*H2390</f>
        <v>0.285</v>
      </c>
      <c r="S2390" s="245">
        <v>0</v>
      </c>
      <c r="T2390" s="246">
        <f>S2390*H2390</f>
        <v>0</v>
      </c>
      <c r="AR2390" s="26" t="s">
        <v>559</v>
      </c>
      <c r="AT2390" s="26" t="s">
        <v>468</v>
      </c>
      <c r="AU2390" s="26" t="s">
        <v>85</v>
      </c>
      <c r="AY2390" s="26" t="s">
        <v>208</v>
      </c>
      <c r="BE2390" s="247">
        <f>IF(N2390="základní",J2390,0)</f>
        <v>0</v>
      </c>
      <c r="BF2390" s="247">
        <f>IF(N2390="snížená",J2390,0)</f>
        <v>0</v>
      </c>
      <c r="BG2390" s="247">
        <f>IF(N2390="zákl. přenesená",J2390,0)</f>
        <v>0</v>
      </c>
      <c r="BH2390" s="247">
        <f>IF(N2390="sníž. přenesená",J2390,0)</f>
        <v>0</v>
      </c>
      <c r="BI2390" s="247">
        <f>IF(N2390="nulová",J2390,0)</f>
        <v>0</v>
      </c>
      <c r="BJ2390" s="26" t="s">
        <v>18</v>
      </c>
      <c r="BK2390" s="247">
        <f>ROUND(I2390*H2390,2)</f>
        <v>0</v>
      </c>
      <c r="BL2390" s="26" t="s">
        <v>300</v>
      </c>
      <c r="BM2390" s="26" t="s">
        <v>2586</v>
      </c>
    </row>
    <row r="2391" spans="2:51" s="14" customFormat="1" ht="13.5">
      <c r="B2391" s="273"/>
      <c r="C2391" s="274"/>
      <c r="D2391" s="248" t="s">
        <v>218</v>
      </c>
      <c r="E2391" s="275" t="s">
        <v>22</v>
      </c>
      <c r="F2391" s="276" t="s">
        <v>1781</v>
      </c>
      <c r="G2391" s="274"/>
      <c r="H2391" s="275" t="s">
        <v>22</v>
      </c>
      <c r="I2391" s="277"/>
      <c r="J2391" s="274"/>
      <c r="K2391" s="274"/>
      <c r="L2391" s="278"/>
      <c r="M2391" s="279"/>
      <c r="N2391" s="280"/>
      <c r="O2391" s="280"/>
      <c r="P2391" s="280"/>
      <c r="Q2391" s="280"/>
      <c r="R2391" s="280"/>
      <c r="S2391" s="280"/>
      <c r="T2391" s="281"/>
      <c r="AT2391" s="282" t="s">
        <v>218</v>
      </c>
      <c r="AU2391" s="282" t="s">
        <v>85</v>
      </c>
      <c r="AV2391" s="14" t="s">
        <v>18</v>
      </c>
      <c r="AW2391" s="14" t="s">
        <v>39</v>
      </c>
      <c r="AX2391" s="14" t="s">
        <v>76</v>
      </c>
      <c r="AY2391" s="282" t="s">
        <v>208</v>
      </c>
    </row>
    <row r="2392" spans="2:51" s="12" customFormat="1" ht="13.5">
      <c r="B2392" s="251"/>
      <c r="C2392" s="252"/>
      <c r="D2392" s="248" t="s">
        <v>218</v>
      </c>
      <c r="E2392" s="253" t="s">
        <v>22</v>
      </c>
      <c r="F2392" s="254" t="s">
        <v>1799</v>
      </c>
      <c r="G2392" s="252"/>
      <c r="H2392" s="255">
        <v>1</v>
      </c>
      <c r="I2392" s="256"/>
      <c r="J2392" s="252"/>
      <c r="K2392" s="252"/>
      <c r="L2392" s="257"/>
      <c r="M2392" s="258"/>
      <c r="N2392" s="259"/>
      <c r="O2392" s="259"/>
      <c r="P2392" s="259"/>
      <c r="Q2392" s="259"/>
      <c r="R2392" s="259"/>
      <c r="S2392" s="259"/>
      <c r="T2392" s="260"/>
      <c r="AT2392" s="261" t="s">
        <v>218</v>
      </c>
      <c r="AU2392" s="261" t="s">
        <v>85</v>
      </c>
      <c r="AV2392" s="12" t="s">
        <v>85</v>
      </c>
      <c r="AW2392" s="12" t="s">
        <v>39</v>
      </c>
      <c r="AX2392" s="12" t="s">
        <v>76</v>
      </c>
      <c r="AY2392" s="261" t="s">
        <v>208</v>
      </c>
    </row>
    <row r="2393" spans="2:51" s="12" customFormat="1" ht="13.5">
      <c r="B2393" s="251"/>
      <c r="C2393" s="252"/>
      <c r="D2393" s="248" t="s">
        <v>218</v>
      </c>
      <c r="E2393" s="253" t="s">
        <v>22</v>
      </c>
      <c r="F2393" s="254" t="s">
        <v>1800</v>
      </c>
      <c r="G2393" s="252"/>
      <c r="H2393" s="255">
        <v>1</v>
      </c>
      <c r="I2393" s="256"/>
      <c r="J2393" s="252"/>
      <c r="K2393" s="252"/>
      <c r="L2393" s="257"/>
      <c r="M2393" s="258"/>
      <c r="N2393" s="259"/>
      <c r="O2393" s="259"/>
      <c r="P2393" s="259"/>
      <c r="Q2393" s="259"/>
      <c r="R2393" s="259"/>
      <c r="S2393" s="259"/>
      <c r="T2393" s="260"/>
      <c r="AT2393" s="261" t="s">
        <v>218</v>
      </c>
      <c r="AU2393" s="261" t="s">
        <v>85</v>
      </c>
      <c r="AV2393" s="12" t="s">
        <v>85</v>
      </c>
      <c r="AW2393" s="12" t="s">
        <v>39</v>
      </c>
      <c r="AX2393" s="12" t="s">
        <v>76</v>
      </c>
      <c r="AY2393" s="261" t="s">
        <v>208</v>
      </c>
    </row>
    <row r="2394" spans="2:51" s="12" customFormat="1" ht="13.5">
      <c r="B2394" s="251"/>
      <c r="C2394" s="252"/>
      <c r="D2394" s="248" t="s">
        <v>218</v>
      </c>
      <c r="E2394" s="253" t="s">
        <v>22</v>
      </c>
      <c r="F2394" s="254" t="s">
        <v>1801</v>
      </c>
      <c r="G2394" s="252"/>
      <c r="H2394" s="255">
        <v>1</v>
      </c>
      <c r="I2394" s="256"/>
      <c r="J2394" s="252"/>
      <c r="K2394" s="252"/>
      <c r="L2394" s="257"/>
      <c r="M2394" s="258"/>
      <c r="N2394" s="259"/>
      <c r="O2394" s="259"/>
      <c r="P2394" s="259"/>
      <c r="Q2394" s="259"/>
      <c r="R2394" s="259"/>
      <c r="S2394" s="259"/>
      <c r="T2394" s="260"/>
      <c r="AT2394" s="261" t="s">
        <v>218</v>
      </c>
      <c r="AU2394" s="261" t="s">
        <v>85</v>
      </c>
      <c r="AV2394" s="12" t="s">
        <v>85</v>
      </c>
      <c r="AW2394" s="12" t="s">
        <v>39</v>
      </c>
      <c r="AX2394" s="12" t="s">
        <v>76</v>
      </c>
      <c r="AY2394" s="261" t="s">
        <v>208</v>
      </c>
    </row>
    <row r="2395" spans="2:51" s="12" customFormat="1" ht="13.5">
      <c r="B2395" s="251"/>
      <c r="C2395" s="252"/>
      <c r="D2395" s="248" t="s">
        <v>218</v>
      </c>
      <c r="E2395" s="253" t="s">
        <v>22</v>
      </c>
      <c r="F2395" s="254" t="s">
        <v>1802</v>
      </c>
      <c r="G2395" s="252"/>
      <c r="H2395" s="255">
        <v>1</v>
      </c>
      <c r="I2395" s="256"/>
      <c r="J2395" s="252"/>
      <c r="K2395" s="252"/>
      <c r="L2395" s="257"/>
      <c r="M2395" s="258"/>
      <c r="N2395" s="259"/>
      <c r="O2395" s="259"/>
      <c r="P2395" s="259"/>
      <c r="Q2395" s="259"/>
      <c r="R2395" s="259"/>
      <c r="S2395" s="259"/>
      <c r="T2395" s="260"/>
      <c r="AT2395" s="261" t="s">
        <v>218</v>
      </c>
      <c r="AU2395" s="261" t="s">
        <v>85</v>
      </c>
      <c r="AV2395" s="12" t="s">
        <v>85</v>
      </c>
      <c r="AW2395" s="12" t="s">
        <v>39</v>
      </c>
      <c r="AX2395" s="12" t="s">
        <v>76</v>
      </c>
      <c r="AY2395" s="261" t="s">
        <v>208</v>
      </c>
    </row>
    <row r="2396" spans="2:51" s="12" customFormat="1" ht="13.5">
      <c r="B2396" s="251"/>
      <c r="C2396" s="252"/>
      <c r="D2396" s="248" t="s">
        <v>218</v>
      </c>
      <c r="E2396" s="253" t="s">
        <v>22</v>
      </c>
      <c r="F2396" s="254" t="s">
        <v>1803</v>
      </c>
      <c r="G2396" s="252"/>
      <c r="H2396" s="255">
        <v>3</v>
      </c>
      <c r="I2396" s="256"/>
      <c r="J2396" s="252"/>
      <c r="K2396" s="252"/>
      <c r="L2396" s="257"/>
      <c r="M2396" s="258"/>
      <c r="N2396" s="259"/>
      <c r="O2396" s="259"/>
      <c r="P2396" s="259"/>
      <c r="Q2396" s="259"/>
      <c r="R2396" s="259"/>
      <c r="S2396" s="259"/>
      <c r="T2396" s="260"/>
      <c r="AT2396" s="261" t="s">
        <v>218</v>
      </c>
      <c r="AU2396" s="261" t="s">
        <v>85</v>
      </c>
      <c r="AV2396" s="12" t="s">
        <v>85</v>
      </c>
      <c r="AW2396" s="12" t="s">
        <v>39</v>
      </c>
      <c r="AX2396" s="12" t="s">
        <v>76</v>
      </c>
      <c r="AY2396" s="261" t="s">
        <v>208</v>
      </c>
    </row>
    <row r="2397" spans="2:51" s="12" customFormat="1" ht="13.5">
      <c r="B2397" s="251"/>
      <c r="C2397" s="252"/>
      <c r="D2397" s="248" t="s">
        <v>218</v>
      </c>
      <c r="E2397" s="253" t="s">
        <v>22</v>
      </c>
      <c r="F2397" s="254" t="s">
        <v>1804</v>
      </c>
      <c r="G2397" s="252"/>
      <c r="H2397" s="255">
        <v>2</v>
      </c>
      <c r="I2397" s="256"/>
      <c r="J2397" s="252"/>
      <c r="K2397" s="252"/>
      <c r="L2397" s="257"/>
      <c r="M2397" s="258"/>
      <c r="N2397" s="259"/>
      <c r="O2397" s="259"/>
      <c r="P2397" s="259"/>
      <c r="Q2397" s="259"/>
      <c r="R2397" s="259"/>
      <c r="S2397" s="259"/>
      <c r="T2397" s="260"/>
      <c r="AT2397" s="261" t="s">
        <v>218</v>
      </c>
      <c r="AU2397" s="261" t="s">
        <v>85</v>
      </c>
      <c r="AV2397" s="12" t="s">
        <v>85</v>
      </c>
      <c r="AW2397" s="12" t="s">
        <v>39</v>
      </c>
      <c r="AX2397" s="12" t="s">
        <v>76</v>
      </c>
      <c r="AY2397" s="261" t="s">
        <v>208</v>
      </c>
    </row>
    <row r="2398" spans="2:51" s="12" customFormat="1" ht="13.5">
      <c r="B2398" s="251"/>
      <c r="C2398" s="252"/>
      <c r="D2398" s="248" t="s">
        <v>218</v>
      </c>
      <c r="E2398" s="253" t="s">
        <v>22</v>
      </c>
      <c r="F2398" s="254" t="s">
        <v>1805</v>
      </c>
      <c r="G2398" s="252"/>
      <c r="H2398" s="255">
        <v>2</v>
      </c>
      <c r="I2398" s="256"/>
      <c r="J2398" s="252"/>
      <c r="K2398" s="252"/>
      <c r="L2398" s="257"/>
      <c r="M2398" s="258"/>
      <c r="N2398" s="259"/>
      <c r="O2398" s="259"/>
      <c r="P2398" s="259"/>
      <c r="Q2398" s="259"/>
      <c r="R2398" s="259"/>
      <c r="S2398" s="259"/>
      <c r="T2398" s="260"/>
      <c r="AT2398" s="261" t="s">
        <v>218</v>
      </c>
      <c r="AU2398" s="261" t="s">
        <v>85</v>
      </c>
      <c r="AV2398" s="12" t="s">
        <v>85</v>
      </c>
      <c r="AW2398" s="12" t="s">
        <v>39</v>
      </c>
      <c r="AX2398" s="12" t="s">
        <v>76</v>
      </c>
      <c r="AY2398" s="261" t="s">
        <v>208</v>
      </c>
    </row>
    <row r="2399" spans="2:51" s="12" customFormat="1" ht="13.5">
      <c r="B2399" s="251"/>
      <c r="C2399" s="252"/>
      <c r="D2399" s="248" t="s">
        <v>218</v>
      </c>
      <c r="E2399" s="253" t="s">
        <v>22</v>
      </c>
      <c r="F2399" s="254" t="s">
        <v>1806</v>
      </c>
      <c r="G2399" s="252"/>
      <c r="H2399" s="255">
        <v>3</v>
      </c>
      <c r="I2399" s="256"/>
      <c r="J2399" s="252"/>
      <c r="K2399" s="252"/>
      <c r="L2399" s="257"/>
      <c r="M2399" s="258"/>
      <c r="N2399" s="259"/>
      <c r="O2399" s="259"/>
      <c r="P2399" s="259"/>
      <c r="Q2399" s="259"/>
      <c r="R2399" s="259"/>
      <c r="S2399" s="259"/>
      <c r="T2399" s="260"/>
      <c r="AT2399" s="261" t="s">
        <v>218</v>
      </c>
      <c r="AU2399" s="261" t="s">
        <v>85</v>
      </c>
      <c r="AV2399" s="12" t="s">
        <v>85</v>
      </c>
      <c r="AW2399" s="12" t="s">
        <v>39</v>
      </c>
      <c r="AX2399" s="12" t="s">
        <v>76</v>
      </c>
      <c r="AY2399" s="261" t="s">
        <v>208</v>
      </c>
    </row>
    <row r="2400" spans="2:51" s="12" customFormat="1" ht="13.5">
      <c r="B2400" s="251"/>
      <c r="C2400" s="252"/>
      <c r="D2400" s="248" t="s">
        <v>218</v>
      </c>
      <c r="E2400" s="253" t="s">
        <v>22</v>
      </c>
      <c r="F2400" s="254" t="s">
        <v>1807</v>
      </c>
      <c r="G2400" s="252"/>
      <c r="H2400" s="255">
        <v>1</v>
      </c>
      <c r="I2400" s="256"/>
      <c r="J2400" s="252"/>
      <c r="K2400" s="252"/>
      <c r="L2400" s="257"/>
      <c r="M2400" s="258"/>
      <c r="N2400" s="259"/>
      <c r="O2400" s="259"/>
      <c r="P2400" s="259"/>
      <c r="Q2400" s="259"/>
      <c r="R2400" s="259"/>
      <c r="S2400" s="259"/>
      <c r="T2400" s="260"/>
      <c r="AT2400" s="261" t="s">
        <v>218</v>
      </c>
      <c r="AU2400" s="261" t="s">
        <v>85</v>
      </c>
      <c r="AV2400" s="12" t="s">
        <v>85</v>
      </c>
      <c r="AW2400" s="12" t="s">
        <v>39</v>
      </c>
      <c r="AX2400" s="12" t="s">
        <v>76</v>
      </c>
      <c r="AY2400" s="261" t="s">
        <v>208</v>
      </c>
    </row>
    <row r="2401" spans="2:51" s="13" customFormat="1" ht="13.5">
      <c r="B2401" s="262"/>
      <c r="C2401" s="263"/>
      <c r="D2401" s="248" t="s">
        <v>218</v>
      </c>
      <c r="E2401" s="264" t="s">
        <v>22</v>
      </c>
      <c r="F2401" s="265" t="s">
        <v>259</v>
      </c>
      <c r="G2401" s="263"/>
      <c r="H2401" s="266">
        <v>15</v>
      </c>
      <c r="I2401" s="267"/>
      <c r="J2401" s="263"/>
      <c r="K2401" s="263"/>
      <c r="L2401" s="268"/>
      <c r="M2401" s="269"/>
      <c r="N2401" s="270"/>
      <c r="O2401" s="270"/>
      <c r="P2401" s="270"/>
      <c r="Q2401" s="270"/>
      <c r="R2401" s="270"/>
      <c r="S2401" s="270"/>
      <c r="T2401" s="271"/>
      <c r="AT2401" s="272" t="s">
        <v>218</v>
      </c>
      <c r="AU2401" s="272" t="s">
        <v>85</v>
      </c>
      <c r="AV2401" s="13" t="s">
        <v>121</v>
      </c>
      <c r="AW2401" s="13" t="s">
        <v>39</v>
      </c>
      <c r="AX2401" s="13" t="s">
        <v>18</v>
      </c>
      <c r="AY2401" s="272" t="s">
        <v>208</v>
      </c>
    </row>
    <row r="2402" spans="2:65" s="1" customFormat="1" ht="25.5" customHeight="1">
      <c r="B2402" s="48"/>
      <c r="C2402" s="236" t="s">
        <v>2587</v>
      </c>
      <c r="D2402" s="236" t="s">
        <v>210</v>
      </c>
      <c r="E2402" s="237" t="s">
        <v>2588</v>
      </c>
      <c r="F2402" s="238" t="s">
        <v>2589</v>
      </c>
      <c r="G2402" s="239" t="s">
        <v>227</v>
      </c>
      <c r="H2402" s="240">
        <v>2</v>
      </c>
      <c r="I2402" s="241"/>
      <c r="J2402" s="242">
        <f>ROUND(I2402*H2402,2)</f>
        <v>0</v>
      </c>
      <c r="K2402" s="238" t="s">
        <v>214</v>
      </c>
      <c r="L2402" s="74"/>
      <c r="M2402" s="243" t="s">
        <v>22</v>
      </c>
      <c r="N2402" s="244" t="s">
        <v>47</v>
      </c>
      <c r="O2402" s="49"/>
      <c r="P2402" s="245">
        <f>O2402*H2402</f>
        <v>0</v>
      </c>
      <c r="Q2402" s="245">
        <v>0</v>
      </c>
      <c r="R2402" s="245">
        <f>Q2402*H2402</f>
        <v>0</v>
      </c>
      <c r="S2402" s="245">
        <v>0</v>
      </c>
      <c r="T2402" s="246">
        <f>S2402*H2402</f>
        <v>0</v>
      </c>
      <c r="AR2402" s="26" t="s">
        <v>300</v>
      </c>
      <c r="AT2402" s="26" t="s">
        <v>210</v>
      </c>
      <c r="AU2402" s="26" t="s">
        <v>85</v>
      </c>
      <c r="AY2402" s="26" t="s">
        <v>208</v>
      </c>
      <c r="BE2402" s="247">
        <f>IF(N2402="základní",J2402,0)</f>
        <v>0</v>
      </c>
      <c r="BF2402" s="247">
        <f>IF(N2402="snížená",J2402,0)</f>
        <v>0</v>
      </c>
      <c r="BG2402" s="247">
        <f>IF(N2402="zákl. přenesená",J2402,0)</f>
        <v>0</v>
      </c>
      <c r="BH2402" s="247">
        <f>IF(N2402="sníž. přenesená",J2402,0)</f>
        <v>0</v>
      </c>
      <c r="BI2402" s="247">
        <f>IF(N2402="nulová",J2402,0)</f>
        <v>0</v>
      </c>
      <c r="BJ2402" s="26" t="s">
        <v>18</v>
      </c>
      <c r="BK2402" s="247">
        <f>ROUND(I2402*H2402,2)</f>
        <v>0</v>
      </c>
      <c r="BL2402" s="26" t="s">
        <v>300</v>
      </c>
      <c r="BM2402" s="26" t="s">
        <v>2590</v>
      </c>
    </row>
    <row r="2403" spans="2:47" s="1" customFormat="1" ht="13.5">
      <c r="B2403" s="48"/>
      <c r="C2403" s="76"/>
      <c r="D2403" s="248" t="s">
        <v>216</v>
      </c>
      <c r="E2403" s="76"/>
      <c r="F2403" s="249" t="s">
        <v>2570</v>
      </c>
      <c r="G2403" s="76"/>
      <c r="H2403" s="76"/>
      <c r="I2403" s="206"/>
      <c r="J2403" s="76"/>
      <c r="K2403" s="76"/>
      <c r="L2403" s="74"/>
      <c r="M2403" s="250"/>
      <c r="N2403" s="49"/>
      <c r="O2403" s="49"/>
      <c r="P2403" s="49"/>
      <c r="Q2403" s="49"/>
      <c r="R2403" s="49"/>
      <c r="S2403" s="49"/>
      <c r="T2403" s="97"/>
      <c r="AT2403" s="26" t="s">
        <v>216</v>
      </c>
      <c r="AU2403" s="26" t="s">
        <v>85</v>
      </c>
    </row>
    <row r="2404" spans="2:51" s="14" customFormat="1" ht="13.5">
      <c r="B2404" s="273"/>
      <c r="C2404" s="274"/>
      <c r="D2404" s="248" t="s">
        <v>218</v>
      </c>
      <c r="E2404" s="275" t="s">
        <v>22</v>
      </c>
      <c r="F2404" s="276" t="s">
        <v>1813</v>
      </c>
      <c r="G2404" s="274"/>
      <c r="H2404" s="275" t="s">
        <v>22</v>
      </c>
      <c r="I2404" s="277"/>
      <c r="J2404" s="274"/>
      <c r="K2404" s="274"/>
      <c r="L2404" s="278"/>
      <c r="M2404" s="279"/>
      <c r="N2404" s="280"/>
      <c r="O2404" s="280"/>
      <c r="P2404" s="280"/>
      <c r="Q2404" s="280"/>
      <c r="R2404" s="280"/>
      <c r="S2404" s="280"/>
      <c r="T2404" s="281"/>
      <c r="AT2404" s="282" t="s">
        <v>218</v>
      </c>
      <c r="AU2404" s="282" t="s">
        <v>85</v>
      </c>
      <c r="AV2404" s="14" t="s">
        <v>18</v>
      </c>
      <c r="AW2404" s="14" t="s">
        <v>39</v>
      </c>
      <c r="AX2404" s="14" t="s">
        <v>76</v>
      </c>
      <c r="AY2404" s="282" t="s">
        <v>208</v>
      </c>
    </row>
    <row r="2405" spans="2:51" s="12" customFormat="1" ht="13.5">
      <c r="B2405" s="251"/>
      <c r="C2405" s="252"/>
      <c r="D2405" s="248" t="s">
        <v>218</v>
      </c>
      <c r="E2405" s="253" t="s">
        <v>22</v>
      </c>
      <c r="F2405" s="254" t="s">
        <v>1821</v>
      </c>
      <c r="G2405" s="252"/>
      <c r="H2405" s="255">
        <v>1</v>
      </c>
      <c r="I2405" s="256"/>
      <c r="J2405" s="252"/>
      <c r="K2405" s="252"/>
      <c r="L2405" s="257"/>
      <c r="M2405" s="258"/>
      <c r="N2405" s="259"/>
      <c r="O2405" s="259"/>
      <c r="P2405" s="259"/>
      <c r="Q2405" s="259"/>
      <c r="R2405" s="259"/>
      <c r="S2405" s="259"/>
      <c r="T2405" s="260"/>
      <c r="AT2405" s="261" t="s">
        <v>218</v>
      </c>
      <c r="AU2405" s="261" t="s">
        <v>85</v>
      </c>
      <c r="AV2405" s="12" t="s">
        <v>85</v>
      </c>
      <c r="AW2405" s="12" t="s">
        <v>39</v>
      </c>
      <c r="AX2405" s="12" t="s">
        <v>76</v>
      </c>
      <c r="AY2405" s="261" t="s">
        <v>208</v>
      </c>
    </row>
    <row r="2406" spans="2:51" s="12" customFormat="1" ht="13.5">
      <c r="B2406" s="251"/>
      <c r="C2406" s="252"/>
      <c r="D2406" s="248" t="s">
        <v>218</v>
      </c>
      <c r="E2406" s="253" t="s">
        <v>22</v>
      </c>
      <c r="F2406" s="254" t="s">
        <v>1826</v>
      </c>
      <c r="G2406" s="252"/>
      <c r="H2406" s="255">
        <v>1</v>
      </c>
      <c r="I2406" s="256"/>
      <c r="J2406" s="252"/>
      <c r="K2406" s="252"/>
      <c r="L2406" s="257"/>
      <c r="M2406" s="258"/>
      <c r="N2406" s="259"/>
      <c r="O2406" s="259"/>
      <c r="P2406" s="259"/>
      <c r="Q2406" s="259"/>
      <c r="R2406" s="259"/>
      <c r="S2406" s="259"/>
      <c r="T2406" s="260"/>
      <c r="AT2406" s="261" t="s">
        <v>218</v>
      </c>
      <c r="AU2406" s="261" t="s">
        <v>85</v>
      </c>
      <c r="AV2406" s="12" t="s">
        <v>85</v>
      </c>
      <c r="AW2406" s="12" t="s">
        <v>39</v>
      </c>
      <c r="AX2406" s="12" t="s">
        <v>76</v>
      </c>
      <c r="AY2406" s="261" t="s">
        <v>208</v>
      </c>
    </row>
    <row r="2407" spans="2:51" s="13" customFormat="1" ht="13.5">
      <c r="B2407" s="262"/>
      <c r="C2407" s="263"/>
      <c r="D2407" s="248" t="s">
        <v>218</v>
      </c>
      <c r="E2407" s="264" t="s">
        <v>22</v>
      </c>
      <c r="F2407" s="265" t="s">
        <v>259</v>
      </c>
      <c r="G2407" s="263"/>
      <c r="H2407" s="266">
        <v>2</v>
      </c>
      <c r="I2407" s="267"/>
      <c r="J2407" s="263"/>
      <c r="K2407" s="263"/>
      <c r="L2407" s="268"/>
      <c r="M2407" s="269"/>
      <c r="N2407" s="270"/>
      <c r="O2407" s="270"/>
      <c r="P2407" s="270"/>
      <c r="Q2407" s="270"/>
      <c r="R2407" s="270"/>
      <c r="S2407" s="270"/>
      <c r="T2407" s="271"/>
      <c r="AT2407" s="272" t="s">
        <v>218</v>
      </c>
      <c r="AU2407" s="272" t="s">
        <v>85</v>
      </c>
      <c r="AV2407" s="13" t="s">
        <v>121</v>
      </c>
      <c r="AW2407" s="13" t="s">
        <v>39</v>
      </c>
      <c r="AX2407" s="13" t="s">
        <v>18</v>
      </c>
      <c r="AY2407" s="272" t="s">
        <v>208</v>
      </c>
    </row>
    <row r="2408" spans="2:65" s="1" customFormat="1" ht="25.5" customHeight="1">
      <c r="B2408" s="48"/>
      <c r="C2408" s="286" t="s">
        <v>2591</v>
      </c>
      <c r="D2408" s="286" t="s">
        <v>468</v>
      </c>
      <c r="E2408" s="287" t="s">
        <v>2592</v>
      </c>
      <c r="F2408" s="288" t="s">
        <v>2593</v>
      </c>
      <c r="G2408" s="289" t="s">
        <v>227</v>
      </c>
      <c r="H2408" s="290">
        <v>2</v>
      </c>
      <c r="I2408" s="291"/>
      <c r="J2408" s="292">
        <f>ROUND(I2408*H2408,2)</f>
        <v>0</v>
      </c>
      <c r="K2408" s="288" t="s">
        <v>214</v>
      </c>
      <c r="L2408" s="293"/>
      <c r="M2408" s="294" t="s">
        <v>22</v>
      </c>
      <c r="N2408" s="295" t="s">
        <v>47</v>
      </c>
      <c r="O2408" s="49"/>
      <c r="P2408" s="245">
        <f>O2408*H2408</f>
        <v>0</v>
      </c>
      <c r="Q2408" s="245">
        <v>0.038</v>
      </c>
      <c r="R2408" s="245">
        <f>Q2408*H2408</f>
        <v>0.076</v>
      </c>
      <c r="S2408" s="245">
        <v>0</v>
      </c>
      <c r="T2408" s="246">
        <f>S2408*H2408</f>
        <v>0</v>
      </c>
      <c r="AR2408" s="26" t="s">
        <v>559</v>
      </c>
      <c r="AT2408" s="26" t="s">
        <v>468</v>
      </c>
      <c r="AU2408" s="26" t="s">
        <v>85</v>
      </c>
      <c r="AY2408" s="26" t="s">
        <v>208</v>
      </c>
      <c r="BE2408" s="247">
        <f>IF(N2408="základní",J2408,0)</f>
        <v>0</v>
      </c>
      <c r="BF2408" s="247">
        <f>IF(N2408="snížená",J2408,0)</f>
        <v>0</v>
      </c>
      <c r="BG2408" s="247">
        <f>IF(N2408="zákl. přenesená",J2408,0)</f>
        <v>0</v>
      </c>
      <c r="BH2408" s="247">
        <f>IF(N2408="sníž. přenesená",J2408,0)</f>
        <v>0</v>
      </c>
      <c r="BI2408" s="247">
        <f>IF(N2408="nulová",J2408,0)</f>
        <v>0</v>
      </c>
      <c r="BJ2408" s="26" t="s">
        <v>18</v>
      </c>
      <c r="BK2408" s="247">
        <f>ROUND(I2408*H2408,2)</f>
        <v>0</v>
      </c>
      <c r="BL2408" s="26" t="s">
        <v>300</v>
      </c>
      <c r="BM2408" s="26" t="s">
        <v>2594</v>
      </c>
    </row>
    <row r="2409" spans="2:51" s="12" customFormat="1" ht="13.5">
      <c r="B2409" s="251"/>
      <c r="C2409" s="252"/>
      <c r="D2409" s="248" t="s">
        <v>218</v>
      </c>
      <c r="E2409" s="253" t="s">
        <v>22</v>
      </c>
      <c r="F2409" s="254" t="s">
        <v>1821</v>
      </c>
      <c r="G2409" s="252"/>
      <c r="H2409" s="255">
        <v>1</v>
      </c>
      <c r="I2409" s="256"/>
      <c r="J2409" s="252"/>
      <c r="K2409" s="252"/>
      <c r="L2409" s="257"/>
      <c r="M2409" s="258"/>
      <c r="N2409" s="259"/>
      <c r="O2409" s="259"/>
      <c r="P2409" s="259"/>
      <c r="Q2409" s="259"/>
      <c r="R2409" s="259"/>
      <c r="S2409" s="259"/>
      <c r="T2409" s="260"/>
      <c r="AT2409" s="261" t="s">
        <v>218</v>
      </c>
      <c r="AU2409" s="261" t="s">
        <v>85</v>
      </c>
      <c r="AV2409" s="12" t="s">
        <v>85</v>
      </c>
      <c r="AW2409" s="12" t="s">
        <v>39</v>
      </c>
      <c r="AX2409" s="12" t="s">
        <v>76</v>
      </c>
      <c r="AY2409" s="261" t="s">
        <v>208</v>
      </c>
    </row>
    <row r="2410" spans="2:51" s="12" customFormat="1" ht="13.5">
      <c r="B2410" s="251"/>
      <c r="C2410" s="252"/>
      <c r="D2410" s="248" t="s">
        <v>218</v>
      </c>
      <c r="E2410" s="253" t="s">
        <v>22</v>
      </c>
      <c r="F2410" s="254" t="s">
        <v>1826</v>
      </c>
      <c r="G2410" s="252"/>
      <c r="H2410" s="255">
        <v>1</v>
      </c>
      <c r="I2410" s="256"/>
      <c r="J2410" s="252"/>
      <c r="K2410" s="252"/>
      <c r="L2410" s="257"/>
      <c r="M2410" s="258"/>
      <c r="N2410" s="259"/>
      <c r="O2410" s="259"/>
      <c r="P2410" s="259"/>
      <c r="Q2410" s="259"/>
      <c r="R2410" s="259"/>
      <c r="S2410" s="259"/>
      <c r="T2410" s="260"/>
      <c r="AT2410" s="261" t="s">
        <v>218</v>
      </c>
      <c r="AU2410" s="261" t="s">
        <v>85</v>
      </c>
      <c r="AV2410" s="12" t="s">
        <v>85</v>
      </c>
      <c r="AW2410" s="12" t="s">
        <v>39</v>
      </c>
      <c r="AX2410" s="12" t="s">
        <v>76</v>
      </c>
      <c r="AY2410" s="261" t="s">
        <v>208</v>
      </c>
    </row>
    <row r="2411" spans="2:51" s="13" customFormat="1" ht="13.5">
      <c r="B2411" s="262"/>
      <c r="C2411" s="263"/>
      <c r="D2411" s="248" t="s">
        <v>218</v>
      </c>
      <c r="E2411" s="264" t="s">
        <v>22</v>
      </c>
      <c r="F2411" s="265" t="s">
        <v>259</v>
      </c>
      <c r="G2411" s="263"/>
      <c r="H2411" s="266">
        <v>2</v>
      </c>
      <c r="I2411" s="267"/>
      <c r="J2411" s="263"/>
      <c r="K2411" s="263"/>
      <c r="L2411" s="268"/>
      <c r="M2411" s="269"/>
      <c r="N2411" s="270"/>
      <c r="O2411" s="270"/>
      <c r="P2411" s="270"/>
      <c r="Q2411" s="270"/>
      <c r="R2411" s="270"/>
      <c r="S2411" s="270"/>
      <c r="T2411" s="271"/>
      <c r="AT2411" s="272" t="s">
        <v>218</v>
      </c>
      <c r="AU2411" s="272" t="s">
        <v>85</v>
      </c>
      <c r="AV2411" s="13" t="s">
        <v>121</v>
      </c>
      <c r="AW2411" s="13" t="s">
        <v>39</v>
      </c>
      <c r="AX2411" s="13" t="s">
        <v>18</v>
      </c>
      <c r="AY2411" s="272" t="s">
        <v>208</v>
      </c>
    </row>
    <row r="2412" spans="2:65" s="1" customFormat="1" ht="25.5" customHeight="1">
      <c r="B2412" s="48"/>
      <c r="C2412" s="236" t="s">
        <v>2595</v>
      </c>
      <c r="D2412" s="236" t="s">
        <v>210</v>
      </c>
      <c r="E2412" s="237" t="s">
        <v>2596</v>
      </c>
      <c r="F2412" s="238" t="s">
        <v>2597</v>
      </c>
      <c r="G2412" s="239" t="s">
        <v>227</v>
      </c>
      <c r="H2412" s="240">
        <v>1</v>
      </c>
      <c r="I2412" s="241"/>
      <c r="J2412" s="242">
        <f>ROUND(I2412*H2412,2)</f>
        <v>0</v>
      </c>
      <c r="K2412" s="238" t="s">
        <v>214</v>
      </c>
      <c r="L2412" s="74"/>
      <c r="M2412" s="243" t="s">
        <v>22</v>
      </c>
      <c r="N2412" s="244" t="s">
        <v>47</v>
      </c>
      <c r="O2412" s="49"/>
      <c r="P2412" s="245">
        <f>O2412*H2412</f>
        <v>0</v>
      </c>
      <c r="Q2412" s="245">
        <v>0</v>
      </c>
      <c r="R2412" s="245">
        <f>Q2412*H2412</f>
        <v>0</v>
      </c>
      <c r="S2412" s="245">
        <v>0</v>
      </c>
      <c r="T2412" s="246">
        <f>S2412*H2412</f>
        <v>0</v>
      </c>
      <c r="AR2412" s="26" t="s">
        <v>300</v>
      </c>
      <c r="AT2412" s="26" t="s">
        <v>210</v>
      </c>
      <c r="AU2412" s="26" t="s">
        <v>85</v>
      </c>
      <c r="AY2412" s="26" t="s">
        <v>208</v>
      </c>
      <c r="BE2412" s="247">
        <f>IF(N2412="základní",J2412,0)</f>
        <v>0</v>
      </c>
      <c r="BF2412" s="247">
        <f>IF(N2412="snížená",J2412,0)</f>
        <v>0</v>
      </c>
      <c r="BG2412" s="247">
        <f>IF(N2412="zákl. přenesená",J2412,0)</f>
        <v>0</v>
      </c>
      <c r="BH2412" s="247">
        <f>IF(N2412="sníž. přenesená",J2412,0)</f>
        <v>0</v>
      </c>
      <c r="BI2412" s="247">
        <f>IF(N2412="nulová",J2412,0)</f>
        <v>0</v>
      </c>
      <c r="BJ2412" s="26" t="s">
        <v>18</v>
      </c>
      <c r="BK2412" s="247">
        <f>ROUND(I2412*H2412,2)</f>
        <v>0</v>
      </c>
      <c r="BL2412" s="26" t="s">
        <v>300</v>
      </c>
      <c r="BM2412" s="26" t="s">
        <v>2598</v>
      </c>
    </row>
    <row r="2413" spans="2:47" s="1" customFormat="1" ht="13.5">
      <c r="B2413" s="48"/>
      <c r="C2413" s="76"/>
      <c r="D2413" s="248" t="s">
        <v>216</v>
      </c>
      <c r="E2413" s="76"/>
      <c r="F2413" s="249" t="s">
        <v>2570</v>
      </c>
      <c r="G2413" s="76"/>
      <c r="H2413" s="76"/>
      <c r="I2413" s="206"/>
      <c r="J2413" s="76"/>
      <c r="K2413" s="76"/>
      <c r="L2413" s="74"/>
      <c r="M2413" s="250"/>
      <c r="N2413" s="49"/>
      <c r="O2413" s="49"/>
      <c r="P2413" s="49"/>
      <c r="Q2413" s="49"/>
      <c r="R2413" s="49"/>
      <c r="S2413" s="49"/>
      <c r="T2413" s="97"/>
      <c r="AT2413" s="26" t="s">
        <v>216</v>
      </c>
      <c r="AU2413" s="26" t="s">
        <v>85</v>
      </c>
    </row>
    <row r="2414" spans="2:51" s="14" customFormat="1" ht="13.5">
      <c r="B2414" s="273"/>
      <c r="C2414" s="274"/>
      <c r="D2414" s="248" t="s">
        <v>218</v>
      </c>
      <c r="E2414" s="275" t="s">
        <v>22</v>
      </c>
      <c r="F2414" s="276" t="s">
        <v>2599</v>
      </c>
      <c r="G2414" s="274"/>
      <c r="H2414" s="275" t="s">
        <v>22</v>
      </c>
      <c r="I2414" s="277"/>
      <c r="J2414" s="274"/>
      <c r="K2414" s="274"/>
      <c r="L2414" s="278"/>
      <c r="M2414" s="279"/>
      <c r="N2414" s="280"/>
      <c r="O2414" s="280"/>
      <c r="P2414" s="280"/>
      <c r="Q2414" s="280"/>
      <c r="R2414" s="280"/>
      <c r="S2414" s="280"/>
      <c r="T2414" s="281"/>
      <c r="AT2414" s="282" t="s">
        <v>218</v>
      </c>
      <c r="AU2414" s="282" t="s">
        <v>85</v>
      </c>
      <c r="AV2414" s="14" t="s">
        <v>18</v>
      </c>
      <c r="AW2414" s="14" t="s">
        <v>39</v>
      </c>
      <c r="AX2414" s="14" t="s">
        <v>76</v>
      </c>
      <c r="AY2414" s="282" t="s">
        <v>208</v>
      </c>
    </row>
    <row r="2415" spans="2:51" s="12" customFormat="1" ht="13.5">
      <c r="B2415" s="251"/>
      <c r="C2415" s="252"/>
      <c r="D2415" s="248" t="s">
        <v>218</v>
      </c>
      <c r="E2415" s="253" t="s">
        <v>22</v>
      </c>
      <c r="F2415" s="254" t="s">
        <v>1831</v>
      </c>
      <c r="G2415" s="252"/>
      <c r="H2415" s="255">
        <v>1</v>
      </c>
      <c r="I2415" s="256"/>
      <c r="J2415" s="252"/>
      <c r="K2415" s="252"/>
      <c r="L2415" s="257"/>
      <c r="M2415" s="258"/>
      <c r="N2415" s="259"/>
      <c r="O2415" s="259"/>
      <c r="P2415" s="259"/>
      <c r="Q2415" s="259"/>
      <c r="R2415" s="259"/>
      <c r="S2415" s="259"/>
      <c r="T2415" s="260"/>
      <c r="AT2415" s="261" t="s">
        <v>218</v>
      </c>
      <c r="AU2415" s="261" t="s">
        <v>85</v>
      </c>
      <c r="AV2415" s="12" t="s">
        <v>85</v>
      </c>
      <c r="AW2415" s="12" t="s">
        <v>39</v>
      </c>
      <c r="AX2415" s="12" t="s">
        <v>76</v>
      </c>
      <c r="AY2415" s="261" t="s">
        <v>208</v>
      </c>
    </row>
    <row r="2416" spans="2:51" s="13" customFormat="1" ht="13.5">
      <c r="B2416" s="262"/>
      <c r="C2416" s="263"/>
      <c r="D2416" s="248" t="s">
        <v>218</v>
      </c>
      <c r="E2416" s="264" t="s">
        <v>22</v>
      </c>
      <c r="F2416" s="265" t="s">
        <v>259</v>
      </c>
      <c r="G2416" s="263"/>
      <c r="H2416" s="266">
        <v>1</v>
      </c>
      <c r="I2416" s="267"/>
      <c r="J2416" s="263"/>
      <c r="K2416" s="263"/>
      <c r="L2416" s="268"/>
      <c r="M2416" s="269"/>
      <c r="N2416" s="270"/>
      <c r="O2416" s="270"/>
      <c r="P2416" s="270"/>
      <c r="Q2416" s="270"/>
      <c r="R2416" s="270"/>
      <c r="S2416" s="270"/>
      <c r="T2416" s="271"/>
      <c r="AT2416" s="272" t="s">
        <v>218</v>
      </c>
      <c r="AU2416" s="272" t="s">
        <v>85</v>
      </c>
      <c r="AV2416" s="13" t="s">
        <v>121</v>
      </c>
      <c r="AW2416" s="13" t="s">
        <v>39</v>
      </c>
      <c r="AX2416" s="13" t="s">
        <v>18</v>
      </c>
      <c r="AY2416" s="272" t="s">
        <v>208</v>
      </c>
    </row>
    <row r="2417" spans="2:65" s="1" customFormat="1" ht="25.5" customHeight="1">
      <c r="B2417" s="48"/>
      <c r="C2417" s="286" t="s">
        <v>2600</v>
      </c>
      <c r="D2417" s="286" t="s">
        <v>468</v>
      </c>
      <c r="E2417" s="287" t="s">
        <v>2601</v>
      </c>
      <c r="F2417" s="288" t="s">
        <v>2602</v>
      </c>
      <c r="G2417" s="289" t="s">
        <v>227</v>
      </c>
      <c r="H2417" s="290">
        <v>1</v>
      </c>
      <c r="I2417" s="291"/>
      <c r="J2417" s="292">
        <f>ROUND(I2417*H2417,2)</f>
        <v>0</v>
      </c>
      <c r="K2417" s="288" t="s">
        <v>214</v>
      </c>
      <c r="L2417" s="293"/>
      <c r="M2417" s="294" t="s">
        <v>22</v>
      </c>
      <c r="N2417" s="295" t="s">
        <v>47</v>
      </c>
      <c r="O2417" s="49"/>
      <c r="P2417" s="245">
        <f>O2417*H2417</f>
        <v>0</v>
      </c>
      <c r="Q2417" s="245">
        <v>0.043</v>
      </c>
      <c r="R2417" s="245">
        <f>Q2417*H2417</f>
        <v>0.043</v>
      </c>
      <c r="S2417" s="245">
        <v>0</v>
      </c>
      <c r="T2417" s="246">
        <f>S2417*H2417</f>
        <v>0</v>
      </c>
      <c r="AR2417" s="26" t="s">
        <v>559</v>
      </c>
      <c r="AT2417" s="26" t="s">
        <v>468</v>
      </c>
      <c r="AU2417" s="26" t="s">
        <v>85</v>
      </c>
      <c r="AY2417" s="26" t="s">
        <v>208</v>
      </c>
      <c r="BE2417" s="247">
        <f>IF(N2417="základní",J2417,0)</f>
        <v>0</v>
      </c>
      <c r="BF2417" s="247">
        <f>IF(N2417="snížená",J2417,0)</f>
        <v>0</v>
      </c>
      <c r="BG2417" s="247">
        <f>IF(N2417="zákl. přenesená",J2417,0)</f>
        <v>0</v>
      </c>
      <c r="BH2417" s="247">
        <f>IF(N2417="sníž. přenesená",J2417,0)</f>
        <v>0</v>
      </c>
      <c r="BI2417" s="247">
        <f>IF(N2417="nulová",J2417,0)</f>
        <v>0</v>
      </c>
      <c r="BJ2417" s="26" t="s">
        <v>18</v>
      </c>
      <c r="BK2417" s="247">
        <f>ROUND(I2417*H2417,2)</f>
        <v>0</v>
      </c>
      <c r="BL2417" s="26" t="s">
        <v>300</v>
      </c>
      <c r="BM2417" s="26" t="s">
        <v>2603</v>
      </c>
    </row>
    <row r="2418" spans="2:51" s="14" customFormat="1" ht="13.5">
      <c r="B2418" s="273"/>
      <c r="C2418" s="274"/>
      <c r="D2418" s="248" t="s">
        <v>218</v>
      </c>
      <c r="E2418" s="275" t="s">
        <v>22</v>
      </c>
      <c r="F2418" s="276" t="s">
        <v>2599</v>
      </c>
      <c r="G2418" s="274"/>
      <c r="H2418" s="275" t="s">
        <v>22</v>
      </c>
      <c r="I2418" s="277"/>
      <c r="J2418" s="274"/>
      <c r="K2418" s="274"/>
      <c r="L2418" s="278"/>
      <c r="M2418" s="279"/>
      <c r="N2418" s="280"/>
      <c r="O2418" s="280"/>
      <c r="P2418" s="280"/>
      <c r="Q2418" s="280"/>
      <c r="R2418" s="280"/>
      <c r="S2418" s="280"/>
      <c r="T2418" s="281"/>
      <c r="AT2418" s="282" t="s">
        <v>218</v>
      </c>
      <c r="AU2418" s="282" t="s">
        <v>85</v>
      </c>
      <c r="AV2418" s="14" t="s">
        <v>18</v>
      </c>
      <c r="AW2418" s="14" t="s">
        <v>39</v>
      </c>
      <c r="AX2418" s="14" t="s">
        <v>76</v>
      </c>
      <c r="AY2418" s="282" t="s">
        <v>208</v>
      </c>
    </row>
    <row r="2419" spans="2:51" s="12" customFormat="1" ht="13.5">
      <c r="B2419" s="251"/>
      <c r="C2419" s="252"/>
      <c r="D2419" s="248" t="s">
        <v>218</v>
      </c>
      <c r="E2419" s="253" t="s">
        <v>22</v>
      </c>
      <c r="F2419" s="254" t="s">
        <v>1831</v>
      </c>
      <c r="G2419" s="252"/>
      <c r="H2419" s="255">
        <v>1</v>
      </c>
      <c r="I2419" s="256"/>
      <c r="J2419" s="252"/>
      <c r="K2419" s="252"/>
      <c r="L2419" s="257"/>
      <c r="M2419" s="258"/>
      <c r="N2419" s="259"/>
      <c r="O2419" s="259"/>
      <c r="P2419" s="259"/>
      <c r="Q2419" s="259"/>
      <c r="R2419" s="259"/>
      <c r="S2419" s="259"/>
      <c r="T2419" s="260"/>
      <c r="AT2419" s="261" t="s">
        <v>218</v>
      </c>
      <c r="AU2419" s="261" t="s">
        <v>85</v>
      </c>
      <c r="AV2419" s="12" t="s">
        <v>85</v>
      </c>
      <c r="AW2419" s="12" t="s">
        <v>39</v>
      </c>
      <c r="AX2419" s="12" t="s">
        <v>76</v>
      </c>
      <c r="AY2419" s="261" t="s">
        <v>208</v>
      </c>
    </row>
    <row r="2420" spans="2:51" s="13" customFormat="1" ht="13.5">
      <c r="B2420" s="262"/>
      <c r="C2420" s="263"/>
      <c r="D2420" s="248" t="s">
        <v>218</v>
      </c>
      <c r="E2420" s="264" t="s">
        <v>22</v>
      </c>
      <c r="F2420" s="265" t="s">
        <v>259</v>
      </c>
      <c r="G2420" s="263"/>
      <c r="H2420" s="266">
        <v>1</v>
      </c>
      <c r="I2420" s="267"/>
      <c r="J2420" s="263"/>
      <c r="K2420" s="263"/>
      <c r="L2420" s="268"/>
      <c r="M2420" s="269"/>
      <c r="N2420" s="270"/>
      <c r="O2420" s="270"/>
      <c r="P2420" s="270"/>
      <c r="Q2420" s="270"/>
      <c r="R2420" s="270"/>
      <c r="S2420" s="270"/>
      <c r="T2420" s="271"/>
      <c r="AT2420" s="272" t="s">
        <v>218</v>
      </c>
      <c r="AU2420" s="272" t="s">
        <v>85</v>
      </c>
      <c r="AV2420" s="13" t="s">
        <v>121</v>
      </c>
      <c r="AW2420" s="13" t="s">
        <v>39</v>
      </c>
      <c r="AX2420" s="13" t="s">
        <v>18</v>
      </c>
      <c r="AY2420" s="272" t="s">
        <v>208</v>
      </c>
    </row>
    <row r="2421" spans="2:65" s="1" customFormat="1" ht="25.5" customHeight="1">
      <c r="B2421" s="48"/>
      <c r="C2421" s="236" t="s">
        <v>2604</v>
      </c>
      <c r="D2421" s="236" t="s">
        <v>210</v>
      </c>
      <c r="E2421" s="237" t="s">
        <v>2605</v>
      </c>
      <c r="F2421" s="238" t="s">
        <v>2606</v>
      </c>
      <c r="G2421" s="239" t="s">
        <v>227</v>
      </c>
      <c r="H2421" s="240">
        <v>6</v>
      </c>
      <c r="I2421" s="241"/>
      <c r="J2421" s="242">
        <f>ROUND(I2421*H2421,2)</f>
        <v>0</v>
      </c>
      <c r="K2421" s="238" t="s">
        <v>214</v>
      </c>
      <c r="L2421" s="74"/>
      <c r="M2421" s="243" t="s">
        <v>22</v>
      </c>
      <c r="N2421" s="244" t="s">
        <v>47</v>
      </c>
      <c r="O2421" s="49"/>
      <c r="P2421" s="245">
        <f>O2421*H2421</f>
        <v>0</v>
      </c>
      <c r="Q2421" s="245">
        <v>0</v>
      </c>
      <c r="R2421" s="245">
        <f>Q2421*H2421</f>
        <v>0</v>
      </c>
      <c r="S2421" s="245">
        <v>0</v>
      </c>
      <c r="T2421" s="246">
        <f>S2421*H2421</f>
        <v>0</v>
      </c>
      <c r="AR2421" s="26" t="s">
        <v>300</v>
      </c>
      <c r="AT2421" s="26" t="s">
        <v>210</v>
      </c>
      <c r="AU2421" s="26" t="s">
        <v>85</v>
      </c>
      <c r="AY2421" s="26" t="s">
        <v>208</v>
      </c>
      <c r="BE2421" s="247">
        <f>IF(N2421="základní",J2421,0)</f>
        <v>0</v>
      </c>
      <c r="BF2421" s="247">
        <f>IF(N2421="snížená",J2421,0)</f>
        <v>0</v>
      </c>
      <c r="BG2421" s="247">
        <f>IF(N2421="zákl. přenesená",J2421,0)</f>
        <v>0</v>
      </c>
      <c r="BH2421" s="247">
        <f>IF(N2421="sníž. přenesená",J2421,0)</f>
        <v>0</v>
      </c>
      <c r="BI2421" s="247">
        <f>IF(N2421="nulová",J2421,0)</f>
        <v>0</v>
      </c>
      <c r="BJ2421" s="26" t="s">
        <v>18</v>
      </c>
      <c r="BK2421" s="247">
        <f>ROUND(I2421*H2421,2)</f>
        <v>0</v>
      </c>
      <c r="BL2421" s="26" t="s">
        <v>300</v>
      </c>
      <c r="BM2421" s="26" t="s">
        <v>2607</v>
      </c>
    </row>
    <row r="2422" spans="2:51" s="12" customFormat="1" ht="13.5">
      <c r="B2422" s="251"/>
      <c r="C2422" s="252"/>
      <c r="D2422" s="248" t="s">
        <v>218</v>
      </c>
      <c r="E2422" s="253" t="s">
        <v>22</v>
      </c>
      <c r="F2422" s="254" t="s">
        <v>1836</v>
      </c>
      <c r="G2422" s="252"/>
      <c r="H2422" s="255">
        <v>1</v>
      </c>
      <c r="I2422" s="256"/>
      <c r="J2422" s="252"/>
      <c r="K2422" s="252"/>
      <c r="L2422" s="257"/>
      <c r="M2422" s="258"/>
      <c r="N2422" s="259"/>
      <c r="O2422" s="259"/>
      <c r="P2422" s="259"/>
      <c r="Q2422" s="259"/>
      <c r="R2422" s="259"/>
      <c r="S2422" s="259"/>
      <c r="T2422" s="260"/>
      <c r="AT2422" s="261" t="s">
        <v>218</v>
      </c>
      <c r="AU2422" s="261" t="s">
        <v>85</v>
      </c>
      <c r="AV2422" s="12" t="s">
        <v>85</v>
      </c>
      <c r="AW2422" s="12" t="s">
        <v>39</v>
      </c>
      <c r="AX2422" s="12" t="s">
        <v>76</v>
      </c>
      <c r="AY2422" s="261" t="s">
        <v>208</v>
      </c>
    </row>
    <row r="2423" spans="2:51" s="12" customFormat="1" ht="13.5">
      <c r="B2423" s="251"/>
      <c r="C2423" s="252"/>
      <c r="D2423" s="248" t="s">
        <v>218</v>
      </c>
      <c r="E2423" s="253" t="s">
        <v>22</v>
      </c>
      <c r="F2423" s="254" t="s">
        <v>1837</v>
      </c>
      <c r="G2423" s="252"/>
      <c r="H2423" s="255">
        <v>1</v>
      </c>
      <c r="I2423" s="256"/>
      <c r="J2423" s="252"/>
      <c r="K2423" s="252"/>
      <c r="L2423" s="257"/>
      <c r="M2423" s="258"/>
      <c r="N2423" s="259"/>
      <c r="O2423" s="259"/>
      <c r="P2423" s="259"/>
      <c r="Q2423" s="259"/>
      <c r="R2423" s="259"/>
      <c r="S2423" s="259"/>
      <c r="T2423" s="260"/>
      <c r="AT2423" s="261" t="s">
        <v>218</v>
      </c>
      <c r="AU2423" s="261" t="s">
        <v>85</v>
      </c>
      <c r="AV2423" s="12" t="s">
        <v>85</v>
      </c>
      <c r="AW2423" s="12" t="s">
        <v>39</v>
      </c>
      <c r="AX2423" s="12" t="s">
        <v>76</v>
      </c>
      <c r="AY2423" s="261" t="s">
        <v>208</v>
      </c>
    </row>
    <row r="2424" spans="2:51" s="12" customFormat="1" ht="13.5">
      <c r="B2424" s="251"/>
      <c r="C2424" s="252"/>
      <c r="D2424" s="248" t="s">
        <v>218</v>
      </c>
      <c r="E2424" s="253" t="s">
        <v>22</v>
      </c>
      <c r="F2424" s="254" t="s">
        <v>1838</v>
      </c>
      <c r="G2424" s="252"/>
      <c r="H2424" s="255">
        <v>1</v>
      </c>
      <c r="I2424" s="256"/>
      <c r="J2424" s="252"/>
      <c r="K2424" s="252"/>
      <c r="L2424" s="257"/>
      <c r="M2424" s="258"/>
      <c r="N2424" s="259"/>
      <c r="O2424" s="259"/>
      <c r="P2424" s="259"/>
      <c r="Q2424" s="259"/>
      <c r="R2424" s="259"/>
      <c r="S2424" s="259"/>
      <c r="T2424" s="260"/>
      <c r="AT2424" s="261" t="s">
        <v>218</v>
      </c>
      <c r="AU2424" s="261" t="s">
        <v>85</v>
      </c>
      <c r="AV2424" s="12" t="s">
        <v>85</v>
      </c>
      <c r="AW2424" s="12" t="s">
        <v>39</v>
      </c>
      <c r="AX2424" s="12" t="s">
        <v>76</v>
      </c>
      <c r="AY2424" s="261" t="s">
        <v>208</v>
      </c>
    </row>
    <row r="2425" spans="2:51" s="12" customFormat="1" ht="13.5">
      <c r="B2425" s="251"/>
      <c r="C2425" s="252"/>
      <c r="D2425" s="248" t="s">
        <v>218</v>
      </c>
      <c r="E2425" s="253" t="s">
        <v>22</v>
      </c>
      <c r="F2425" s="254" t="s">
        <v>1839</v>
      </c>
      <c r="G2425" s="252"/>
      <c r="H2425" s="255">
        <v>1</v>
      </c>
      <c r="I2425" s="256"/>
      <c r="J2425" s="252"/>
      <c r="K2425" s="252"/>
      <c r="L2425" s="257"/>
      <c r="M2425" s="258"/>
      <c r="N2425" s="259"/>
      <c r="O2425" s="259"/>
      <c r="P2425" s="259"/>
      <c r="Q2425" s="259"/>
      <c r="R2425" s="259"/>
      <c r="S2425" s="259"/>
      <c r="T2425" s="260"/>
      <c r="AT2425" s="261" t="s">
        <v>218</v>
      </c>
      <c r="AU2425" s="261" t="s">
        <v>85</v>
      </c>
      <c r="AV2425" s="12" t="s">
        <v>85</v>
      </c>
      <c r="AW2425" s="12" t="s">
        <v>39</v>
      </c>
      <c r="AX2425" s="12" t="s">
        <v>76</v>
      </c>
      <c r="AY2425" s="261" t="s">
        <v>208</v>
      </c>
    </row>
    <row r="2426" spans="2:51" s="12" customFormat="1" ht="13.5">
      <c r="B2426" s="251"/>
      <c r="C2426" s="252"/>
      <c r="D2426" s="248" t="s">
        <v>218</v>
      </c>
      <c r="E2426" s="253" t="s">
        <v>22</v>
      </c>
      <c r="F2426" s="254" t="s">
        <v>1840</v>
      </c>
      <c r="G2426" s="252"/>
      <c r="H2426" s="255">
        <v>1</v>
      </c>
      <c r="I2426" s="256"/>
      <c r="J2426" s="252"/>
      <c r="K2426" s="252"/>
      <c r="L2426" s="257"/>
      <c r="M2426" s="258"/>
      <c r="N2426" s="259"/>
      <c r="O2426" s="259"/>
      <c r="P2426" s="259"/>
      <c r="Q2426" s="259"/>
      <c r="R2426" s="259"/>
      <c r="S2426" s="259"/>
      <c r="T2426" s="260"/>
      <c r="AT2426" s="261" t="s">
        <v>218</v>
      </c>
      <c r="AU2426" s="261" t="s">
        <v>85</v>
      </c>
      <c r="AV2426" s="12" t="s">
        <v>85</v>
      </c>
      <c r="AW2426" s="12" t="s">
        <v>39</v>
      </c>
      <c r="AX2426" s="12" t="s">
        <v>76</v>
      </c>
      <c r="AY2426" s="261" t="s">
        <v>208</v>
      </c>
    </row>
    <row r="2427" spans="2:51" s="12" customFormat="1" ht="13.5">
      <c r="B2427" s="251"/>
      <c r="C2427" s="252"/>
      <c r="D2427" s="248" t="s">
        <v>218</v>
      </c>
      <c r="E2427" s="253" t="s">
        <v>22</v>
      </c>
      <c r="F2427" s="254" t="s">
        <v>1841</v>
      </c>
      <c r="G2427" s="252"/>
      <c r="H2427" s="255">
        <v>1</v>
      </c>
      <c r="I2427" s="256"/>
      <c r="J2427" s="252"/>
      <c r="K2427" s="252"/>
      <c r="L2427" s="257"/>
      <c r="M2427" s="258"/>
      <c r="N2427" s="259"/>
      <c r="O2427" s="259"/>
      <c r="P2427" s="259"/>
      <c r="Q2427" s="259"/>
      <c r="R2427" s="259"/>
      <c r="S2427" s="259"/>
      <c r="T2427" s="260"/>
      <c r="AT2427" s="261" t="s">
        <v>218</v>
      </c>
      <c r="AU2427" s="261" t="s">
        <v>85</v>
      </c>
      <c r="AV2427" s="12" t="s">
        <v>85</v>
      </c>
      <c r="AW2427" s="12" t="s">
        <v>39</v>
      </c>
      <c r="AX2427" s="12" t="s">
        <v>76</v>
      </c>
      <c r="AY2427" s="261" t="s">
        <v>208</v>
      </c>
    </row>
    <row r="2428" spans="2:51" s="13" customFormat="1" ht="13.5">
      <c r="B2428" s="262"/>
      <c r="C2428" s="263"/>
      <c r="D2428" s="248" t="s">
        <v>218</v>
      </c>
      <c r="E2428" s="264" t="s">
        <v>22</v>
      </c>
      <c r="F2428" s="265" t="s">
        <v>259</v>
      </c>
      <c r="G2428" s="263"/>
      <c r="H2428" s="266">
        <v>6</v>
      </c>
      <c r="I2428" s="267"/>
      <c r="J2428" s="263"/>
      <c r="K2428" s="263"/>
      <c r="L2428" s="268"/>
      <c r="M2428" s="269"/>
      <c r="N2428" s="270"/>
      <c r="O2428" s="270"/>
      <c r="P2428" s="270"/>
      <c r="Q2428" s="270"/>
      <c r="R2428" s="270"/>
      <c r="S2428" s="270"/>
      <c r="T2428" s="271"/>
      <c r="AT2428" s="272" t="s">
        <v>218</v>
      </c>
      <c r="AU2428" s="272" t="s">
        <v>85</v>
      </c>
      <c r="AV2428" s="13" t="s">
        <v>121</v>
      </c>
      <c r="AW2428" s="13" t="s">
        <v>39</v>
      </c>
      <c r="AX2428" s="13" t="s">
        <v>18</v>
      </c>
      <c r="AY2428" s="272" t="s">
        <v>208</v>
      </c>
    </row>
    <row r="2429" spans="2:65" s="1" customFormat="1" ht="38.25" customHeight="1">
      <c r="B2429" s="48"/>
      <c r="C2429" s="286" t="s">
        <v>2608</v>
      </c>
      <c r="D2429" s="286" t="s">
        <v>468</v>
      </c>
      <c r="E2429" s="287" t="s">
        <v>2609</v>
      </c>
      <c r="F2429" s="288" t="s">
        <v>2610</v>
      </c>
      <c r="G2429" s="289" t="s">
        <v>227</v>
      </c>
      <c r="H2429" s="290">
        <v>1</v>
      </c>
      <c r="I2429" s="291"/>
      <c r="J2429" s="292">
        <f>ROUND(I2429*H2429,2)</f>
        <v>0</v>
      </c>
      <c r="K2429" s="288" t="s">
        <v>22</v>
      </c>
      <c r="L2429" s="293"/>
      <c r="M2429" s="294" t="s">
        <v>22</v>
      </c>
      <c r="N2429" s="295" t="s">
        <v>47</v>
      </c>
      <c r="O2429" s="49"/>
      <c r="P2429" s="245">
        <f>O2429*H2429</f>
        <v>0</v>
      </c>
      <c r="Q2429" s="245">
        <v>0.065</v>
      </c>
      <c r="R2429" s="245">
        <f>Q2429*H2429</f>
        <v>0.065</v>
      </c>
      <c r="S2429" s="245">
        <v>0</v>
      </c>
      <c r="T2429" s="246">
        <f>S2429*H2429</f>
        <v>0</v>
      </c>
      <c r="AR2429" s="26" t="s">
        <v>559</v>
      </c>
      <c r="AT2429" s="26" t="s">
        <v>468</v>
      </c>
      <c r="AU2429" s="26" t="s">
        <v>85</v>
      </c>
      <c r="AY2429" s="26" t="s">
        <v>208</v>
      </c>
      <c r="BE2429" s="247">
        <f>IF(N2429="základní",J2429,0)</f>
        <v>0</v>
      </c>
      <c r="BF2429" s="247">
        <f>IF(N2429="snížená",J2429,0)</f>
        <v>0</v>
      </c>
      <c r="BG2429" s="247">
        <f>IF(N2429="zákl. přenesená",J2429,0)</f>
        <v>0</v>
      </c>
      <c r="BH2429" s="247">
        <f>IF(N2429="sníž. přenesená",J2429,0)</f>
        <v>0</v>
      </c>
      <c r="BI2429" s="247">
        <f>IF(N2429="nulová",J2429,0)</f>
        <v>0</v>
      </c>
      <c r="BJ2429" s="26" t="s">
        <v>18</v>
      </c>
      <c r="BK2429" s="247">
        <f>ROUND(I2429*H2429,2)</f>
        <v>0</v>
      </c>
      <c r="BL2429" s="26" t="s">
        <v>300</v>
      </c>
      <c r="BM2429" s="26" t="s">
        <v>2611</v>
      </c>
    </row>
    <row r="2430" spans="2:51" s="12" customFormat="1" ht="13.5">
      <c r="B2430" s="251"/>
      <c r="C2430" s="252"/>
      <c r="D2430" s="248" t="s">
        <v>218</v>
      </c>
      <c r="E2430" s="253" t="s">
        <v>22</v>
      </c>
      <c r="F2430" s="254" t="s">
        <v>1836</v>
      </c>
      <c r="G2430" s="252"/>
      <c r="H2430" s="255">
        <v>1</v>
      </c>
      <c r="I2430" s="256"/>
      <c r="J2430" s="252"/>
      <c r="K2430" s="252"/>
      <c r="L2430" s="257"/>
      <c r="M2430" s="258"/>
      <c r="N2430" s="259"/>
      <c r="O2430" s="259"/>
      <c r="P2430" s="259"/>
      <c r="Q2430" s="259"/>
      <c r="R2430" s="259"/>
      <c r="S2430" s="259"/>
      <c r="T2430" s="260"/>
      <c r="AT2430" s="261" t="s">
        <v>218</v>
      </c>
      <c r="AU2430" s="261" t="s">
        <v>85</v>
      </c>
      <c r="AV2430" s="12" t="s">
        <v>85</v>
      </c>
      <c r="AW2430" s="12" t="s">
        <v>39</v>
      </c>
      <c r="AX2430" s="12" t="s">
        <v>18</v>
      </c>
      <c r="AY2430" s="261" t="s">
        <v>208</v>
      </c>
    </row>
    <row r="2431" spans="2:65" s="1" customFormat="1" ht="38.25" customHeight="1">
      <c r="B2431" s="48"/>
      <c r="C2431" s="286" t="s">
        <v>2612</v>
      </c>
      <c r="D2431" s="286" t="s">
        <v>468</v>
      </c>
      <c r="E2431" s="287" t="s">
        <v>2613</v>
      </c>
      <c r="F2431" s="288" t="s">
        <v>2614</v>
      </c>
      <c r="G2431" s="289" t="s">
        <v>227</v>
      </c>
      <c r="H2431" s="290">
        <v>1</v>
      </c>
      <c r="I2431" s="291"/>
      <c r="J2431" s="292">
        <f>ROUND(I2431*H2431,2)</f>
        <v>0</v>
      </c>
      <c r="K2431" s="288" t="s">
        <v>22</v>
      </c>
      <c r="L2431" s="293"/>
      <c r="M2431" s="294" t="s">
        <v>22</v>
      </c>
      <c r="N2431" s="295" t="s">
        <v>47</v>
      </c>
      <c r="O2431" s="49"/>
      <c r="P2431" s="245">
        <f>O2431*H2431</f>
        <v>0</v>
      </c>
      <c r="Q2431" s="245">
        <v>0.065</v>
      </c>
      <c r="R2431" s="245">
        <f>Q2431*H2431</f>
        <v>0.065</v>
      </c>
      <c r="S2431" s="245">
        <v>0</v>
      </c>
      <c r="T2431" s="246">
        <f>S2431*H2431</f>
        <v>0</v>
      </c>
      <c r="AR2431" s="26" t="s">
        <v>559</v>
      </c>
      <c r="AT2431" s="26" t="s">
        <v>468</v>
      </c>
      <c r="AU2431" s="26" t="s">
        <v>85</v>
      </c>
      <c r="AY2431" s="26" t="s">
        <v>208</v>
      </c>
      <c r="BE2431" s="247">
        <f>IF(N2431="základní",J2431,0)</f>
        <v>0</v>
      </c>
      <c r="BF2431" s="247">
        <f>IF(N2431="snížená",J2431,0)</f>
        <v>0</v>
      </c>
      <c r="BG2431" s="247">
        <f>IF(N2431="zákl. přenesená",J2431,0)</f>
        <v>0</v>
      </c>
      <c r="BH2431" s="247">
        <f>IF(N2431="sníž. přenesená",J2431,0)</f>
        <v>0</v>
      </c>
      <c r="BI2431" s="247">
        <f>IF(N2431="nulová",J2431,0)</f>
        <v>0</v>
      </c>
      <c r="BJ2431" s="26" t="s">
        <v>18</v>
      </c>
      <c r="BK2431" s="247">
        <f>ROUND(I2431*H2431,2)</f>
        <v>0</v>
      </c>
      <c r="BL2431" s="26" t="s">
        <v>300</v>
      </c>
      <c r="BM2431" s="26" t="s">
        <v>2615</v>
      </c>
    </row>
    <row r="2432" spans="2:51" s="12" customFormat="1" ht="13.5">
      <c r="B2432" s="251"/>
      <c r="C2432" s="252"/>
      <c r="D2432" s="248" t="s">
        <v>218</v>
      </c>
      <c r="E2432" s="253" t="s">
        <v>22</v>
      </c>
      <c r="F2432" s="254" t="s">
        <v>1836</v>
      </c>
      <c r="G2432" s="252"/>
      <c r="H2432" s="255">
        <v>1</v>
      </c>
      <c r="I2432" s="256"/>
      <c r="J2432" s="252"/>
      <c r="K2432" s="252"/>
      <c r="L2432" s="257"/>
      <c r="M2432" s="258"/>
      <c r="N2432" s="259"/>
      <c r="O2432" s="259"/>
      <c r="P2432" s="259"/>
      <c r="Q2432" s="259"/>
      <c r="R2432" s="259"/>
      <c r="S2432" s="259"/>
      <c r="T2432" s="260"/>
      <c r="AT2432" s="261" t="s">
        <v>218</v>
      </c>
      <c r="AU2432" s="261" t="s">
        <v>85</v>
      </c>
      <c r="AV2432" s="12" t="s">
        <v>85</v>
      </c>
      <c r="AW2432" s="12" t="s">
        <v>39</v>
      </c>
      <c r="AX2432" s="12" t="s">
        <v>18</v>
      </c>
      <c r="AY2432" s="261" t="s">
        <v>208</v>
      </c>
    </row>
    <row r="2433" spans="2:65" s="1" customFormat="1" ht="51" customHeight="1">
      <c r="B2433" s="48"/>
      <c r="C2433" s="286" t="s">
        <v>2616</v>
      </c>
      <c r="D2433" s="286" t="s">
        <v>468</v>
      </c>
      <c r="E2433" s="287" t="s">
        <v>2617</v>
      </c>
      <c r="F2433" s="288" t="s">
        <v>2618</v>
      </c>
      <c r="G2433" s="289" t="s">
        <v>227</v>
      </c>
      <c r="H2433" s="290">
        <v>1</v>
      </c>
      <c r="I2433" s="291"/>
      <c r="J2433" s="292">
        <f>ROUND(I2433*H2433,2)</f>
        <v>0</v>
      </c>
      <c r="K2433" s="288" t="s">
        <v>22</v>
      </c>
      <c r="L2433" s="293"/>
      <c r="M2433" s="294" t="s">
        <v>22</v>
      </c>
      <c r="N2433" s="295" t="s">
        <v>47</v>
      </c>
      <c r="O2433" s="49"/>
      <c r="P2433" s="245">
        <f>O2433*H2433</f>
        <v>0</v>
      </c>
      <c r="Q2433" s="245">
        <v>0.065</v>
      </c>
      <c r="R2433" s="245">
        <f>Q2433*H2433</f>
        <v>0.065</v>
      </c>
      <c r="S2433" s="245">
        <v>0</v>
      </c>
      <c r="T2433" s="246">
        <f>S2433*H2433</f>
        <v>0</v>
      </c>
      <c r="AR2433" s="26" t="s">
        <v>559</v>
      </c>
      <c r="AT2433" s="26" t="s">
        <v>468</v>
      </c>
      <c r="AU2433" s="26" t="s">
        <v>85</v>
      </c>
      <c r="AY2433" s="26" t="s">
        <v>208</v>
      </c>
      <c r="BE2433" s="247">
        <f>IF(N2433="základní",J2433,0)</f>
        <v>0</v>
      </c>
      <c r="BF2433" s="247">
        <f>IF(N2433="snížená",J2433,0)</f>
        <v>0</v>
      </c>
      <c r="BG2433" s="247">
        <f>IF(N2433="zákl. přenesená",J2433,0)</f>
        <v>0</v>
      </c>
      <c r="BH2433" s="247">
        <f>IF(N2433="sníž. přenesená",J2433,0)</f>
        <v>0</v>
      </c>
      <c r="BI2433" s="247">
        <f>IF(N2433="nulová",J2433,0)</f>
        <v>0</v>
      </c>
      <c r="BJ2433" s="26" t="s">
        <v>18</v>
      </c>
      <c r="BK2433" s="247">
        <f>ROUND(I2433*H2433,2)</f>
        <v>0</v>
      </c>
      <c r="BL2433" s="26" t="s">
        <v>300</v>
      </c>
      <c r="BM2433" s="26" t="s">
        <v>2619</v>
      </c>
    </row>
    <row r="2434" spans="2:51" s="12" customFormat="1" ht="13.5">
      <c r="B2434" s="251"/>
      <c r="C2434" s="252"/>
      <c r="D2434" s="248" t="s">
        <v>218</v>
      </c>
      <c r="E2434" s="253" t="s">
        <v>22</v>
      </c>
      <c r="F2434" s="254" t="s">
        <v>1838</v>
      </c>
      <c r="G2434" s="252"/>
      <c r="H2434" s="255">
        <v>1</v>
      </c>
      <c r="I2434" s="256"/>
      <c r="J2434" s="252"/>
      <c r="K2434" s="252"/>
      <c r="L2434" s="257"/>
      <c r="M2434" s="258"/>
      <c r="N2434" s="259"/>
      <c r="O2434" s="259"/>
      <c r="P2434" s="259"/>
      <c r="Q2434" s="259"/>
      <c r="R2434" s="259"/>
      <c r="S2434" s="259"/>
      <c r="T2434" s="260"/>
      <c r="AT2434" s="261" t="s">
        <v>218</v>
      </c>
      <c r="AU2434" s="261" t="s">
        <v>85</v>
      </c>
      <c r="AV2434" s="12" t="s">
        <v>85</v>
      </c>
      <c r="AW2434" s="12" t="s">
        <v>39</v>
      </c>
      <c r="AX2434" s="12" t="s">
        <v>18</v>
      </c>
      <c r="AY2434" s="261" t="s">
        <v>208</v>
      </c>
    </row>
    <row r="2435" spans="2:65" s="1" customFormat="1" ht="51" customHeight="1">
      <c r="B2435" s="48"/>
      <c r="C2435" s="286" t="s">
        <v>2620</v>
      </c>
      <c r="D2435" s="286" t="s">
        <v>468</v>
      </c>
      <c r="E2435" s="287" t="s">
        <v>2621</v>
      </c>
      <c r="F2435" s="288" t="s">
        <v>2618</v>
      </c>
      <c r="G2435" s="289" t="s">
        <v>227</v>
      </c>
      <c r="H2435" s="290">
        <v>1</v>
      </c>
      <c r="I2435" s="291"/>
      <c r="J2435" s="292">
        <f>ROUND(I2435*H2435,2)</f>
        <v>0</v>
      </c>
      <c r="K2435" s="288" t="s">
        <v>22</v>
      </c>
      <c r="L2435" s="293"/>
      <c r="M2435" s="294" t="s">
        <v>22</v>
      </c>
      <c r="N2435" s="295" t="s">
        <v>47</v>
      </c>
      <c r="O2435" s="49"/>
      <c r="P2435" s="245">
        <f>O2435*H2435</f>
        <v>0</v>
      </c>
      <c r="Q2435" s="245">
        <v>0.065</v>
      </c>
      <c r="R2435" s="245">
        <f>Q2435*H2435</f>
        <v>0.065</v>
      </c>
      <c r="S2435" s="245">
        <v>0</v>
      </c>
      <c r="T2435" s="246">
        <f>S2435*H2435</f>
        <v>0</v>
      </c>
      <c r="AR2435" s="26" t="s">
        <v>559</v>
      </c>
      <c r="AT2435" s="26" t="s">
        <v>468</v>
      </c>
      <c r="AU2435" s="26" t="s">
        <v>85</v>
      </c>
      <c r="AY2435" s="26" t="s">
        <v>208</v>
      </c>
      <c r="BE2435" s="247">
        <f>IF(N2435="základní",J2435,0)</f>
        <v>0</v>
      </c>
      <c r="BF2435" s="247">
        <f>IF(N2435="snížená",J2435,0)</f>
        <v>0</v>
      </c>
      <c r="BG2435" s="247">
        <f>IF(N2435="zákl. přenesená",J2435,0)</f>
        <v>0</v>
      </c>
      <c r="BH2435" s="247">
        <f>IF(N2435="sníž. přenesená",J2435,0)</f>
        <v>0</v>
      </c>
      <c r="BI2435" s="247">
        <f>IF(N2435="nulová",J2435,0)</f>
        <v>0</v>
      </c>
      <c r="BJ2435" s="26" t="s">
        <v>18</v>
      </c>
      <c r="BK2435" s="247">
        <f>ROUND(I2435*H2435,2)</f>
        <v>0</v>
      </c>
      <c r="BL2435" s="26" t="s">
        <v>300</v>
      </c>
      <c r="BM2435" s="26" t="s">
        <v>2622</v>
      </c>
    </row>
    <row r="2436" spans="2:51" s="12" customFormat="1" ht="13.5">
      <c r="B2436" s="251"/>
      <c r="C2436" s="252"/>
      <c r="D2436" s="248" t="s">
        <v>218</v>
      </c>
      <c r="E2436" s="253" t="s">
        <v>22</v>
      </c>
      <c r="F2436" s="254" t="s">
        <v>1839</v>
      </c>
      <c r="G2436" s="252"/>
      <c r="H2436" s="255">
        <v>1</v>
      </c>
      <c r="I2436" s="256"/>
      <c r="J2436" s="252"/>
      <c r="K2436" s="252"/>
      <c r="L2436" s="257"/>
      <c r="M2436" s="258"/>
      <c r="N2436" s="259"/>
      <c r="O2436" s="259"/>
      <c r="P2436" s="259"/>
      <c r="Q2436" s="259"/>
      <c r="R2436" s="259"/>
      <c r="S2436" s="259"/>
      <c r="T2436" s="260"/>
      <c r="AT2436" s="261" t="s">
        <v>218</v>
      </c>
      <c r="AU2436" s="261" t="s">
        <v>85</v>
      </c>
      <c r="AV2436" s="12" t="s">
        <v>85</v>
      </c>
      <c r="AW2436" s="12" t="s">
        <v>39</v>
      </c>
      <c r="AX2436" s="12" t="s">
        <v>18</v>
      </c>
      <c r="AY2436" s="261" t="s">
        <v>208</v>
      </c>
    </row>
    <row r="2437" spans="2:65" s="1" customFormat="1" ht="51" customHeight="1">
      <c r="B2437" s="48"/>
      <c r="C2437" s="286" t="s">
        <v>2623</v>
      </c>
      <c r="D2437" s="286" t="s">
        <v>468</v>
      </c>
      <c r="E2437" s="287" t="s">
        <v>2624</v>
      </c>
      <c r="F2437" s="288" t="s">
        <v>2618</v>
      </c>
      <c r="G2437" s="289" t="s">
        <v>227</v>
      </c>
      <c r="H2437" s="290">
        <v>1</v>
      </c>
      <c r="I2437" s="291"/>
      <c r="J2437" s="292">
        <f>ROUND(I2437*H2437,2)</f>
        <v>0</v>
      </c>
      <c r="K2437" s="288" t="s">
        <v>22</v>
      </c>
      <c r="L2437" s="293"/>
      <c r="M2437" s="294" t="s">
        <v>22</v>
      </c>
      <c r="N2437" s="295" t="s">
        <v>47</v>
      </c>
      <c r="O2437" s="49"/>
      <c r="P2437" s="245">
        <f>O2437*H2437</f>
        <v>0</v>
      </c>
      <c r="Q2437" s="245">
        <v>0.065</v>
      </c>
      <c r="R2437" s="245">
        <f>Q2437*H2437</f>
        <v>0.065</v>
      </c>
      <c r="S2437" s="245">
        <v>0</v>
      </c>
      <c r="T2437" s="246">
        <f>S2437*H2437</f>
        <v>0</v>
      </c>
      <c r="AR2437" s="26" t="s">
        <v>559</v>
      </c>
      <c r="AT2437" s="26" t="s">
        <v>468</v>
      </c>
      <c r="AU2437" s="26" t="s">
        <v>85</v>
      </c>
      <c r="AY2437" s="26" t="s">
        <v>208</v>
      </c>
      <c r="BE2437" s="247">
        <f>IF(N2437="základní",J2437,0)</f>
        <v>0</v>
      </c>
      <c r="BF2437" s="247">
        <f>IF(N2437="snížená",J2437,0)</f>
        <v>0</v>
      </c>
      <c r="BG2437" s="247">
        <f>IF(N2437="zákl. přenesená",J2437,0)</f>
        <v>0</v>
      </c>
      <c r="BH2437" s="247">
        <f>IF(N2437="sníž. přenesená",J2437,0)</f>
        <v>0</v>
      </c>
      <c r="BI2437" s="247">
        <f>IF(N2437="nulová",J2437,0)</f>
        <v>0</v>
      </c>
      <c r="BJ2437" s="26" t="s">
        <v>18</v>
      </c>
      <c r="BK2437" s="247">
        <f>ROUND(I2437*H2437,2)</f>
        <v>0</v>
      </c>
      <c r="BL2437" s="26" t="s">
        <v>300</v>
      </c>
      <c r="BM2437" s="26" t="s">
        <v>2625</v>
      </c>
    </row>
    <row r="2438" spans="2:51" s="12" customFormat="1" ht="13.5">
      <c r="B2438" s="251"/>
      <c r="C2438" s="252"/>
      <c r="D2438" s="248" t="s">
        <v>218</v>
      </c>
      <c r="E2438" s="253" t="s">
        <v>22</v>
      </c>
      <c r="F2438" s="254" t="s">
        <v>1840</v>
      </c>
      <c r="G2438" s="252"/>
      <c r="H2438" s="255">
        <v>1</v>
      </c>
      <c r="I2438" s="256"/>
      <c r="J2438" s="252"/>
      <c r="K2438" s="252"/>
      <c r="L2438" s="257"/>
      <c r="M2438" s="258"/>
      <c r="N2438" s="259"/>
      <c r="O2438" s="259"/>
      <c r="P2438" s="259"/>
      <c r="Q2438" s="259"/>
      <c r="R2438" s="259"/>
      <c r="S2438" s="259"/>
      <c r="T2438" s="260"/>
      <c r="AT2438" s="261" t="s">
        <v>218</v>
      </c>
      <c r="AU2438" s="261" t="s">
        <v>85</v>
      </c>
      <c r="AV2438" s="12" t="s">
        <v>85</v>
      </c>
      <c r="AW2438" s="12" t="s">
        <v>39</v>
      </c>
      <c r="AX2438" s="12" t="s">
        <v>18</v>
      </c>
      <c r="AY2438" s="261" t="s">
        <v>208</v>
      </c>
    </row>
    <row r="2439" spans="2:65" s="1" customFormat="1" ht="51" customHeight="1">
      <c r="B2439" s="48"/>
      <c r="C2439" s="286" t="s">
        <v>2626</v>
      </c>
      <c r="D2439" s="286" t="s">
        <v>468</v>
      </c>
      <c r="E2439" s="287" t="s">
        <v>2627</v>
      </c>
      <c r="F2439" s="288" t="s">
        <v>2618</v>
      </c>
      <c r="G2439" s="289" t="s">
        <v>227</v>
      </c>
      <c r="H2439" s="290">
        <v>1</v>
      </c>
      <c r="I2439" s="291"/>
      <c r="J2439" s="292">
        <f>ROUND(I2439*H2439,2)</f>
        <v>0</v>
      </c>
      <c r="K2439" s="288" t="s">
        <v>22</v>
      </c>
      <c r="L2439" s="293"/>
      <c r="M2439" s="294" t="s">
        <v>22</v>
      </c>
      <c r="N2439" s="295" t="s">
        <v>47</v>
      </c>
      <c r="O2439" s="49"/>
      <c r="P2439" s="245">
        <f>O2439*H2439</f>
        <v>0</v>
      </c>
      <c r="Q2439" s="245">
        <v>0.065</v>
      </c>
      <c r="R2439" s="245">
        <f>Q2439*H2439</f>
        <v>0.065</v>
      </c>
      <c r="S2439" s="245">
        <v>0</v>
      </c>
      <c r="T2439" s="246">
        <f>S2439*H2439</f>
        <v>0</v>
      </c>
      <c r="AR2439" s="26" t="s">
        <v>559</v>
      </c>
      <c r="AT2439" s="26" t="s">
        <v>468</v>
      </c>
      <c r="AU2439" s="26" t="s">
        <v>85</v>
      </c>
      <c r="AY2439" s="26" t="s">
        <v>208</v>
      </c>
      <c r="BE2439" s="247">
        <f>IF(N2439="základní",J2439,0)</f>
        <v>0</v>
      </c>
      <c r="BF2439" s="247">
        <f>IF(N2439="snížená",J2439,0)</f>
        <v>0</v>
      </c>
      <c r="BG2439" s="247">
        <f>IF(N2439="zákl. přenesená",J2439,0)</f>
        <v>0</v>
      </c>
      <c r="BH2439" s="247">
        <f>IF(N2439="sníž. přenesená",J2439,0)</f>
        <v>0</v>
      </c>
      <c r="BI2439" s="247">
        <f>IF(N2439="nulová",J2439,0)</f>
        <v>0</v>
      </c>
      <c r="BJ2439" s="26" t="s">
        <v>18</v>
      </c>
      <c r="BK2439" s="247">
        <f>ROUND(I2439*H2439,2)</f>
        <v>0</v>
      </c>
      <c r="BL2439" s="26" t="s">
        <v>300</v>
      </c>
      <c r="BM2439" s="26" t="s">
        <v>2628</v>
      </c>
    </row>
    <row r="2440" spans="2:51" s="12" customFormat="1" ht="13.5">
      <c r="B2440" s="251"/>
      <c r="C2440" s="252"/>
      <c r="D2440" s="248" t="s">
        <v>218</v>
      </c>
      <c r="E2440" s="253" t="s">
        <v>22</v>
      </c>
      <c r="F2440" s="254" t="s">
        <v>1841</v>
      </c>
      <c r="G2440" s="252"/>
      <c r="H2440" s="255">
        <v>1</v>
      </c>
      <c r="I2440" s="256"/>
      <c r="J2440" s="252"/>
      <c r="K2440" s="252"/>
      <c r="L2440" s="257"/>
      <c r="M2440" s="258"/>
      <c r="N2440" s="259"/>
      <c r="O2440" s="259"/>
      <c r="P2440" s="259"/>
      <c r="Q2440" s="259"/>
      <c r="R2440" s="259"/>
      <c r="S2440" s="259"/>
      <c r="T2440" s="260"/>
      <c r="AT2440" s="261" t="s">
        <v>218</v>
      </c>
      <c r="AU2440" s="261" t="s">
        <v>85</v>
      </c>
      <c r="AV2440" s="12" t="s">
        <v>85</v>
      </c>
      <c r="AW2440" s="12" t="s">
        <v>39</v>
      </c>
      <c r="AX2440" s="12" t="s">
        <v>18</v>
      </c>
      <c r="AY2440" s="261" t="s">
        <v>208</v>
      </c>
    </row>
    <row r="2441" spans="2:65" s="1" customFormat="1" ht="16.5" customHeight="1">
      <c r="B2441" s="48"/>
      <c r="C2441" s="236" t="s">
        <v>2629</v>
      </c>
      <c r="D2441" s="236" t="s">
        <v>210</v>
      </c>
      <c r="E2441" s="237" t="s">
        <v>2630</v>
      </c>
      <c r="F2441" s="238" t="s">
        <v>2631</v>
      </c>
      <c r="G2441" s="239" t="s">
        <v>227</v>
      </c>
      <c r="H2441" s="240">
        <v>13</v>
      </c>
      <c r="I2441" s="241"/>
      <c r="J2441" s="242">
        <f>ROUND(I2441*H2441,2)</f>
        <v>0</v>
      </c>
      <c r="K2441" s="238" t="s">
        <v>214</v>
      </c>
      <c r="L2441" s="74"/>
      <c r="M2441" s="243" t="s">
        <v>22</v>
      </c>
      <c r="N2441" s="244" t="s">
        <v>47</v>
      </c>
      <c r="O2441" s="49"/>
      <c r="P2441" s="245">
        <f>O2441*H2441</f>
        <v>0</v>
      </c>
      <c r="Q2441" s="245">
        <v>0</v>
      </c>
      <c r="R2441" s="245">
        <f>Q2441*H2441</f>
        <v>0</v>
      </c>
      <c r="S2441" s="245">
        <v>0.0035</v>
      </c>
      <c r="T2441" s="246">
        <f>S2441*H2441</f>
        <v>0.0455</v>
      </c>
      <c r="AR2441" s="26" t="s">
        <v>300</v>
      </c>
      <c r="AT2441" s="26" t="s">
        <v>210</v>
      </c>
      <c r="AU2441" s="26" t="s">
        <v>85</v>
      </c>
      <c r="AY2441" s="26" t="s">
        <v>208</v>
      </c>
      <c r="BE2441" s="247">
        <f>IF(N2441="základní",J2441,0)</f>
        <v>0</v>
      </c>
      <c r="BF2441" s="247">
        <f>IF(N2441="snížená",J2441,0)</f>
        <v>0</v>
      </c>
      <c r="BG2441" s="247">
        <f>IF(N2441="zákl. přenesená",J2441,0)</f>
        <v>0</v>
      </c>
      <c r="BH2441" s="247">
        <f>IF(N2441="sníž. přenesená",J2441,0)</f>
        <v>0</v>
      </c>
      <c r="BI2441" s="247">
        <f>IF(N2441="nulová",J2441,0)</f>
        <v>0</v>
      </c>
      <c r="BJ2441" s="26" t="s">
        <v>18</v>
      </c>
      <c r="BK2441" s="247">
        <f>ROUND(I2441*H2441,2)</f>
        <v>0</v>
      </c>
      <c r="BL2441" s="26" t="s">
        <v>300</v>
      </c>
      <c r="BM2441" s="26" t="s">
        <v>2632</v>
      </c>
    </row>
    <row r="2442" spans="2:51" s="14" customFormat="1" ht="13.5">
      <c r="B2442" s="273"/>
      <c r="C2442" s="274"/>
      <c r="D2442" s="248" t="s">
        <v>218</v>
      </c>
      <c r="E2442" s="275" t="s">
        <v>22</v>
      </c>
      <c r="F2442" s="276" t="s">
        <v>1781</v>
      </c>
      <c r="G2442" s="274"/>
      <c r="H2442" s="275" t="s">
        <v>22</v>
      </c>
      <c r="I2442" s="277"/>
      <c r="J2442" s="274"/>
      <c r="K2442" s="274"/>
      <c r="L2442" s="278"/>
      <c r="M2442" s="279"/>
      <c r="N2442" s="280"/>
      <c r="O2442" s="280"/>
      <c r="P2442" s="280"/>
      <c r="Q2442" s="280"/>
      <c r="R2442" s="280"/>
      <c r="S2442" s="280"/>
      <c r="T2442" s="281"/>
      <c r="AT2442" s="282" t="s">
        <v>218</v>
      </c>
      <c r="AU2442" s="282" t="s">
        <v>85</v>
      </c>
      <c r="AV2442" s="14" t="s">
        <v>18</v>
      </c>
      <c r="AW2442" s="14" t="s">
        <v>39</v>
      </c>
      <c r="AX2442" s="14" t="s">
        <v>76</v>
      </c>
      <c r="AY2442" s="282" t="s">
        <v>208</v>
      </c>
    </row>
    <row r="2443" spans="2:51" s="12" customFormat="1" ht="13.5">
      <c r="B2443" s="251"/>
      <c r="C2443" s="252"/>
      <c r="D2443" s="248" t="s">
        <v>218</v>
      </c>
      <c r="E2443" s="253" t="s">
        <v>22</v>
      </c>
      <c r="F2443" s="254" t="s">
        <v>2293</v>
      </c>
      <c r="G2443" s="252"/>
      <c r="H2443" s="255">
        <v>6</v>
      </c>
      <c r="I2443" s="256"/>
      <c r="J2443" s="252"/>
      <c r="K2443" s="252"/>
      <c r="L2443" s="257"/>
      <c r="M2443" s="258"/>
      <c r="N2443" s="259"/>
      <c r="O2443" s="259"/>
      <c r="P2443" s="259"/>
      <c r="Q2443" s="259"/>
      <c r="R2443" s="259"/>
      <c r="S2443" s="259"/>
      <c r="T2443" s="260"/>
      <c r="AT2443" s="261" t="s">
        <v>218</v>
      </c>
      <c r="AU2443" s="261" t="s">
        <v>85</v>
      </c>
      <c r="AV2443" s="12" t="s">
        <v>85</v>
      </c>
      <c r="AW2443" s="12" t="s">
        <v>39</v>
      </c>
      <c r="AX2443" s="12" t="s">
        <v>76</v>
      </c>
      <c r="AY2443" s="261" t="s">
        <v>208</v>
      </c>
    </row>
    <row r="2444" spans="2:51" s="12" customFormat="1" ht="13.5">
      <c r="B2444" s="251"/>
      <c r="C2444" s="252"/>
      <c r="D2444" s="248" t="s">
        <v>218</v>
      </c>
      <c r="E2444" s="253" t="s">
        <v>22</v>
      </c>
      <c r="F2444" s="254" t="s">
        <v>2294</v>
      </c>
      <c r="G2444" s="252"/>
      <c r="H2444" s="255">
        <v>1</v>
      </c>
      <c r="I2444" s="256"/>
      <c r="J2444" s="252"/>
      <c r="K2444" s="252"/>
      <c r="L2444" s="257"/>
      <c r="M2444" s="258"/>
      <c r="N2444" s="259"/>
      <c r="O2444" s="259"/>
      <c r="P2444" s="259"/>
      <c r="Q2444" s="259"/>
      <c r="R2444" s="259"/>
      <c r="S2444" s="259"/>
      <c r="T2444" s="260"/>
      <c r="AT2444" s="261" t="s">
        <v>218</v>
      </c>
      <c r="AU2444" s="261" t="s">
        <v>85</v>
      </c>
      <c r="AV2444" s="12" t="s">
        <v>85</v>
      </c>
      <c r="AW2444" s="12" t="s">
        <v>39</v>
      </c>
      <c r="AX2444" s="12" t="s">
        <v>76</v>
      </c>
      <c r="AY2444" s="261" t="s">
        <v>208</v>
      </c>
    </row>
    <row r="2445" spans="2:51" s="12" customFormat="1" ht="13.5">
      <c r="B2445" s="251"/>
      <c r="C2445" s="252"/>
      <c r="D2445" s="248" t="s">
        <v>218</v>
      </c>
      <c r="E2445" s="253" t="s">
        <v>22</v>
      </c>
      <c r="F2445" s="254" t="s">
        <v>2295</v>
      </c>
      <c r="G2445" s="252"/>
      <c r="H2445" s="255">
        <v>4</v>
      </c>
      <c r="I2445" s="256"/>
      <c r="J2445" s="252"/>
      <c r="K2445" s="252"/>
      <c r="L2445" s="257"/>
      <c r="M2445" s="258"/>
      <c r="N2445" s="259"/>
      <c r="O2445" s="259"/>
      <c r="P2445" s="259"/>
      <c r="Q2445" s="259"/>
      <c r="R2445" s="259"/>
      <c r="S2445" s="259"/>
      <c r="T2445" s="260"/>
      <c r="AT2445" s="261" t="s">
        <v>218</v>
      </c>
      <c r="AU2445" s="261" t="s">
        <v>85</v>
      </c>
      <c r="AV2445" s="12" t="s">
        <v>85</v>
      </c>
      <c r="AW2445" s="12" t="s">
        <v>39</v>
      </c>
      <c r="AX2445" s="12" t="s">
        <v>76</v>
      </c>
      <c r="AY2445" s="261" t="s">
        <v>208</v>
      </c>
    </row>
    <row r="2446" spans="2:51" s="12" customFormat="1" ht="13.5">
      <c r="B2446" s="251"/>
      <c r="C2446" s="252"/>
      <c r="D2446" s="248" t="s">
        <v>218</v>
      </c>
      <c r="E2446" s="253" t="s">
        <v>22</v>
      </c>
      <c r="F2446" s="254" t="s">
        <v>2296</v>
      </c>
      <c r="G2446" s="252"/>
      <c r="H2446" s="255">
        <v>2</v>
      </c>
      <c r="I2446" s="256"/>
      <c r="J2446" s="252"/>
      <c r="K2446" s="252"/>
      <c r="L2446" s="257"/>
      <c r="M2446" s="258"/>
      <c r="N2446" s="259"/>
      <c r="O2446" s="259"/>
      <c r="P2446" s="259"/>
      <c r="Q2446" s="259"/>
      <c r="R2446" s="259"/>
      <c r="S2446" s="259"/>
      <c r="T2446" s="260"/>
      <c r="AT2446" s="261" t="s">
        <v>218</v>
      </c>
      <c r="AU2446" s="261" t="s">
        <v>85</v>
      </c>
      <c r="AV2446" s="12" t="s">
        <v>85</v>
      </c>
      <c r="AW2446" s="12" t="s">
        <v>39</v>
      </c>
      <c r="AX2446" s="12" t="s">
        <v>76</v>
      </c>
      <c r="AY2446" s="261" t="s">
        <v>208</v>
      </c>
    </row>
    <row r="2447" spans="2:51" s="13" customFormat="1" ht="13.5">
      <c r="B2447" s="262"/>
      <c r="C2447" s="263"/>
      <c r="D2447" s="248" t="s">
        <v>218</v>
      </c>
      <c r="E2447" s="264" t="s">
        <v>22</v>
      </c>
      <c r="F2447" s="265" t="s">
        <v>259</v>
      </c>
      <c r="G2447" s="263"/>
      <c r="H2447" s="266">
        <v>13</v>
      </c>
      <c r="I2447" s="267"/>
      <c r="J2447" s="263"/>
      <c r="K2447" s="263"/>
      <c r="L2447" s="268"/>
      <c r="M2447" s="269"/>
      <c r="N2447" s="270"/>
      <c r="O2447" s="270"/>
      <c r="P2447" s="270"/>
      <c r="Q2447" s="270"/>
      <c r="R2447" s="270"/>
      <c r="S2447" s="270"/>
      <c r="T2447" s="271"/>
      <c r="AT2447" s="272" t="s">
        <v>218</v>
      </c>
      <c r="AU2447" s="272" t="s">
        <v>85</v>
      </c>
      <c r="AV2447" s="13" t="s">
        <v>121</v>
      </c>
      <c r="AW2447" s="13" t="s">
        <v>39</v>
      </c>
      <c r="AX2447" s="13" t="s">
        <v>18</v>
      </c>
      <c r="AY2447" s="272" t="s">
        <v>208</v>
      </c>
    </row>
    <row r="2448" spans="2:65" s="1" customFormat="1" ht="38.25" customHeight="1">
      <c r="B2448" s="48"/>
      <c r="C2448" s="236" t="s">
        <v>2633</v>
      </c>
      <c r="D2448" s="236" t="s">
        <v>210</v>
      </c>
      <c r="E2448" s="237" t="s">
        <v>2634</v>
      </c>
      <c r="F2448" s="238" t="s">
        <v>2635</v>
      </c>
      <c r="G2448" s="239" t="s">
        <v>227</v>
      </c>
      <c r="H2448" s="240">
        <v>47</v>
      </c>
      <c r="I2448" s="241"/>
      <c r="J2448" s="242">
        <f>ROUND(I2448*H2448,2)</f>
        <v>0</v>
      </c>
      <c r="K2448" s="238" t="s">
        <v>242</v>
      </c>
      <c r="L2448" s="74"/>
      <c r="M2448" s="243" t="s">
        <v>22</v>
      </c>
      <c r="N2448" s="244" t="s">
        <v>47</v>
      </c>
      <c r="O2448" s="49"/>
      <c r="P2448" s="245">
        <f>O2448*H2448</f>
        <v>0</v>
      </c>
      <c r="Q2448" s="245">
        <v>0</v>
      </c>
      <c r="R2448" s="245">
        <f>Q2448*H2448</f>
        <v>0</v>
      </c>
      <c r="S2448" s="245">
        <v>0.024</v>
      </c>
      <c r="T2448" s="246">
        <f>S2448*H2448</f>
        <v>1.1280000000000001</v>
      </c>
      <c r="AR2448" s="26" t="s">
        <v>300</v>
      </c>
      <c r="AT2448" s="26" t="s">
        <v>210</v>
      </c>
      <c r="AU2448" s="26" t="s">
        <v>85</v>
      </c>
      <c r="AY2448" s="26" t="s">
        <v>208</v>
      </c>
      <c r="BE2448" s="247">
        <f>IF(N2448="základní",J2448,0)</f>
        <v>0</v>
      </c>
      <c r="BF2448" s="247">
        <f>IF(N2448="snížená",J2448,0)</f>
        <v>0</v>
      </c>
      <c r="BG2448" s="247">
        <f>IF(N2448="zákl. přenesená",J2448,0)</f>
        <v>0</v>
      </c>
      <c r="BH2448" s="247">
        <f>IF(N2448="sníž. přenesená",J2448,0)</f>
        <v>0</v>
      </c>
      <c r="BI2448" s="247">
        <f>IF(N2448="nulová",J2448,0)</f>
        <v>0</v>
      </c>
      <c r="BJ2448" s="26" t="s">
        <v>18</v>
      </c>
      <c r="BK2448" s="247">
        <f>ROUND(I2448*H2448,2)</f>
        <v>0</v>
      </c>
      <c r="BL2448" s="26" t="s">
        <v>300</v>
      </c>
      <c r="BM2448" s="26" t="s">
        <v>2636</v>
      </c>
    </row>
    <row r="2449" spans="2:65" s="1" customFormat="1" ht="16.5" customHeight="1">
      <c r="B2449" s="48"/>
      <c r="C2449" s="236" t="s">
        <v>2637</v>
      </c>
      <c r="D2449" s="236" t="s">
        <v>210</v>
      </c>
      <c r="E2449" s="237" t="s">
        <v>2638</v>
      </c>
      <c r="F2449" s="238" t="s">
        <v>2639</v>
      </c>
      <c r="G2449" s="239" t="s">
        <v>227</v>
      </c>
      <c r="H2449" s="240">
        <v>47</v>
      </c>
      <c r="I2449" s="241"/>
      <c r="J2449" s="242">
        <f>ROUND(I2449*H2449,2)</f>
        <v>0</v>
      </c>
      <c r="K2449" s="238" t="s">
        <v>22</v>
      </c>
      <c r="L2449" s="74"/>
      <c r="M2449" s="243" t="s">
        <v>22</v>
      </c>
      <c r="N2449" s="244" t="s">
        <v>47</v>
      </c>
      <c r="O2449" s="49"/>
      <c r="P2449" s="245">
        <f>O2449*H2449</f>
        <v>0</v>
      </c>
      <c r="Q2449" s="245">
        <v>0</v>
      </c>
      <c r="R2449" s="245">
        <f>Q2449*H2449</f>
        <v>0</v>
      </c>
      <c r="S2449" s="245">
        <v>0</v>
      </c>
      <c r="T2449" s="246">
        <f>S2449*H2449</f>
        <v>0</v>
      </c>
      <c r="AR2449" s="26" t="s">
        <v>300</v>
      </c>
      <c r="AT2449" s="26" t="s">
        <v>210</v>
      </c>
      <c r="AU2449" s="26" t="s">
        <v>85</v>
      </c>
      <c r="AY2449" s="26" t="s">
        <v>208</v>
      </c>
      <c r="BE2449" s="247">
        <f>IF(N2449="základní",J2449,0)</f>
        <v>0</v>
      </c>
      <c r="BF2449" s="247">
        <f>IF(N2449="snížená",J2449,0)</f>
        <v>0</v>
      </c>
      <c r="BG2449" s="247">
        <f>IF(N2449="zákl. přenesená",J2449,0)</f>
        <v>0</v>
      </c>
      <c r="BH2449" s="247">
        <f>IF(N2449="sníž. přenesená",J2449,0)</f>
        <v>0</v>
      </c>
      <c r="BI2449" s="247">
        <f>IF(N2449="nulová",J2449,0)</f>
        <v>0</v>
      </c>
      <c r="BJ2449" s="26" t="s">
        <v>18</v>
      </c>
      <c r="BK2449" s="247">
        <f>ROUND(I2449*H2449,2)</f>
        <v>0</v>
      </c>
      <c r="BL2449" s="26" t="s">
        <v>300</v>
      </c>
      <c r="BM2449" s="26" t="s">
        <v>2640</v>
      </c>
    </row>
    <row r="2450" spans="2:65" s="1" customFormat="1" ht="16.5" customHeight="1">
      <c r="B2450" s="48"/>
      <c r="C2450" s="286" t="s">
        <v>2641</v>
      </c>
      <c r="D2450" s="286" t="s">
        <v>468</v>
      </c>
      <c r="E2450" s="287" t="s">
        <v>2642</v>
      </c>
      <c r="F2450" s="288" t="s">
        <v>2643</v>
      </c>
      <c r="G2450" s="289" t="s">
        <v>227</v>
      </c>
      <c r="H2450" s="290">
        <v>47</v>
      </c>
      <c r="I2450" s="291"/>
      <c r="J2450" s="292">
        <f>ROUND(I2450*H2450,2)</f>
        <v>0</v>
      </c>
      <c r="K2450" s="288" t="s">
        <v>2644</v>
      </c>
      <c r="L2450" s="293"/>
      <c r="M2450" s="294" t="s">
        <v>22</v>
      </c>
      <c r="N2450" s="295" t="s">
        <v>47</v>
      </c>
      <c r="O2450" s="49"/>
      <c r="P2450" s="245">
        <f>O2450*H2450</f>
        <v>0</v>
      </c>
      <c r="Q2450" s="245">
        <v>0.0012</v>
      </c>
      <c r="R2450" s="245">
        <f>Q2450*H2450</f>
        <v>0.05639999999999999</v>
      </c>
      <c r="S2450" s="245">
        <v>0</v>
      </c>
      <c r="T2450" s="246">
        <f>S2450*H2450</f>
        <v>0</v>
      </c>
      <c r="AR2450" s="26" t="s">
        <v>559</v>
      </c>
      <c r="AT2450" s="26" t="s">
        <v>468</v>
      </c>
      <c r="AU2450" s="26" t="s">
        <v>85</v>
      </c>
      <c r="AY2450" s="26" t="s">
        <v>208</v>
      </c>
      <c r="BE2450" s="247">
        <f>IF(N2450="základní",J2450,0)</f>
        <v>0</v>
      </c>
      <c r="BF2450" s="247">
        <f>IF(N2450="snížená",J2450,0)</f>
        <v>0</v>
      </c>
      <c r="BG2450" s="247">
        <f>IF(N2450="zákl. přenesená",J2450,0)</f>
        <v>0</v>
      </c>
      <c r="BH2450" s="247">
        <f>IF(N2450="sníž. přenesená",J2450,0)</f>
        <v>0</v>
      </c>
      <c r="BI2450" s="247">
        <f>IF(N2450="nulová",J2450,0)</f>
        <v>0</v>
      </c>
      <c r="BJ2450" s="26" t="s">
        <v>18</v>
      </c>
      <c r="BK2450" s="247">
        <f>ROUND(I2450*H2450,2)</f>
        <v>0</v>
      </c>
      <c r="BL2450" s="26" t="s">
        <v>300</v>
      </c>
      <c r="BM2450" s="26" t="s">
        <v>2645</v>
      </c>
    </row>
    <row r="2451" spans="2:47" s="1" customFormat="1" ht="13.5">
      <c r="B2451" s="48"/>
      <c r="C2451" s="76"/>
      <c r="D2451" s="248" t="s">
        <v>391</v>
      </c>
      <c r="E2451" s="76"/>
      <c r="F2451" s="249" t="s">
        <v>2646</v>
      </c>
      <c r="G2451" s="76"/>
      <c r="H2451" s="76"/>
      <c r="I2451" s="206"/>
      <c r="J2451" s="76"/>
      <c r="K2451" s="76"/>
      <c r="L2451" s="74"/>
      <c r="M2451" s="250"/>
      <c r="N2451" s="49"/>
      <c r="O2451" s="49"/>
      <c r="P2451" s="49"/>
      <c r="Q2451" s="49"/>
      <c r="R2451" s="49"/>
      <c r="S2451" s="49"/>
      <c r="T2451" s="97"/>
      <c r="AT2451" s="26" t="s">
        <v>391</v>
      </c>
      <c r="AU2451" s="26" t="s">
        <v>85</v>
      </c>
    </row>
    <row r="2452" spans="2:65" s="1" customFormat="1" ht="16.5" customHeight="1">
      <c r="B2452" s="48"/>
      <c r="C2452" s="236" t="s">
        <v>2647</v>
      </c>
      <c r="D2452" s="236" t="s">
        <v>210</v>
      </c>
      <c r="E2452" s="237" t="s">
        <v>2648</v>
      </c>
      <c r="F2452" s="238" t="s">
        <v>2649</v>
      </c>
      <c r="G2452" s="239" t="s">
        <v>227</v>
      </c>
      <c r="H2452" s="240">
        <v>2</v>
      </c>
      <c r="I2452" s="241"/>
      <c r="J2452" s="242">
        <f>ROUND(I2452*H2452,2)</f>
        <v>0</v>
      </c>
      <c r="K2452" s="238" t="s">
        <v>22</v>
      </c>
      <c r="L2452" s="74"/>
      <c r="M2452" s="243" t="s">
        <v>22</v>
      </c>
      <c r="N2452" s="244" t="s">
        <v>47</v>
      </c>
      <c r="O2452" s="49"/>
      <c r="P2452" s="245">
        <f>O2452*H2452</f>
        <v>0</v>
      </c>
      <c r="Q2452" s="245">
        <v>0</v>
      </c>
      <c r="R2452" s="245">
        <f>Q2452*H2452</f>
        <v>0</v>
      </c>
      <c r="S2452" s="245">
        <v>0</v>
      </c>
      <c r="T2452" s="246">
        <f>S2452*H2452</f>
        <v>0</v>
      </c>
      <c r="AR2452" s="26" t="s">
        <v>300</v>
      </c>
      <c r="AT2452" s="26" t="s">
        <v>210</v>
      </c>
      <c r="AU2452" s="26" t="s">
        <v>85</v>
      </c>
      <c r="AY2452" s="26" t="s">
        <v>208</v>
      </c>
      <c r="BE2452" s="247">
        <f>IF(N2452="základní",J2452,0)</f>
        <v>0</v>
      </c>
      <c r="BF2452" s="247">
        <f>IF(N2452="snížená",J2452,0)</f>
        <v>0</v>
      </c>
      <c r="BG2452" s="247">
        <f>IF(N2452="zákl. přenesená",J2452,0)</f>
        <v>0</v>
      </c>
      <c r="BH2452" s="247">
        <f>IF(N2452="sníž. přenesená",J2452,0)</f>
        <v>0</v>
      </c>
      <c r="BI2452" s="247">
        <f>IF(N2452="nulová",J2452,0)</f>
        <v>0</v>
      </c>
      <c r="BJ2452" s="26" t="s">
        <v>18</v>
      </c>
      <c r="BK2452" s="247">
        <f>ROUND(I2452*H2452,2)</f>
        <v>0</v>
      </c>
      <c r="BL2452" s="26" t="s">
        <v>300</v>
      </c>
      <c r="BM2452" s="26" t="s">
        <v>2650</v>
      </c>
    </row>
    <row r="2453" spans="2:51" s="14" customFormat="1" ht="13.5">
      <c r="B2453" s="273"/>
      <c r="C2453" s="274"/>
      <c r="D2453" s="248" t="s">
        <v>218</v>
      </c>
      <c r="E2453" s="275" t="s">
        <v>22</v>
      </c>
      <c r="F2453" s="276" t="s">
        <v>2651</v>
      </c>
      <c r="G2453" s="274"/>
      <c r="H2453" s="275" t="s">
        <v>22</v>
      </c>
      <c r="I2453" s="277"/>
      <c r="J2453" s="274"/>
      <c r="K2453" s="274"/>
      <c r="L2453" s="278"/>
      <c r="M2453" s="279"/>
      <c r="N2453" s="280"/>
      <c r="O2453" s="280"/>
      <c r="P2453" s="280"/>
      <c r="Q2453" s="280"/>
      <c r="R2453" s="280"/>
      <c r="S2453" s="280"/>
      <c r="T2453" s="281"/>
      <c r="AT2453" s="282" t="s">
        <v>218</v>
      </c>
      <c r="AU2453" s="282" t="s">
        <v>85</v>
      </c>
      <c r="AV2453" s="14" t="s">
        <v>18</v>
      </c>
      <c r="AW2453" s="14" t="s">
        <v>39</v>
      </c>
      <c r="AX2453" s="14" t="s">
        <v>76</v>
      </c>
      <c r="AY2453" s="282" t="s">
        <v>208</v>
      </c>
    </row>
    <row r="2454" spans="2:51" s="12" customFormat="1" ht="13.5">
      <c r="B2454" s="251"/>
      <c r="C2454" s="252"/>
      <c r="D2454" s="248" t="s">
        <v>218</v>
      </c>
      <c r="E2454" s="253" t="s">
        <v>22</v>
      </c>
      <c r="F2454" s="254" t="s">
        <v>2652</v>
      </c>
      <c r="G2454" s="252"/>
      <c r="H2454" s="255">
        <v>1</v>
      </c>
      <c r="I2454" s="256"/>
      <c r="J2454" s="252"/>
      <c r="K2454" s="252"/>
      <c r="L2454" s="257"/>
      <c r="M2454" s="258"/>
      <c r="N2454" s="259"/>
      <c r="O2454" s="259"/>
      <c r="P2454" s="259"/>
      <c r="Q2454" s="259"/>
      <c r="R2454" s="259"/>
      <c r="S2454" s="259"/>
      <c r="T2454" s="260"/>
      <c r="AT2454" s="261" t="s">
        <v>218</v>
      </c>
      <c r="AU2454" s="261" t="s">
        <v>85</v>
      </c>
      <c r="AV2454" s="12" t="s">
        <v>85</v>
      </c>
      <c r="AW2454" s="12" t="s">
        <v>39</v>
      </c>
      <c r="AX2454" s="12" t="s">
        <v>76</v>
      </c>
      <c r="AY2454" s="261" t="s">
        <v>208</v>
      </c>
    </row>
    <row r="2455" spans="2:51" s="12" customFormat="1" ht="13.5">
      <c r="B2455" s="251"/>
      <c r="C2455" s="252"/>
      <c r="D2455" s="248" t="s">
        <v>218</v>
      </c>
      <c r="E2455" s="253" t="s">
        <v>22</v>
      </c>
      <c r="F2455" s="254" t="s">
        <v>2653</v>
      </c>
      <c r="G2455" s="252"/>
      <c r="H2455" s="255">
        <v>1</v>
      </c>
      <c r="I2455" s="256"/>
      <c r="J2455" s="252"/>
      <c r="K2455" s="252"/>
      <c r="L2455" s="257"/>
      <c r="M2455" s="258"/>
      <c r="N2455" s="259"/>
      <c r="O2455" s="259"/>
      <c r="P2455" s="259"/>
      <c r="Q2455" s="259"/>
      <c r="R2455" s="259"/>
      <c r="S2455" s="259"/>
      <c r="T2455" s="260"/>
      <c r="AT2455" s="261" t="s">
        <v>218</v>
      </c>
      <c r="AU2455" s="261" t="s">
        <v>85</v>
      </c>
      <c r="AV2455" s="12" t="s">
        <v>85</v>
      </c>
      <c r="AW2455" s="12" t="s">
        <v>39</v>
      </c>
      <c r="AX2455" s="12" t="s">
        <v>76</v>
      </c>
      <c r="AY2455" s="261" t="s">
        <v>208</v>
      </c>
    </row>
    <row r="2456" spans="2:51" s="13" customFormat="1" ht="13.5">
      <c r="B2456" s="262"/>
      <c r="C2456" s="263"/>
      <c r="D2456" s="248" t="s">
        <v>218</v>
      </c>
      <c r="E2456" s="264" t="s">
        <v>22</v>
      </c>
      <c r="F2456" s="265" t="s">
        <v>259</v>
      </c>
      <c r="G2456" s="263"/>
      <c r="H2456" s="266">
        <v>2</v>
      </c>
      <c r="I2456" s="267"/>
      <c r="J2456" s="263"/>
      <c r="K2456" s="263"/>
      <c r="L2456" s="268"/>
      <c r="M2456" s="269"/>
      <c r="N2456" s="270"/>
      <c r="O2456" s="270"/>
      <c r="P2456" s="270"/>
      <c r="Q2456" s="270"/>
      <c r="R2456" s="270"/>
      <c r="S2456" s="270"/>
      <c r="T2456" s="271"/>
      <c r="AT2456" s="272" t="s">
        <v>218</v>
      </c>
      <c r="AU2456" s="272" t="s">
        <v>85</v>
      </c>
      <c r="AV2456" s="13" t="s">
        <v>121</v>
      </c>
      <c r="AW2456" s="13" t="s">
        <v>39</v>
      </c>
      <c r="AX2456" s="13" t="s">
        <v>18</v>
      </c>
      <c r="AY2456" s="272" t="s">
        <v>208</v>
      </c>
    </row>
    <row r="2457" spans="2:65" s="1" customFormat="1" ht="16.5" customHeight="1">
      <c r="B2457" s="48"/>
      <c r="C2457" s="286" t="s">
        <v>2654</v>
      </c>
      <c r="D2457" s="286" t="s">
        <v>468</v>
      </c>
      <c r="E2457" s="287" t="s">
        <v>2655</v>
      </c>
      <c r="F2457" s="288" t="s">
        <v>2656</v>
      </c>
      <c r="G2457" s="289" t="s">
        <v>227</v>
      </c>
      <c r="H2457" s="290">
        <v>2</v>
      </c>
      <c r="I2457" s="291"/>
      <c r="J2457" s="292">
        <f>ROUND(I2457*H2457,2)</f>
        <v>0</v>
      </c>
      <c r="K2457" s="288" t="s">
        <v>22</v>
      </c>
      <c r="L2457" s="293"/>
      <c r="M2457" s="294" t="s">
        <v>22</v>
      </c>
      <c r="N2457" s="295" t="s">
        <v>47</v>
      </c>
      <c r="O2457" s="49"/>
      <c r="P2457" s="245">
        <f>O2457*H2457</f>
        <v>0</v>
      </c>
      <c r="Q2457" s="245">
        <v>0.0022</v>
      </c>
      <c r="R2457" s="245">
        <f>Q2457*H2457</f>
        <v>0.0044</v>
      </c>
      <c r="S2457" s="245">
        <v>0</v>
      </c>
      <c r="T2457" s="246">
        <f>S2457*H2457</f>
        <v>0</v>
      </c>
      <c r="AR2457" s="26" t="s">
        <v>559</v>
      </c>
      <c r="AT2457" s="26" t="s">
        <v>468</v>
      </c>
      <c r="AU2457" s="26" t="s">
        <v>85</v>
      </c>
      <c r="AY2457" s="26" t="s">
        <v>208</v>
      </c>
      <c r="BE2457" s="247">
        <f>IF(N2457="základní",J2457,0)</f>
        <v>0</v>
      </c>
      <c r="BF2457" s="247">
        <f>IF(N2457="snížená",J2457,0)</f>
        <v>0</v>
      </c>
      <c r="BG2457" s="247">
        <f>IF(N2457="zákl. přenesená",J2457,0)</f>
        <v>0</v>
      </c>
      <c r="BH2457" s="247">
        <f>IF(N2457="sníž. přenesená",J2457,0)</f>
        <v>0</v>
      </c>
      <c r="BI2457" s="247">
        <f>IF(N2457="nulová",J2457,0)</f>
        <v>0</v>
      </c>
      <c r="BJ2457" s="26" t="s">
        <v>18</v>
      </c>
      <c r="BK2457" s="247">
        <f>ROUND(I2457*H2457,2)</f>
        <v>0</v>
      </c>
      <c r="BL2457" s="26" t="s">
        <v>300</v>
      </c>
      <c r="BM2457" s="26" t="s">
        <v>2657</v>
      </c>
    </row>
    <row r="2458" spans="2:65" s="1" customFormat="1" ht="25.5" customHeight="1">
      <c r="B2458" s="48"/>
      <c r="C2458" s="236" t="s">
        <v>2658</v>
      </c>
      <c r="D2458" s="236" t="s">
        <v>210</v>
      </c>
      <c r="E2458" s="237" t="s">
        <v>2659</v>
      </c>
      <c r="F2458" s="238" t="s">
        <v>2660</v>
      </c>
      <c r="G2458" s="239" t="s">
        <v>227</v>
      </c>
      <c r="H2458" s="240">
        <v>141.075</v>
      </c>
      <c r="I2458" s="241"/>
      <c r="J2458" s="242">
        <f>ROUND(I2458*H2458,2)</f>
        <v>0</v>
      </c>
      <c r="K2458" s="238" t="s">
        <v>214</v>
      </c>
      <c r="L2458" s="74"/>
      <c r="M2458" s="243" t="s">
        <v>22</v>
      </c>
      <c r="N2458" s="244" t="s">
        <v>47</v>
      </c>
      <c r="O2458" s="49"/>
      <c r="P2458" s="245">
        <f>O2458*H2458</f>
        <v>0</v>
      </c>
      <c r="Q2458" s="245">
        <v>0</v>
      </c>
      <c r="R2458" s="245">
        <f>Q2458*H2458</f>
        <v>0</v>
      </c>
      <c r="S2458" s="245">
        <v>0</v>
      </c>
      <c r="T2458" s="246">
        <f>S2458*H2458</f>
        <v>0</v>
      </c>
      <c r="AR2458" s="26" t="s">
        <v>300</v>
      </c>
      <c r="AT2458" s="26" t="s">
        <v>210</v>
      </c>
      <c r="AU2458" s="26" t="s">
        <v>85</v>
      </c>
      <c r="AY2458" s="26" t="s">
        <v>208</v>
      </c>
      <c r="BE2458" s="247">
        <f>IF(N2458="základní",J2458,0)</f>
        <v>0</v>
      </c>
      <c r="BF2458" s="247">
        <f>IF(N2458="snížená",J2458,0)</f>
        <v>0</v>
      </c>
      <c r="BG2458" s="247">
        <f>IF(N2458="zákl. přenesená",J2458,0)</f>
        <v>0</v>
      </c>
      <c r="BH2458" s="247">
        <f>IF(N2458="sníž. přenesená",J2458,0)</f>
        <v>0</v>
      </c>
      <c r="BI2458" s="247">
        <f>IF(N2458="nulová",J2458,0)</f>
        <v>0</v>
      </c>
      <c r="BJ2458" s="26" t="s">
        <v>18</v>
      </c>
      <c r="BK2458" s="247">
        <f>ROUND(I2458*H2458,2)</f>
        <v>0</v>
      </c>
      <c r="BL2458" s="26" t="s">
        <v>300</v>
      </c>
      <c r="BM2458" s="26" t="s">
        <v>2661</v>
      </c>
    </row>
    <row r="2459" spans="2:47" s="1" customFormat="1" ht="13.5">
      <c r="B2459" s="48"/>
      <c r="C2459" s="76"/>
      <c r="D2459" s="248" t="s">
        <v>216</v>
      </c>
      <c r="E2459" s="76"/>
      <c r="F2459" s="249" t="s">
        <v>2662</v>
      </c>
      <c r="G2459" s="76"/>
      <c r="H2459" s="76"/>
      <c r="I2459" s="206"/>
      <c r="J2459" s="76"/>
      <c r="K2459" s="76"/>
      <c r="L2459" s="74"/>
      <c r="M2459" s="250"/>
      <c r="N2459" s="49"/>
      <c r="O2459" s="49"/>
      <c r="P2459" s="49"/>
      <c r="Q2459" s="49"/>
      <c r="R2459" s="49"/>
      <c r="S2459" s="49"/>
      <c r="T2459" s="97"/>
      <c r="AT2459" s="26" t="s">
        <v>216</v>
      </c>
      <c r="AU2459" s="26" t="s">
        <v>85</v>
      </c>
    </row>
    <row r="2460" spans="2:51" s="14" customFormat="1" ht="13.5">
      <c r="B2460" s="273"/>
      <c r="C2460" s="274"/>
      <c r="D2460" s="248" t="s">
        <v>218</v>
      </c>
      <c r="E2460" s="275" t="s">
        <v>22</v>
      </c>
      <c r="F2460" s="276" t="s">
        <v>2663</v>
      </c>
      <c r="G2460" s="274"/>
      <c r="H2460" s="275" t="s">
        <v>22</v>
      </c>
      <c r="I2460" s="277"/>
      <c r="J2460" s="274"/>
      <c r="K2460" s="274"/>
      <c r="L2460" s="278"/>
      <c r="M2460" s="279"/>
      <c r="N2460" s="280"/>
      <c r="O2460" s="280"/>
      <c r="P2460" s="280"/>
      <c r="Q2460" s="280"/>
      <c r="R2460" s="280"/>
      <c r="S2460" s="280"/>
      <c r="T2460" s="281"/>
      <c r="AT2460" s="282" t="s">
        <v>218</v>
      </c>
      <c r="AU2460" s="282" t="s">
        <v>85</v>
      </c>
      <c r="AV2460" s="14" t="s">
        <v>18</v>
      </c>
      <c r="AW2460" s="14" t="s">
        <v>39</v>
      </c>
      <c r="AX2460" s="14" t="s">
        <v>76</v>
      </c>
      <c r="AY2460" s="282" t="s">
        <v>208</v>
      </c>
    </row>
    <row r="2461" spans="2:51" s="12" customFormat="1" ht="13.5">
      <c r="B2461" s="251"/>
      <c r="C2461" s="252"/>
      <c r="D2461" s="248" t="s">
        <v>218</v>
      </c>
      <c r="E2461" s="253" t="s">
        <v>22</v>
      </c>
      <c r="F2461" s="254" t="s">
        <v>1376</v>
      </c>
      <c r="G2461" s="252"/>
      <c r="H2461" s="255">
        <v>6.825</v>
      </c>
      <c r="I2461" s="256"/>
      <c r="J2461" s="252"/>
      <c r="K2461" s="252"/>
      <c r="L2461" s="257"/>
      <c r="M2461" s="258"/>
      <c r="N2461" s="259"/>
      <c r="O2461" s="259"/>
      <c r="P2461" s="259"/>
      <c r="Q2461" s="259"/>
      <c r="R2461" s="259"/>
      <c r="S2461" s="259"/>
      <c r="T2461" s="260"/>
      <c r="AT2461" s="261" t="s">
        <v>218</v>
      </c>
      <c r="AU2461" s="261" t="s">
        <v>85</v>
      </c>
      <c r="AV2461" s="12" t="s">
        <v>85</v>
      </c>
      <c r="AW2461" s="12" t="s">
        <v>39</v>
      </c>
      <c r="AX2461" s="12" t="s">
        <v>76</v>
      </c>
      <c r="AY2461" s="261" t="s">
        <v>208</v>
      </c>
    </row>
    <row r="2462" spans="2:51" s="12" customFormat="1" ht="13.5">
      <c r="B2462" s="251"/>
      <c r="C2462" s="252"/>
      <c r="D2462" s="248" t="s">
        <v>218</v>
      </c>
      <c r="E2462" s="253" t="s">
        <v>22</v>
      </c>
      <c r="F2462" s="254" t="s">
        <v>1377</v>
      </c>
      <c r="G2462" s="252"/>
      <c r="H2462" s="255">
        <v>5.75</v>
      </c>
      <c r="I2462" s="256"/>
      <c r="J2462" s="252"/>
      <c r="K2462" s="252"/>
      <c r="L2462" s="257"/>
      <c r="M2462" s="258"/>
      <c r="N2462" s="259"/>
      <c r="O2462" s="259"/>
      <c r="P2462" s="259"/>
      <c r="Q2462" s="259"/>
      <c r="R2462" s="259"/>
      <c r="S2462" s="259"/>
      <c r="T2462" s="260"/>
      <c r="AT2462" s="261" t="s">
        <v>218</v>
      </c>
      <c r="AU2462" s="261" t="s">
        <v>85</v>
      </c>
      <c r="AV2462" s="12" t="s">
        <v>85</v>
      </c>
      <c r="AW2462" s="12" t="s">
        <v>39</v>
      </c>
      <c r="AX2462" s="12" t="s">
        <v>76</v>
      </c>
      <c r="AY2462" s="261" t="s">
        <v>208</v>
      </c>
    </row>
    <row r="2463" spans="2:51" s="12" customFormat="1" ht="13.5">
      <c r="B2463" s="251"/>
      <c r="C2463" s="252"/>
      <c r="D2463" s="248" t="s">
        <v>218</v>
      </c>
      <c r="E2463" s="253" t="s">
        <v>22</v>
      </c>
      <c r="F2463" s="254" t="s">
        <v>1378</v>
      </c>
      <c r="G2463" s="252"/>
      <c r="H2463" s="255">
        <v>4.6</v>
      </c>
      <c r="I2463" s="256"/>
      <c r="J2463" s="252"/>
      <c r="K2463" s="252"/>
      <c r="L2463" s="257"/>
      <c r="M2463" s="258"/>
      <c r="N2463" s="259"/>
      <c r="O2463" s="259"/>
      <c r="P2463" s="259"/>
      <c r="Q2463" s="259"/>
      <c r="R2463" s="259"/>
      <c r="S2463" s="259"/>
      <c r="T2463" s="260"/>
      <c r="AT2463" s="261" t="s">
        <v>218</v>
      </c>
      <c r="AU2463" s="261" t="s">
        <v>85</v>
      </c>
      <c r="AV2463" s="12" t="s">
        <v>85</v>
      </c>
      <c r="AW2463" s="12" t="s">
        <v>39</v>
      </c>
      <c r="AX2463" s="12" t="s">
        <v>76</v>
      </c>
      <c r="AY2463" s="261" t="s">
        <v>208</v>
      </c>
    </row>
    <row r="2464" spans="2:51" s="12" customFormat="1" ht="13.5">
      <c r="B2464" s="251"/>
      <c r="C2464" s="252"/>
      <c r="D2464" s="248" t="s">
        <v>218</v>
      </c>
      <c r="E2464" s="253" t="s">
        <v>22</v>
      </c>
      <c r="F2464" s="254" t="s">
        <v>1379</v>
      </c>
      <c r="G2464" s="252"/>
      <c r="H2464" s="255">
        <v>3</v>
      </c>
      <c r="I2464" s="256"/>
      <c r="J2464" s="252"/>
      <c r="K2464" s="252"/>
      <c r="L2464" s="257"/>
      <c r="M2464" s="258"/>
      <c r="N2464" s="259"/>
      <c r="O2464" s="259"/>
      <c r="P2464" s="259"/>
      <c r="Q2464" s="259"/>
      <c r="R2464" s="259"/>
      <c r="S2464" s="259"/>
      <c r="T2464" s="260"/>
      <c r="AT2464" s="261" t="s">
        <v>218</v>
      </c>
      <c r="AU2464" s="261" t="s">
        <v>85</v>
      </c>
      <c r="AV2464" s="12" t="s">
        <v>85</v>
      </c>
      <c r="AW2464" s="12" t="s">
        <v>39</v>
      </c>
      <c r="AX2464" s="12" t="s">
        <v>76</v>
      </c>
      <c r="AY2464" s="261" t="s">
        <v>208</v>
      </c>
    </row>
    <row r="2465" spans="2:51" s="12" customFormat="1" ht="13.5">
      <c r="B2465" s="251"/>
      <c r="C2465" s="252"/>
      <c r="D2465" s="248" t="s">
        <v>218</v>
      </c>
      <c r="E2465" s="253" t="s">
        <v>22</v>
      </c>
      <c r="F2465" s="254" t="s">
        <v>1380</v>
      </c>
      <c r="G2465" s="252"/>
      <c r="H2465" s="255">
        <v>2</v>
      </c>
      <c r="I2465" s="256"/>
      <c r="J2465" s="252"/>
      <c r="K2465" s="252"/>
      <c r="L2465" s="257"/>
      <c r="M2465" s="258"/>
      <c r="N2465" s="259"/>
      <c r="O2465" s="259"/>
      <c r="P2465" s="259"/>
      <c r="Q2465" s="259"/>
      <c r="R2465" s="259"/>
      <c r="S2465" s="259"/>
      <c r="T2465" s="260"/>
      <c r="AT2465" s="261" t="s">
        <v>218</v>
      </c>
      <c r="AU2465" s="261" t="s">
        <v>85</v>
      </c>
      <c r="AV2465" s="12" t="s">
        <v>85</v>
      </c>
      <c r="AW2465" s="12" t="s">
        <v>39</v>
      </c>
      <c r="AX2465" s="12" t="s">
        <v>76</v>
      </c>
      <c r="AY2465" s="261" t="s">
        <v>208</v>
      </c>
    </row>
    <row r="2466" spans="2:51" s="12" customFormat="1" ht="13.5">
      <c r="B2466" s="251"/>
      <c r="C2466" s="252"/>
      <c r="D2466" s="248" t="s">
        <v>218</v>
      </c>
      <c r="E2466" s="253" t="s">
        <v>22</v>
      </c>
      <c r="F2466" s="254" t="s">
        <v>2664</v>
      </c>
      <c r="G2466" s="252"/>
      <c r="H2466" s="255">
        <v>3.15</v>
      </c>
      <c r="I2466" s="256"/>
      <c r="J2466" s="252"/>
      <c r="K2466" s="252"/>
      <c r="L2466" s="257"/>
      <c r="M2466" s="258"/>
      <c r="N2466" s="259"/>
      <c r="O2466" s="259"/>
      <c r="P2466" s="259"/>
      <c r="Q2466" s="259"/>
      <c r="R2466" s="259"/>
      <c r="S2466" s="259"/>
      <c r="T2466" s="260"/>
      <c r="AT2466" s="261" t="s">
        <v>218</v>
      </c>
      <c r="AU2466" s="261" t="s">
        <v>85</v>
      </c>
      <c r="AV2466" s="12" t="s">
        <v>85</v>
      </c>
      <c r="AW2466" s="12" t="s">
        <v>39</v>
      </c>
      <c r="AX2466" s="12" t="s">
        <v>76</v>
      </c>
      <c r="AY2466" s="261" t="s">
        <v>208</v>
      </c>
    </row>
    <row r="2467" spans="2:51" s="12" customFormat="1" ht="13.5">
      <c r="B2467" s="251"/>
      <c r="C2467" s="252"/>
      <c r="D2467" s="248" t="s">
        <v>218</v>
      </c>
      <c r="E2467" s="253" t="s">
        <v>22</v>
      </c>
      <c r="F2467" s="254" t="s">
        <v>1382</v>
      </c>
      <c r="G2467" s="252"/>
      <c r="H2467" s="255">
        <v>12</v>
      </c>
      <c r="I2467" s="256"/>
      <c r="J2467" s="252"/>
      <c r="K2467" s="252"/>
      <c r="L2467" s="257"/>
      <c r="M2467" s="258"/>
      <c r="N2467" s="259"/>
      <c r="O2467" s="259"/>
      <c r="P2467" s="259"/>
      <c r="Q2467" s="259"/>
      <c r="R2467" s="259"/>
      <c r="S2467" s="259"/>
      <c r="T2467" s="260"/>
      <c r="AT2467" s="261" t="s">
        <v>218</v>
      </c>
      <c r="AU2467" s="261" t="s">
        <v>85</v>
      </c>
      <c r="AV2467" s="12" t="s">
        <v>85</v>
      </c>
      <c r="AW2467" s="12" t="s">
        <v>39</v>
      </c>
      <c r="AX2467" s="12" t="s">
        <v>76</v>
      </c>
      <c r="AY2467" s="261" t="s">
        <v>208</v>
      </c>
    </row>
    <row r="2468" spans="2:51" s="12" customFormat="1" ht="13.5">
      <c r="B2468" s="251"/>
      <c r="C2468" s="252"/>
      <c r="D2468" s="248" t="s">
        <v>218</v>
      </c>
      <c r="E2468" s="253" t="s">
        <v>22</v>
      </c>
      <c r="F2468" s="254" t="s">
        <v>1383</v>
      </c>
      <c r="G2468" s="252"/>
      <c r="H2468" s="255">
        <v>2</v>
      </c>
      <c r="I2468" s="256"/>
      <c r="J2468" s="252"/>
      <c r="K2468" s="252"/>
      <c r="L2468" s="257"/>
      <c r="M2468" s="258"/>
      <c r="N2468" s="259"/>
      <c r="O2468" s="259"/>
      <c r="P2468" s="259"/>
      <c r="Q2468" s="259"/>
      <c r="R2468" s="259"/>
      <c r="S2468" s="259"/>
      <c r="T2468" s="260"/>
      <c r="AT2468" s="261" t="s">
        <v>218</v>
      </c>
      <c r="AU2468" s="261" t="s">
        <v>85</v>
      </c>
      <c r="AV2468" s="12" t="s">
        <v>85</v>
      </c>
      <c r="AW2468" s="12" t="s">
        <v>39</v>
      </c>
      <c r="AX2468" s="12" t="s">
        <v>76</v>
      </c>
      <c r="AY2468" s="261" t="s">
        <v>208</v>
      </c>
    </row>
    <row r="2469" spans="2:51" s="12" customFormat="1" ht="13.5">
      <c r="B2469" s="251"/>
      <c r="C2469" s="252"/>
      <c r="D2469" s="248" t="s">
        <v>218</v>
      </c>
      <c r="E2469" s="253" t="s">
        <v>22</v>
      </c>
      <c r="F2469" s="254" t="s">
        <v>1384</v>
      </c>
      <c r="G2469" s="252"/>
      <c r="H2469" s="255">
        <v>8.5</v>
      </c>
      <c r="I2469" s="256"/>
      <c r="J2469" s="252"/>
      <c r="K2469" s="252"/>
      <c r="L2469" s="257"/>
      <c r="M2469" s="258"/>
      <c r="N2469" s="259"/>
      <c r="O2469" s="259"/>
      <c r="P2469" s="259"/>
      <c r="Q2469" s="259"/>
      <c r="R2469" s="259"/>
      <c r="S2469" s="259"/>
      <c r="T2469" s="260"/>
      <c r="AT2469" s="261" t="s">
        <v>218</v>
      </c>
      <c r="AU2469" s="261" t="s">
        <v>85</v>
      </c>
      <c r="AV2469" s="12" t="s">
        <v>85</v>
      </c>
      <c r="AW2469" s="12" t="s">
        <v>39</v>
      </c>
      <c r="AX2469" s="12" t="s">
        <v>76</v>
      </c>
      <c r="AY2469" s="261" t="s">
        <v>208</v>
      </c>
    </row>
    <row r="2470" spans="2:51" s="12" customFormat="1" ht="13.5">
      <c r="B2470" s="251"/>
      <c r="C2470" s="252"/>
      <c r="D2470" s="248" t="s">
        <v>218</v>
      </c>
      <c r="E2470" s="253" t="s">
        <v>22</v>
      </c>
      <c r="F2470" s="254" t="s">
        <v>1385</v>
      </c>
      <c r="G2470" s="252"/>
      <c r="H2470" s="255">
        <v>1.7</v>
      </c>
      <c r="I2470" s="256"/>
      <c r="J2470" s="252"/>
      <c r="K2470" s="252"/>
      <c r="L2470" s="257"/>
      <c r="M2470" s="258"/>
      <c r="N2470" s="259"/>
      <c r="O2470" s="259"/>
      <c r="P2470" s="259"/>
      <c r="Q2470" s="259"/>
      <c r="R2470" s="259"/>
      <c r="S2470" s="259"/>
      <c r="T2470" s="260"/>
      <c r="AT2470" s="261" t="s">
        <v>218</v>
      </c>
      <c r="AU2470" s="261" t="s">
        <v>85</v>
      </c>
      <c r="AV2470" s="12" t="s">
        <v>85</v>
      </c>
      <c r="AW2470" s="12" t="s">
        <v>39</v>
      </c>
      <c r="AX2470" s="12" t="s">
        <v>76</v>
      </c>
      <c r="AY2470" s="261" t="s">
        <v>208</v>
      </c>
    </row>
    <row r="2471" spans="2:51" s="12" customFormat="1" ht="13.5">
      <c r="B2471" s="251"/>
      <c r="C2471" s="252"/>
      <c r="D2471" s="248" t="s">
        <v>218</v>
      </c>
      <c r="E2471" s="253" t="s">
        <v>22</v>
      </c>
      <c r="F2471" s="254" t="s">
        <v>1386</v>
      </c>
      <c r="G2471" s="252"/>
      <c r="H2471" s="255">
        <v>6</v>
      </c>
      <c r="I2471" s="256"/>
      <c r="J2471" s="252"/>
      <c r="K2471" s="252"/>
      <c r="L2471" s="257"/>
      <c r="M2471" s="258"/>
      <c r="N2471" s="259"/>
      <c r="O2471" s="259"/>
      <c r="P2471" s="259"/>
      <c r="Q2471" s="259"/>
      <c r="R2471" s="259"/>
      <c r="S2471" s="259"/>
      <c r="T2471" s="260"/>
      <c r="AT2471" s="261" t="s">
        <v>218</v>
      </c>
      <c r="AU2471" s="261" t="s">
        <v>85</v>
      </c>
      <c r="AV2471" s="12" t="s">
        <v>85</v>
      </c>
      <c r="AW2471" s="12" t="s">
        <v>39</v>
      </c>
      <c r="AX2471" s="12" t="s">
        <v>76</v>
      </c>
      <c r="AY2471" s="261" t="s">
        <v>208</v>
      </c>
    </row>
    <row r="2472" spans="2:51" s="12" customFormat="1" ht="13.5">
      <c r="B2472" s="251"/>
      <c r="C2472" s="252"/>
      <c r="D2472" s="248" t="s">
        <v>218</v>
      </c>
      <c r="E2472" s="253" t="s">
        <v>22</v>
      </c>
      <c r="F2472" s="254" t="s">
        <v>1387</v>
      </c>
      <c r="G2472" s="252"/>
      <c r="H2472" s="255">
        <v>6</v>
      </c>
      <c r="I2472" s="256"/>
      <c r="J2472" s="252"/>
      <c r="K2472" s="252"/>
      <c r="L2472" s="257"/>
      <c r="M2472" s="258"/>
      <c r="N2472" s="259"/>
      <c r="O2472" s="259"/>
      <c r="P2472" s="259"/>
      <c r="Q2472" s="259"/>
      <c r="R2472" s="259"/>
      <c r="S2472" s="259"/>
      <c r="T2472" s="260"/>
      <c r="AT2472" s="261" t="s">
        <v>218</v>
      </c>
      <c r="AU2472" s="261" t="s">
        <v>85</v>
      </c>
      <c r="AV2472" s="12" t="s">
        <v>85</v>
      </c>
      <c r="AW2472" s="12" t="s">
        <v>39</v>
      </c>
      <c r="AX2472" s="12" t="s">
        <v>76</v>
      </c>
      <c r="AY2472" s="261" t="s">
        <v>208</v>
      </c>
    </row>
    <row r="2473" spans="2:51" s="12" customFormat="1" ht="13.5">
      <c r="B2473" s="251"/>
      <c r="C2473" s="252"/>
      <c r="D2473" s="248" t="s">
        <v>218</v>
      </c>
      <c r="E2473" s="253" t="s">
        <v>22</v>
      </c>
      <c r="F2473" s="254" t="s">
        <v>1388</v>
      </c>
      <c r="G2473" s="252"/>
      <c r="H2473" s="255">
        <v>10</v>
      </c>
      <c r="I2473" s="256"/>
      <c r="J2473" s="252"/>
      <c r="K2473" s="252"/>
      <c r="L2473" s="257"/>
      <c r="M2473" s="258"/>
      <c r="N2473" s="259"/>
      <c r="O2473" s="259"/>
      <c r="P2473" s="259"/>
      <c r="Q2473" s="259"/>
      <c r="R2473" s="259"/>
      <c r="S2473" s="259"/>
      <c r="T2473" s="260"/>
      <c r="AT2473" s="261" t="s">
        <v>218</v>
      </c>
      <c r="AU2473" s="261" t="s">
        <v>85</v>
      </c>
      <c r="AV2473" s="12" t="s">
        <v>85</v>
      </c>
      <c r="AW2473" s="12" t="s">
        <v>39</v>
      </c>
      <c r="AX2473" s="12" t="s">
        <v>76</v>
      </c>
      <c r="AY2473" s="261" t="s">
        <v>208</v>
      </c>
    </row>
    <row r="2474" spans="2:51" s="12" customFormat="1" ht="13.5">
      <c r="B2474" s="251"/>
      <c r="C2474" s="252"/>
      <c r="D2474" s="248" t="s">
        <v>218</v>
      </c>
      <c r="E2474" s="253" t="s">
        <v>22</v>
      </c>
      <c r="F2474" s="254" t="s">
        <v>1389</v>
      </c>
      <c r="G2474" s="252"/>
      <c r="H2474" s="255">
        <v>20.7</v>
      </c>
      <c r="I2474" s="256"/>
      <c r="J2474" s="252"/>
      <c r="K2474" s="252"/>
      <c r="L2474" s="257"/>
      <c r="M2474" s="258"/>
      <c r="N2474" s="259"/>
      <c r="O2474" s="259"/>
      <c r="P2474" s="259"/>
      <c r="Q2474" s="259"/>
      <c r="R2474" s="259"/>
      <c r="S2474" s="259"/>
      <c r="T2474" s="260"/>
      <c r="AT2474" s="261" t="s">
        <v>218</v>
      </c>
      <c r="AU2474" s="261" t="s">
        <v>85</v>
      </c>
      <c r="AV2474" s="12" t="s">
        <v>85</v>
      </c>
      <c r="AW2474" s="12" t="s">
        <v>39</v>
      </c>
      <c r="AX2474" s="12" t="s">
        <v>76</v>
      </c>
      <c r="AY2474" s="261" t="s">
        <v>208</v>
      </c>
    </row>
    <row r="2475" spans="2:51" s="12" customFormat="1" ht="13.5">
      <c r="B2475" s="251"/>
      <c r="C2475" s="252"/>
      <c r="D2475" s="248" t="s">
        <v>218</v>
      </c>
      <c r="E2475" s="253" t="s">
        <v>22</v>
      </c>
      <c r="F2475" s="254" t="s">
        <v>1390</v>
      </c>
      <c r="G2475" s="252"/>
      <c r="H2475" s="255">
        <v>19.6</v>
      </c>
      <c r="I2475" s="256"/>
      <c r="J2475" s="252"/>
      <c r="K2475" s="252"/>
      <c r="L2475" s="257"/>
      <c r="M2475" s="258"/>
      <c r="N2475" s="259"/>
      <c r="O2475" s="259"/>
      <c r="P2475" s="259"/>
      <c r="Q2475" s="259"/>
      <c r="R2475" s="259"/>
      <c r="S2475" s="259"/>
      <c r="T2475" s="260"/>
      <c r="AT2475" s="261" t="s">
        <v>218</v>
      </c>
      <c r="AU2475" s="261" t="s">
        <v>85</v>
      </c>
      <c r="AV2475" s="12" t="s">
        <v>85</v>
      </c>
      <c r="AW2475" s="12" t="s">
        <v>39</v>
      </c>
      <c r="AX2475" s="12" t="s">
        <v>76</v>
      </c>
      <c r="AY2475" s="261" t="s">
        <v>208</v>
      </c>
    </row>
    <row r="2476" spans="2:51" s="12" customFormat="1" ht="13.5">
      <c r="B2476" s="251"/>
      <c r="C2476" s="252"/>
      <c r="D2476" s="248" t="s">
        <v>218</v>
      </c>
      <c r="E2476" s="253" t="s">
        <v>22</v>
      </c>
      <c r="F2476" s="254" t="s">
        <v>1391</v>
      </c>
      <c r="G2476" s="252"/>
      <c r="H2476" s="255">
        <v>3.95</v>
      </c>
      <c r="I2476" s="256"/>
      <c r="J2476" s="252"/>
      <c r="K2476" s="252"/>
      <c r="L2476" s="257"/>
      <c r="M2476" s="258"/>
      <c r="N2476" s="259"/>
      <c r="O2476" s="259"/>
      <c r="P2476" s="259"/>
      <c r="Q2476" s="259"/>
      <c r="R2476" s="259"/>
      <c r="S2476" s="259"/>
      <c r="T2476" s="260"/>
      <c r="AT2476" s="261" t="s">
        <v>218</v>
      </c>
      <c r="AU2476" s="261" t="s">
        <v>85</v>
      </c>
      <c r="AV2476" s="12" t="s">
        <v>85</v>
      </c>
      <c r="AW2476" s="12" t="s">
        <v>39</v>
      </c>
      <c r="AX2476" s="12" t="s">
        <v>76</v>
      </c>
      <c r="AY2476" s="261" t="s">
        <v>208</v>
      </c>
    </row>
    <row r="2477" spans="2:51" s="12" customFormat="1" ht="13.5">
      <c r="B2477" s="251"/>
      <c r="C2477" s="252"/>
      <c r="D2477" s="248" t="s">
        <v>218</v>
      </c>
      <c r="E2477" s="253" t="s">
        <v>22</v>
      </c>
      <c r="F2477" s="254" t="s">
        <v>1392</v>
      </c>
      <c r="G2477" s="252"/>
      <c r="H2477" s="255">
        <v>6.9</v>
      </c>
      <c r="I2477" s="256"/>
      <c r="J2477" s="252"/>
      <c r="K2477" s="252"/>
      <c r="L2477" s="257"/>
      <c r="M2477" s="258"/>
      <c r="N2477" s="259"/>
      <c r="O2477" s="259"/>
      <c r="P2477" s="259"/>
      <c r="Q2477" s="259"/>
      <c r="R2477" s="259"/>
      <c r="S2477" s="259"/>
      <c r="T2477" s="260"/>
      <c r="AT2477" s="261" t="s">
        <v>218</v>
      </c>
      <c r="AU2477" s="261" t="s">
        <v>85</v>
      </c>
      <c r="AV2477" s="12" t="s">
        <v>85</v>
      </c>
      <c r="AW2477" s="12" t="s">
        <v>39</v>
      </c>
      <c r="AX2477" s="12" t="s">
        <v>76</v>
      </c>
      <c r="AY2477" s="261" t="s">
        <v>208</v>
      </c>
    </row>
    <row r="2478" spans="2:51" s="12" customFormat="1" ht="13.5">
      <c r="B2478" s="251"/>
      <c r="C2478" s="252"/>
      <c r="D2478" s="248" t="s">
        <v>218</v>
      </c>
      <c r="E2478" s="253" t="s">
        <v>22</v>
      </c>
      <c r="F2478" s="254" t="s">
        <v>1393</v>
      </c>
      <c r="G2478" s="252"/>
      <c r="H2478" s="255">
        <v>18.4</v>
      </c>
      <c r="I2478" s="256"/>
      <c r="J2478" s="252"/>
      <c r="K2478" s="252"/>
      <c r="L2478" s="257"/>
      <c r="M2478" s="258"/>
      <c r="N2478" s="259"/>
      <c r="O2478" s="259"/>
      <c r="P2478" s="259"/>
      <c r="Q2478" s="259"/>
      <c r="R2478" s="259"/>
      <c r="S2478" s="259"/>
      <c r="T2478" s="260"/>
      <c r="AT2478" s="261" t="s">
        <v>218</v>
      </c>
      <c r="AU2478" s="261" t="s">
        <v>85</v>
      </c>
      <c r="AV2478" s="12" t="s">
        <v>85</v>
      </c>
      <c r="AW2478" s="12" t="s">
        <v>39</v>
      </c>
      <c r="AX2478" s="12" t="s">
        <v>76</v>
      </c>
      <c r="AY2478" s="261" t="s">
        <v>208</v>
      </c>
    </row>
    <row r="2479" spans="2:51" s="13" customFormat="1" ht="13.5">
      <c r="B2479" s="262"/>
      <c r="C2479" s="263"/>
      <c r="D2479" s="248" t="s">
        <v>218</v>
      </c>
      <c r="E2479" s="264" t="s">
        <v>22</v>
      </c>
      <c r="F2479" s="265" t="s">
        <v>259</v>
      </c>
      <c r="G2479" s="263"/>
      <c r="H2479" s="266">
        <v>141.075</v>
      </c>
      <c r="I2479" s="267"/>
      <c r="J2479" s="263"/>
      <c r="K2479" s="263"/>
      <c r="L2479" s="268"/>
      <c r="M2479" s="269"/>
      <c r="N2479" s="270"/>
      <c r="O2479" s="270"/>
      <c r="P2479" s="270"/>
      <c r="Q2479" s="270"/>
      <c r="R2479" s="270"/>
      <c r="S2479" s="270"/>
      <c r="T2479" s="271"/>
      <c r="AT2479" s="272" t="s">
        <v>218</v>
      </c>
      <c r="AU2479" s="272" t="s">
        <v>85</v>
      </c>
      <c r="AV2479" s="13" t="s">
        <v>121</v>
      </c>
      <c r="AW2479" s="13" t="s">
        <v>39</v>
      </c>
      <c r="AX2479" s="13" t="s">
        <v>18</v>
      </c>
      <c r="AY2479" s="272" t="s">
        <v>208</v>
      </c>
    </row>
    <row r="2480" spans="2:65" s="1" customFormat="1" ht="16.5" customHeight="1">
      <c r="B2480" s="48"/>
      <c r="C2480" s="286" t="s">
        <v>2665</v>
      </c>
      <c r="D2480" s="286" t="s">
        <v>468</v>
      </c>
      <c r="E2480" s="287" t="s">
        <v>2666</v>
      </c>
      <c r="F2480" s="288" t="s">
        <v>2667</v>
      </c>
      <c r="G2480" s="289" t="s">
        <v>269</v>
      </c>
      <c r="H2480" s="290">
        <v>155.183</v>
      </c>
      <c r="I2480" s="291"/>
      <c r="J2480" s="292">
        <f>ROUND(I2480*H2480,2)</f>
        <v>0</v>
      </c>
      <c r="K2480" s="288" t="s">
        <v>214</v>
      </c>
      <c r="L2480" s="293"/>
      <c r="M2480" s="294" t="s">
        <v>22</v>
      </c>
      <c r="N2480" s="295" t="s">
        <v>47</v>
      </c>
      <c r="O2480" s="49"/>
      <c r="P2480" s="245">
        <f>O2480*H2480</f>
        <v>0</v>
      </c>
      <c r="Q2480" s="245">
        <v>0.004</v>
      </c>
      <c r="R2480" s="245">
        <f>Q2480*H2480</f>
        <v>0.620732</v>
      </c>
      <c r="S2480" s="245">
        <v>0</v>
      </c>
      <c r="T2480" s="246">
        <f>S2480*H2480</f>
        <v>0</v>
      </c>
      <c r="AR2480" s="26" t="s">
        <v>559</v>
      </c>
      <c r="AT2480" s="26" t="s">
        <v>468</v>
      </c>
      <c r="AU2480" s="26" t="s">
        <v>85</v>
      </c>
      <c r="AY2480" s="26" t="s">
        <v>208</v>
      </c>
      <c r="BE2480" s="247">
        <f>IF(N2480="základní",J2480,0)</f>
        <v>0</v>
      </c>
      <c r="BF2480" s="247">
        <f>IF(N2480="snížená",J2480,0)</f>
        <v>0</v>
      </c>
      <c r="BG2480" s="247">
        <f>IF(N2480="zákl. přenesená",J2480,0)</f>
        <v>0</v>
      </c>
      <c r="BH2480" s="247">
        <f>IF(N2480="sníž. přenesená",J2480,0)</f>
        <v>0</v>
      </c>
      <c r="BI2480" s="247">
        <f>IF(N2480="nulová",J2480,0)</f>
        <v>0</v>
      </c>
      <c r="BJ2480" s="26" t="s">
        <v>18</v>
      </c>
      <c r="BK2480" s="247">
        <f>ROUND(I2480*H2480,2)</f>
        <v>0</v>
      </c>
      <c r="BL2480" s="26" t="s">
        <v>300</v>
      </c>
      <c r="BM2480" s="26" t="s">
        <v>2668</v>
      </c>
    </row>
    <row r="2481" spans="2:51" s="12" customFormat="1" ht="13.5">
      <c r="B2481" s="251"/>
      <c r="C2481" s="252"/>
      <c r="D2481" s="248" t="s">
        <v>218</v>
      </c>
      <c r="E2481" s="252"/>
      <c r="F2481" s="254" t="s">
        <v>2669</v>
      </c>
      <c r="G2481" s="252"/>
      <c r="H2481" s="255">
        <v>155.183</v>
      </c>
      <c r="I2481" s="256"/>
      <c r="J2481" s="252"/>
      <c r="K2481" s="252"/>
      <c r="L2481" s="257"/>
      <c r="M2481" s="258"/>
      <c r="N2481" s="259"/>
      <c r="O2481" s="259"/>
      <c r="P2481" s="259"/>
      <c r="Q2481" s="259"/>
      <c r="R2481" s="259"/>
      <c r="S2481" s="259"/>
      <c r="T2481" s="260"/>
      <c r="AT2481" s="261" t="s">
        <v>218</v>
      </c>
      <c r="AU2481" s="261" t="s">
        <v>85</v>
      </c>
      <c r="AV2481" s="12" t="s">
        <v>85</v>
      </c>
      <c r="AW2481" s="12" t="s">
        <v>6</v>
      </c>
      <c r="AX2481" s="12" t="s">
        <v>18</v>
      </c>
      <c r="AY2481" s="261" t="s">
        <v>208</v>
      </c>
    </row>
    <row r="2482" spans="2:65" s="1" customFormat="1" ht="38.25" customHeight="1">
      <c r="B2482" s="48"/>
      <c r="C2482" s="236" t="s">
        <v>2670</v>
      </c>
      <c r="D2482" s="236" t="s">
        <v>210</v>
      </c>
      <c r="E2482" s="237" t="s">
        <v>2671</v>
      </c>
      <c r="F2482" s="238" t="s">
        <v>2672</v>
      </c>
      <c r="G2482" s="239" t="s">
        <v>2043</v>
      </c>
      <c r="H2482" s="307"/>
      <c r="I2482" s="241"/>
      <c r="J2482" s="242">
        <f>ROUND(I2482*H2482,2)</f>
        <v>0</v>
      </c>
      <c r="K2482" s="238" t="s">
        <v>214</v>
      </c>
      <c r="L2482" s="74"/>
      <c r="M2482" s="243" t="s">
        <v>22</v>
      </c>
      <c r="N2482" s="244" t="s">
        <v>47</v>
      </c>
      <c r="O2482" s="49"/>
      <c r="P2482" s="245">
        <f>O2482*H2482</f>
        <v>0</v>
      </c>
      <c r="Q2482" s="245">
        <v>0</v>
      </c>
      <c r="R2482" s="245">
        <f>Q2482*H2482</f>
        <v>0</v>
      </c>
      <c r="S2482" s="245">
        <v>0</v>
      </c>
      <c r="T2482" s="246">
        <f>S2482*H2482</f>
        <v>0</v>
      </c>
      <c r="AR2482" s="26" t="s">
        <v>300</v>
      </c>
      <c r="AT2482" s="26" t="s">
        <v>210</v>
      </c>
      <c r="AU2482" s="26" t="s">
        <v>85</v>
      </c>
      <c r="AY2482" s="26" t="s">
        <v>208</v>
      </c>
      <c r="BE2482" s="247">
        <f>IF(N2482="základní",J2482,0)</f>
        <v>0</v>
      </c>
      <c r="BF2482" s="247">
        <f>IF(N2482="snížená",J2482,0)</f>
        <v>0</v>
      </c>
      <c r="BG2482" s="247">
        <f>IF(N2482="zákl. přenesená",J2482,0)</f>
        <v>0</v>
      </c>
      <c r="BH2482" s="247">
        <f>IF(N2482="sníž. přenesená",J2482,0)</f>
        <v>0</v>
      </c>
      <c r="BI2482" s="247">
        <f>IF(N2482="nulová",J2482,0)</f>
        <v>0</v>
      </c>
      <c r="BJ2482" s="26" t="s">
        <v>18</v>
      </c>
      <c r="BK2482" s="247">
        <f>ROUND(I2482*H2482,2)</f>
        <v>0</v>
      </c>
      <c r="BL2482" s="26" t="s">
        <v>300</v>
      </c>
      <c r="BM2482" s="26" t="s">
        <v>2673</v>
      </c>
    </row>
    <row r="2483" spans="2:47" s="1" customFormat="1" ht="13.5">
      <c r="B2483" s="48"/>
      <c r="C2483" s="76"/>
      <c r="D2483" s="248" t="s">
        <v>216</v>
      </c>
      <c r="E2483" s="76"/>
      <c r="F2483" s="249" t="s">
        <v>2674</v>
      </c>
      <c r="G2483" s="76"/>
      <c r="H2483" s="76"/>
      <c r="I2483" s="206"/>
      <c r="J2483" s="76"/>
      <c r="K2483" s="76"/>
      <c r="L2483" s="74"/>
      <c r="M2483" s="250"/>
      <c r="N2483" s="49"/>
      <c r="O2483" s="49"/>
      <c r="P2483" s="49"/>
      <c r="Q2483" s="49"/>
      <c r="R2483" s="49"/>
      <c r="S2483" s="49"/>
      <c r="T2483" s="97"/>
      <c r="AT2483" s="26" t="s">
        <v>216</v>
      </c>
      <c r="AU2483" s="26" t="s">
        <v>85</v>
      </c>
    </row>
    <row r="2484" spans="2:63" s="11" customFormat="1" ht="29.85" customHeight="1">
      <c r="B2484" s="220"/>
      <c r="C2484" s="221"/>
      <c r="D2484" s="222" t="s">
        <v>75</v>
      </c>
      <c r="E2484" s="234" t="s">
        <v>2675</v>
      </c>
      <c r="F2484" s="234" t="s">
        <v>2676</v>
      </c>
      <c r="G2484" s="221"/>
      <c r="H2484" s="221"/>
      <c r="I2484" s="224"/>
      <c r="J2484" s="235">
        <f>BK2484</f>
        <v>0</v>
      </c>
      <c r="K2484" s="221"/>
      <c r="L2484" s="226"/>
      <c r="M2484" s="227"/>
      <c r="N2484" s="228"/>
      <c r="O2484" s="228"/>
      <c r="P2484" s="229">
        <f>SUM(P2485:P2577)</f>
        <v>0</v>
      </c>
      <c r="Q2484" s="228"/>
      <c r="R2484" s="229">
        <f>SUM(R2485:R2577)</f>
        <v>0.42737918</v>
      </c>
      <c r="S2484" s="228"/>
      <c r="T2484" s="230">
        <f>SUM(T2485:T2577)</f>
        <v>0</v>
      </c>
      <c r="AR2484" s="231" t="s">
        <v>85</v>
      </c>
      <c r="AT2484" s="232" t="s">
        <v>75</v>
      </c>
      <c r="AU2484" s="232" t="s">
        <v>18</v>
      </c>
      <c r="AY2484" s="231" t="s">
        <v>208</v>
      </c>
      <c r="BK2484" s="233">
        <f>SUM(BK2485:BK2577)</f>
        <v>0</v>
      </c>
    </row>
    <row r="2485" spans="2:65" s="1" customFormat="1" ht="63.75" customHeight="1">
      <c r="B2485" s="48"/>
      <c r="C2485" s="236" t="s">
        <v>2677</v>
      </c>
      <c r="D2485" s="236" t="s">
        <v>210</v>
      </c>
      <c r="E2485" s="237" t="s">
        <v>2678</v>
      </c>
      <c r="F2485" s="238" t="s">
        <v>2679</v>
      </c>
      <c r="G2485" s="239" t="s">
        <v>269</v>
      </c>
      <c r="H2485" s="240">
        <v>1.184</v>
      </c>
      <c r="I2485" s="241"/>
      <c r="J2485" s="242">
        <f>ROUND(I2485*H2485,2)</f>
        <v>0</v>
      </c>
      <c r="K2485" s="238" t="s">
        <v>22</v>
      </c>
      <c r="L2485" s="74"/>
      <c r="M2485" s="243" t="s">
        <v>22</v>
      </c>
      <c r="N2485" s="244" t="s">
        <v>47</v>
      </c>
      <c r="O2485" s="49"/>
      <c r="P2485" s="245">
        <f>O2485*H2485</f>
        <v>0</v>
      </c>
      <c r="Q2485" s="245">
        <v>0.0207</v>
      </c>
      <c r="R2485" s="245">
        <f>Q2485*H2485</f>
        <v>0.024508799999999997</v>
      </c>
      <c r="S2485" s="245">
        <v>0</v>
      </c>
      <c r="T2485" s="246">
        <f>S2485*H2485</f>
        <v>0</v>
      </c>
      <c r="AR2485" s="26" t="s">
        <v>300</v>
      </c>
      <c r="AT2485" s="26" t="s">
        <v>210</v>
      </c>
      <c r="AU2485" s="26" t="s">
        <v>85</v>
      </c>
      <c r="AY2485" s="26" t="s">
        <v>208</v>
      </c>
      <c r="BE2485" s="247">
        <f>IF(N2485="základní",J2485,0)</f>
        <v>0</v>
      </c>
      <c r="BF2485" s="247">
        <f>IF(N2485="snížená",J2485,0)</f>
        <v>0</v>
      </c>
      <c r="BG2485" s="247">
        <f>IF(N2485="zákl. přenesená",J2485,0)</f>
        <v>0</v>
      </c>
      <c r="BH2485" s="247">
        <f>IF(N2485="sníž. přenesená",J2485,0)</f>
        <v>0</v>
      </c>
      <c r="BI2485" s="247">
        <f>IF(N2485="nulová",J2485,0)</f>
        <v>0</v>
      </c>
      <c r="BJ2485" s="26" t="s">
        <v>18</v>
      </c>
      <c r="BK2485" s="247">
        <f>ROUND(I2485*H2485,2)</f>
        <v>0</v>
      </c>
      <c r="BL2485" s="26" t="s">
        <v>300</v>
      </c>
      <c r="BM2485" s="26" t="s">
        <v>2680</v>
      </c>
    </row>
    <row r="2486" spans="2:47" s="1" customFormat="1" ht="13.5">
      <c r="B2486" s="48"/>
      <c r="C2486" s="76"/>
      <c r="D2486" s="248" t="s">
        <v>391</v>
      </c>
      <c r="E2486" s="76"/>
      <c r="F2486" s="249" t="s">
        <v>2681</v>
      </c>
      <c r="G2486" s="76"/>
      <c r="H2486" s="76"/>
      <c r="I2486" s="206"/>
      <c r="J2486" s="76"/>
      <c r="K2486" s="76"/>
      <c r="L2486" s="74"/>
      <c r="M2486" s="250"/>
      <c r="N2486" s="49"/>
      <c r="O2486" s="49"/>
      <c r="P2486" s="49"/>
      <c r="Q2486" s="49"/>
      <c r="R2486" s="49"/>
      <c r="S2486" s="49"/>
      <c r="T2486" s="97"/>
      <c r="AT2486" s="26" t="s">
        <v>391</v>
      </c>
      <c r="AU2486" s="26" t="s">
        <v>85</v>
      </c>
    </row>
    <row r="2487" spans="2:51" s="14" customFormat="1" ht="13.5">
      <c r="B2487" s="273"/>
      <c r="C2487" s="274"/>
      <c r="D2487" s="248" t="s">
        <v>218</v>
      </c>
      <c r="E2487" s="275" t="s">
        <v>22</v>
      </c>
      <c r="F2487" s="276" t="s">
        <v>2682</v>
      </c>
      <c r="G2487" s="274"/>
      <c r="H2487" s="275" t="s">
        <v>22</v>
      </c>
      <c r="I2487" s="277"/>
      <c r="J2487" s="274"/>
      <c r="K2487" s="274"/>
      <c r="L2487" s="278"/>
      <c r="M2487" s="279"/>
      <c r="N2487" s="280"/>
      <c r="O2487" s="280"/>
      <c r="P2487" s="280"/>
      <c r="Q2487" s="280"/>
      <c r="R2487" s="280"/>
      <c r="S2487" s="280"/>
      <c r="T2487" s="281"/>
      <c r="AT2487" s="282" t="s">
        <v>218</v>
      </c>
      <c r="AU2487" s="282" t="s">
        <v>85</v>
      </c>
      <c r="AV2487" s="14" t="s">
        <v>18</v>
      </c>
      <c r="AW2487" s="14" t="s">
        <v>39</v>
      </c>
      <c r="AX2487" s="14" t="s">
        <v>76</v>
      </c>
      <c r="AY2487" s="282" t="s">
        <v>208</v>
      </c>
    </row>
    <row r="2488" spans="2:51" s="12" customFormat="1" ht="13.5">
      <c r="B2488" s="251"/>
      <c r="C2488" s="252"/>
      <c r="D2488" s="248" t="s">
        <v>218</v>
      </c>
      <c r="E2488" s="253" t="s">
        <v>22</v>
      </c>
      <c r="F2488" s="254" t="s">
        <v>2683</v>
      </c>
      <c r="G2488" s="252"/>
      <c r="H2488" s="255">
        <v>1.184</v>
      </c>
      <c r="I2488" s="256"/>
      <c r="J2488" s="252"/>
      <c r="K2488" s="252"/>
      <c r="L2488" s="257"/>
      <c r="M2488" s="258"/>
      <c r="N2488" s="259"/>
      <c r="O2488" s="259"/>
      <c r="P2488" s="259"/>
      <c r="Q2488" s="259"/>
      <c r="R2488" s="259"/>
      <c r="S2488" s="259"/>
      <c r="T2488" s="260"/>
      <c r="AT2488" s="261" t="s">
        <v>218</v>
      </c>
      <c r="AU2488" s="261" t="s">
        <v>85</v>
      </c>
      <c r="AV2488" s="12" t="s">
        <v>85</v>
      </c>
      <c r="AW2488" s="12" t="s">
        <v>39</v>
      </c>
      <c r="AX2488" s="12" t="s">
        <v>18</v>
      </c>
      <c r="AY2488" s="261" t="s">
        <v>208</v>
      </c>
    </row>
    <row r="2489" spans="2:65" s="1" customFormat="1" ht="51" customHeight="1">
      <c r="B2489" s="48"/>
      <c r="C2489" s="236" t="s">
        <v>2684</v>
      </c>
      <c r="D2489" s="236" t="s">
        <v>210</v>
      </c>
      <c r="E2489" s="237" t="s">
        <v>2685</v>
      </c>
      <c r="F2489" s="238" t="s">
        <v>2686</v>
      </c>
      <c r="G2489" s="239" t="s">
        <v>269</v>
      </c>
      <c r="H2489" s="240">
        <v>0.82</v>
      </c>
      <c r="I2489" s="241"/>
      <c r="J2489" s="242">
        <f>ROUND(I2489*H2489,2)</f>
        <v>0</v>
      </c>
      <c r="K2489" s="238" t="s">
        <v>22</v>
      </c>
      <c r="L2489" s="74"/>
      <c r="M2489" s="243" t="s">
        <v>22</v>
      </c>
      <c r="N2489" s="244" t="s">
        <v>47</v>
      </c>
      <c r="O2489" s="49"/>
      <c r="P2489" s="245">
        <f>O2489*H2489</f>
        <v>0</v>
      </c>
      <c r="Q2489" s="245">
        <v>0.02561</v>
      </c>
      <c r="R2489" s="245">
        <f>Q2489*H2489</f>
        <v>0.0210002</v>
      </c>
      <c r="S2489" s="245">
        <v>0</v>
      </c>
      <c r="T2489" s="246">
        <f>S2489*H2489</f>
        <v>0</v>
      </c>
      <c r="AR2489" s="26" t="s">
        <v>300</v>
      </c>
      <c r="AT2489" s="26" t="s">
        <v>210</v>
      </c>
      <c r="AU2489" s="26" t="s">
        <v>85</v>
      </c>
      <c r="AY2489" s="26" t="s">
        <v>208</v>
      </c>
      <c r="BE2489" s="247">
        <f>IF(N2489="základní",J2489,0)</f>
        <v>0</v>
      </c>
      <c r="BF2489" s="247">
        <f>IF(N2489="snížená",J2489,0)</f>
        <v>0</v>
      </c>
      <c r="BG2489" s="247">
        <f>IF(N2489="zákl. přenesená",J2489,0)</f>
        <v>0</v>
      </c>
      <c r="BH2489" s="247">
        <f>IF(N2489="sníž. přenesená",J2489,0)</f>
        <v>0</v>
      </c>
      <c r="BI2489" s="247">
        <f>IF(N2489="nulová",J2489,0)</f>
        <v>0</v>
      </c>
      <c r="BJ2489" s="26" t="s">
        <v>18</v>
      </c>
      <c r="BK2489" s="247">
        <f>ROUND(I2489*H2489,2)</f>
        <v>0</v>
      </c>
      <c r="BL2489" s="26" t="s">
        <v>300</v>
      </c>
      <c r="BM2489" s="26" t="s">
        <v>2687</v>
      </c>
    </row>
    <row r="2490" spans="2:47" s="1" customFormat="1" ht="13.5">
      <c r="B2490" s="48"/>
      <c r="C2490" s="76"/>
      <c r="D2490" s="248" t="s">
        <v>391</v>
      </c>
      <c r="E2490" s="76"/>
      <c r="F2490" s="249" t="s">
        <v>2688</v>
      </c>
      <c r="G2490" s="76"/>
      <c r="H2490" s="76"/>
      <c r="I2490" s="206"/>
      <c r="J2490" s="76"/>
      <c r="K2490" s="76"/>
      <c r="L2490" s="74"/>
      <c r="M2490" s="250"/>
      <c r="N2490" s="49"/>
      <c r="O2490" s="49"/>
      <c r="P2490" s="49"/>
      <c r="Q2490" s="49"/>
      <c r="R2490" s="49"/>
      <c r="S2490" s="49"/>
      <c r="T2490" s="97"/>
      <c r="AT2490" s="26" t="s">
        <v>391</v>
      </c>
      <c r="AU2490" s="26" t="s">
        <v>85</v>
      </c>
    </row>
    <row r="2491" spans="2:51" s="14" customFormat="1" ht="13.5">
      <c r="B2491" s="273"/>
      <c r="C2491" s="274"/>
      <c r="D2491" s="248" t="s">
        <v>218</v>
      </c>
      <c r="E2491" s="275" t="s">
        <v>22</v>
      </c>
      <c r="F2491" s="276" t="s">
        <v>2682</v>
      </c>
      <c r="G2491" s="274"/>
      <c r="H2491" s="275" t="s">
        <v>22</v>
      </c>
      <c r="I2491" s="277"/>
      <c r="J2491" s="274"/>
      <c r="K2491" s="274"/>
      <c r="L2491" s="278"/>
      <c r="M2491" s="279"/>
      <c r="N2491" s="280"/>
      <c r="O2491" s="280"/>
      <c r="P2491" s="280"/>
      <c r="Q2491" s="280"/>
      <c r="R2491" s="280"/>
      <c r="S2491" s="280"/>
      <c r="T2491" s="281"/>
      <c r="AT2491" s="282" t="s">
        <v>218</v>
      </c>
      <c r="AU2491" s="282" t="s">
        <v>85</v>
      </c>
      <c r="AV2491" s="14" t="s">
        <v>18</v>
      </c>
      <c r="AW2491" s="14" t="s">
        <v>39</v>
      </c>
      <c r="AX2491" s="14" t="s">
        <v>76</v>
      </c>
      <c r="AY2491" s="282" t="s">
        <v>208</v>
      </c>
    </row>
    <row r="2492" spans="2:51" s="12" customFormat="1" ht="13.5">
      <c r="B2492" s="251"/>
      <c r="C2492" s="252"/>
      <c r="D2492" s="248" t="s">
        <v>218</v>
      </c>
      <c r="E2492" s="253" t="s">
        <v>22</v>
      </c>
      <c r="F2492" s="254" t="s">
        <v>2689</v>
      </c>
      <c r="G2492" s="252"/>
      <c r="H2492" s="255">
        <v>0.82</v>
      </c>
      <c r="I2492" s="256"/>
      <c r="J2492" s="252"/>
      <c r="K2492" s="252"/>
      <c r="L2492" s="257"/>
      <c r="M2492" s="258"/>
      <c r="N2492" s="259"/>
      <c r="O2492" s="259"/>
      <c r="P2492" s="259"/>
      <c r="Q2492" s="259"/>
      <c r="R2492" s="259"/>
      <c r="S2492" s="259"/>
      <c r="T2492" s="260"/>
      <c r="AT2492" s="261" t="s">
        <v>218</v>
      </c>
      <c r="AU2492" s="261" t="s">
        <v>85</v>
      </c>
      <c r="AV2492" s="12" t="s">
        <v>85</v>
      </c>
      <c r="AW2492" s="12" t="s">
        <v>39</v>
      </c>
      <c r="AX2492" s="12" t="s">
        <v>18</v>
      </c>
      <c r="AY2492" s="261" t="s">
        <v>208</v>
      </c>
    </row>
    <row r="2493" spans="2:65" s="1" customFormat="1" ht="38.25" customHeight="1">
      <c r="B2493" s="48"/>
      <c r="C2493" s="236" t="s">
        <v>2690</v>
      </c>
      <c r="D2493" s="236" t="s">
        <v>210</v>
      </c>
      <c r="E2493" s="237" t="s">
        <v>2691</v>
      </c>
      <c r="F2493" s="238" t="s">
        <v>2692</v>
      </c>
      <c r="G2493" s="239" t="s">
        <v>269</v>
      </c>
      <c r="H2493" s="240">
        <v>0.662</v>
      </c>
      <c r="I2493" s="241"/>
      <c r="J2493" s="242">
        <f>ROUND(I2493*H2493,2)</f>
        <v>0</v>
      </c>
      <c r="K2493" s="238" t="s">
        <v>22</v>
      </c>
      <c r="L2493" s="74"/>
      <c r="M2493" s="243" t="s">
        <v>22</v>
      </c>
      <c r="N2493" s="244" t="s">
        <v>47</v>
      </c>
      <c r="O2493" s="49"/>
      <c r="P2493" s="245">
        <f>O2493*H2493</f>
        <v>0</v>
      </c>
      <c r="Q2493" s="245">
        <v>0.02719</v>
      </c>
      <c r="R2493" s="245">
        <f>Q2493*H2493</f>
        <v>0.01799978</v>
      </c>
      <c r="S2493" s="245">
        <v>0</v>
      </c>
      <c r="T2493" s="246">
        <f>S2493*H2493</f>
        <v>0</v>
      </c>
      <c r="AR2493" s="26" t="s">
        <v>300</v>
      </c>
      <c r="AT2493" s="26" t="s">
        <v>210</v>
      </c>
      <c r="AU2493" s="26" t="s">
        <v>85</v>
      </c>
      <c r="AY2493" s="26" t="s">
        <v>208</v>
      </c>
      <c r="BE2493" s="247">
        <f>IF(N2493="základní",J2493,0)</f>
        <v>0</v>
      </c>
      <c r="BF2493" s="247">
        <f>IF(N2493="snížená",J2493,0)</f>
        <v>0</v>
      </c>
      <c r="BG2493" s="247">
        <f>IF(N2493="zákl. přenesená",J2493,0)</f>
        <v>0</v>
      </c>
      <c r="BH2493" s="247">
        <f>IF(N2493="sníž. přenesená",J2493,0)</f>
        <v>0</v>
      </c>
      <c r="BI2493" s="247">
        <f>IF(N2493="nulová",J2493,0)</f>
        <v>0</v>
      </c>
      <c r="BJ2493" s="26" t="s">
        <v>18</v>
      </c>
      <c r="BK2493" s="247">
        <f>ROUND(I2493*H2493,2)</f>
        <v>0</v>
      </c>
      <c r="BL2493" s="26" t="s">
        <v>300</v>
      </c>
      <c r="BM2493" s="26" t="s">
        <v>2693</v>
      </c>
    </row>
    <row r="2494" spans="2:47" s="1" customFormat="1" ht="13.5">
      <c r="B2494" s="48"/>
      <c r="C2494" s="76"/>
      <c r="D2494" s="248" t="s">
        <v>391</v>
      </c>
      <c r="E2494" s="76"/>
      <c r="F2494" s="249" t="s">
        <v>2694</v>
      </c>
      <c r="G2494" s="76"/>
      <c r="H2494" s="76"/>
      <c r="I2494" s="206"/>
      <c r="J2494" s="76"/>
      <c r="K2494" s="76"/>
      <c r="L2494" s="74"/>
      <c r="M2494" s="250"/>
      <c r="N2494" s="49"/>
      <c r="O2494" s="49"/>
      <c r="P2494" s="49"/>
      <c r="Q2494" s="49"/>
      <c r="R2494" s="49"/>
      <c r="S2494" s="49"/>
      <c r="T2494" s="97"/>
      <c r="AT2494" s="26" t="s">
        <v>391</v>
      </c>
      <c r="AU2494" s="26" t="s">
        <v>85</v>
      </c>
    </row>
    <row r="2495" spans="2:51" s="14" customFormat="1" ht="13.5">
      <c r="B2495" s="273"/>
      <c r="C2495" s="274"/>
      <c r="D2495" s="248" t="s">
        <v>218</v>
      </c>
      <c r="E2495" s="275" t="s">
        <v>22</v>
      </c>
      <c r="F2495" s="276" t="s">
        <v>2682</v>
      </c>
      <c r="G2495" s="274"/>
      <c r="H2495" s="275" t="s">
        <v>22</v>
      </c>
      <c r="I2495" s="277"/>
      <c r="J2495" s="274"/>
      <c r="K2495" s="274"/>
      <c r="L2495" s="278"/>
      <c r="M2495" s="279"/>
      <c r="N2495" s="280"/>
      <c r="O2495" s="280"/>
      <c r="P2495" s="280"/>
      <c r="Q2495" s="280"/>
      <c r="R2495" s="280"/>
      <c r="S2495" s="280"/>
      <c r="T2495" s="281"/>
      <c r="AT2495" s="282" t="s">
        <v>218</v>
      </c>
      <c r="AU2495" s="282" t="s">
        <v>85</v>
      </c>
      <c r="AV2495" s="14" t="s">
        <v>18</v>
      </c>
      <c r="AW2495" s="14" t="s">
        <v>39</v>
      </c>
      <c r="AX2495" s="14" t="s">
        <v>76</v>
      </c>
      <c r="AY2495" s="282" t="s">
        <v>208</v>
      </c>
    </row>
    <row r="2496" spans="2:51" s="12" customFormat="1" ht="13.5">
      <c r="B2496" s="251"/>
      <c r="C2496" s="252"/>
      <c r="D2496" s="248" t="s">
        <v>218</v>
      </c>
      <c r="E2496" s="253" t="s">
        <v>22</v>
      </c>
      <c r="F2496" s="254" t="s">
        <v>2695</v>
      </c>
      <c r="G2496" s="252"/>
      <c r="H2496" s="255">
        <v>0.662</v>
      </c>
      <c r="I2496" s="256"/>
      <c r="J2496" s="252"/>
      <c r="K2496" s="252"/>
      <c r="L2496" s="257"/>
      <c r="M2496" s="258"/>
      <c r="N2496" s="259"/>
      <c r="O2496" s="259"/>
      <c r="P2496" s="259"/>
      <c r="Q2496" s="259"/>
      <c r="R2496" s="259"/>
      <c r="S2496" s="259"/>
      <c r="T2496" s="260"/>
      <c r="AT2496" s="261" t="s">
        <v>218</v>
      </c>
      <c r="AU2496" s="261" t="s">
        <v>85</v>
      </c>
      <c r="AV2496" s="12" t="s">
        <v>85</v>
      </c>
      <c r="AW2496" s="12" t="s">
        <v>39</v>
      </c>
      <c r="AX2496" s="12" t="s">
        <v>18</v>
      </c>
      <c r="AY2496" s="261" t="s">
        <v>208</v>
      </c>
    </row>
    <row r="2497" spans="2:65" s="1" customFormat="1" ht="63.75" customHeight="1">
      <c r="B2497" s="48"/>
      <c r="C2497" s="236" t="s">
        <v>2696</v>
      </c>
      <c r="D2497" s="236" t="s">
        <v>210</v>
      </c>
      <c r="E2497" s="237" t="s">
        <v>2697</v>
      </c>
      <c r="F2497" s="238" t="s">
        <v>2698</v>
      </c>
      <c r="G2497" s="239" t="s">
        <v>269</v>
      </c>
      <c r="H2497" s="240">
        <v>0.99</v>
      </c>
      <c r="I2497" s="241"/>
      <c r="J2497" s="242">
        <f>ROUND(I2497*H2497,2)</f>
        <v>0</v>
      </c>
      <c r="K2497" s="238" t="s">
        <v>22</v>
      </c>
      <c r="L2497" s="74"/>
      <c r="M2497" s="243" t="s">
        <v>22</v>
      </c>
      <c r="N2497" s="244" t="s">
        <v>47</v>
      </c>
      <c r="O2497" s="49"/>
      <c r="P2497" s="245">
        <f>O2497*H2497</f>
        <v>0</v>
      </c>
      <c r="Q2497" s="245">
        <v>0.02222</v>
      </c>
      <c r="R2497" s="245">
        <f>Q2497*H2497</f>
        <v>0.0219978</v>
      </c>
      <c r="S2497" s="245">
        <v>0</v>
      </c>
      <c r="T2497" s="246">
        <f>S2497*H2497</f>
        <v>0</v>
      </c>
      <c r="AR2497" s="26" t="s">
        <v>300</v>
      </c>
      <c r="AT2497" s="26" t="s">
        <v>210</v>
      </c>
      <c r="AU2497" s="26" t="s">
        <v>85</v>
      </c>
      <c r="AY2497" s="26" t="s">
        <v>208</v>
      </c>
      <c r="BE2497" s="247">
        <f>IF(N2497="základní",J2497,0)</f>
        <v>0</v>
      </c>
      <c r="BF2497" s="247">
        <f>IF(N2497="snížená",J2497,0)</f>
        <v>0</v>
      </c>
      <c r="BG2497" s="247">
        <f>IF(N2497="zákl. přenesená",J2497,0)</f>
        <v>0</v>
      </c>
      <c r="BH2497" s="247">
        <f>IF(N2497="sníž. přenesená",J2497,0)</f>
        <v>0</v>
      </c>
      <c r="BI2497" s="247">
        <f>IF(N2497="nulová",J2497,0)</f>
        <v>0</v>
      </c>
      <c r="BJ2497" s="26" t="s">
        <v>18</v>
      </c>
      <c r="BK2497" s="247">
        <f>ROUND(I2497*H2497,2)</f>
        <v>0</v>
      </c>
      <c r="BL2497" s="26" t="s">
        <v>300</v>
      </c>
      <c r="BM2497" s="26" t="s">
        <v>2699</v>
      </c>
    </row>
    <row r="2498" spans="2:47" s="1" customFormat="1" ht="13.5">
      <c r="B2498" s="48"/>
      <c r="C2498" s="76"/>
      <c r="D2498" s="248" t="s">
        <v>391</v>
      </c>
      <c r="E2498" s="76"/>
      <c r="F2498" s="249" t="s">
        <v>2700</v>
      </c>
      <c r="G2498" s="76"/>
      <c r="H2498" s="76"/>
      <c r="I2498" s="206"/>
      <c r="J2498" s="76"/>
      <c r="K2498" s="76"/>
      <c r="L2498" s="74"/>
      <c r="M2498" s="250"/>
      <c r="N2498" s="49"/>
      <c r="O2498" s="49"/>
      <c r="P2498" s="49"/>
      <c r="Q2498" s="49"/>
      <c r="R2498" s="49"/>
      <c r="S2498" s="49"/>
      <c r="T2498" s="97"/>
      <c r="AT2498" s="26" t="s">
        <v>391</v>
      </c>
      <c r="AU2498" s="26" t="s">
        <v>85</v>
      </c>
    </row>
    <row r="2499" spans="2:51" s="14" customFormat="1" ht="13.5">
      <c r="B2499" s="273"/>
      <c r="C2499" s="274"/>
      <c r="D2499" s="248" t="s">
        <v>218</v>
      </c>
      <c r="E2499" s="275" t="s">
        <v>22</v>
      </c>
      <c r="F2499" s="276" t="s">
        <v>2682</v>
      </c>
      <c r="G2499" s="274"/>
      <c r="H2499" s="275" t="s">
        <v>22</v>
      </c>
      <c r="I2499" s="277"/>
      <c r="J2499" s="274"/>
      <c r="K2499" s="274"/>
      <c r="L2499" s="278"/>
      <c r="M2499" s="279"/>
      <c r="N2499" s="280"/>
      <c r="O2499" s="280"/>
      <c r="P2499" s="280"/>
      <c r="Q2499" s="280"/>
      <c r="R2499" s="280"/>
      <c r="S2499" s="280"/>
      <c r="T2499" s="281"/>
      <c r="AT2499" s="282" t="s">
        <v>218</v>
      </c>
      <c r="AU2499" s="282" t="s">
        <v>85</v>
      </c>
      <c r="AV2499" s="14" t="s">
        <v>18</v>
      </c>
      <c r="AW2499" s="14" t="s">
        <v>39</v>
      </c>
      <c r="AX2499" s="14" t="s">
        <v>76</v>
      </c>
      <c r="AY2499" s="282" t="s">
        <v>208</v>
      </c>
    </row>
    <row r="2500" spans="2:51" s="12" customFormat="1" ht="13.5">
      <c r="B2500" s="251"/>
      <c r="C2500" s="252"/>
      <c r="D2500" s="248" t="s">
        <v>218</v>
      </c>
      <c r="E2500" s="253" t="s">
        <v>22</v>
      </c>
      <c r="F2500" s="254" t="s">
        <v>2701</v>
      </c>
      <c r="G2500" s="252"/>
      <c r="H2500" s="255">
        <v>0.99</v>
      </c>
      <c r="I2500" s="256"/>
      <c r="J2500" s="252"/>
      <c r="K2500" s="252"/>
      <c r="L2500" s="257"/>
      <c r="M2500" s="258"/>
      <c r="N2500" s="259"/>
      <c r="O2500" s="259"/>
      <c r="P2500" s="259"/>
      <c r="Q2500" s="259"/>
      <c r="R2500" s="259"/>
      <c r="S2500" s="259"/>
      <c r="T2500" s="260"/>
      <c r="AT2500" s="261" t="s">
        <v>218</v>
      </c>
      <c r="AU2500" s="261" t="s">
        <v>85</v>
      </c>
      <c r="AV2500" s="12" t="s">
        <v>85</v>
      </c>
      <c r="AW2500" s="12" t="s">
        <v>39</v>
      </c>
      <c r="AX2500" s="12" t="s">
        <v>18</v>
      </c>
      <c r="AY2500" s="261" t="s">
        <v>208</v>
      </c>
    </row>
    <row r="2501" spans="2:65" s="1" customFormat="1" ht="63.75" customHeight="1">
      <c r="B2501" s="48"/>
      <c r="C2501" s="236" t="s">
        <v>2702</v>
      </c>
      <c r="D2501" s="236" t="s">
        <v>210</v>
      </c>
      <c r="E2501" s="237" t="s">
        <v>2703</v>
      </c>
      <c r="F2501" s="238" t="s">
        <v>2704</v>
      </c>
      <c r="G2501" s="239" t="s">
        <v>269</v>
      </c>
      <c r="H2501" s="240">
        <v>1.73</v>
      </c>
      <c r="I2501" s="241"/>
      <c r="J2501" s="242">
        <f>ROUND(I2501*H2501,2)</f>
        <v>0</v>
      </c>
      <c r="K2501" s="238" t="s">
        <v>22</v>
      </c>
      <c r="L2501" s="74"/>
      <c r="M2501" s="243" t="s">
        <v>22</v>
      </c>
      <c r="N2501" s="244" t="s">
        <v>47</v>
      </c>
      <c r="O2501" s="49"/>
      <c r="P2501" s="245">
        <f>O2501*H2501</f>
        <v>0</v>
      </c>
      <c r="Q2501" s="245">
        <v>0.02197</v>
      </c>
      <c r="R2501" s="245">
        <f>Q2501*H2501</f>
        <v>0.038008099999999996</v>
      </c>
      <c r="S2501" s="245">
        <v>0</v>
      </c>
      <c r="T2501" s="246">
        <f>S2501*H2501</f>
        <v>0</v>
      </c>
      <c r="AR2501" s="26" t="s">
        <v>300</v>
      </c>
      <c r="AT2501" s="26" t="s">
        <v>210</v>
      </c>
      <c r="AU2501" s="26" t="s">
        <v>85</v>
      </c>
      <c r="AY2501" s="26" t="s">
        <v>208</v>
      </c>
      <c r="BE2501" s="247">
        <f>IF(N2501="základní",J2501,0)</f>
        <v>0</v>
      </c>
      <c r="BF2501" s="247">
        <f>IF(N2501="snížená",J2501,0)</f>
        <v>0</v>
      </c>
      <c r="BG2501" s="247">
        <f>IF(N2501="zákl. přenesená",J2501,0)</f>
        <v>0</v>
      </c>
      <c r="BH2501" s="247">
        <f>IF(N2501="sníž. přenesená",J2501,0)</f>
        <v>0</v>
      </c>
      <c r="BI2501" s="247">
        <f>IF(N2501="nulová",J2501,0)</f>
        <v>0</v>
      </c>
      <c r="BJ2501" s="26" t="s">
        <v>18</v>
      </c>
      <c r="BK2501" s="247">
        <f>ROUND(I2501*H2501,2)</f>
        <v>0</v>
      </c>
      <c r="BL2501" s="26" t="s">
        <v>300</v>
      </c>
      <c r="BM2501" s="26" t="s">
        <v>2705</v>
      </c>
    </row>
    <row r="2502" spans="2:47" s="1" customFormat="1" ht="13.5">
      <c r="B2502" s="48"/>
      <c r="C2502" s="76"/>
      <c r="D2502" s="248" t="s">
        <v>391</v>
      </c>
      <c r="E2502" s="76"/>
      <c r="F2502" s="249" t="s">
        <v>2706</v>
      </c>
      <c r="G2502" s="76"/>
      <c r="H2502" s="76"/>
      <c r="I2502" s="206"/>
      <c r="J2502" s="76"/>
      <c r="K2502" s="76"/>
      <c r="L2502" s="74"/>
      <c r="M2502" s="250"/>
      <c r="N2502" s="49"/>
      <c r="O2502" s="49"/>
      <c r="P2502" s="49"/>
      <c r="Q2502" s="49"/>
      <c r="R2502" s="49"/>
      <c r="S2502" s="49"/>
      <c r="T2502" s="97"/>
      <c r="AT2502" s="26" t="s">
        <v>391</v>
      </c>
      <c r="AU2502" s="26" t="s">
        <v>85</v>
      </c>
    </row>
    <row r="2503" spans="2:51" s="14" customFormat="1" ht="13.5">
      <c r="B2503" s="273"/>
      <c r="C2503" s="274"/>
      <c r="D2503" s="248" t="s">
        <v>218</v>
      </c>
      <c r="E2503" s="275" t="s">
        <v>22</v>
      </c>
      <c r="F2503" s="276" t="s">
        <v>2682</v>
      </c>
      <c r="G2503" s="274"/>
      <c r="H2503" s="275" t="s">
        <v>22</v>
      </c>
      <c r="I2503" s="277"/>
      <c r="J2503" s="274"/>
      <c r="K2503" s="274"/>
      <c r="L2503" s="278"/>
      <c r="M2503" s="279"/>
      <c r="N2503" s="280"/>
      <c r="O2503" s="280"/>
      <c r="P2503" s="280"/>
      <c r="Q2503" s="280"/>
      <c r="R2503" s="280"/>
      <c r="S2503" s="280"/>
      <c r="T2503" s="281"/>
      <c r="AT2503" s="282" t="s">
        <v>218</v>
      </c>
      <c r="AU2503" s="282" t="s">
        <v>85</v>
      </c>
      <c r="AV2503" s="14" t="s">
        <v>18</v>
      </c>
      <c r="AW2503" s="14" t="s">
        <v>39</v>
      </c>
      <c r="AX2503" s="14" t="s">
        <v>76</v>
      </c>
      <c r="AY2503" s="282" t="s">
        <v>208</v>
      </c>
    </row>
    <row r="2504" spans="2:51" s="12" customFormat="1" ht="13.5">
      <c r="B2504" s="251"/>
      <c r="C2504" s="252"/>
      <c r="D2504" s="248" t="s">
        <v>218</v>
      </c>
      <c r="E2504" s="253" t="s">
        <v>22</v>
      </c>
      <c r="F2504" s="254" t="s">
        <v>2707</v>
      </c>
      <c r="G2504" s="252"/>
      <c r="H2504" s="255">
        <v>1.73</v>
      </c>
      <c r="I2504" s="256"/>
      <c r="J2504" s="252"/>
      <c r="K2504" s="252"/>
      <c r="L2504" s="257"/>
      <c r="M2504" s="258"/>
      <c r="N2504" s="259"/>
      <c r="O2504" s="259"/>
      <c r="P2504" s="259"/>
      <c r="Q2504" s="259"/>
      <c r="R2504" s="259"/>
      <c r="S2504" s="259"/>
      <c r="T2504" s="260"/>
      <c r="AT2504" s="261" t="s">
        <v>218</v>
      </c>
      <c r="AU2504" s="261" t="s">
        <v>85</v>
      </c>
      <c r="AV2504" s="12" t="s">
        <v>85</v>
      </c>
      <c r="AW2504" s="12" t="s">
        <v>39</v>
      </c>
      <c r="AX2504" s="12" t="s">
        <v>18</v>
      </c>
      <c r="AY2504" s="261" t="s">
        <v>208</v>
      </c>
    </row>
    <row r="2505" spans="2:65" s="1" customFormat="1" ht="16.5" customHeight="1">
      <c r="B2505" s="48"/>
      <c r="C2505" s="236" t="s">
        <v>2708</v>
      </c>
      <c r="D2505" s="236" t="s">
        <v>210</v>
      </c>
      <c r="E2505" s="237" t="s">
        <v>2709</v>
      </c>
      <c r="F2505" s="238" t="s">
        <v>2710</v>
      </c>
      <c r="G2505" s="239" t="s">
        <v>227</v>
      </c>
      <c r="H2505" s="240">
        <v>10</v>
      </c>
      <c r="I2505" s="241"/>
      <c r="J2505" s="242">
        <f>ROUND(I2505*H2505,2)</f>
        <v>0</v>
      </c>
      <c r="K2505" s="238" t="s">
        <v>214</v>
      </c>
      <c r="L2505" s="74"/>
      <c r="M2505" s="243" t="s">
        <v>22</v>
      </c>
      <c r="N2505" s="244" t="s">
        <v>47</v>
      </c>
      <c r="O2505" s="49"/>
      <c r="P2505" s="245">
        <f>O2505*H2505</f>
        <v>0</v>
      </c>
      <c r="Q2505" s="245">
        <v>0</v>
      </c>
      <c r="R2505" s="245">
        <f>Q2505*H2505</f>
        <v>0</v>
      </c>
      <c r="S2505" s="245">
        <v>0</v>
      </c>
      <c r="T2505" s="246">
        <f>S2505*H2505</f>
        <v>0</v>
      </c>
      <c r="AR2505" s="26" t="s">
        <v>300</v>
      </c>
      <c r="AT2505" s="26" t="s">
        <v>210</v>
      </c>
      <c r="AU2505" s="26" t="s">
        <v>85</v>
      </c>
      <c r="AY2505" s="26" t="s">
        <v>208</v>
      </c>
      <c r="BE2505" s="247">
        <f>IF(N2505="základní",J2505,0)</f>
        <v>0</v>
      </c>
      <c r="BF2505" s="247">
        <f>IF(N2505="snížená",J2505,0)</f>
        <v>0</v>
      </c>
      <c r="BG2505" s="247">
        <f>IF(N2505="zákl. přenesená",J2505,0)</f>
        <v>0</v>
      </c>
      <c r="BH2505" s="247">
        <f>IF(N2505="sníž. přenesená",J2505,0)</f>
        <v>0</v>
      </c>
      <c r="BI2505" s="247">
        <f>IF(N2505="nulová",J2505,0)</f>
        <v>0</v>
      </c>
      <c r="BJ2505" s="26" t="s">
        <v>18</v>
      </c>
      <c r="BK2505" s="247">
        <f>ROUND(I2505*H2505,2)</f>
        <v>0</v>
      </c>
      <c r="BL2505" s="26" t="s">
        <v>300</v>
      </c>
      <c r="BM2505" s="26" t="s">
        <v>2711</v>
      </c>
    </row>
    <row r="2506" spans="2:47" s="1" customFormat="1" ht="13.5">
      <c r="B2506" s="48"/>
      <c r="C2506" s="76"/>
      <c r="D2506" s="248" t="s">
        <v>216</v>
      </c>
      <c r="E2506" s="76"/>
      <c r="F2506" s="249" t="s">
        <v>2712</v>
      </c>
      <c r="G2506" s="76"/>
      <c r="H2506" s="76"/>
      <c r="I2506" s="206"/>
      <c r="J2506" s="76"/>
      <c r="K2506" s="76"/>
      <c r="L2506" s="74"/>
      <c r="M2506" s="250"/>
      <c r="N2506" s="49"/>
      <c r="O2506" s="49"/>
      <c r="P2506" s="49"/>
      <c r="Q2506" s="49"/>
      <c r="R2506" s="49"/>
      <c r="S2506" s="49"/>
      <c r="T2506" s="97"/>
      <c r="AT2506" s="26" t="s">
        <v>216</v>
      </c>
      <c r="AU2506" s="26" t="s">
        <v>85</v>
      </c>
    </row>
    <row r="2507" spans="2:51" s="14" customFormat="1" ht="13.5">
      <c r="B2507" s="273"/>
      <c r="C2507" s="274"/>
      <c r="D2507" s="248" t="s">
        <v>218</v>
      </c>
      <c r="E2507" s="275" t="s">
        <v>22</v>
      </c>
      <c r="F2507" s="276" t="s">
        <v>1813</v>
      </c>
      <c r="G2507" s="274"/>
      <c r="H2507" s="275" t="s">
        <v>22</v>
      </c>
      <c r="I2507" s="277"/>
      <c r="J2507" s="274"/>
      <c r="K2507" s="274"/>
      <c r="L2507" s="278"/>
      <c r="M2507" s="279"/>
      <c r="N2507" s="280"/>
      <c r="O2507" s="280"/>
      <c r="P2507" s="280"/>
      <c r="Q2507" s="280"/>
      <c r="R2507" s="280"/>
      <c r="S2507" s="280"/>
      <c r="T2507" s="281"/>
      <c r="AT2507" s="282" t="s">
        <v>218</v>
      </c>
      <c r="AU2507" s="282" t="s">
        <v>85</v>
      </c>
      <c r="AV2507" s="14" t="s">
        <v>18</v>
      </c>
      <c r="AW2507" s="14" t="s">
        <v>39</v>
      </c>
      <c r="AX2507" s="14" t="s">
        <v>76</v>
      </c>
      <c r="AY2507" s="282" t="s">
        <v>208</v>
      </c>
    </row>
    <row r="2508" spans="2:51" s="12" customFormat="1" ht="13.5">
      <c r="B2508" s="251"/>
      <c r="C2508" s="252"/>
      <c r="D2508" s="248" t="s">
        <v>218</v>
      </c>
      <c r="E2508" s="253" t="s">
        <v>22</v>
      </c>
      <c r="F2508" s="254" t="s">
        <v>2713</v>
      </c>
      <c r="G2508" s="252"/>
      <c r="H2508" s="255">
        <v>2</v>
      </c>
      <c r="I2508" s="256"/>
      <c r="J2508" s="252"/>
      <c r="K2508" s="252"/>
      <c r="L2508" s="257"/>
      <c r="M2508" s="258"/>
      <c r="N2508" s="259"/>
      <c r="O2508" s="259"/>
      <c r="P2508" s="259"/>
      <c r="Q2508" s="259"/>
      <c r="R2508" s="259"/>
      <c r="S2508" s="259"/>
      <c r="T2508" s="260"/>
      <c r="AT2508" s="261" t="s">
        <v>218</v>
      </c>
      <c r="AU2508" s="261" t="s">
        <v>85</v>
      </c>
      <c r="AV2508" s="12" t="s">
        <v>85</v>
      </c>
      <c r="AW2508" s="12" t="s">
        <v>39</v>
      </c>
      <c r="AX2508" s="12" t="s">
        <v>76</v>
      </c>
      <c r="AY2508" s="261" t="s">
        <v>208</v>
      </c>
    </row>
    <row r="2509" spans="2:51" s="12" customFormat="1" ht="13.5">
      <c r="B2509" s="251"/>
      <c r="C2509" s="252"/>
      <c r="D2509" s="248" t="s">
        <v>218</v>
      </c>
      <c r="E2509" s="253" t="s">
        <v>22</v>
      </c>
      <c r="F2509" s="254" t="s">
        <v>2653</v>
      </c>
      <c r="G2509" s="252"/>
      <c r="H2509" s="255">
        <v>1</v>
      </c>
      <c r="I2509" s="256"/>
      <c r="J2509" s="252"/>
      <c r="K2509" s="252"/>
      <c r="L2509" s="257"/>
      <c r="M2509" s="258"/>
      <c r="N2509" s="259"/>
      <c r="O2509" s="259"/>
      <c r="P2509" s="259"/>
      <c r="Q2509" s="259"/>
      <c r="R2509" s="259"/>
      <c r="S2509" s="259"/>
      <c r="T2509" s="260"/>
      <c r="AT2509" s="261" t="s">
        <v>218</v>
      </c>
      <c r="AU2509" s="261" t="s">
        <v>85</v>
      </c>
      <c r="AV2509" s="12" t="s">
        <v>85</v>
      </c>
      <c r="AW2509" s="12" t="s">
        <v>39</v>
      </c>
      <c r="AX2509" s="12" t="s">
        <v>76</v>
      </c>
      <c r="AY2509" s="261" t="s">
        <v>208</v>
      </c>
    </row>
    <row r="2510" spans="2:51" s="12" customFormat="1" ht="13.5">
      <c r="B2510" s="251"/>
      <c r="C2510" s="252"/>
      <c r="D2510" s="248" t="s">
        <v>218</v>
      </c>
      <c r="E2510" s="253" t="s">
        <v>22</v>
      </c>
      <c r="F2510" s="254" t="s">
        <v>2714</v>
      </c>
      <c r="G2510" s="252"/>
      <c r="H2510" s="255">
        <v>1</v>
      </c>
      <c r="I2510" s="256"/>
      <c r="J2510" s="252"/>
      <c r="K2510" s="252"/>
      <c r="L2510" s="257"/>
      <c r="M2510" s="258"/>
      <c r="N2510" s="259"/>
      <c r="O2510" s="259"/>
      <c r="P2510" s="259"/>
      <c r="Q2510" s="259"/>
      <c r="R2510" s="259"/>
      <c r="S2510" s="259"/>
      <c r="T2510" s="260"/>
      <c r="AT2510" s="261" t="s">
        <v>218</v>
      </c>
      <c r="AU2510" s="261" t="s">
        <v>85</v>
      </c>
      <c r="AV2510" s="12" t="s">
        <v>85</v>
      </c>
      <c r="AW2510" s="12" t="s">
        <v>39</v>
      </c>
      <c r="AX2510" s="12" t="s">
        <v>76</v>
      </c>
      <c r="AY2510" s="261" t="s">
        <v>208</v>
      </c>
    </row>
    <row r="2511" spans="2:51" s="12" customFormat="1" ht="13.5">
      <c r="B2511" s="251"/>
      <c r="C2511" s="252"/>
      <c r="D2511" s="248" t="s">
        <v>218</v>
      </c>
      <c r="E2511" s="253" t="s">
        <v>22</v>
      </c>
      <c r="F2511" s="254" t="s">
        <v>2715</v>
      </c>
      <c r="G2511" s="252"/>
      <c r="H2511" s="255">
        <v>1</v>
      </c>
      <c r="I2511" s="256"/>
      <c r="J2511" s="252"/>
      <c r="K2511" s="252"/>
      <c r="L2511" s="257"/>
      <c r="M2511" s="258"/>
      <c r="N2511" s="259"/>
      <c r="O2511" s="259"/>
      <c r="P2511" s="259"/>
      <c r="Q2511" s="259"/>
      <c r="R2511" s="259"/>
      <c r="S2511" s="259"/>
      <c r="T2511" s="260"/>
      <c r="AT2511" s="261" t="s">
        <v>218</v>
      </c>
      <c r="AU2511" s="261" t="s">
        <v>85</v>
      </c>
      <c r="AV2511" s="12" t="s">
        <v>85</v>
      </c>
      <c r="AW2511" s="12" t="s">
        <v>39</v>
      </c>
      <c r="AX2511" s="12" t="s">
        <v>76</v>
      </c>
      <c r="AY2511" s="261" t="s">
        <v>208</v>
      </c>
    </row>
    <row r="2512" spans="2:51" s="12" customFormat="1" ht="13.5">
      <c r="B2512" s="251"/>
      <c r="C2512" s="252"/>
      <c r="D2512" s="248" t="s">
        <v>218</v>
      </c>
      <c r="E2512" s="253" t="s">
        <v>22</v>
      </c>
      <c r="F2512" s="254" t="s">
        <v>2716</v>
      </c>
      <c r="G2512" s="252"/>
      <c r="H2512" s="255">
        <v>1</v>
      </c>
      <c r="I2512" s="256"/>
      <c r="J2512" s="252"/>
      <c r="K2512" s="252"/>
      <c r="L2512" s="257"/>
      <c r="M2512" s="258"/>
      <c r="N2512" s="259"/>
      <c r="O2512" s="259"/>
      <c r="P2512" s="259"/>
      <c r="Q2512" s="259"/>
      <c r="R2512" s="259"/>
      <c r="S2512" s="259"/>
      <c r="T2512" s="260"/>
      <c r="AT2512" s="261" t="s">
        <v>218</v>
      </c>
      <c r="AU2512" s="261" t="s">
        <v>85</v>
      </c>
      <c r="AV2512" s="12" t="s">
        <v>85</v>
      </c>
      <c r="AW2512" s="12" t="s">
        <v>39</v>
      </c>
      <c r="AX2512" s="12" t="s">
        <v>76</v>
      </c>
      <c r="AY2512" s="261" t="s">
        <v>208</v>
      </c>
    </row>
    <row r="2513" spans="2:51" s="12" customFormat="1" ht="13.5">
      <c r="B2513" s="251"/>
      <c r="C2513" s="252"/>
      <c r="D2513" s="248" t="s">
        <v>218</v>
      </c>
      <c r="E2513" s="253" t="s">
        <v>22</v>
      </c>
      <c r="F2513" s="254" t="s">
        <v>2717</v>
      </c>
      <c r="G2513" s="252"/>
      <c r="H2513" s="255">
        <v>1</v>
      </c>
      <c r="I2513" s="256"/>
      <c r="J2513" s="252"/>
      <c r="K2513" s="252"/>
      <c r="L2513" s="257"/>
      <c r="M2513" s="258"/>
      <c r="N2513" s="259"/>
      <c r="O2513" s="259"/>
      <c r="P2513" s="259"/>
      <c r="Q2513" s="259"/>
      <c r="R2513" s="259"/>
      <c r="S2513" s="259"/>
      <c r="T2513" s="260"/>
      <c r="AT2513" s="261" t="s">
        <v>218</v>
      </c>
      <c r="AU2513" s="261" t="s">
        <v>85</v>
      </c>
      <c r="AV2513" s="12" t="s">
        <v>85</v>
      </c>
      <c r="AW2513" s="12" t="s">
        <v>39</v>
      </c>
      <c r="AX2513" s="12" t="s">
        <v>76</v>
      </c>
      <c r="AY2513" s="261" t="s">
        <v>208</v>
      </c>
    </row>
    <row r="2514" spans="2:51" s="12" customFormat="1" ht="13.5">
      <c r="B2514" s="251"/>
      <c r="C2514" s="252"/>
      <c r="D2514" s="248" t="s">
        <v>218</v>
      </c>
      <c r="E2514" s="253" t="s">
        <v>22</v>
      </c>
      <c r="F2514" s="254" t="s">
        <v>2718</v>
      </c>
      <c r="G2514" s="252"/>
      <c r="H2514" s="255">
        <v>1</v>
      </c>
      <c r="I2514" s="256"/>
      <c r="J2514" s="252"/>
      <c r="K2514" s="252"/>
      <c r="L2514" s="257"/>
      <c r="M2514" s="258"/>
      <c r="N2514" s="259"/>
      <c r="O2514" s="259"/>
      <c r="P2514" s="259"/>
      <c r="Q2514" s="259"/>
      <c r="R2514" s="259"/>
      <c r="S2514" s="259"/>
      <c r="T2514" s="260"/>
      <c r="AT2514" s="261" t="s">
        <v>218</v>
      </c>
      <c r="AU2514" s="261" t="s">
        <v>85</v>
      </c>
      <c r="AV2514" s="12" t="s">
        <v>85</v>
      </c>
      <c r="AW2514" s="12" t="s">
        <v>39</v>
      </c>
      <c r="AX2514" s="12" t="s">
        <v>76</v>
      </c>
      <c r="AY2514" s="261" t="s">
        <v>208</v>
      </c>
    </row>
    <row r="2515" spans="2:51" s="12" customFormat="1" ht="13.5">
      <c r="B2515" s="251"/>
      <c r="C2515" s="252"/>
      <c r="D2515" s="248" t="s">
        <v>218</v>
      </c>
      <c r="E2515" s="253" t="s">
        <v>22</v>
      </c>
      <c r="F2515" s="254" t="s">
        <v>2719</v>
      </c>
      <c r="G2515" s="252"/>
      <c r="H2515" s="255">
        <v>1</v>
      </c>
      <c r="I2515" s="256"/>
      <c r="J2515" s="252"/>
      <c r="K2515" s="252"/>
      <c r="L2515" s="257"/>
      <c r="M2515" s="258"/>
      <c r="N2515" s="259"/>
      <c r="O2515" s="259"/>
      <c r="P2515" s="259"/>
      <c r="Q2515" s="259"/>
      <c r="R2515" s="259"/>
      <c r="S2515" s="259"/>
      <c r="T2515" s="260"/>
      <c r="AT2515" s="261" t="s">
        <v>218</v>
      </c>
      <c r="AU2515" s="261" t="s">
        <v>85</v>
      </c>
      <c r="AV2515" s="12" t="s">
        <v>85</v>
      </c>
      <c r="AW2515" s="12" t="s">
        <v>39</v>
      </c>
      <c r="AX2515" s="12" t="s">
        <v>76</v>
      </c>
      <c r="AY2515" s="261" t="s">
        <v>208</v>
      </c>
    </row>
    <row r="2516" spans="2:51" s="12" customFormat="1" ht="13.5">
      <c r="B2516" s="251"/>
      <c r="C2516" s="252"/>
      <c r="D2516" s="248" t="s">
        <v>218</v>
      </c>
      <c r="E2516" s="253" t="s">
        <v>22</v>
      </c>
      <c r="F2516" s="254" t="s">
        <v>2720</v>
      </c>
      <c r="G2516" s="252"/>
      <c r="H2516" s="255">
        <v>1</v>
      </c>
      <c r="I2516" s="256"/>
      <c r="J2516" s="252"/>
      <c r="K2516" s="252"/>
      <c r="L2516" s="257"/>
      <c r="M2516" s="258"/>
      <c r="N2516" s="259"/>
      <c r="O2516" s="259"/>
      <c r="P2516" s="259"/>
      <c r="Q2516" s="259"/>
      <c r="R2516" s="259"/>
      <c r="S2516" s="259"/>
      <c r="T2516" s="260"/>
      <c r="AT2516" s="261" t="s">
        <v>218</v>
      </c>
      <c r="AU2516" s="261" t="s">
        <v>85</v>
      </c>
      <c r="AV2516" s="12" t="s">
        <v>85</v>
      </c>
      <c r="AW2516" s="12" t="s">
        <v>39</v>
      </c>
      <c r="AX2516" s="12" t="s">
        <v>76</v>
      </c>
      <c r="AY2516" s="261" t="s">
        <v>208</v>
      </c>
    </row>
    <row r="2517" spans="2:51" s="13" customFormat="1" ht="13.5">
      <c r="B2517" s="262"/>
      <c r="C2517" s="263"/>
      <c r="D2517" s="248" t="s">
        <v>218</v>
      </c>
      <c r="E2517" s="264" t="s">
        <v>22</v>
      </c>
      <c r="F2517" s="265" t="s">
        <v>259</v>
      </c>
      <c r="G2517" s="263"/>
      <c r="H2517" s="266">
        <v>10</v>
      </c>
      <c r="I2517" s="267"/>
      <c r="J2517" s="263"/>
      <c r="K2517" s="263"/>
      <c r="L2517" s="268"/>
      <c r="M2517" s="269"/>
      <c r="N2517" s="270"/>
      <c r="O2517" s="270"/>
      <c r="P2517" s="270"/>
      <c r="Q2517" s="270"/>
      <c r="R2517" s="270"/>
      <c r="S2517" s="270"/>
      <c r="T2517" s="271"/>
      <c r="AT2517" s="272" t="s">
        <v>218</v>
      </c>
      <c r="AU2517" s="272" t="s">
        <v>85</v>
      </c>
      <c r="AV2517" s="13" t="s">
        <v>121</v>
      </c>
      <c r="AW2517" s="13" t="s">
        <v>39</v>
      </c>
      <c r="AX2517" s="13" t="s">
        <v>18</v>
      </c>
      <c r="AY2517" s="272" t="s">
        <v>208</v>
      </c>
    </row>
    <row r="2518" spans="2:65" s="1" customFormat="1" ht="38.25" customHeight="1">
      <c r="B2518" s="48"/>
      <c r="C2518" s="286" t="s">
        <v>2721</v>
      </c>
      <c r="D2518" s="286" t="s">
        <v>468</v>
      </c>
      <c r="E2518" s="287" t="s">
        <v>2722</v>
      </c>
      <c r="F2518" s="288" t="s">
        <v>2723</v>
      </c>
      <c r="G2518" s="289" t="s">
        <v>227</v>
      </c>
      <c r="H2518" s="290">
        <v>10</v>
      </c>
      <c r="I2518" s="291"/>
      <c r="J2518" s="292">
        <f>ROUND(I2518*H2518,2)</f>
        <v>0</v>
      </c>
      <c r="K2518" s="288" t="s">
        <v>214</v>
      </c>
      <c r="L2518" s="293"/>
      <c r="M2518" s="294" t="s">
        <v>22</v>
      </c>
      <c r="N2518" s="295" t="s">
        <v>47</v>
      </c>
      <c r="O2518" s="49"/>
      <c r="P2518" s="245">
        <f>O2518*H2518</f>
        <v>0</v>
      </c>
      <c r="Q2518" s="245">
        <v>0.0047</v>
      </c>
      <c r="R2518" s="245">
        <f>Q2518*H2518</f>
        <v>0.047</v>
      </c>
      <c r="S2518" s="245">
        <v>0</v>
      </c>
      <c r="T2518" s="246">
        <f>S2518*H2518</f>
        <v>0</v>
      </c>
      <c r="AR2518" s="26" t="s">
        <v>559</v>
      </c>
      <c r="AT2518" s="26" t="s">
        <v>468</v>
      </c>
      <c r="AU2518" s="26" t="s">
        <v>85</v>
      </c>
      <c r="AY2518" s="26" t="s">
        <v>208</v>
      </c>
      <c r="BE2518" s="247">
        <f>IF(N2518="základní",J2518,0)</f>
        <v>0</v>
      </c>
      <c r="BF2518" s="247">
        <f>IF(N2518="snížená",J2518,0)</f>
        <v>0</v>
      </c>
      <c r="BG2518" s="247">
        <f>IF(N2518="zákl. přenesená",J2518,0)</f>
        <v>0</v>
      </c>
      <c r="BH2518" s="247">
        <f>IF(N2518="sníž. přenesená",J2518,0)</f>
        <v>0</v>
      </c>
      <c r="BI2518" s="247">
        <f>IF(N2518="nulová",J2518,0)</f>
        <v>0</v>
      </c>
      <c r="BJ2518" s="26" t="s">
        <v>18</v>
      </c>
      <c r="BK2518" s="247">
        <f>ROUND(I2518*H2518,2)</f>
        <v>0</v>
      </c>
      <c r="BL2518" s="26" t="s">
        <v>300</v>
      </c>
      <c r="BM2518" s="26" t="s">
        <v>2724</v>
      </c>
    </row>
    <row r="2519" spans="2:65" s="1" customFormat="1" ht="25.5" customHeight="1">
      <c r="B2519" s="48"/>
      <c r="C2519" s="236" t="s">
        <v>2725</v>
      </c>
      <c r="D2519" s="236" t="s">
        <v>210</v>
      </c>
      <c r="E2519" s="237" t="s">
        <v>2726</v>
      </c>
      <c r="F2519" s="238" t="s">
        <v>2727</v>
      </c>
      <c r="G2519" s="239" t="s">
        <v>269</v>
      </c>
      <c r="H2519" s="240">
        <v>95</v>
      </c>
      <c r="I2519" s="241"/>
      <c r="J2519" s="242">
        <f>ROUND(I2519*H2519,2)</f>
        <v>0</v>
      </c>
      <c r="K2519" s="238" t="s">
        <v>22</v>
      </c>
      <c r="L2519" s="74"/>
      <c r="M2519" s="243" t="s">
        <v>22</v>
      </c>
      <c r="N2519" s="244" t="s">
        <v>47</v>
      </c>
      <c r="O2519" s="49"/>
      <c r="P2519" s="245">
        <f>O2519*H2519</f>
        <v>0</v>
      </c>
      <c r="Q2519" s="245">
        <v>6E-05</v>
      </c>
      <c r="R2519" s="245">
        <f>Q2519*H2519</f>
        <v>0.0057</v>
      </c>
      <c r="S2519" s="245">
        <v>0</v>
      </c>
      <c r="T2519" s="246">
        <f>S2519*H2519</f>
        <v>0</v>
      </c>
      <c r="AR2519" s="26" t="s">
        <v>300</v>
      </c>
      <c r="AT2519" s="26" t="s">
        <v>210</v>
      </c>
      <c r="AU2519" s="26" t="s">
        <v>85</v>
      </c>
      <c r="AY2519" s="26" t="s">
        <v>208</v>
      </c>
      <c r="BE2519" s="247">
        <f>IF(N2519="základní",J2519,0)</f>
        <v>0</v>
      </c>
      <c r="BF2519" s="247">
        <f>IF(N2519="snížená",J2519,0)</f>
        <v>0</v>
      </c>
      <c r="BG2519" s="247">
        <f>IF(N2519="zákl. přenesená",J2519,0)</f>
        <v>0</v>
      </c>
      <c r="BH2519" s="247">
        <f>IF(N2519="sníž. přenesená",J2519,0)</f>
        <v>0</v>
      </c>
      <c r="BI2519" s="247">
        <f>IF(N2519="nulová",J2519,0)</f>
        <v>0</v>
      </c>
      <c r="BJ2519" s="26" t="s">
        <v>18</v>
      </c>
      <c r="BK2519" s="247">
        <f>ROUND(I2519*H2519,2)</f>
        <v>0</v>
      </c>
      <c r="BL2519" s="26" t="s">
        <v>300</v>
      </c>
      <c r="BM2519" s="26" t="s">
        <v>2728</v>
      </c>
    </row>
    <row r="2520" spans="2:51" s="14" customFormat="1" ht="13.5">
      <c r="B2520" s="273"/>
      <c r="C2520" s="274"/>
      <c r="D2520" s="248" t="s">
        <v>218</v>
      </c>
      <c r="E2520" s="275" t="s">
        <v>22</v>
      </c>
      <c r="F2520" s="276" t="s">
        <v>2729</v>
      </c>
      <c r="G2520" s="274"/>
      <c r="H2520" s="275" t="s">
        <v>22</v>
      </c>
      <c r="I2520" s="277"/>
      <c r="J2520" s="274"/>
      <c r="K2520" s="274"/>
      <c r="L2520" s="278"/>
      <c r="M2520" s="279"/>
      <c r="N2520" s="280"/>
      <c r="O2520" s="280"/>
      <c r="P2520" s="280"/>
      <c r="Q2520" s="280"/>
      <c r="R2520" s="280"/>
      <c r="S2520" s="280"/>
      <c r="T2520" s="281"/>
      <c r="AT2520" s="282" t="s">
        <v>218</v>
      </c>
      <c r="AU2520" s="282" t="s">
        <v>85</v>
      </c>
      <c r="AV2520" s="14" t="s">
        <v>18</v>
      </c>
      <c r="AW2520" s="14" t="s">
        <v>39</v>
      </c>
      <c r="AX2520" s="14" t="s">
        <v>76</v>
      </c>
      <c r="AY2520" s="282" t="s">
        <v>208</v>
      </c>
    </row>
    <row r="2521" spans="2:51" s="12" customFormat="1" ht="13.5">
      <c r="B2521" s="251"/>
      <c r="C2521" s="252"/>
      <c r="D2521" s="248" t="s">
        <v>218</v>
      </c>
      <c r="E2521" s="253" t="s">
        <v>22</v>
      </c>
      <c r="F2521" s="254" t="s">
        <v>2730</v>
      </c>
      <c r="G2521" s="252"/>
      <c r="H2521" s="255">
        <v>95</v>
      </c>
      <c r="I2521" s="256"/>
      <c r="J2521" s="252"/>
      <c r="K2521" s="252"/>
      <c r="L2521" s="257"/>
      <c r="M2521" s="258"/>
      <c r="N2521" s="259"/>
      <c r="O2521" s="259"/>
      <c r="P2521" s="259"/>
      <c r="Q2521" s="259"/>
      <c r="R2521" s="259"/>
      <c r="S2521" s="259"/>
      <c r="T2521" s="260"/>
      <c r="AT2521" s="261" t="s">
        <v>218</v>
      </c>
      <c r="AU2521" s="261" t="s">
        <v>85</v>
      </c>
      <c r="AV2521" s="12" t="s">
        <v>85</v>
      </c>
      <c r="AW2521" s="12" t="s">
        <v>39</v>
      </c>
      <c r="AX2521" s="12" t="s">
        <v>18</v>
      </c>
      <c r="AY2521" s="261" t="s">
        <v>208</v>
      </c>
    </row>
    <row r="2522" spans="2:65" s="1" customFormat="1" ht="25.5" customHeight="1">
      <c r="B2522" s="48"/>
      <c r="C2522" s="236" t="s">
        <v>2731</v>
      </c>
      <c r="D2522" s="236" t="s">
        <v>210</v>
      </c>
      <c r="E2522" s="237" t="s">
        <v>2732</v>
      </c>
      <c r="F2522" s="238" t="s">
        <v>2727</v>
      </c>
      <c r="G2522" s="239" t="s">
        <v>269</v>
      </c>
      <c r="H2522" s="240">
        <v>37.6</v>
      </c>
      <c r="I2522" s="241"/>
      <c r="J2522" s="242">
        <f>ROUND(I2522*H2522,2)</f>
        <v>0</v>
      </c>
      <c r="K2522" s="238" t="s">
        <v>22</v>
      </c>
      <c r="L2522" s="74"/>
      <c r="M2522" s="243" t="s">
        <v>22</v>
      </c>
      <c r="N2522" s="244" t="s">
        <v>47</v>
      </c>
      <c r="O2522" s="49"/>
      <c r="P2522" s="245">
        <f>O2522*H2522</f>
        <v>0</v>
      </c>
      <c r="Q2522" s="245">
        <v>6E-05</v>
      </c>
      <c r="R2522" s="245">
        <f>Q2522*H2522</f>
        <v>0.002256</v>
      </c>
      <c r="S2522" s="245">
        <v>0</v>
      </c>
      <c r="T2522" s="246">
        <f>S2522*H2522</f>
        <v>0</v>
      </c>
      <c r="AR2522" s="26" t="s">
        <v>300</v>
      </c>
      <c r="AT2522" s="26" t="s">
        <v>210</v>
      </c>
      <c r="AU2522" s="26" t="s">
        <v>85</v>
      </c>
      <c r="AY2522" s="26" t="s">
        <v>208</v>
      </c>
      <c r="BE2522" s="247">
        <f>IF(N2522="základní",J2522,0)</f>
        <v>0</v>
      </c>
      <c r="BF2522" s="247">
        <f>IF(N2522="snížená",J2522,0)</f>
        <v>0</v>
      </c>
      <c r="BG2522" s="247">
        <f>IF(N2522="zákl. přenesená",J2522,0)</f>
        <v>0</v>
      </c>
      <c r="BH2522" s="247">
        <f>IF(N2522="sníž. přenesená",J2522,0)</f>
        <v>0</v>
      </c>
      <c r="BI2522" s="247">
        <f>IF(N2522="nulová",J2522,0)</f>
        <v>0</v>
      </c>
      <c r="BJ2522" s="26" t="s">
        <v>18</v>
      </c>
      <c r="BK2522" s="247">
        <f>ROUND(I2522*H2522,2)</f>
        <v>0</v>
      </c>
      <c r="BL2522" s="26" t="s">
        <v>300</v>
      </c>
      <c r="BM2522" s="26" t="s">
        <v>2733</v>
      </c>
    </row>
    <row r="2523" spans="2:51" s="14" customFormat="1" ht="13.5">
      <c r="B2523" s="273"/>
      <c r="C2523" s="274"/>
      <c r="D2523" s="248" t="s">
        <v>218</v>
      </c>
      <c r="E2523" s="275" t="s">
        <v>22</v>
      </c>
      <c r="F2523" s="276" t="s">
        <v>2729</v>
      </c>
      <c r="G2523" s="274"/>
      <c r="H2523" s="275" t="s">
        <v>22</v>
      </c>
      <c r="I2523" s="277"/>
      <c r="J2523" s="274"/>
      <c r="K2523" s="274"/>
      <c r="L2523" s="278"/>
      <c r="M2523" s="279"/>
      <c r="N2523" s="280"/>
      <c r="O2523" s="280"/>
      <c r="P2523" s="280"/>
      <c r="Q2523" s="280"/>
      <c r="R2523" s="280"/>
      <c r="S2523" s="280"/>
      <c r="T2523" s="281"/>
      <c r="AT2523" s="282" t="s">
        <v>218</v>
      </c>
      <c r="AU2523" s="282" t="s">
        <v>85</v>
      </c>
      <c r="AV2523" s="14" t="s">
        <v>18</v>
      </c>
      <c r="AW2523" s="14" t="s">
        <v>39</v>
      </c>
      <c r="AX2523" s="14" t="s">
        <v>76</v>
      </c>
      <c r="AY2523" s="282" t="s">
        <v>208</v>
      </c>
    </row>
    <row r="2524" spans="2:51" s="12" customFormat="1" ht="13.5">
      <c r="B2524" s="251"/>
      <c r="C2524" s="252"/>
      <c r="D2524" s="248" t="s">
        <v>218</v>
      </c>
      <c r="E2524" s="253" t="s">
        <v>22</v>
      </c>
      <c r="F2524" s="254" t="s">
        <v>2734</v>
      </c>
      <c r="G2524" s="252"/>
      <c r="H2524" s="255">
        <v>90</v>
      </c>
      <c r="I2524" s="256"/>
      <c r="J2524" s="252"/>
      <c r="K2524" s="252"/>
      <c r="L2524" s="257"/>
      <c r="M2524" s="258"/>
      <c r="N2524" s="259"/>
      <c r="O2524" s="259"/>
      <c r="P2524" s="259"/>
      <c r="Q2524" s="259"/>
      <c r="R2524" s="259"/>
      <c r="S2524" s="259"/>
      <c r="T2524" s="260"/>
      <c r="AT2524" s="261" t="s">
        <v>218</v>
      </c>
      <c r="AU2524" s="261" t="s">
        <v>85</v>
      </c>
      <c r="AV2524" s="12" t="s">
        <v>85</v>
      </c>
      <c r="AW2524" s="12" t="s">
        <v>39</v>
      </c>
      <c r="AX2524" s="12" t="s">
        <v>76</v>
      </c>
      <c r="AY2524" s="261" t="s">
        <v>208</v>
      </c>
    </row>
    <row r="2525" spans="2:51" s="12" customFormat="1" ht="13.5">
      <c r="B2525" s="251"/>
      <c r="C2525" s="252"/>
      <c r="D2525" s="248" t="s">
        <v>218</v>
      </c>
      <c r="E2525" s="253" t="s">
        <v>22</v>
      </c>
      <c r="F2525" s="254" t="s">
        <v>2735</v>
      </c>
      <c r="G2525" s="252"/>
      <c r="H2525" s="255">
        <v>-52.4</v>
      </c>
      <c r="I2525" s="256"/>
      <c r="J2525" s="252"/>
      <c r="K2525" s="252"/>
      <c r="L2525" s="257"/>
      <c r="M2525" s="258"/>
      <c r="N2525" s="259"/>
      <c r="O2525" s="259"/>
      <c r="P2525" s="259"/>
      <c r="Q2525" s="259"/>
      <c r="R2525" s="259"/>
      <c r="S2525" s="259"/>
      <c r="T2525" s="260"/>
      <c r="AT2525" s="261" t="s">
        <v>218</v>
      </c>
      <c r="AU2525" s="261" t="s">
        <v>85</v>
      </c>
      <c r="AV2525" s="12" t="s">
        <v>85</v>
      </c>
      <c r="AW2525" s="12" t="s">
        <v>39</v>
      </c>
      <c r="AX2525" s="12" t="s">
        <v>76</v>
      </c>
      <c r="AY2525" s="261" t="s">
        <v>208</v>
      </c>
    </row>
    <row r="2526" spans="2:51" s="13" customFormat="1" ht="13.5">
      <c r="B2526" s="262"/>
      <c r="C2526" s="263"/>
      <c r="D2526" s="248" t="s">
        <v>218</v>
      </c>
      <c r="E2526" s="264" t="s">
        <v>22</v>
      </c>
      <c r="F2526" s="265" t="s">
        <v>259</v>
      </c>
      <c r="G2526" s="263"/>
      <c r="H2526" s="266">
        <v>37.6</v>
      </c>
      <c r="I2526" s="267"/>
      <c r="J2526" s="263"/>
      <c r="K2526" s="263"/>
      <c r="L2526" s="268"/>
      <c r="M2526" s="269"/>
      <c r="N2526" s="270"/>
      <c r="O2526" s="270"/>
      <c r="P2526" s="270"/>
      <c r="Q2526" s="270"/>
      <c r="R2526" s="270"/>
      <c r="S2526" s="270"/>
      <c r="T2526" s="271"/>
      <c r="AT2526" s="272" t="s">
        <v>218</v>
      </c>
      <c r="AU2526" s="272" t="s">
        <v>85</v>
      </c>
      <c r="AV2526" s="13" t="s">
        <v>121</v>
      </c>
      <c r="AW2526" s="13" t="s">
        <v>39</v>
      </c>
      <c r="AX2526" s="13" t="s">
        <v>18</v>
      </c>
      <c r="AY2526" s="272" t="s">
        <v>208</v>
      </c>
    </row>
    <row r="2527" spans="2:65" s="1" customFormat="1" ht="25.5" customHeight="1">
      <c r="B2527" s="48"/>
      <c r="C2527" s="236" t="s">
        <v>2736</v>
      </c>
      <c r="D2527" s="236" t="s">
        <v>210</v>
      </c>
      <c r="E2527" s="237" t="s">
        <v>2737</v>
      </c>
      <c r="F2527" s="238" t="s">
        <v>2738</v>
      </c>
      <c r="G2527" s="239" t="s">
        <v>213</v>
      </c>
      <c r="H2527" s="240">
        <v>79.17</v>
      </c>
      <c r="I2527" s="241"/>
      <c r="J2527" s="242">
        <f>ROUND(I2527*H2527,2)</f>
        <v>0</v>
      </c>
      <c r="K2527" s="238" t="s">
        <v>22</v>
      </c>
      <c r="L2527" s="74"/>
      <c r="M2527" s="243" t="s">
        <v>22</v>
      </c>
      <c r="N2527" s="244" t="s">
        <v>47</v>
      </c>
      <c r="O2527" s="49"/>
      <c r="P2527" s="245">
        <f>O2527*H2527</f>
        <v>0</v>
      </c>
      <c r="Q2527" s="245">
        <v>0</v>
      </c>
      <c r="R2527" s="245">
        <f>Q2527*H2527</f>
        <v>0</v>
      </c>
      <c r="S2527" s="245">
        <v>0</v>
      </c>
      <c r="T2527" s="246">
        <f>S2527*H2527</f>
        <v>0</v>
      </c>
      <c r="AR2527" s="26" t="s">
        <v>300</v>
      </c>
      <c r="AT2527" s="26" t="s">
        <v>210</v>
      </c>
      <c r="AU2527" s="26" t="s">
        <v>85</v>
      </c>
      <c r="AY2527" s="26" t="s">
        <v>208</v>
      </c>
      <c r="BE2527" s="247">
        <f>IF(N2527="základní",J2527,0)</f>
        <v>0</v>
      </c>
      <c r="BF2527" s="247">
        <f>IF(N2527="snížená",J2527,0)</f>
        <v>0</v>
      </c>
      <c r="BG2527" s="247">
        <f>IF(N2527="zákl. přenesená",J2527,0)</f>
        <v>0</v>
      </c>
      <c r="BH2527" s="247">
        <f>IF(N2527="sníž. přenesená",J2527,0)</f>
        <v>0</v>
      </c>
      <c r="BI2527" s="247">
        <f>IF(N2527="nulová",J2527,0)</f>
        <v>0</v>
      </c>
      <c r="BJ2527" s="26" t="s">
        <v>18</v>
      </c>
      <c r="BK2527" s="247">
        <f>ROUND(I2527*H2527,2)</f>
        <v>0</v>
      </c>
      <c r="BL2527" s="26" t="s">
        <v>300</v>
      </c>
      <c r="BM2527" s="26" t="s">
        <v>2739</v>
      </c>
    </row>
    <row r="2528" spans="2:47" s="1" customFormat="1" ht="13.5">
      <c r="B2528" s="48"/>
      <c r="C2528" s="76"/>
      <c r="D2528" s="248" t="s">
        <v>391</v>
      </c>
      <c r="E2528" s="76"/>
      <c r="F2528" s="249" t="s">
        <v>2740</v>
      </c>
      <c r="G2528" s="76"/>
      <c r="H2528" s="76"/>
      <c r="I2528" s="206"/>
      <c r="J2528" s="76"/>
      <c r="K2528" s="76"/>
      <c r="L2528" s="74"/>
      <c r="M2528" s="250"/>
      <c r="N2528" s="49"/>
      <c r="O2528" s="49"/>
      <c r="P2528" s="49"/>
      <c r="Q2528" s="49"/>
      <c r="R2528" s="49"/>
      <c r="S2528" s="49"/>
      <c r="T2528" s="97"/>
      <c r="AT2528" s="26" t="s">
        <v>391</v>
      </c>
      <c r="AU2528" s="26" t="s">
        <v>85</v>
      </c>
    </row>
    <row r="2529" spans="2:51" s="14" customFormat="1" ht="13.5">
      <c r="B2529" s="273"/>
      <c r="C2529" s="274"/>
      <c r="D2529" s="248" t="s">
        <v>218</v>
      </c>
      <c r="E2529" s="275" t="s">
        <v>22</v>
      </c>
      <c r="F2529" s="276" t="s">
        <v>2741</v>
      </c>
      <c r="G2529" s="274"/>
      <c r="H2529" s="275" t="s">
        <v>22</v>
      </c>
      <c r="I2529" s="277"/>
      <c r="J2529" s="274"/>
      <c r="K2529" s="274"/>
      <c r="L2529" s="278"/>
      <c r="M2529" s="279"/>
      <c r="N2529" s="280"/>
      <c r="O2529" s="280"/>
      <c r="P2529" s="280"/>
      <c r="Q2529" s="280"/>
      <c r="R2529" s="280"/>
      <c r="S2529" s="280"/>
      <c r="T2529" s="281"/>
      <c r="AT2529" s="282" t="s">
        <v>218</v>
      </c>
      <c r="AU2529" s="282" t="s">
        <v>85</v>
      </c>
      <c r="AV2529" s="14" t="s">
        <v>18</v>
      </c>
      <c r="AW2529" s="14" t="s">
        <v>39</v>
      </c>
      <c r="AX2529" s="14" t="s">
        <v>76</v>
      </c>
      <c r="AY2529" s="282" t="s">
        <v>208</v>
      </c>
    </row>
    <row r="2530" spans="2:51" s="12" customFormat="1" ht="13.5">
      <c r="B2530" s="251"/>
      <c r="C2530" s="252"/>
      <c r="D2530" s="248" t="s">
        <v>218</v>
      </c>
      <c r="E2530" s="253" t="s">
        <v>22</v>
      </c>
      <c r="F2530" s="254" t="s">
        <v>2742</v>
      </c>
      <c r="G2530" s="252"/>
      <c r="H2530" s="255">
        <v>79.17</v>
      </c>
      <c r="I2530" s="256"/>
      <c r="J2530" s="252"/>
      <c r="K2530" s="252"/>
      <c r="L2530" s="257"/>
      <c r="M2530" s="258"/>
      <c r="N2530" s="259"/>
      <c r="O2530" s="259"/>
      <c r="P2530" s="259"/>
      <c r="Q2530" s="259"/>
      <c r="R2530" s="259"/>
      <c r="S2530" s="259"/>
      <c r="T2530" s="260"/>
      <c r="AT2530" s="261" t="s">
        <v>218</v>
      </c>
      <c r="AU2530" s="261" t="s">
        <v>85</v>
      </c>
      <c r="AV2530" s="12" t="s">
        <v>85</v>
      </c>
      <c r="AW2530" s="12" t="s">
        <v>39</v>
      </c>
      <c r="AX2530" s="12" t="s">
        <v>18</v>
      </c>
      <c r="AY2530" s="261" t="s">
        <v>208</v>
      </c>
    </row>
    <row r="2531" spans="2:65" s="1" customFormat="1" ht="76.5" customHeight="1">
      <c r="B2531" s="48"/>
      <c r="C2531" s="236" t="s">
        <v>2743</v>
      </c>
      <c r="D2531" s="236" t="s">
        <v>210</v>
      </c>
      <c r="E2531" s="237" t="s">
        <v>2744</v>
      </c>
      <c r="F2531" s="238" t="s">
        <v>2745</v>
      </c>
      <c r="G2531" s="239" t="s">
        <v>318</v>
      </c>
      <c r="H2531" s="240">
        <v>2</v>
      </c>
      <c r="I2531" s="241"/>
      <c r="J2531" s="242">
        <f>ROUND(I2531*H2531,2)</f>
        <v>0</v>
      </c>
      <c r="K2531" s="238" t="s">
        <v>22</v>
      </c>
      <c r="L2531" s="74"/>
      <c r="M2531" s="243" t="s">
        <v>22</v>
      </c>
      <c r="N2531" s="244" t="s">
        <v>47</v>
      </c>
      <c r="O2531" s="49"/>
      <c r="P2531" s="245">
        <f>O2531*H2531</f>
        <v>0</v>
      </c>
      <c r="Q2531" s="245">
        <v>0.036</v>
      </c>
      <c r="R2531" s="245">
        <f>Q2531*H2531</f>
        <v>0.072</v>
      </c>
      <c r="S2531" s="245">
        <v>0</v>
      </c>
      <c r="T2531" s="246">
        <f>S2531*H2531</f>
        <v>0</v>
      </c>
      <c r="AR2531" s="26" t="s">
        <v>300</v>
      </c>
      <c r="AT2531" s="26" t="s">
        <v>210</v>
      </c>
      <c r="AU2531" s="26" t="s">
        <v>85</v>
      </c>
      <c r="AY2531" s="26" t="s">
        <v>208</v>
      </c>
      <c r="BE2531" s="247">
        <f>IF(N2531="základní",J2531,0)</f>
        <v>0</v>
      </c>
      <c r="BF2531" s="247">
        <f>IF(N2531="snížená",J2531,0)</f>
        <v>0</v>
      </c>
      <c r="BG2531" s="247">
        <f>IF(N2531="zákl. přenesená",J2531,0)</f>
        <v>0</v>
      </c>
      <c r="BH2531" s="247">
        <f>IF(N2531="sníž. přenesená",J2531,0)</f>
        <v>0</v>
      </c>
      <c r="BI2531" s="247">
        <f>IF(N2531="nulová",J2531,0)</f>
        <v>0</v>
      </c>
      <c r="BJ2531" s="26" t="s">
        <v>18</v>
      </c>
      <c r="BK2531" s="247">
        <f>ROUND(I2531*H2531,2)</f>
        <v>0</v>
      </c>
      <c r="BL2531" s="26" t="s">
        <v>300</v>
      </c>
      <c r="BM2531" s="26" t="s">
        <v>2746</v>
      </c>
    </row>
    <row r="2532" spans="2:47" s="1" customFormat="1" ht="13.5">
      <c r="B2532" s="48"/>
      <c r="C2532" s="76"/>
      <c r="D2532" s="248" t="s">
        <v>391</v>
      </c>
      <c r="E2532" s="76"/>
      <c r="F2532" s="249" t="s">
        <v>2747</v>
      </c>
      <c r="G2532" s="76"/>
      <c r="H2532" s="76"/>
      <c r="I2532" s="206"/>
      <c r="J2532" s="76"/>
      <c r="K2532" s="76"/>
      <c r="L2532" s="74"/>
      <c r="M2532" s="250"/>
      <c r="N2532" s="49"/>
      <c r="O2532" s="49"/>
      <c r="P2532" s="49"/>
      <c r="Q2532" s="49"/>
      <c r="R2532" s="49"/>
      <c r="S2532" s="49"/>
      <c r="T2532" s="97"/>
      <c r="AT2532" s="26" t="s">
        <v>391</v>
      </c>
      <c r="AU2532" s="26" t="s">
        <v>85</v>
      </c>
    </row>
    <row r="2533" spans="2:51" s="14" customFormat="1" ht="13.5">
      <c r="B2533" s="273"/>
      <c r="C2533" s="274"/>
      <c r="D2533" s="248" t="s">
        <v>218</v>
      </c>
      <c r="E2533" s="275" t="s">
        <v>22</v>
      </c>
      <c r="F2533" s="276" t="s">
        <v>2682</v>
      </c>
      <c r="G2533" s="274"/>
      <c r="H2533" s="275" t="s">
        <v>22</v>
      </c>
      <c r="I2533" s="277"/>
      <c r="J2533" s="274"/>
      <c r="K2533" s="274"/>
      <c r="L2533" s="278"/>
      <c r="M2533" s="279"/>
      <c r="N2533" s="280"/>
      <c r="O2533" s="280"/>
      <c r="P2533" s="280"/>
      <c r="Q2533" s="280"/>
      <c r="R2533" s="280"/>
      <c r="S2533" s="280"/>
      <c r="T2533" s="281"/>
      <c r="AT2533" s="282" t="s">
        <v>218</v>
      </c>
      <c r="AU2533" s="282" t="s">
        <v>85</v>
      </c>
      <c r="AV2533" s="14" t="s">
        <v>18</v>
      </c>
      <c r="AW2533" s="14" t="s">
        <v>39</v>
      </c>
      <c r="AX2533" s="14" t="s">
        <v>76</v>
      </c>
      <c r="AY2533" s="282" t="s">
        <v>208</v>
      </c>
    </row>
    <row r="2534" spans="2:51" s="12" customFormat="1" ht="13.5">
      <c r="B2534" s="251"/>
      <c r="C2534" s="252"/>
      <c r="D2534" s="248" t="s">
        <v>218</v>
      </c>
      <c r="E2534" s="253" t="s">
        <v>22</v>
      </c>
      <c r="F2534" s="254" t="s">
        <v>2748</v>
      </c>
      <c r="G2534" s="252"/>
      <c r="H2534" s="255">
        <v>2</v>
      </c>
      <c r="I2534" s="256"/>
      <c r="J2534" s="252"/>
      <c r="K2534" s="252"/>
      <c r="L2534" s="257"/>
      <c r="M2534" s="258"/>
      <c r="N2534" s="259"/>
      <c r="O2534" s="259"/>
      <c r="P2534" s="259"/>
      <c r="Q2534" s="259"/>
      <c r="R2534" s="259"/>
      <c r="S2534" s="259"/>
      <c r="T2534" s="260"/>
      <c r="AT2534" s="261" t="s">
        <v>218</v>
      </c>
      <c r="AU2534" s="261" t="s">
        <v>85</v>
      </c>
      <c r="AV2534" s="12" t="s">
        <v>85</v>
      </c>
      <c r="AW2534" s="12" t="s">
        <v>39</v>
      </c>
      <c r="AX2534" s="12" t="s">
        <v>18</v>
      </c>
      <c r="AY2534" s="261" t="s">
        <v>208</v>
      </c>
    </row>
    <row r="2535" spans="2:65" s="1" customFormat="1" ht="76.5" customHeight="1">
      <c r="B2535" s="48"/>
      <c r="C2535" s="236" t="s">
        <v>2749</v>
      </c>
      <c r="D2535" s="236" t="s">
        <v>210</v>
      </c>
      <c r="E2535" s="237" t="s">
        <v>2750</v>
      </c>
      <c r="F2535" s="238" t="s">
        <v>2751</v>
      </c>
      <c r="G2535" s="239" t="s">
        <v>318</v>
      </c>
      <c r="H2535" s="240">
        <v>1</v>
      </c>
      <c r="I2535" s="241"/>
      <c r="J2535" s="242">
        <f>ROUND(I2535*H2535,2)</f>
        <v>0</v>
      </c>
      <c r="K2535" s="238" t="s">
        <v>22</v>
      </c>
      <c r="L2535" s="74"/>
      <c r="M2535" s="243" t="s">
        <v>22</v>
      </c>
      <c r="N2535" s="244" t="s">
        <v>47</v>
      </c>
      <c r="O2535" s="49"/>
      <c r="P2535" s="245">
        <f>O2535*H2535</f>
        <v>0</v>
      </c>
      <c r="Q2535" s="245">
        <v>0.039</v>
      </c>
      <c r="R2535" s="245">
        <f>Q2535*H2535</f>
        <v>0.039</v>
      </c>
      <c r="S2535" s="245">
        <v>0</v>
      </c>
      <c r="T2535" s="246">
        <f>S2535*H2535</f>
        <v>0</v>
      </c>
      <c r="AR2535" s="26" t="s">
        <v>300</v>
      </c>
      <c r="AT2535" s="26" t="s">
        <v>210</v>
      </c>
      <c r="AU2535" s="26" t="s">
        <v>85</v>
      </c>
      <c r="AY2535" s="26" t="s">
        <v>208</v>
      </c>
      <c r="BE2535" s="247">
        <f>IF(N2535="základní",J2535,0)</f>
        <v>0</v>
      </c>
      <c r="BF2535" s="247">
        <f>IF(N2535="snížená",J2535,0)</f>
        <v>0</v>
      </c>
      <c r="BG2535" s="247">
        <f>IF(N2535="zákl. přenesená",J2535,0)</f>
        <v>0</v>
      </c>
      <c r="BH2535" s="247">
        <f>IF(N2535="sníž. přenesená",J2535,0)</f>
        <v>0</v>
      </c>
      <c r="BI2535" s="247">
        <f>IF(N2535="nulová",J2535,0)</f>
        <v>0</v>
      </c>
      <c r="BJ2535" s="26" t="s">
        <v>18</v>
      </c>
      <c r="BK2535" s="247">
        <f>ROUND(I2535*H2535,2)</f>
        <v>0</v>
      </c>
      <c r="BL2535" s="26" t="s">
        <v>300</v>
      </c>
      <c r="BM2535" s="26" t="s">
        <v>2752</v>
      </c>
    </row>
    <row r="2536" spans="2:47" s="1" customFormat="1" ht="13.5">
      <c r="B2536" s="48"/>
      <c r="C2536" s="76"/>
      <c r="D2536" s="248" t="s">
        <v>391</v>
      </c>
      <c r="E2536" s="76"/>
      <c r="F2536" s="249" t="s">
        <v>2747</v>
      </c>
      <c r="G2536" s="76"/>
      <c r="H2536" s="76"/>
      <c r="I2536" s="206"/>
      <c r="J2536" s="76"/>
      <c r="K2536" s="76"/>
      <c r="L2536" s="74"/>
      <c r="M2536" s="250"/>
      <c r="N2536" s="49"/>
      <c r="O2536" s="49"/>
      <c r="P2536" s="49"/>
      <c r="Q2536" s="49"/>
      <c r="R2536" s="49"/>
      <c r="S2536" s="49"/>
      <c r="T2536" s="97"/>
      <c r="AT2536" s="26" t="s">
        <v>391</v>
      </c>
      <c r="AU2536" s="26" t="s">
        <v>85</v>
      </c>
    </row>
    <row r="2537" spans="2:51" s="14" customFormat="1" ht="13.5">
      <c r="B2537" s="273"/>
      <c r="C2537" s="274"/>
      <c r="D2537" s="248" t="s">
        <v>218</v>
      </c>
      <c r="E2537" s="275" t="s">
        <v>22</v>
      </c>
      <c r="F2537" s="276" t="s">
        <v>2682</v>
      </c>
      <c r="G2537" s="274"/>
      <c r="H2537" s="275" t="s">
        <v>22</v>
      </c>
      <c r="I2537" s="277"/>
      <c r="J2537" s="274"/>
      <c r="K2537" s="274"/>
      <c r="L2537" s="278"/>
      <c r="M2537" s="279"/>
      <c r="N2537" s="280"/>
      <c r="O2537" s="280"/>
      <c r="P2537" s="280"/>
      <c r="Q2537" s="280"/>
      <c r="R2537" s="280"/>
      <c r="S2537" s="280"/>
      <c r="T2537" s="281"/>
      <c r="AT2537" s="282" t="s">
        <v>218</v>
      </c>
      <c r="AU2537" s="282" t="s">
        <v>85</v>
      </c>
      <c r="AV2537" s="14" t="s">
        <v>18</v>
      </c>
      <c r="AW2537" s="14" t="s">
        <v>39</v>
      </c>
      <c r="AX2537" s="14" t="s">
        <v>76</v>
      </c>
      <c r="AY2537" s="282" t="s">
        <v>208</v>
      </c>
    </row>
    <row r="2538" spans="2:51" s="12" customFormat="1" ht="13.5">
      <c r="B2538" s="251"/>
      <c r="C2538" s="252"/>
      <c r="D2538" s="248" t="s">
        <v>218</v>
      </c>
      <c r="E2538" s="253" t="s">
        <v>22</v>
      </c>
      <c r="F2538" s="254" t="s">
        <v>2753</v>
      </c>
      <c r="G2538" s="252"/>
      <c r="H2538" s="255">
        <v>1</v>
      </c>
      <c r="I2538" s="256"/>
      <c r="J2538" s="252"/>
      <c r="K2538" s="252"/>
      <c r="L2538" s="257"/>
      <c r="M2538" s="258"/>
      <c r="N2538" s="259"/>
      <c r="O2538" s="259"/>
      <c r="P2538" s="259"/>
      <c r="Q2538" s="259"/>
      <c r="R2538" s="259"/>
      <c r="S2538" s="259"/>
      <c r="T2538" s="260"/>
      <c r="AT2538" s="261" t="s">
        <v>218</v>
      </c>
      <c r="AU2538" s="261" t="s">
        <v>85</v>
      </c>
      <c r="AV2538" s="12" t="s">
        <v>85</v>
      </c>
      <c r="AW2538" s="12" t="s">
        <v>39</v>
      </c>
      <c r="AX2538" s="12" t="s">
        <v>18</v>
      </c>
      <c r="AY2538" s="261" t="s">
        <v>208</v>
      </c>
    </row>
    <row r="2539" spans="2:65" s="1" customFormat="1" ht="16.5" customHeight="1">
      <c r="B2539" s="48"/>
      <c r="C2539" s="236" t="s">
        <v>2754</v>
      </c>
      <c r="D2539" s="236" t="s">
        <v>210</v>
      </c>
      <c r="E2539" s="237" t="s">
        <v>2755</v>
      </c>
      <c r="F2539" s="238" t="s">
        <v>2756</v>
      </c>
      <c r="G2539" s="239" t="s">
        <v>213</v>
      </c>
      <c r="H2539" s="240">
        <v>7.5</v>
      </c>
      <c r="I2539" s="241"/>
      <c r="J2539" s="242">
        <f>ROUND(I2539*H2539,2)</f>
        <v>0</v>
      </c>
      <c r="K2539" s="238" t="s">
        <v>214</v>
      </c>
      <c r="L2539" s="74"/>
      <c r="M2539" s="243" t="s">
        <v>22</v>
      </c>
      <c r="N2539" s="244" t="s">
        <v>47</v>
      </c>
      <c r="O2539" s="49"/>
      <c r="P2539" s="245">
        <f>O2539*H2539</f>
        <v>0</v>
      </c>
      <c r="Q2539" s="245">
        <v>0</v>
      </c>
      <c r="R2539" s="245">
        <f>Q2539*H2539</f>
        <v>0</v>
      </c>
      <c r="S2539" s="245">
        <v>0</v>
      </c>
      <c r="T2539" s="246">
        <f>S2539*H2539</f>
        <v>0</v>
      </c>
      <c r="AR2539" s="26" t="s">
        <v>300</v>
      </c>
      <c r="AT2539" s="26" t="s">
        <v>210</v>
      </c>
      <c r="AU2539" s="26" t="s">
        <v>85</v>
      </c>
      <c r="AY2539" s="26" t="s">
        <v>208</v>
      </c>
      <c r="BE2539" s="247">
        <f>IF(N2539="základní",J2539,0)</f>
        <v>0</v>
      </c>
      <c r="BF2539" s="247">
        <f>IF(N2539="snížená",J2539,0)</f>
        <v>0</v>
      </c>
      <c r="BG2539" s="247">
        <f>IF(N2539="zákl. přenesená",J2539,0)</f>
        <v>0</v>
      </c>
      <c r="BH2539" s="247">
        <f>IF(N2539="sníž. přenesená",J2539,0)</f>
        <v>0</v>
      </c>
      <c r="BI2539" s="247">
        <f>IF(N2539="nulová",J2539,0)</f>
        <v>0</v>
      </c>
      <c r="BJ2539" s="26" t="s">
        <v>18</v>
      </c>
      <c r="BK2539" s="247">
        <f>ROUND(I2539*H2539,2)</f>
        <v>0</v>
      </c>
      <c r="BL2539" s="26" t="s">
        <v>300</v>
      </c>
      <c r="BM2539" s="26" t="s">
        <v>2757</v>
      </c>
    </row>
    <row r="2540" spans="2:47" s="1" customFormat="1" ht="13.5">
      <c r="B2540" s="48"/>
      <c r="C2540" s="76"/>
      <c r="D2540" s="248" t="s">
        <v>216</v>
      </c>
      <c r="E2540" s="76"/>
      <c r="F2540" s="249" t="s">
        <v>2758</v>
      </c>
      <c r="G2540" s="76"/>
      <c r="H2540" s="76"/>
      <c r="I2540" s="206"/>
      <c r="J2540" s="76"/>
      <c r="K2540" s="76"/>
      <c r="L2540" s="74"/>
      <c r="M2540" s="250"/>
      <c r="N2540" s="49"/>
      <c r="O2540" s="49"/>
      <c r="P2540" s="49"/>
      <c r="Q2540" s="49"/>
      <c r="R2540" s="49"/>
      <c r="S2540" s="49"/>
      <c r="T2540" s="97"/>
      <c r="AT2540" s="26" t="s">
        <v>216</v>
      </c>
      <c r="AU2540" s="26" t="s">
        <v>85</v>
      </c>
    </row>
    <row r="2541" spans="2:51" s="14" customFormat="1" ht="13.5">
      <c r="B2541" s="273"/>
      <c r="C2541" s="274"/>
      <c r="D2541" s="248" t="s">
        <v>218</v>
      </c>
      <c r="E2541" s="275" t="s">
        <v>22</v>
      </c>
      <c r="F2541" s="276" t="s">
        <v>2759</v>
      </c>
      <c r="G2541" s="274"/>
      <c r="H2541" s="275" t="s">
        <v>22</v>
      </c>
      <c r="I2541" s="277"/>
      <c r="J2541" s="274"/>
      <c r="K2541" s="274"/>
      <c r="L2541" s="278"/>
      <c r="M2541" s="279"/>
      <c r="N2541" s="280"/>
      <c r="O2541" s="280"/>
      <c r="P2541" s="280"/>
      <c r="Q2541" s="280"/>
      <c r="R2541" s="280"/>
      <c r="S2541" s="280"/>
      <c r="T2541" s="281"/>
      <c r="AT2541" s="282" t="s">
        <v>218</v>
      </c>
      <c r="AU2541" s="282" t="s">
        <v>85</v>
      </c>
      <c r="AV2541" s="14" t="s">
        <v>18</v>
      </c>
      <c r="AW2541" s="14" t="s">
        <v>39</v>
      </c>
      <c r="AX2541" s="14" t="s">
        <v>76</v>
      </c>
      <c r="AY2541" s="282" t="s">
        <v>208</v>
      </c>
    </row>
    <row r="2542" spans="2:51" s="12" customFormat="1" ht="13.5">
      <c r="B2542" s="251"/>
      <c r="C2542" s="252"/>
      <c r="D2542" s="248" t="s">
        <v>218</v>
      </c>
      <c r="E2542" s="253" t="s">
        <v>22</v>
      </c>
      <c r="F2542" s="254" t="s">
        <v>2760</v>
      </c>
      <c r="G2542" s="252"/>
      <c r="H2542" s="255">
        <v>3.6</v>
      </c>
      <c r="I2542" s="256"/>
      <c r="J2542" s="252"/>
      <c r="K2542" s="252"/>
      <c r="L2542" s="257"/>
      <c r="M2542" s="258"/>
      <c r="N2542" s="259"/>
      <c r="O2542" s="259"/>
      <c r="P2542" s="259"/>
      <c r="Q2542" s="259"/>
      <c r="R2542" s="259"/>
      <c r="S2542" s="259"/>
      <c r="T2542" s="260"/>
      <c r="AT2542" s="261" t="s">
        <v>218</v>
      </c>
      <c r="AU2542" s="261" t="s">
        <v>85</v>
      </c>
      <c r="AV2542" s="12" t="s">
        <v>85</v>
      </c>
      <c r="AW2542" s="12" t="s">
        <v>39</v>
      </c>
      <c r="AX2542" s="12" t="s">
        <v>76</v>
      </c>
      <c r="AY2542" s="261" t="s">
        <v>208</v>
      </c>
    </row>
    <row r="2543" spans="2:51" s="12" customFormat="1" ht="13.5">
      <c r="B2543" s="251"/>
      <c r="C2543" s="252"/>
      <c r="D2543" s="248" t="s">
        <v>218</v>
      </c>
      <c r="E2543" s="253" t="s">
        <v>22</v>
      </c>
      <c r="F2543" s="254" t="s">
        <v>2761</v>
      </c>
      <c r="G2543" s="252"/>
      <c r="H2543" s="255">
        <v>3.9</v>
      </c>
      <c r="I2543" s="256"/>
      <c r="J2543" s="252"/>
      <c r="K2543" s="252"/>
      <c r="L2543" s="257"/>
      <c r="M2543" s="258"/>
      <c r="N2543" s="259"/>
      <c r="O2543" s="259"/>
      <c r="P2543" s="259"/>
      <c r="Q2543" s="259"/>
      <c r="R2543" s="259"/>
      <c r="S2543" s="259"/>
      <c r="T2543" s="260"/>
      <c r="AT2543" s="261" t="s">
        <v>218</v>
      </c>
      <c r="AU2543" s="261" t="s">
        <v>85</v>
      </c>
      <c r="AV2543" s="12" t="s">
        <v>85</v>
      </c>
      <c r="AW2543" s="12" t="s">
        <v>39</v>
      </c>
      <c r="AX2543" s="12" t="s">
        <v>76</v>
      </c>
      <c r="AY2543" s="261" t="s">
        <v>208</v>
      </c>
    </row>
    <row r="2544" spans="2:51" s="13" customFormat="1" ht="13.5">
      <c r="B2544" s="262"/>
      <c r="C2544" s="263"/>
      <c r="D2544" s="248" t="s">
        <v>218</v>
      </c>
      <c r="E2544" s="264" t="s">
        <v>22</v>
      </c>
      <c r="F2544" s="265" t="s">
        <v>259</v>
      </c>
      <c r="G2544" s="263"/>
      <c r="H2544" s="266">
        <v>7.5</v>
      </c>
      <c r="I2544" s="267"/>
      <c r="J2544" s="263"/>
      <c r="K2544" s="263"/>
      <c r="L2544" s="268"/>
      <c r="M2544" s="269"/>
      <c r="N2544" s="270"/>
      <c r="O2544" s="270"/>
      <c r="P2544" s="270"/>
      <c r="Q2544" s="270"/>
      <c r="R2544" s="270"/>
      <c r="S2544" s="270"/>
      <c r="T2544" s="271"/>
      <c r="AT2544" s="272" t="s">
        <v>218</v>
      </c>
      <c r="AU2544" s="272" t="s">
        <v>85</v>
      </c>
      <c r="AV2544" s="13" t="s">
        <v>121</v>
      </c>
      <c r="AW2544" s="13" t="s">
        <v>39</v>
      </c>
      <c r="AX2544" s="13" t="s">
        <v>18</v>
      </c>
      <c r="AY2544" s="272" t="s">
        <v>208</v>
      </c>
    </row>
    <row r="2545" spans="2:65" s="1" customFormat="1" ht="16.5" customHeight="1">
      <c r="B2545" s="48"/>
      <c r="C2545" s="286" t="s">
        <v>2762</v>
      </c>
      <c r="D2545" s="286" t="s">
        <v>468</v>
      </c>
      <c r="E2545" s="287" t="s">
        <v>2763</v>
      </c>
      <c r="F2545" s="288" t="s">
        <v>2764</v>
      </c>
      <c r="G2545" s="289" t="s">
        <v>213</v>
      </c>
      <c r="H2545" s="290">
        <v>3.6</v>
      </c>
      <c r="I2545" s="291"/>
      <c r="J2545" s="292">
        <f>ROUND(I2545*H2545,2)</f>
        <v>0</v>
      </c>
      <c r="K2545" s="288" t="s">
        <v>22</v>
      </c>
      <c r="L2545" s="293"/>
      <c r="M2545" s="294" t="s">
        <v>22</v>
      </c>
      <c r="N2545" s="295" t="s">
        <v>47</v>
      </c>
      <c r="O2545" s="49"/>
      <c r="P2545" s="245">
        <f>O2545*H2545</f>
        <v>0</v>
      </c>
      <c r="Q2545" s="245">
        <v>0.014</v>
      </c>
      <c r="R2545" s="245">
        <f>Q2545*H2545</f>
        <v>0.0504</v>
      </c>
      <c r="S2545" s="245">
        <v>0</v>
      </c>
      <c r="T2545" s="246">
        <f>S2545*H2545</f>
        <v>0</v>
      </c>
      <c r="AR2545" s="26" t="s">
        <v>559</v>
      </c>
      <c r="AT2545" s="26" t="s">
        <v>468</v>
      </c>
      <c r="AU2545" s="26" t="s">
        <v>85</v>
      </c>
      <c r="AY2545" s="26" t="s">
        <v>208</v>
      </c>
      <c r="BE2545" s="247">
        <f>IF(N2545="základní",J2545,0)</f>
        <v>0</v>
      </c>
      <c r="BF2545" s="247">
        <f>IF(N2545="snížená",J2545,0)</f>
        <v>0</v>
      </c>
      <c r="BG2545" s="247">
        <f>IF(N2545="zákl. přenesená",J2545,0)</f>
        <v>0</v>
      </c>
      <c r="BH2545" s="247">
        <f>IF(N2545="sníž. přenesená",J2545,0)</f>
        <v>0</v>
      </c>
      <c r="BI2545" s="247">
        <f>IF(N2545="nulová",J2545,0)</f>
        <v>0</v>
      </c>
      <c r="BJ2545" s="26" t="s">
        <v>18</v>
      </c>
      <c r="BK2545" s="247">
        <f>ROUND(I2545*H2545,2)</f>
        <v>0</v>
      </c>
      <c r="BL2545" s="26" t="s">
        <v>300</v>
      </c>
      <c r="BM2545" s="26" t="s">
        <v>2765</v>
      </c>
    </row>
    <row r="2546" spans="2:51" s="14" customFormat="1" ht="13.5">
      <c r="B2546" s="273"/>
      <c r="C2546" s="274"/>
      <c r="D2546" s="248" t="s">
        <v>218</v>
      </c>
      <c r="E2546" s="275" t="s">
        <v>22</v>
      </c>
      <c r="F2546" s="276" t="s">
        <v>2759</v>
      </c>
      <c r="G2546" s="274"/>
      <c r="H2546" s="275" t="s">
        <v>22</v>
      </c>
      <c r="I2546" s="277"/>
      <c r="J2546" s="274"/>
      <c r="K2546" s="274"/>
      <c r="L2546" s="278"/>
      <c r="M2546" s="279"/>
      <c r="N2546" s="280"/>
      <c r="O2546" s="280"/>
      <c r="P2546" s="280"/>
      <c r="Q2546" s="280"/>
      <c r="R2546" s="280"/>
      <c r="S2546" s="280"/>
      <c r="T2546" s="281"/>
      <c r="AT2546" s="282" t="s">
        <v>218</v>
      </c>
      <c r="AU2546" s="282" t="s">
        <v>85</v>
      </c>
      <c r="AV2546" s="14" t="s">
        <v>18</v>
      </c>
      <c r="AW2546" s="14" t="s">
        <v>39</v>
      </c>
      <c r="AX2546" s="14" t="s">
        <v>76</v>
      </c>
      <c r="AY2546" s="282" t="s">
        <v>208</v>
      </c>
    </row>
    <row r="2547" spans="2:51" s="12" customFormat="1" ht="13.5">
      <c r="B2547" s="251"/>
      <c r="C2547" s="252"/>
      <c r="D2547" s="248" t="s">
        <v>218</v>
      </c>
      <c r="E2547" s="253" t="s">
        <v>22</v>
      </c>
      <c r="F2547" s="254" t="s">
        <v>2760</v>
      </c>
      <c r="G2547" s="252"/>
      <c r="H2547" s="255">
        <v>3.6</v>
      </c>
      <c r="I2547" s="256"/>
      <c r="J2547" s="252"/>
      <c r="K2547" s="252"/>
      <c r="L2547" s="257"/>
      <c r="M2547" s="258"/>
      <c r="N2547" s="259"/>
      <c r="O2547" s="259"/>
      <c r="P2547" s="259"/>
      <c r="Q2547" s="259"/>
      <c r="R2547" s="259"/>
      <c r="S2547" s="259"/>
      <c r="T2547" s="260"/>
      <c r="AT2547" s="261" t="s">
        <v>218</v>
      </c>
      <c r="AU2547" s="261" t="s">
        <v>85</v>
      </c>
      <c r="AV2547" s="12" t="s">
        <v>85</v>
      </c>
      <c r="AW2547" s="12" t="s">
        <v>39</v>
      </c>
      <c r="AX2547" s="12" t="s">
        <v>18</v>
      </c>
      <c r="AY2547" s="261" t="s">
        <v>208</v>
      </c>
    </row>
    <row r="2548" spans="2:65" s="1" customFormat="1" ht="16.5" customHeight="1">
      <c r="B2548" s="48"/>
      <c r="C2548" s="286" t="s">
        <v>2766</v>
      </c>
      <c r="D2548" s="286" t="s">
        <v>468</v>
      </c>
      <c r="E2548" s="287" t="s">
        <v>2767</v>
      </c>
      <c r="F2548" s="288" t="s">
        <v>2768</v>
      </c>
      <c r="G2548" s="289" t="s">
        <v>213</v>
      </c>
      <c r="H2548" s="290">
        <v>3.9</v>
      </c>
      <c r="I2548" s="291"/>
      <c r="J2548" s="292">
        <f>ROUND(I2548*H2548,2)</f>
        <v>0</v>
      </c>
      <c r="K2548" s="288" t="s">
        <v>22</v>
      </c>
      <c r="L2548" s="293"/>
      <c r="M2548" s="294" t="s">
        <v>22</v>
      </c>
      <c r="N2548" s="295" t="s">
        <v>47</v>
      </c>
      <c r="O2548" s="49"/>
      <c r="P2548" s="245">
        <f>O2548*H2548</f>
        <v>0</v>
      </c>
      <c r="Q2548" s="245">
        <v>0.01</v>
      </c>
      <c r="R2548" s="245">
        <f>Q2548*H2548</f>
        <v>0.039</v>
      </c>
      <c r="S2548" s="245">
        <v>0</v>
      </c>
      <c r="T2548" s="246">
        <f>S2548*H2548</f>
        <v>0</v>
      </c>
      <c r="AR2548" s="26" t="s">
        <v>559</v>
      </c>
      <c r="AT2548" s="26" t="s">
        <v>468</v>
      </c>
      <c r="AU2548" s="26" t="s">
        <v>85</v>
      </c>
      <c r="AY2548" s="26" t="s">
        <v>208</v>
      </c>
      <c r="BE2548" s="247">
        <f>IF(N2548="základní",J2548,0)</f>
        <v>0</v>
      </c>
      <c r="BF2548" s="247">
        <f>IF(N2548="snížená",J2548,0)</f>
        <v>0</v>
      </c>
      <c r="BG2548" s="247">
        <f>IF(N2548="zákl. přenesená",J2548,0)</f>
        <v>0</v>
      </c>
      <c r="BH2548" s="247">
        <f>IF(N2548="sníž. přenesená",J2548,0)</f>
        <v>0</v>
      </c>
      <c r="BI2548" s="247">
        <f>IF(N2548="nulová",J2548,0)</f>
        <v>0</v>
      </c>
      <c r="BJ2548" s="26" t="s">
        <v>18</v>
      </c>
      <c r="BK2548" s="247">
        <f>ROUND(I2548*H2548,2)</f>
        <v>0</v>
      </c>
      <c r="BL2548" s="26" t="s">
        <v>300</v>
      </c>
      <c r="BM2548" s="26" t="s">
        <v>2769</v>
      </c>
    </row>
    <row r="2549" spans="2:51" s="14" customFormat="1" ht="13.5">
      <c r="B2549" s="273"/>
      <c r="C2549" s="274"/>
      <c r="D2549" s="248" t="s">
        <v>218</v>
      </c>
      <c r="E2549" s="275" t="s">
        <v>22</v>
      </c>
      <c r="F2549" s="276" t="s">
        <v>2759</v>
      </c>
      <c r="G2549" s="274"/>
      <c r="H2549" s="275" t="s">
        <v>22</v>
      </c>
      <c r="I2549" s="277"/>
      <c r="J2549" s="274"/>
      <c r="K2549" s="274"/>
      <c r="L2549" s="278"/>
      <c r="M2549" s="279"/>
      <c r="N2549" s="280"/>
      <c r="O2549" s="280"/>
      <c r="P2549" s="280"/>
      <c r="Q2549" s="280"/>
      <c r="R2549" s="280"/>
      <c r="S2549" s="280"/>
      <c r="T2549" s="281"/>
      <c r="AT2549" s="282" t="s">
        <v>218</v>
      </c>
      <c r="AU2549" s="282" t="s">
        <v>85</v>
      </c>
      <c r="AV2549" s="14" t="s">
        <v>18</v>
      </c>
      <c r="AW2549" s="14" t="s">
        <v>39</v>
      </c>
      <c r="AX2549" s="14" t="s">
        <v>76</v>
      </c>
      <c r="AY2549" s="282" t="s">
        <v>208</v>
      </c>
    </row>
    <row r="2550" spans="2:51" s="12" customFormat="1" ht="13.5">
      <c r="B2550" s="251"/>
      <c r="C2550" s="252"/>
      <c r="D2550" s="248" t="s">
        <v>218</v>
      </c>
      <c r="E2550" s="253" t="s">
        <v>22</v>
      </c>
      <c r="F2550" s="254" t="s">
        <v>2761</v>
      </c>
      <c r="G2550" s="252"/>
      <c r="H2550" s="255">
        <v>3.9</v>
      </c>
      <c r="I2550" s="256"/>
      <c r="J2550" s="252"/>
      <c r="K2550" s="252"/>
      <c r="L2550" s="257"/>
      <c r="M2550" s="258"/>
      <c r="N2550" s="259"/>
      <c r="O2550" s="259"/>
      <c r="P2550" s="259"/>
      <c r="Q2550" s="259"/>
      <c r="R2550" s="259"/>
      <c r="S2550" s="259"/>
      <c r="T2550" s="260"/>
      <c r="AT2550" s="261" t="s">
        <v>218</v>
      </c>
      <c r="AU2550" s="261" t="s">
        <v>85</v>
      </c>
      <c r="AV2550" s="12" t="s">
        <v>85</v>
      </c>
      <c r="AW2550" s="12" t="s">
        <v>39</v>
      </c>
      <c r="AX2550" s="12" t="s">
        <v>18</v>
      </c>
      <c r="AY2550" s="261" t="s">
        <v>208</v>
      </c>
    </row>
    <row r="2551" spans="2:65" s="1" customFormat="1" ht="25.5" customHeight="1">
      <c r="B2551" s="48"/>
      <c r="C2551" s="236" t="s">
        <v>2770</v>
      </c>
      <c r="D2551" s="236" t="s">
        <v>210</v>
      </c>
      <c r="E2551" s="237" t="s">
        <v>2771</v>
      </c>
      <c r="F2551" s="238" t="s">
        <v>2772</v>
      </c>
      <c r="G2551" s="239" t="s">
        <v>269</v>
      </c>
      <c r="H2551" s="240">
        <v>22</v>
      </c>
      <c r="I2551" s="241"/>
      <c r="J2551" s="242">
        <f>ROUND(I2551*H2551,2)</f>
        <v>0</v>
      </c>
      <c r="K2551" s="238" t="s">
        <v>214</v>
      </c>
      <c r="L2551" s="74"/>
      <c r="M2551" s="243" t="s">
        <v>22</v>
      </c>
      <c r="N2551" s="244" t="s">
        <v>47</v>
      </c>
      <c r="O2551" s="49"/>
      <c r="P2551" s="245">
        <f>O2551*H2551</f>
        <v>0</v>
      </c>
      <c r="Q2551" s="245">
        <v>0</v>
      </c>
      <c r="R2551" s="245">
        <f>Q2551*H2551</f>
        <v>0</v>
      </c>
      <c r="S2551" s="245">
        <v>0</v>
      </c>
      <c r="T2551" s="246">
        <f>S2551*H2551</f>
        <v>0</v>
      </c>
      <c r="AR2551" s="26" t="s">
        <v>300</v>
      </c>
      <c r="AT2551" s="26" t="s">
        <v>210</v>
      </c>
      <c r="AU2551" s="26" t="s">
        <v>85</v>
      </c>
      <c r="AY2551" s="26" t="s">
        <v>208</v>
      </c>
      <c r="BE2551" s="247">
        <f>IF(N2551="základní",J2551,0)</f>
        <v>0</v>
      </c>
      <c r="BF2551" s="247">
        <f>IF(N2551="snížená",J2551,0)</f>
        <v>0</v>
      </c>
      <c r="BG2551" s="247">
        <f>IF(N2551="zákl. přenesená",J2551,0)</f>
        <v>0</v>
      </c>
      <c r="BH2551" s="247">
        <f>IF(N2551="sníž. přenesená",J2551,0)</f>
        <v>0</v>
      </c>
      <c r="BI2551" s="247">
        <f>IF(N2551="nulová",J2551,0)</f>
        <v>0</v>
      </c>
      <c r="BJ2551" s="26" t="s">
        <v>18</v>
      </c>
      <c r="BK2551" s="247">
        <f>ROUND(I2551*H2551,2)</f>
        <v>0</v>
      </c>
      <c r="BL2551" s="26" t="s">
        <v>300</v>
      </c>
      <c r="BM2551" s="26" t="s">
        <v>2773</v>
      </c>
    </row>
    <row r="2552" spans="2:47" s="1" customFormat="1" ht="13.5">
      <c r="B2552" s="48"/>
      <c r="C2552" s="76"/>
      <c r="D2552" s="248" t="s">
        <v>216</v>
      </c>
      <c r="E2552" s="76"/>
      <c r="F2552" s="249" t="s">
        <v>2758</v>
      </c>
      <c r="G2552" s="76"/>
      <c r="H2552" s="76"/>
      <c r="I2552" s="206"/>
      <c r="J2552" s="76"/>
      <c r="K2552" s="76"/>
      <c r="L2552" s="74"/>
      <c r="M2552" s="250"/>
      <c r="N2552" s="49"/>
      <c r="O2552" s="49"/>
      <c r="P2552" s="49"/>
      <c r="Q2552" s="49"/>
      <c r="R2552" s="49"/>
      <c r="S2552" s="49"/>
      <c r="T2552" s="97"/>
      <c r="AT2552" s="26" t="s">
        <v>216</v>
      </c>
      <c r="AU2552" s="26" t="s">
        <v>85</v>
      </c>
    </row>
    <row r="2553" spans="2:51" s="14" customFormat="1" ht="13.5">
      <c r="B2553" s="273"/>
      <c r="C2553" s="274"/>
      <c r="D2553" s="248" t="s">
        <v>218</v>
      </c>
      <c r="E2553" s="275" t="s">
        <v>22</v>
      </c>
      <c r="F2553" s="276" t="s">
        <v>2759</v>
      </c>
      <c r="G2553" s="274"/>
      <c r="H2553" s="275" t="s">
        <v>22</v>
      </c>
      <c r="I2553" s="277"/>
      <c r="J2553" s="274"/>
      <c r="K2553" s="274"/>
      <c r="L2553" s="278"/>
      <c r="M2553" s="279"/>
      <c r="N2553" s="280"/>
      <c r="O2553" s="280"/>
      <c r="P2553" s="280"/>
      <c r="Q2553" s="280"/>
      <c r="R2553" s="280"/>
      <c r="S2553" s="280"/>
      <c r="T2553" s="281"/>
      <c r="AT2553" s="282" t="s">
        <v>218</v>
      </c>
      <c r="AU2553" s="282" t="s">
        <v>85</v>
      </c>
      <c r="AV2553" s="14" t="s">
        <v>18</v>
      </c>
      <c r="AW2553" s="14" t="s">
        <v>39</v>
      </c>
      <c r="AX2553" s="14" t="s">
        <v>76</v>
      </c>
      <c r="AY2553" s="282" t="s">
        <v>208</v>
      </c>
    </row>
    <row r="2554" spans="2:51" s="12" customFormat="1" ht="13.5">
      <c r="B2554" s="251"/>
      <c r="C2554" s="252"/>
      <c r="D2554" s="248" t="s">
        <v>218</v>
      </c>
      <c r="E2554" s="253" t="s">
        <v>22</v>
      </c>
      <c r="F2554" s="254" t="s">
        <v>2774</v>
      </c>
      <c r="G2554" s="252"/>
      <c r="H2554" s="255">
        <v>10.8</v>
      </c>
      <c r="I2554" s="256"/>
      <c r="J2554" s="252"/>
      <c r="K2554" s="252"/>
      <c r="L2554" s="257"/>
      <c r="M2554" s="258"/>
      <c r="N2554" s="259"/>
      <c r="O2554" s="259"/>
      <c r="P2554" s="259"/>
      <c r="Q2554" s="259"/>
      <c r="R2554" s="259"/>
      <c r="S2554" s="259"/>
      <c r="T2554" s="260"/>
      <c r="AT2554" s="261" t="s">
        <v>218</v>
      </c>
      <c r="AU2554" s="261" t="s">
        <v>85</v>
      </c>
      <c r="AV2554" s="12" t="s">
        <v>85</v>
      </c>
      <c r="AW2554" s="12" t="s">
        <v>39</v>
      </c>
      <c r="AX2554" s="12" t="s">
        <v>76</v>
      </c>
      <c r="AY2554" s="261" t="s">
        <v>208</v>
      </c>
    </row>
    <row r="2555" spans="2:51" s="12" customFormat="1" ht="13.5">
      <c r="B2555" s="251"/>
      <c r="C2555" s="252"/>
      <c r="D2555" s="248" t="s">
        <v>218</v>
      </c>
      <c r="E2555" s="253" t="s">
        <v>22</v>
      </c>
      <c r="F2555" s="254" t="s">
        <v>2775</v>
      </c>
      <c r="G2555" s="252"/>
      <c r="H2555" s="255">
        <v>11.2</v>
      </c>
      <c r="I2555" s="256"/>
      <c r="J2555" s="252"/>
      <c r="K2555" s="252"/>
      <c r="L2555" s="257"/>
      <c r="M2555" s="258"/>
      <c r="N2555" s="259"/>
      <c r="O2555" s="259"/>
      <c r="P2555" s="259"/>
      <c r="Q2555" s="259"/>
      <c r="R2555" s="259"/>
      <c r="S2555" s="259"/>
      <c r="T2555" s="260"/>
      <c r="AT2555" s="261" t="s">
        <v>218</v>
      </c>
      <c r="AU2555" s="261" t="s">
        <v>85</v>
      </c>
      <c r="AV2555" s="12" t="s">
        <v>85</v>
      </c>
      <c r="AW2555" s="12" t="s">
        <v>39</v>
      </c>
      <c r="AX2555" s="12" t="s">
        <v>76</v>
      </c>
      <c r="AY2555" s="261" t="s">
        <v>208</v>
      </c>
    </row>
    <row r="2556" spans="2:51" s="13" customFormat="1" ht="13.5">
      <c r="B2556" s="262"/>
      <c r="C2556" s="263"/>
      <c r="D2556" s="248" t="s">
        <v>218</v>
      </c>
      <c r="E2556" s="264" t="s">
        <v>22</v>
      </c>
      <c r="F2556" s="265" t="s">
        <v>259</v>
      </c>
      <c r="G2556" s="263"/>
      <c r="H2556" s="266">
        <v>22</v>
      </c>
      <c r="I2556" s="267"/>
      <c r="J2556" s="263"/>
      <c r="K2556" s="263"/>
      <c r="L2556" s="268"/>
      <c r="M2556" s="269"/>
      <c r="N2556" s="270"/>
      <c r="O2556" s="270"/>
      <c r="P2556" s="270"/>
      <c r="Q2556" s="270"/>
      <c r="R2556" s="270"/>
      <c r="S2556" s="270"/>
      <c r="T2556" s="271"/>
      <c r="AT2556" s="272" t="s">
        <v>218</v>
      </c>
      <c r="AU2556" s="272" t="s">
        <v>85</v>
      </c>
      <c r="AV2556" s="13" t="s">
        <v>121</v>
      </c>
      <c r="AW2556" s="13" t="s">
        <v>39</v>
      </c>
      <c r="AX2556" s="13" t="s">
        <v>18</v>
      </c>
      <c r="AY2556" s="272" t="s">
        <v>208</v>
      </c>
    </row>
    <row r="2557" spans="2:65" s="1" customFormat="1" ht="16.5" customHeight="1">
      <c r="B2557" s="48"/>
      <c r="C2557" s="286" t="s">
        <v>2776</v>
      </c>
      <c r="D2557" s="286" t="s">
        <v>468</v>
      </c>
      <c r="E2557" s="287" t="s">
        <v>2777</v>
      </c>
      <c r="F2557" s="288" t="s">
        <v>2778</v>
      </c>
      <c r="G2557" s="289" t="s">
        <v>269</v>
      </c>
      <c r="H2557" s="290">
        <v>24.2</v>
      </c>
      <c r="I2557" s="291"/>
      <c r="J2557" s="292">
        <f>ROUND(I2557*H2557,2)</f>
        <v>0</v>
      </c>
      <c r="K2557" s="288" t="s">
        <v>214</v>
      </c>
      <c r="L2557" s="293"/>
      <c r="M2557" s="294" t="s">
        <v>22</v>
      </c>
      <c r="N2557" s="295" t="s">
        <v>47</v>
      </c>
      <c r="O2557" s="49"/>
      <c r="P2557" s="245">
        <f>O2557*H2557</f>
        <v>0</v>
      </c>
      <c r="Q2557" s="245">
        <v>0.0002</v>
      </c>
      <c r="R2557" s="245">
        <f>Q2557*H2557</f>
        <v>0.00484</v>
      </c>
      <c r="S2557" s="245">
        <v>0</v>
      </c>
      <c r="T2557" s="246">
        <f>S2557*H2557</f>
        <v>0</v>
      </c>
      <c r="AR2557" s="26" t="s">
        <v>559</v>
      </c>
      <c r="AT2557" s="26" t="s">
        <v>468</v>
      </c>
      <c r="AU2557" s="26" t="s">
        <v>85</v>
      </c>
      <c r="AY2557" s="26" t="s">
        <v>208</v>
      </c>
      <c r="BE2557" s="247">
        <f>IF(N2557="základní",J2557,0)</f>
        <v>0</v>
      </c>
      <c r="BF2557" s="247">
        <f>IF(N2557="snížená",J2557,0)</f>
        <v>0</v>
      </c>
      <c r="BG2557" s="247">
        <f>IF(N2557="zákl. přenesená",J2557,0)</f>
        <v>0</v>
      </c>
      <c r="BH2557" s="247">
        <f>IF(N2557="sníž. přenesená",J2557,0)</f>
        <v>0</v>
      </c>
      <c r="BI2557" s="247">
        <f>IF(N2557="nulová",J2557,0)</f>
        <v>0</v>
      </c>
      <c r="BJ2557" s="26" t="s">
        <v>18</v>
      </c>
      <c r="BK2557" s="247">
        <f>ROUND(I2557*H2557,2)</f>
        <v>0</v>
      </c>
      <c r="BL2557" s="26" t="s">
        <v>300</v>
      </c>
      <c r="BM2557" s="26" t="s">
        <v>2779</v>
      </c>
    </row>
    <row r="2558" spans="2:51" s="14" customFormat="1" ht="13.5">
      <c r="B2558" s="273"/>
      <c r="C2558" s="274"/>
      <c r="D2558" s="248" t="s">
        <v>218</v>
      </c>
      <c r="E2558" s="275" t="s">
        <v>22</v>
      </c>
      <c r="F2558" s="276" t="s">
        <v>2759</v>
      </c>
      <c r="G2558" s="274"/>
      <c r="H2558" s="275" t="s">
        <v>22</v>
      </c>
      <c r="I2558" s="277"/>
      <c r="J2558" s="274"/>
      <c r="K2558" s="274"/>
      <c r="L2558" s="278"/>
      <c r="M2558" s="279"/>
      <c r="N2558" s="280"/>
      <c r="O2558" s="280"/>
      <c r="P2558" s="280"/>
      <c r="Q2558" s="280"/>
      <c r="R2558" s="280"/>
      <c r="S2558" s="280"/>
      <c r="T2558" s="281"/>
      <c r="AT2558" s="282" t="s">
        <v>218</v>
      </c>
      <c r="AU2558" s="282" t="s">
        <v>85</v>
      </c>
      <c r="AV2558" s="14" t="s">
        <v>18</v>
      </c>
      <c r="AW2558" s="14" t="s">
        <v>39</v>
      </c>
      <c r="AX2558" s="14" t="s">
        <v>76</v>
      </c>
      <c r="AY2558" s="282" t="s">
        <v>208</v>
      </c>
    </row>
    <row r="2559" spans="2:51" s="12" customFormat="1" ht="13.5">
      <c r="B2559" s="251"/>
      <c r="C2559" s="252"/>
      <c r="D2559" s="248" t="s">
        <v>218</v>
      </c>
      <c r="E2559" s="253" t="s">
        <v>22</v>
      </c>
      <c r="F2559" s="254" t="s">
        <v>2774</v>
      </c>
      <c r="G2559" s="252"/>
      <c r="H2559" s="255">
        <v>10.8</v>
      </c>
      <c r="I2559" s="256"/>
      <c r="J2559" s="252"/>
      <c r="K2559" s="252"/>
      <c r="L2559" s="257"/>
      <c r="M2559" s="258"/>
      <c r="N2559" s="259"/>
      <c r="O2559" s="259"/>
      <c r="P2559" s="259"/>
      <c r="Q2559" s="259"/>
      <c r="R2559" s="259"/>
      <c r="S2559" s="259"/>
      <c r="T2559" s="260"/>
      <c r="AT2559" s="261" t="s">
        <v>218</v>
      </c>
      <c r="AU2559" s="261" t="s">
        <v>85</v>
      </c>
      <c r="AV2559" s="12" t="s">
        <v>85</v>
      </c>
      <c r="AW2559" s="12" t="s">
        <v>39</v>
      </c>
      <c r="AX2559" s="12" t="s">
        <v>76</v>
      </c>
      <c r="AY2559" s="261" t="s">
        <v>208</v>
      </c>
    </row>
    <row r="2560" spans="2:51" s="12" customFormat="1" ht="13.5">
      <c r="B2560" s="251"/>
      <c r="C2560" s="252"/>
      <c r="D2560" s="248" t="s">
        <v>218</v>
      </c>
      <c r="E2560" s="253" t="s">
        <v>22</v>
      </c>
      <c r="F2560" s="254" t="s">
        <v>2775</v>
      </c>
      <c r="G2560" s="252"/>
      <c r="H2560" s="255">
        <v>11.2</v>
      </c>
      <c r="I2560" s="256"/>
      <c r="J2560" s="252"/>
      <c r="K2560" s="252"/>
      <c r="L2560" s="257"/>
      <c r="M2560" s="258"/>
      <c r="N2560" s="259"/>
      <c r="O2560" s="259"/>
      <c r="P2560" s="259"/>
      <c r="Q2560" s="259"/>
      <c r="R2560" s="259"/>
      <c r="S2560" s="259"/>
      <c r="T2560" s="260"/>
      <c r="AT2560" s="261" t="s">
        <v>218</v>
      </c>
      <c r="AU2560" s="261" t="s">
        <v>85</v>
      </c>
      <c r="AV2560" s="12" t="s">
        <v>85</v>
      </c>
      <c r="AW2560" s="12" t="s">
        <v>39</v>
      </c>
      <c r="AX2560" s="12" t="s">
        <v>76</v>
      </c>
      <c r="AY2560" s="261" t="s">
        <v>208</v>
      </c>
    </row>
    <row r="2561" spans="2:51" s="13" customFormat="1" ht="13.5">
      <c r="B2561" s="262"/>
      <c r="C2561" s="263"/>
      <c r="D2561" s="248" t="s">
        <v>218</v>
      </c>
      <c r="E2561" s="264" t="s">
        <v>22</v>
      </c>
      <c r="F2561" s="265" t="s">
        <v>259</v>
      </c>
      <c r="G2561" s="263"/>
      <c r="H2561" s="266">
        <v>22</v>
      </c>
      <c r="I2561" s="267"/>
      <c r="J2561" s="263"/>
      <c r="K2561" s="263"/>
      <c r="L2561" s="268"/>
      <c r="M2561" s="269"/>
      <c r="N2561" s="270"/>
      <c r="O2561" s="270"/>
      <c r="P2561" s="270"/>
      <c r="Q2561" s="270"/>
      <c r="R2561" s="270"/>
      <c r="S2561" s="270"/>
      <c r="T2561" s="271"/>
      <c r="AT2561" s="272" t="s">
        <v>218</v>
      </c>
      <c r="AU2561" s="272" t="s">
        <v>85</v>
      </c>
      <c r="AV2561" s="13" t="s">
        <v>121</v>
      </c>
      <c r="AW2561" s="13" t="s">
        <v>39</v>
      </c>
      <c r="AX2561" s="13" t="s">
        <v>18</v>
      </c>
      <c r="AY2561" s="272" t="s">
        <v>208</v>
      </c>
    </row>
    <row r="2562" spans="2:51" s="12" customFormat="1" ht="13.5">
      <c r="B2562" s="251"/>
      <c r="C2562" s="252"/>
      <c r="D2562" s="248" t="s">
        <v>218</v>
      </c>
      <c r="E2562" s="252"/>
      <c r="F2562" s="254" t="s">
        <v>2780</v>
      </c>
      <c r="G2562" s="252"/>
      <c r="H2562" s="255">
        <v>24.2</v>
      </c>
      <c r="I2562" s="256"/>
      <c r="J2562" s="252"/>
      <c r="K2562" s="252"/>
      <c r="L2562" s="257"/>
      <c r="M2562" s="258"/>
      <c r="N2562" s="259"/>
      <c r="O2562" s="259"/>
      <c r="P2562" s="259"/>
      <c r="Q2562" s="259"/>
      <c r="R2562" s="259"/>
      <c r="S2562" s="259"/>
      <c r="T2562" s="260"/>
      <c r="AT2562" s="261" t="s">
        <v>218</v>
      </c>
      <c r="AU2562" s="261" t="s">
        <v>85</v>
      </c>
      <c r="AV2562" s="12" t="s">
        <v>85</v>
      </c>
      <c r="AW2562" s="12" t="s">
        <v>6</v>
      </c>
      <c r="AX2562" s="12" t="s">
        <v>18</v>
      </c>
      <c r="AY2562" s="261" t="s">
        <v>208</v>
      </c>
    </row>
    <row r="2563" spans="2:65" s="1" customFormat="1" ht="16.5" customHeight="1">
      <c r="B2563" s="48"/>
      <c r="C2563" s="236" t="s">
        <v>2781</v>
      </c>
      <c r="D2563" s="236" t="s">
        <v>210</v>
      </c>
      <c r="E2563" s="237" t="s">
        <v>2782</v>
      </c>
      <c r="F2563" s="238" t="s">
        <v>2783</v>
      </c>
      <c r="G2563" s="239" t="s">
        <v>227</v>
      </c>
      <c r="H2563" s="240">
        <v>1</v>
      </c>
      <c r="I2563" s="241"/>
      <c r="J2563" s="242">
        <f>ROUND(I2563*H2563,2)</f>
        <v>0</v>
      </c>
      <c r="K2563" s="238" t="s">
        <v>22</v>
      </c>
      <c r="L2563" s="74"/>
      <c r="M2563" s="243" t="s">
        <v>22</v>
      </c>
      <c r="N2563" s="244" t="s">
        <v>47</v>
      </c>
      <c r="O2563" s="49"/>
      <c r="P2563" s="245">
        <f>O2563*H2563</f>
        <v>0</v>
      </c>
      <c r="Q2563" s="245">
        <v>0.00013</v>
      </c>
      <c r="R2563" s="245">
        <f>Q2563*H2563</f>
        <v>0.00013</v>
      </c>
      <c r="S2563" s="245">
        <v>0</v>
      </c>
      <c r="T2563" s="246">
        <f>S2563*H2563</f>
        <v>0</v>
      </c>
      <c r="AR2563" s="26" t="s">
        <v>300</v>
      </c>
      <c r="AT2563" s="26" t="s">
        <v>210</v>
      </c>
      <c r="AU2563" s="26" t="s">
        <v>85</v>
      </c>
      <c r="AY2563" s="26" t="s">
        <v>208</v>
      </c>
      <c r="BE2563" s="247">
        <f>IF(N2563="základní",J2563,0)</f>
        <v>0</v>
      </c>
      <c r="BF2563" s="247">
        <f>IF(N2563="snížená",J2563,0)</f>
        <v>0</v>
      </c>
      <c r="BG2563" s="247">
        <f>IF(N2563="zákl. přenesená",J2563,0)</f>
        <v>0</v>
      </c>
      <c r="BH2563" s="247">
        <f>IF(N2563="sníž. přenesená",J2563,0)</f>
        <v>0</v>
      </c>
      <c r="BI2563" s="247">
        <f>IF(N2563="nulová",J2563,0)</f>
        <v>0</v>
      </c>
      <c r="BJ2563" s="26" t="s">
        <v>18</v>
      </c>
      <c r="BK2563" s="247">
        <f>ROUND(I2563*H2563,2)</f>
        <v>0</v>
      </c>
      <c r="BL2563" s="26" t="s">
        <v>300</v>
      </c>
      <c r="BM2563" s="26" t="s">
        <v>2784</v>
      </c>
    </row>
    <row r="2564" spans="2:51" s="14" customFormat="1" ht="13.5">
      <c r="B2564" s="273"/>
      <c r="C2564" s="274"/>
      <c r="D2564" s="248" t="s">
        <v>218</v>
      </c>
      <c r="E2564" s="275" t="s">
        <v>22</v>
      </c>
      <c r="F2564" s="276" t="s">
        <v>2759</v>
      </c>
      <c r="G2564" s="274"/>
      <c r="H2564" s="275" t="s">
        <v>22</v>
      </c>
      <c r="I2564" s="277"/>
      <c r="J2564" s="274"/>
      <c r="K2564" s="274"/>
      <c r="L2564" s="278"/>
      <c r="M2564" s="279"/>
      <c r="N2564" s="280"/>
      <c r="O2564" s="280"/>
      <c r="P2564" s="280"/>
      <c r="Q2564" s="280"/>
      <c r="R2564" s="280"/>
      <c r="S2564" s="280"/>
      <c r="T2564" s="281"/>
      <c r="AT2564" s="282" t="s">
        <v>218</v>
      </c>
      <c r="AU2564" s="282" t="s">
        <v>85</v>
      </c>
      <c r="AV2564" s="14" t="s">
        <v>18</v>
      </c>
      <c r="AW2564" s="14" t="s">
        <v>39</v>
      </c>
      <c r="AX2564" s="14" t="s">
        <v>76</v>
      </c>
      <c r="AY2564" s="282" t="s">
        <v>208</v>
      </c>
    </row>
    <row r="2565" spans="2:51" s="12" customFormat="1" ht="13.5">
      <c r="B2565" s="251"/>
      <c r="C2565" s="252"/>
      <c r="D2565" s="248" t="s">
        <v>218</v>
      </c>
      <c r="E2565" s="253" t="s">
        <v>22</v>
      </c>
      <c r="F2565" s="254" t="s">
        <v>2785</v>
      </c>
      <c r="G2565" s="252"/>
      <c r="H2565" s="255">
        <v>1</v>
      </c>
      <c r="I2565" s="256"/>
      <c r="J2565" s="252"/>
      <c r="K2565" s="252"/>
      <c r="L2565" s="257"/>
      <c r="M2565" s="258"/>
      <c r="N2565" s="259"/>
      <c r="O2565" s="259"/>
      <c r="P2565" s="259"/>
      <c r="Q2565" s="259"/>
      <c r="R2565" s="259"/>
      <c r="S2565" s="259"/>
      <c r="T2565" s="260"/>
      <c r="AT2565" s="261" t="s">
        <v>218</v>
      </c>
      <c r="AU2565" s="261" t="s">
        <v>85</v>
      </c>
      <c r="AV2565" s="12" t="s">
        <v>85</v>
      </c>
      <c r="AW2565" s="12" t="s">
        <v>39</v>
      </c>
      <c r="AX2565" s="12" t="s">
        <v>18</v>
      </c>
      <c r="AY2565" s="261" t="s">
        <v>208</v>
      </c>
    </row>
    <row r="2566" spans="2:65" s="1" customFormat="1" ht="89.25" customHeight="1">
      <c r="B2566" s="48"/>
      <c r="C2566" s="286" t="s">
        <v>2786</v>
      </c>
      <c r="D2566" s="286" t="s">
        <v>468</v>
      </c>
      <c r="E2566" s="287" t="s">
        <v>2787</v>
      </c>
      <c r="F2566" s="288" t="s">
        <v>2788</v>
      </c>
      <c r="G2566" s="289" t="s">
        <v>227</v>
      </c>
      <c r="H2566" s="290">
        <v>1</v>
      </c>
      <c r="I2566" s="291"/>
      <c r="J2566" s="292">
        <f>ROUND(I2566*H2566,2)</f>
        <v>0</v>
      </c>
      <c r="K2566" s="288" t="s">
        <v>22</v>
      </c>
      <c r="L2566" s="293"/>
      <c r="M2566" s="294" t="s">
        <v>22</v>
      </c>
      <c r="N2566" s="295" t="s">
        <v>47</v>
      </c>
      <c r="O2566" s="49"/>
      <c r="P2566" s="245">
        <f>O2566*H2566</f>
        <v>0</v>
      </c>
      <c r="Q2566" s="245">
        <v>0.027</v>
      </c>
      <c r="R2566" s="245">
        <f>Q2566*H2566</f>
        <v>0.027</v>
      </c>
      <c r="S2566" s="245">
        <v>0</v>
      </c>
      <c r="T2566" s="246">
        <f>S2566*H2566</f>
        <v>0</v>
      </c>
      <c r="AR2566" s="26" t="s">
        <v>559</v>
      </c>
      <c r="AT2566" s="26" t="s">
        <v>468</v>
      </c>
      <c r="AU2566" s="26" t="s">
        <v>85</v>
      </c>
      <c r="AY2566" s="26" t="s">
        <v>208</v>
      </c>
      <c r="BE2566" s="247">
        <f>IF(N2566="základní",J2566,0)</f>
        <v>0</v>
      </c>
      <c r="BF2566" s="247">
        <f>IF(N2566="snížená",J2566,0)</f>
        <v>0</v>
      </c>
      <c r="BG2566" s="247">
        <f>IF(N2566="zákl. přenesená",J2566,0)</f>
        <v>0</v>
      </c>
      <c r="BH2566" s="247">
        <f>IF(N2566="sníž. přenesená",J2566,0)</f>
        <v>0</v>
      </c>
      <c r="BI2566" s="247">
        <f>IF(N2566="nulová",J2566,0)</f>
        <v>0</v>
      </c>
      <c r="BJ2566" s="26" t="s">
        <v>18</v>
      </c>
      <c r="BK2566" s="247">
        <f>ROUND(I2566*H2566,2)</f>
        <v>0</v>
      </c>
      <c r="BL2566" s="26" t="s">
        <v>300</v>
      </c>
      <c r="BM2566" s="26" t="s">
        <v>2789</v>
      </c>
    </row>
    <row r="2567" spans="2:47" s="1" customFormat="1" ht="13.5">
      <c r="B2567" s="48"/>
      <c r="C2567" s="76"/>
      <c r="D2567" s="248" t="s">
        <v>391</v>
      </c>
      <c r="E2567" s="76"/>
      <c r="F2567" s="249" t="s">
        <v>2790</v>
      </c>
      <c r="G2567" s="76"/>
      <c r="H2567" s="76"/>
      <c r="I2567" s="206"/>
      <c r="J2567" s="76"/>
      <c r="K2567" s="76"/>
      <c r="L2567" s="74"/>
      <c r="M2567" s="250"/>
      <c r="N2567" s="49"/>
      <c r="O2567" s="49"/>
      <c r="P2567" s="49"/>
      <c r="Q2567" s="49"/>
      <c r="R2567" s="49"/>
      <c r="S2567" s="49"/>
      <c r="T2567" s="97"/>
      <c r="AT2567" s="26" t="s">
        <v>391</v>
      </c>
      <c r="AU2567" s="26" t="s">
        <v>85</v>
      </c>
    </row>
    <row r="2568" spans="2:51" s="14" customFormat="1" ht="13.5">
      <c r="B2568" s="273"/>
      <c r="C2568" s="274"/>
      <c r="D2568" s="248" t="s">
        <v>218</v>
      </c>
      <c r="E2568" s="275" t="s">
        <v>22</v>
      </c>
      <c r="F2568" s="276" t="s">
        <v>2759</v>
      </c>
      <c r="G2568" s="274"/>
      <c r="H2568" s="275" t="s">
        <v>22</v>
      </c>
      <c r="I2568" s="277"/>
      <c r="J2568" s="274"/>
      <c r="K2568" s="274"/>
      <c r="L2568" s="278"/>
      <c r="M2568" s="279"/>
      <c r="N2568" s="280"/>
      <c r="O2568" s="280"/>
      <c r="P2568" s="280"/>
      <c r="Q2568" s="280"/>
      <c r="R2568" s="280"/>
      <c r="S2568" s="280"/>
      <c r="T2568" s="281"/>
      <c r="AT2568" s="282" t="s">
        <v>218</v>
      </c>
      <c r="AU2568" s="282" t="s">
        <v>85</v>
      </c>
      <c r="AV2568" s="14" t="s">
        <v>18</v>
      </c>
      <c r="AW2568" s="14" t="s">
        <v>39</v>
      </c>
      <c r="AX2568" s="14" t="s">
        <v>76</v>
      </c>
      <c r="AY2568" s="282" t="s">
        <v>208</v>
      </c>
    </row>
    <row r="2569" spans="2:51" s="12" customFormat="1" ht="13.5">
      <c r="B2569" s="251"/>
      <c r="C2569" s="252"/>
      <c r="D2569" s="248" t="s">
        <v>218</v>
      </c>
      <c r="E2569" s="253" t="s">
        <v>22</v>
      </c>
      <c r="F2569" s="254" t="s">
        <v>2785</v>
      </c>
      <c r="G2569" s="252"/>
      <c r="H2569" s="255">
        <v>1</v>
      </c>
      <c r="I2569" s="256"/>
      <c r="J2569" s="252"/>
      <c r="K2569" s="252"/>
      <c r="L2569" s="257"/>
      <c r="M2569" s="258"/>
      <c r="N2569" s="259"/>
      <c r="O2569" s="259"/>
      <c r="P2569" s="259"/>
      <c r="Q2569" s="259"/>
      <c r="R2569" s="259"/>
      <c r="S2569" s="259"/>
      <c r="T2569" s="260"/>
      <c r="AT2569" s="261" t="s">
        <v>218</v>
      </c>
      <c r="AU2569" s="261" t="s">
        <v>85</v>
      </c>
      <c r="AV2569" s="12" t="s">
        <v>85</v>
      </c>
      <c r="AW2569" s="12" t="s">
        <v>39</v>
      </c>
      <c r="AX2569" s="12" t="s">
        <v>18</v>
      </c>
      <c r="AY2569" s="261" t="s">
        <v>208</v>
      </c>
    </row>
    <row r="2570" spans="2:65" s="1" customFormat="1" ht="38.25" customHeight="1">
      <c r="B2570" s="48"/>
      <c r="C2570" s="236" t="s">
        <v>2791</v>
      </c>
      <c r="D2570" s="236" t="s">
        <v>210</v>
      </c>
      <c r="E2570" s="237" t="s">
        <v>2792</v>
      </c>
      <c r="F2570" s="238" t="s">
        <v>2793</v>
      </c>
      <c r="G2570" s="239" t="s">
        <v>2794</v>
      </c>
      <c r="H2570" s="240">
        <v>330.77</v>
      </c>
      <c r="I2570" s="241"/>
      <c r="J2570" s="242">
        <f>ROUND(I2570*H2570,2)</f>
        <v>0</v>
      </c>
      <c r="K2570" s="238" t="s">
        <v>22</v>
      </c>
      <c r="L2570" s="74"/>
      <c r="M2570" s="243" t="s">
        <v>22</v>
      </c>
      <c r="N2570" s="244" t="s">
        <v>47</v>
      </c>
      <c r="O2570" s="49"/>
      <c r="P2570" s="245">
        <f>O2570*H2570</f>
        <v>0</v>
      </c>
      <c r="Q2570" s="245">
        <v>5E-05</v>
      </c>
      <c r="R2570" s="245">
        <f>Q2570*H2570</f>
        <v>0.0165385</v>
      </c>
      <c r="S2570" s="245">
        <v>0</v>
      </c>
      <c r="T2570" s="246">
        <f>S2570*H2570</f>
        <v>0</v>
      </c>
      <c r="AR2570" s="26" t="s">
        <v>300</v>
      </c>
      <c r="AT2570" s="26" t="s">
        <v>210</v>
      </c>
      <c r="AU2570" s="26" t="s">
        <v>85</v>
      </c>
      <c r="AY2570" s="26" t="s">
        <v>208</v>
      </c>
      <c r="BE2570" s="247">
        <f>IF(N2570="základní",J2570,0)</f>
        <v>0</v>
      </c>
      <c r="BF2570" s="247">
        <f>IF(N2570="snížená",J2570,0)</f>
        <v>0</v>
      </c>
      <c r="BG2570" s="247">
        <f>IF(N2570="zákl. přenesená",J2570,0)</f>
        <v>0</v>
      </c>
      <c r="BH2570" s="247">
        <f>IF(N2570="sníž. přenesená",J2570,0)</f>
        <v>0</v>
      </c>
      <c r="BI2570" s="247">
        <f>IF(N2570="nulová",J2570,0)</f>
        <v>0</v>
      </c>
      <c r="BJ2570" s="26" t="s">
        <v>18</v>
      </c>
      <c r="BK2570" s="247">
        <f>ROUND(I2570*H2570,2)</f>
        <v>0</v>
      </c>
      <c r="BL2570" s="26" t="s">
        <v>300</v>
      </c>
      <c r="BM2570" s="26" t="s">
        <v>2795</v>
      </c>
    </row>
    <row r="2571" spans="2:51" s="12" customFormat="1" ht="13.5">
      <c r="B2571" s="251"/>
      <c r="C2571" s="252"/>
      <c r="D2571" s="248" t="s">
        <v>218</v>
      </c>
      <c r="E2571" s="253" t="s">
        <v>22</v>
      </c>
      <c r="F2571" s="254" t="s">
        <v>2796</v>
      </c>
      <c r="G2571" s="252"/>
      <c r="H2571" s="255">
        <v>254.8</v>
      </c>
      <c r="I2571" s="256"/>
      <c r="J2571" s="252"/>
      <c r="K2571" s="252"/>
      <c r="L2571" s="257"/>
      <c r="M2571" s="258"/>
      <c r="N2571" s="259"/>
      <c r="O2571" s="259"/>
      <c r="P2571" s="259"/>
      <c r="Q2571" s="259"/>
      <c r="R2571" s="259"/>
      <c r="S2571" s="259"/>
      <c r="T2571" s="260"/>
      <c r="AT2571" s="261" t="s">
        <v>218</v>
      </c>
      <c r="AU2571" s="261" t="s">
        <v>85</v>
      </c>
      <c r="AV2571" s="12" t="s">
        <v>85</v>
      </c>
      <c r="AW2571" s="12" t="s">
        <v>39</v>
      </c>
      <c r="AX2571" s="12" t="s">
        <v>76</v>
      </c>
      <c r="AY2571" s="261" t="s">
        <v>208</v>
      </c>
    </row>
    <row r="2572" spans="2:51" s="12" customFormat="1" ht="13.5">
      <c r="B2572" s="251"/>
      <c r="C2572" s="252"/>
      <c r="D2572" s="248" t="s">
        <v>218</v>
      </c>
      <c r="E2572" s="253" t="s">
        <v>22</v>
      </c>
      <c r="F2572" s="254" t="s">
        <v>2797</v>
      </c>
      <c r="G2572" s="252"/>
      <c r="H2572" s="255">
        <v>38.7</v>
      </c>
      <c r="I2572" s="256"/>
      <c r="J2572" s="252"/>
      <c r="K2572" s="252"/>
      <c r="L2572" s="257"/>
      <c r="M2572" s="258"/>
      <c r="N2572" s="259"/>
      <c r="O2572" s="259"/>
      <c r="P2572" s="259"/>
      <c r="Q2572" s="259"/>
      <c r="R2572" s="259"/>
      <c r="S2572" s="259"/>
      <c r="T2572" s="260"/>
      <c r="AT2572" s="261" t="s">
        <v>218</v>
      </c>
      <c r="AU2572" s="261" t="s">
        <v>85</v>
      </c>
      <c r="AV2572" s="12" t="s">
        <v>85</v>
      </c>
      <c r="AW2572" s="12" t="s">
        <v>39</v>
      </c>
      <c r="AX2572" s="12" t="s">
        <v>76</v>
      </c>
      <c r="AY2572" s="261" t="s">
        <v>208</v>
      </c>
    </row>
    <row r="2573" spans="2:51" s="12" customFormat="1" ht="13.5">
      <c r="B2573" s="251"/>
      <c r="C2573" s="252"/>
      <c r="D2573" s="248" t="s">
        <v>218</v>
      </c>
      <c r="E2573" s="253" t="s">
        <v>22</v>
      </c>
      <c r="F2573" s="254" t="s">
        <v>2798</v>
      </c>
      <c r="G2573" s="252"/>
      <c r="H2573" s="255">
        <v>7.2</v>
      </c>
      <c r="I2573" s="256"/>
      <c r="J2573" s="252"/>
      <c r="K2573" s="252"/>
      <c r="L2573" s="257"/>
      <c r="M2573" s="258"/>
      <c r="N2573" s="259"/>
      <c r="O2573" s="259"/>
      <c r="P2573" s="259"/>
      <c r="Q2573" s="259"/>
      <c r="R2573" s="259"/>
      <c r="S2573" s="259"/>
      <c r="T2573" s="260"/>
      <c r="AT2573" s="261" t="s">
        <v>218</v>
      </c>
      <c r="AU2573" s="261" t="s">
        <v>85</v>
      </c>
      <c r="AV2573" s="12" t="s">
        <v>85</v>
      </c>
      <c r="AW2573" s="12" t="s">
        <v>39</v>
      </c>
      <c r="AX2573" s="12" t="s">
        <v>76</v>
      </c>
      <c r="AY2573" s="261" t="s">
        <v>208</v>
      </c>
    </row>
    <row r="2574" spans="2:51" s="13" customFormat="1" ht="13.5">
      <c r="B2574" s="262"/>
      <c r="C2574" s="263"/>
      <c r="D2574" s="248" t="s">
        <v>218</v>
      </c>
      <c r="E2574" s="264" t="s">
        <v>22</v>
      </c>
      <c r="F2574" s="265" t="s">
        <v>259</v>
      </c>
      <c r="G2574" s="263"/>
      <c r="H2574" s="266">
        <v>300.7</v>
      </c>
      <c r="I2574" s="267"/>
      <c r="J2574" s="263"/>
      <c r="K2574" s="263"/>
      <c r="L2574" s="268"/>
      <c r="M2574" s="269"/>
      <c r="N2574" s="270"/>
      <c r="O2574" s="270"/>
      <c r="P2574" s="270"/>
      <c r="Q2574" s="270"/>
      <c r="R2574" s="270"/>
      <c r="S2574" s="270"/>
      <c r="T2574" s="271"/>
      <c r="AT2574" s="272" t="s">
        <v>218</v>
      </c>
      <c r="AU2574" s="272" t="s">
        <v>85</v>
      </c>
      <c r="AV2574" s="13" t="s">
        <v>121</v>
      </c>
      <c r="AW2574" s="13" t="s">
        <v>39</v>
      </c>
      <c r="AX2574" s="13" t="s">
        <v>18</v>
      </c>
      <c r="AY2574" s="272" t="s">
        <v>208</v>
      </c>
    </row>
    <row r="2575" spans="2:51" s="12" customFormat="1" ht="13.5">
      <c r="B2575" s="251"/>
      <c r="C2575" s="252"/>
      <c r="D2575" s="248" t="s">
        <v>218</v>
      </c>
      <c r="E2575" s="252"/>
      <c r="F2575" s="254" t="s">
        <v>2799</v>
      </c>
      <c r="G2575" s="252"/>
      <c r="H2575" s="255">
        <v>330.77</v>
      </c>
      <c r="I2575" s="256"/>
      <c r="J2575" s="252"/>
      <c r="K2575" s="252"/>
      <c r="L2575" s="257"/>
      <c r="M2575" s="258"/>
      <c r="N2575" s="259"/>
      <c r="O2575" s="259"/>
      <c r="P2575" s="259"/>
      <c r="Q2575" s="259"/>
      <c r="R2575" s="259"/>
      <c r="S2575" s="259"/>
      <c r="T2575" s="260"/>
      <c r="AT2575" s="261" t="s">
        <v>218</v>
      </c>
      <c r="AU2575" s="261" t="s">
        <v>85</v>
      </c>
      <c r="AV2575" s="12" t="s">
        <v>85</v>
      </c>
      <c r="AW2575" s="12" t="s">
        <v>6</v>
      </c>
      <c r="AX2575" s="12" t="s">
        <v>18</v>
      </c>
      <c r="AY2575" s="261" t="s">
        <v>208</v>
      </c>
    </row>
    <row r="2576" spans="2:65" s="1" customFormat="1" ht="38.25" customHeight="1">
      <c r="B2576" s="48"/>
      <c r="C2576" s="236" t="s">
        <v>2800</v>
      </c>
      <c r="D2576" s="236" t="s">
        <v>210</v>
      </c>
      <c r="E2576" s="237" t="s">
        <v>2801</v>
      </c>
      <c r="F2576" s="238" t="s">
        <v>2802</v>
      </c>
      <c r="G2576" s="239" t="s">
        <v>2043</v>
      </c>
      <c r="H2576" s="307"/>
      <c r="I2576" s="241"/>
      <c r="J2576" s="242">
        <f>ROUND(I2576*H2576,2)</f>
        <v>0</v>
      </c>
      <c r="K2576" s="238" t="s">
        <v>214</v>
      </c>
      <c r="L2576" s="74"/>
      <c r="M2576" s="243" t="s">
        <v>22</v>
      </c>
      <c r="N2576" s="244" t="s">
        <v>47</v>
      </c>
      <c r="O2576" s="49"/>
      <c r="P2576" s="245">
        <f>O2576*H2576</f>
        <v>0</v>
      </c>
      <c r="Q2576" s="245">
        <v>0</v>
      </c>
      <c r="R2576" s="245">
        <f>Q2576*H2576</f>
        <v>0</v>
      </c>
      <c r="S2576" s="245">
        <v>0</v>
      </c>
      <c r="T2576" s="246">
        <f>S2576*H2576</f>
        <v>0</v>
      </c>
      <c r="AR2576" s="26" t="s">
        <v>300</v>
      </c>
      <c r="AT2576" s="26" t="s">
        <v>210</v>
      </c>
      <c r="AU2576" s="26" t="s">
        <v>85</v>
      </c>
      <c r="AY2576" s="26" t="s">
        <v>208</v>
      </c>
      <c r="BE2576" s="247">
        <f>IF(N2576="základní",J2576,0)</f>
        <v>0</v>
      </c>
      <c r="BF2576" s="247">
        <f>IF(N2576="snížená",J2576,0)</f>
        <v>0</v>
      </c>
      <c r="BG2576" s="247">
        <f>IF(N2576="zákl. přenesená",J2576,0)</f>
        <v>0</v>
      </c>
      <c r="BH2576" s="247">
        <f>IF(N2576="sníž. přenesená",J2576,0)</f>
        <v>0</v>
      </c>
      <c r="BI2576" s="247">
        <f>IF(N2576="nulová",J2576,0)</f>
        <v>0</v>
      </c>
      <c r="BJ2576" s="26" t="s">
        <v>18</v>
      </c>
      <c r="BK2576" s="247">
        <f>ROUND(I2576*H2576,2)</f>
        <v>0</v>
      </c>
      <c r="BL2576" s="26" t="s">
        <v>300</v>
      </c>
      <c r="BM2576" s="26" t="s">
        <v>2803</v>
      </c>
    </row>
    <row r="2577" spans="2:47" s="1" customFormat="1" ht="13.5">
      <c r="B2577" s="48"/>
      <c r="C2577" s="76"/>
      <c r="D2577" s="248" t="s">
        <v>216</v>
      </c>
      <c r="E2577" s="76"/>
      <c r="F2577" s="249" t="s">
        <v>2804</v>
      </c>
      <c r="G2577" s="76"/>
      <c r="H2577" s="76"/>
      <c r="I2577" s="206"/>
      <c r="J2577" s="76"/>
      <c r="K2577" s="76"/>
      <c r="L2577" s="74"/>
      <c r="M2577" s="250"/>
      <c r="N2577" s="49"/>
      <c r="O2577" s="49"/>
      <c r="P2577" s="49"/>
      <c r="Q2577" s="49"/>
      <c r="R2577" s="49"/>
      <c r="S2577" s="49"/>
      <c r="T2577" s="97"/>
      <c r="AT2577" s="26" t="s">
        <v>216</v>
      </c>
      <c r="AU2577" s="26" t="s">
        <v>85</v>
      </c>
    </row>
    <row r="2578" spans="2:63" s="11" customFormat="1" ht="29.85" customHeight="1">
      <c r="B2578" s="220"/>
      <c r="C2578" s="221"/>
      <c r="D2578" s="222" t="s">
        <v>75</v>
      </c>
      <c r="E2578" s="234" t="s">
        <v>2805</v>
      </c>
      <c r="F2578" s="234" t="s">
        <v>2806</v>
      </c>
      <c r="G2578" s="221"/>
      <c r="H2578" s="221"/>
      <c r="I2578" s="224"/>
      <c r="J2578" s="235">
        <f>BK2578</f>
        <v>0</v>
      </c>
      <c r="K2578" s="221"/>
      <c r="L2578" s="226"/>
      <c r="M2578" s="227"/>
      <c r="N2578" s="228"/>
      <c r="O2578" s="228"/>
      <c r="P2578" s="229">
        <f>SUM(P2579:P2854)</f>
        <v>0</v>
      </c>
      <c r="Q2578" s="228"/>
      <c r="R2578" s="229">
        <f>SUM(R2579:R2854)</f>
        <v>38.32680902</v>
      </c>
      <c r="S2578" s="228"/>
      <c r="T2578" s="230">
        <f>SUM(T2579:T2854)</f>
        <v>0</v>
      </c>
      <c r="AR2578" s="231" t="s">
        <v>104</v>
      </c>
      <c r="AT2578" s="232" t="s">
        <v>75</v>
      </c>
      <c r="AU2578" s="232" t="s">
        <v>18</v>
      </c>
      <c r="AY2578" s="231" t="s">
        <v>208</v>
      </c>
      <c r="BK2578" s="233">
        <f>SUM(BK2579:BK2854)</f>
        <v>0</v>
      </c>
    </row>
    <row r="2579" spans="2:65" s="1" customFormat="1" ht="25.5" customHeight="1">
      <c r="B2579" s="48"/>
      <c r="C2579" s="236" t="s">
        <v>2807</v>
      </c>
      <c r="D2579" s="236" t="s">
        <v>210</v>
      </c>
      <c r="E2579" s="237" t="s">
        <v>2808</v>
      </c>
      <c r="F2579" s="238" t="s">
        <v>2809</v>
      </c>
      <c r="G2579" s="239" t="s">
        <v>269</v>
      </c>
      <c r="H2579" s="240">
        <v>156.375</v>
      </c>
      <c r="I2579" s="241"/>
      <c r="J2579" s="242">
        <f>ROUND(I2579*H2579,2)</f>
        <v>0</v>
      </c>
      <c r="K2579" s="238" t="s">
        <v>214</v>
      </c>
      <c r="L2579" s="74"/>
      <c r="M2579" s="243" t="s">
        <v>22</v>
      </c>
      <c r="N2579" s="244" t="s">
        <v>47</v>
      </c>
      <c r="O2579" s="49"/>
      <c r="P2579" s="245">
        <f>O2579*H2579</f>
        <v>0</v>
      </c>
      <c r="Q2579" s="245">
        <v>0.00147</v>
      </c>
      <c r="R2579" s="245">
        <f>Q2579*H2579</f>
        <v>0.22987125</v>
      </c>
      <c r="S2579" s="245">
        <v>0</v>
      </c>
      <c r="T2579" s="246">
        <f>S2579*H2579</f>
        <v>0</v>
      </c>
      <c r="AR2579" s="26" t="s">
        <v>300</v>
      </c>
      <c r="AT2579" s="26" t="s">
        <v>210</v>
      </c>
      <c r="AU2579" s="26" t="s">
        <v>85</v>
      </c>
      <c r="AY2579" s="26" t="s">
        <v>208</v>
      </c>
      <c r="BE2579" s="247">
        <f>IF(N2579="základní",J2579,0)</f>
        <v>0</v>
      </c>
      <c r="BF2579" s="247">
        <f>IF(N2579="snížená",J2579,0)</f>
        <v>0</v>
      </c>
      <c r="BG2579" s="247">
        <f>IF(N2579="zákl. přenesená",J2579,0)</f>
        <v>0</v>
      </c>
      <c r="BH2579" s="247">
        <f>IF(N2579="sníž. přenesená",J2579,0)</f>
        <v>0</v>
      </c>
      <c r="BI2579" s="247">
        <f>IF(N2579="nulová",J2579,0)</f>
        <v>0</v>
      </c>
      <c r="BJ2579" s="26" t="s">
        <v>18</v>
      </c>
      <c r="BK2579" s="247">
        <f>ROUND(I2579*H2579,2)</f>
        <v>0</v>
      </c>
      <c r="BL2579" s="26" t="s">
        <v>300</v>
      </c>
      <c r="BM2579" s="26" t="s">
        <v>2810</v>
      </c>
    </row>
    <row r="2580" spans="2:47" s="1" customFormat="1" ht="13.5">
      <c r="B2580" s="48"/>
      <c r="C2580" s="76"/>
      <c r="D2580" s="248" t="s">
        <v>216</v>
      </c>
      <c r="E2580" s="76"/>
      <c r="F2580" s="249" t="s">
        <v>2811</v>
      </c>
      <c r="G2580" s="76"/>
      <c r="H2580" s="76"/>
      <c r="I2580" s="206"/>
      <c r="J2580" s="76"/>
      <c r="K2580" s="76"/>
      <c r="L2580" s="74"/>
      <c r="M2580" s="250"/>
      <c r="N2580" s="49"/>
      <c r="O2580" s="49"/>
      <c r="P2580" s="49"/>
      <c r="Q2580" s="49"/>
      <c r="R2580" s="49"/>
      <c r="S2580" s="49"/>
      <c r="T2580" s="97"/>
      <c r="AT2580" s="26" t="s">
        <v>216</v>
      </c>
      <c r="AU2580" s="26" t="s">
        <v>85</v>
      </c>
    </row>
    <row r="2581" spans="2:51" s="14" customFormat="1" ht="13.5">
      <c r="B2581" s="273"/>
      <c r="C2581" s="274"/>
      <c r="D2581" s="248" t="s">
        <v>218</v>
      </c>
      <c r="E2581" s="275" t="s">
        <v>22</v>
      </c>
      <c r="F2581" s="276" t="s">
        <v>2812</v>
      </c>
      <c r="G2581" s="274"/>
      <c r="H2581" s="275" t="s">
        <v>22</v>
      </c>
      <c r="I2581" s="277"/>
      <c r="J2581" s="274"/>
      <c r="K2581" s="274"/>
      <c r="L2581" s="278"/>
      <c r="M2581" s="279"/>
      <c r="N2581" s="280"/>
      <c r="O2581" s="280"/>
      <c r="P2581" s="280"/>
      <c r="Q2581" s="280"/>
      <c r="R2581" s="280"/>
      <c r="S2581" s="280"/>
      <c r="T2581" s="281"/>
      <c r="AT2581" s="282" t="s">
        <v>218</v>
      </c>
      <c r="AU2581" s="282" t="s">
        <v>85</v>
      </c>
      <c r="AV2581" s="14" t="s">
        <v>18</v>
      </c>
      <c r="AW2581" s="14" t="s">
        <v>39</v>
      </c>
      <c r="AX2581" s="14" t="s">
        <v>76</v>
      </c>
      <c r="AY2581" s="282" t="s">
        <v>208</v>
      </c>
    </row>
    <row r="2582" spans="2:51" s="12" customFormat="1" ht="13.5">
      <c r="B2582" s="251"/>
      <c r="C2582" s="252"/>
      <c r="D2582" s="248" t="s">
        <v>218</v>
      </c>
      <c r="E2582" s="253" t="s">
        <v>22</v>
      </c>
      <c r="F2582" s="254" t="s">
        <v>2813</v>
      </c>
      <c r="G2582" s="252"/>
      <c r="H2582" s="255">
        <v>54.25</v>
      </c>
      <c r="I2582" s="256"/>
      <c r="J2582" s="252"/>
      <c r="K2582" s="252"/>
      <c r="L2582" s="257"/>
      <c r="M2582" s="258"/>
      <c r="N2582" s="259"/>
      <c r="O2582" s="259"/>
      <c r="P2582" s="259"/>
      <c r="Q2582" s="259"/>
      <c r="R2582" s="259"/>
      <c r="S2582" s="259"/>
      <c r="T2582" s="260"/>
      <c r="AT2582" s="261" t="s">
        <v>218</v>
      </c>
      <c r="AU2582" s="261" t="s">
        <v>85</v>
      </c>
      <c r="AV2582" s="12" t="s">
        <v>85</v>
      </c>
      <c r="AW2582" s="12" t="s">
        <v>39</v>
      </c>
      <c r="AX2582" s="12" t="s">
        <v>76</v>
      </c>
      <c r="AY2582" s="261" t="s">
        <v>208</v>
      </c>
    </row>
    <row r="2583" spans="2:51" s="14" customFormat="1" ht="13.5">
      <c r="B2583" s="273"/>
      <c r="C2583" s="274"/>
      <c r="D2583" s="248" t="s">
        <v>218</v>
      </c>
      <c r="E2583" s="275" t="s">
        <v>22</v>
      </c>
      <c r="F2583" s="276" t="s">
        <v>2814</v>
      </c>
      <c r="G2583" s="274"/>
      <c r="H2583" s="275" t="s">
        <v>22</v>
      </c>
      <c r="I2583" s="277"/>
      <c r="J2583" s="274"/>
      <c r="K2583" s="274"/>
      <c r="L2583" s="278"/>
      <c r="M2583" s="279"/>
      <c r="N2583" s="280"/>
      <c r="O2583" s="280"/>
      <c r="P2583" s="280"/>
      <c r="Q2583" s="280"/>
      <c r="R2583" s="280"/>
      <c r="S2583" s="280"/>
      <c r="T2583" s="281"/>
      <c r="AT2583" s="282" t="s">
        <v>218</v>
      </c>
      <c r="AU2583" s="282" t="s">
        <v>85</v>
      </c>
      <c r="AV2583" s="14" t="s">
        <v>18</v>
      </c>
      <c r="AW2583" s="14" t="s">
        <v>39</v>
      </c>
      <c r="AX2583" s="14" t="s">
        <v>76</v>
      </c>
      <c r="AY2583" s="282" t="s">
        <v>208</v>
      </c>
    </row>
    <row r="2584" spans="2:51" s="12" customFormat="1" ht="13.5">
      <c r="B2584" s="251"/>
      <c r="C2584" s="252"/>
      <c r="D2584" s="248" t="s">
        <v>218</v>
      </c>
      <c r="E2584" s="253" t="s">
        <v>22</v>
      </c>
      <c r="F2584" s="254" t="s">
        <v>2815</v>
      </c>
      <c r="G2584" s="252"/>
      <c r="H2584" s="255">
        <v>42</v>
      </c>
      <c r="I2584" s="256"/>
      <c r="J2584" s="252"/>
      <c r="K2584" s="252"/>
      <c r="L2584" s="257"/>
      <c r="M2584" s="258"/>
      <c r="N2584" s="259"/>
      <c r="O2584" s="259"/>
      <c r="P2584" s="259"/>
      <c r="Q2584" s="259"/>
      <c r="R2584" s="259"/>
      <c r="S2584" s="259"/>
      <c r="T2584" s="260"/>
      <c r="AT2584" s="261" t="s">
        <v>218</v>
      </c>
      <c r="AU2584" s="261" t="s">
        <v>85</v>
      </c>
      <c r="AV2584" s="12" t="s">
        <v>85</v>
      </c>
      <c r="AW2584" s="12" t="s">
        <v>39</v>
      </c>
      <c r="AX2584" s="12" t="s">
        <v>76</v>
      </c>
      <c r="AY2584" s="261" t="s">
        <v>208</v>
      </c>
    </row>
    <row r="2585" spans="2:51" s="12" customFormat="1" ht="13.5">
      <c r="B2585" s="251"/>
      <c r="C2585" s="252"/>
      <c r="D2585" s="248" t="s">
        <v>218</v>
      </c>
      <c r="E2585" s="253" t="s">
        <v>22</v>
      </c>
      <c r="F2585" s="254" t="s">
        <v>22</v>
      </c>
      <c r="G2585" s="252"/>
      <c r="H2585" s="255">
        <v>0</v>
      </c>
      <c r="I2585" s="256"/>
      <c r="J2585" s="252"/>
      <c r="K2585" s="252"/>
      <c r="L2585" s="257"/>
      <c r="M2585" s="258"/>
      <c r="N2585" s="259"/>
      <c r="O2585" s="259"/>
      <c r="P2585" s="259"/>
      <c r="Q2585" s="259"/>
      <c r="R2585" s="259"/>
      <c r="S2585" s="259"/>
      <c r="T2585" s="260"/>
      <c r="AT2585" s="261" t="s">
        <v>218</v>
      </c>
      <c r="AU2585" s="261" t="s">
        <v>85</v>
      </c>
      <c r="AV2585" s="12" t="s">
        <v>85</v>
      </c>
      <c r="AW2585" s="12" t="s">
        <v>39</v>
      </c>
      <c r="AX2585" s="12" t="s">
        <v>76</v>
      </c>
      <c r="AY2585" s="261" t="s">
        <v>208</v>
      </c>
    </row>
    <row r="2586" spans="2:51" s="14" customFormat="1" ht="13.5">
      <c r="B2586" s="273"/>
      <c r="C2586" s="274"/>
      <c r="D2586" s="248" t="s">
        <v>218</v>
      </c>
      <c r="E2586" s="275" t="s">
        <v>22</v>
      </c>
      <c r="F2586" s="276" t="s">
        <v>2816</v>
      </c>
      <c r="G2586" s="274"/>
      <c r="H2586" s="275" t="s">
        <v>22</v>
      </c>
      <c r="I2586" s="277"/>
      <c r="J2586" s="274"/>
      <c r="K2586" s="274"/>
      <c r="L2586" s="278"/>
      <c r="M2586" s="279"/>
      <c r="N2586" s="280"/>
      <c r="O2586" s="280"/>
      <c r="P2586" s="280"/>
      <c r="Q2586" s="280"/>
      <c r="R2586" s="280"/>
      <c r="S2586" s="280"/>
      <c r="T2586" s="281"/>
      <c r="AT2586" s="282" t="s">
        <v>218</v>
      </c>
      <c r="AU2586" s="282" t="s">
        <v>85</v>
      </c>
      <c r="AV2586" s="14" t="s">
        <v>18</v>
      </c>
      <c r="AW2586" s="14" t="s">
        <v>39</v>
      </c>
      <c r="AX2586" s="14" t="s">
        <v>76</v>
      </c>
      <c r="AY2586" s="282" t="s">
        <v>208</v>
      </c>
    </row>
    <row r="2587" spans="2:51" s="12" customFormat="1" ht="13.5">
      <c r="B2587" s="251"/>
      <c r="C2587" s="252"/>
      <c r="D2587" s="248" t="s">
        <v>218</v>
      </c>
      <c r="E2587" s="253" t="s">
        <v>22</v>
      </c>
      <c r="F2587" s="254" t="s">
        <v>2817</v>
      </c>
      <c r="G2587" s="252"/>
      <c r="H2587" s="255">
        <v>60.125</v>
      </c>
      <c r="I2587" s="256"/>
      <c r="J2587" s="252"/>
      <c r="K2587" s="252"/>
      <c r="L2587" s="257"/>
      <c r="M2587" s="258"/>
      <c r="N2587" s="259"/>
      <c r="O2587" s="259"/>
      <c r="P2587" s="259"/>
      <c r="Q2587" s="259"/>
      <c r="R2587" s="259"/>
      <c r="S2587" s="259"/>
      <c r="T2587" s="260"/>
      <c r="AT2587" s="261" t="s">
        <v>218</v>
      </c>
      <c r="AU2587" s="261" t="s">
        <v>85</v>
      </c>
      <c r="AV2587" s="12" t="s">
        <v>85</v>
      </c>
      <c r="AW2587" s="12" t="s">
        <v>39</v>
      </c>
      <c r="AX2587" s="12" t="s">
        <v>76</v>
      </c>
      <c r="AY2587" s="261" t="s">
        <v>208</v>
      </c>
    </row>
    <row r="2588" spans="2:51" s="13" customFormat="1" ht="13.5">
      <c r="B2588" s="262"/>
      <c r="C2588" s="263"/>
      <c r="D2588" s="248" t="s">
        <v>218</v>
      </c>
      <c r="E2588" s="264" t="s">
        <v>22</v>
      </c>
      <c r="F2588" s="265" t="s">
        <v>259</v>
      </c>
      <c r="G2588" s="263"/>
      <c r="H2588" s="266">
        <v>156.375</v>
      </c>
      <c r="I2588" s="267"/>
      <c r="J2588" s="263"/>
      <c r="K2588" s="263"/>
      <c r="L2588" s="268"/>
      <c r="M2588" s="269"/>
      <c r="N2588" s="270"/>
      <c r="O2588" s="270"/>
      <c r="P2588" s="270"/>
      <c r="Q2588" s="270"/>
      <c r="R2588" s="270"/>
      <c r="S2588" s="270"/>
      <c r="T2588" s="271"/>
      <c r="AT2588" s="272" t="s">
        <v>218</v>
      </c>
      <c r="AU2588" s="272" t="s">
        <v>85</v>
      </c>
      <c r="AV2588" s="13" t="s">
        <v>121</v>
      </c>
      <c r="AW2588" s="13" t="s">
        <v>39</v>
      </c>
      <c r="AX2588" s="13" t="s">
        <v>18</v>
      </c>
      <c r="AY2588" s="272" t="s">
        <v>208</v>
      </c>
    </row>
    <row r="2589" spans="2:65" s="1" customFormat="1" ht="25.5" customHeight="1">
      <c r="B2589" s="48"/>
      <c r="C2589" s="236" t="s">
        <v>2818</v>
      </c>
      <c r="D2589" s="236" t="s">
        <v>210</v>
      </c>
      <c r="E2589" s="237" t="s">
        <v>2819</v>
      </c>
      <c r="F2589" s="238" t="s">
        <v>2820</v>
      </c>
      <c r="G2589" s="239" t="s">
        <v>269</v>
      </c>
      <c r="H2589" s="240">
        <v>156.375</v>
      </c>
      <c r="I2589" s="241"/>
      <c r="J2589" s="242">
        <f>ROUND(I2589*H2589,2)</f>
        <v>0</v>
      </c>
      <c r="K2589" s="238" t="s">
        <v>214</v>
      </c>
      <c r="L2589" s="74"/>
      <c r="M2589" s="243" t="s">
        <v>22</v>
      </c>
      <c r="N2589" s="244" t="s">
        <v>47</v>
      </c>
      <c r="O2589" s="49"/>
      <c r="P2589" s="245">
        <f>O2589*H2589</f>
        <v>0</v>
      </c>
      <c r="Q2589" s="245">
        <v>0.00098</v>
      </c>
      <c r="R2589" s="245">
        <f>Q2589*H2589</f>
        <v>0.1532475</v>
      </c>
      <c r="S2589" s="245">
        <v>0</v>
      </c>
      <c r="T2589" s="246">
        <f>S2589*H2589</f>
        <v>0</v>
      </c>
      <c r="AR2589" s="26" t="s">
        <v>300</v>
      </c>
      <c r="AT2589" s="26" t="s">
        <v>210</v>
      </c>
      <c r="AU2589" s="26" t="s">
        <v>85</v>
      </c>
      <c r="AY2589" s="26" t="s">
        <v>208</v>
      </c>
      <c r="BE2589" s="247">
        <f>IF(N2589="základní",J2589,0)</f>
        <v>0</v>
      </c>
      <c r="BF2589" s="247">
        <f>IF(N2589="snížená",J2589,0)</f>
        <v>0</v>
      </c>
      <c r="BG2589" s="247">
        <f>IF(N2589="zákl. přenesená",J2589,0)</f>
        <v>0</v>
      </c>
      <c r="BH2589" s="247">
        <f>IF(N2589="sníž. přenesená",J2589,0)</f>
        <v>0</v>
      </c>
      <c r="BI2589" s="247">
        <f>IF(N2589="nulová",J2589,0)</f>
        <v>0</v>
      </c>
      <c r="BJ2589" s="26" t="s">
        <v>18</v>
      </c>
      <c r="BK2589" s="247">
        <f>ROUND(I2589*H2589,2)</f>
        <v>0</v>
      </c>
      <c r="BL2589" s="26" t="s">
        <v>300</v>
      </c>
      <c r="BM2589" s="26" t="s">
        <v>2821</v>
      </c>
    </row>
    <row r="2590" spans="2:47" s="1" customFormat="1" ht="13.5">
      <c r="B2590" s="48"/>
      <c r="C2590" s="76"/>
      <c r="D2590" s="248" t="s">
        <v>216</v>
      </c>
      <c r="E2590" s="76"/>
      <c r="F2590" s="249" t="s">
        <v>2811</v>
      </c>
      <c r="G2590" s="76"/>
      <c r="H2590" s="76"/>
      <c r="I2590" s="206"/>
      <c r="J2590" s="76"/>
      <c r="K2590" s="76"/>
      <c r="L2590" s="74"/>
      <c r="M2590" s="250"/>
      <c r="N2590" s="49"/>
      <c r="O2590" s="49"/>
      <c r="P2590" s="49"/>
      <c r="Q2590" s="49"/>
      <c r="R2590" s="49"/>
      <c r="S2590" s="49"/>
      <c r="T2590" s="97"/>
      <c r="AT2590" s="26" t="s">
        <v>216</v>
      </c>
      <c r="AU2590" s="26" t="s">
        <v>85</v>
      </c>
    </row>
    <row r="2591" spans="2:65" s="1" customFormat="1" ht="25.5" customHeight="1">
      <c r="B2591" s="48"/>
      <c r="C2591" s="286" t="s">
        <v>2822</v>
      </c>
      <c r="D2591" s="286" t="s">
        <v>468</v>
      </c>
      <c r="E2591" s="287" t="s">
        <v>2823</v>
      </c>
      <c r="F2591" s="288" t="s">
        <v>2824</v>
      </c>
      <c r="G2591" s="289" t="s">
        <v>227</v>
      </c>
      <c r="H2591" s="290">
        <v>291</v>
      </c>
      <c r="I2591" s="291"/>
      <c r="J2591" s="292">
        <f>ROUND(I2591*H2591,2)</f>
        <v>0</v>
      </c>
      <c r="K2591" s="288" t="s">
        <v>242</v>
      </c>
      <c r="L2591" s="293"/>
      <c r="M2591" s="294" t="s">
        <v>22</v>
      </c>
      <c r="N2591" s="295" t="s">
        <v>47</v>
      </c>
      <c r="O2591" s="49"/>
      <c r="P2591" s="245">
        <f>O2591*H2591</f>
        <v>0</v>
      </c>
      <c r="Q2591" s="245">
        <v>0.004</v>
      </c>
      <c r="R2591" s="245">
        <f>Q2591*H2591</f>
        <v>1.164</v>
      </c>
      <c r="S2591" s="245">
        <v>0</v>
      </c>
      <c r="T2591" s="246">
        <f>S2591*H2591</f>
        <v>0</v>
      </c>
      <c r="AR2591" s="26" t="s">
        <v>559</v>
      </c>
      <c r="AT2591" s="26" t="s">
        <v>468</v>
      </c>
      <c r="AU2591" s="26" t="s">
        <v>85</v>
      </c>
      <c r="AY2591" s="26" t="s">
        <v>208</v>
      </c>
      <c r="BE2591" s="247">
        <f>IF(N2591="základní",J2591,0)</f>
        <v>0</v>
      </c>
      <c r="BF2591" s="247">
        <f>IF(N2591="snížená",J2591,0)</f>
        <v>0</v>
      </c>
      <c r="BG2591" s="247">
        <f>IF(N2591="zákl. přenesená",J2591,0)</f>
        <v>0</v>
      </c>
      <c r="BH2591" s="247">
        <f>IF(N2591="sníž. přenesená",J2591,0)</f>
        <v>0</v>
      </c>
      <c r="BI2591" s="247">
        <f>IF(N2591="nulová",J2591,0)</f>
        <v>0</v>
      </c>
      <c r="BJ2591" s="26" t="s">
        <v>18</v>
      </c>
      <c r="BK2591" s="247">
        <f>ROUND(I2591*H2591,2)</f>
        <v>0</v>
      </c>
      <c r="BL2591" s="26" t="s">
        <v>300</v>
      </c>
      <c r="BM2591" s="26" t="s">
        <v>2825</v>
      </c>
    </row>
    <row r="2592" spans="2:51" s="12" customFormat="1" ht="13.5">
      <c r="B2592" s="251"/>
      <c r="C2592" s="252"/>
      <c r="D2592" s="248" t="s">
        <v>218</v>
      </c>
      <c r="E2592" s="252"/>
      <c r="F2592" s="254" t="s">
        <v>2826</v>
      </c>
      <c r="G2592" s="252"/>
      <c r="H2592" s="255">
        <v>291</v>
      </c>
      <c r="I2592" s="256"/>
      <c r="J2592" s="252"/>
      <c r="K2592" s="252"/>
      <c r="L2592" s="257"/>
      <c r="M2592" s="258"/>
      <c r="N2592" s="259"/>
      <c r="O2592" s="259"/>
      <c r="P2592" s="259"/>
      <c r="Q2592" s="259"/>
      <c r="R2592" s="259"/>
      <c r="S2592" s="259"/>
      <c r="T2592" s="260"/>
      <c r="AT2592" s="261" t="s">
        <v>218</v>
      </c>
      <c r="AU2592" s="261" t="s">
        <v>85</v>
      </c>
      <c r="AV2592" s="12" t="s">
        <v>85</v>
      </c>
      <c r="AW2592" s="12" t="s">
        <v>6</v>
      </c>
      <c r="AX2592" s="12" t="s">
        <v>18</v>
      </c>
      <c r="AY2592" s="261" t="s">
        <v>208</v>
      </c>
    </row>
    <row r="2593" spans="2:65" s="1" customFormat="1" ht="38.25" customHeight="1">
      <c r="B2593" s="48"/>
      <c r="C2593" s="236" t="s">
        <v>2827</v>
      </c>
      <c r="D2593" s="236" t="s">
        <v>210</v>
      </c>
      <c r="E2593" s="237" t="s">
        <v>2828</v>
      </c>
      <c r="F2593" s="238" t="s">
        <v>2829</v>
      </c>
      <c r="G2593" s="239" t="s">
        <v>213</v>
      </c>
      <c r="H2593" s="240">
        <v>818.43</v>
      </c>
      <c r="I2593" s="241"/>
      <c r="J2593" s="242">
        <f>ROUND(I2593*H2593,2)</f>
        <v>0</v>
      </c>
      <c r="K2593" s="238" t="s">
        <v>214</v>
      </c>
      <c r="L2593" s="74"/>
      <c r="M2593" s="243" t="s">
        <v>22</v>
      </c>
      <c r="N2593" s="244" t="s">
        <v>47</v>
      </c>
      <c r="O2593" s="49"/>
      <c r="P2593" s="245">
        <f>O2593*H2593</f>
        <v>0</v>
      </c>
      <c r="Q2593" s="245">
        <v>0.009</v>
      </c>
      <c r="R2593" s="245">
        <f>Q2593*H2593</f>
        <v>7.365869999999999</v>
      </c>
      <c r="S2593" s="245">
        <v>0</v>
      </c>
      <c r="T2593" s="246">
        <f>S2593*H2593</f>
        <v>0</v>
      </c>
      <c r="AR2593" s="26" t="s">
        <v>300</v>
      </c>
      <c r="AT2593" s="26" t="s">
        <v>210</v>
      </c>
      <c r="AU2593" s="26" t="s">
        <v>85</v>
      </c>
      <c r="AY2593" s="26" t="s">
        <v>208</v>
      </c>
      <c r="BE2593" s="247">
        <f>IF(N2593="základní",J2593,0)</f>
        <v>0</v>
      </c>
      <c r="BF2593" s="247">
        <f>IF(N2593="snížená",J2593,0)</f>
        <v>0</v>
      </c>
      <c r="BG2593" s="247">
        <f>IF(N2593="zákl. přenesená",J2593,0)</f>
        <v>0</v>
      </c>
      <c r="BH2593" s="247">
        <f>IF(N2593="sníž. přenesená",J2593,0)</f>
        <v>0</v>
      </c>
      <c r="BI2593" s="247">
        <f>IF(N2593="nulová",J2593,0)</f>
        <v>0</v>
      </c>
      <c r="BJ2593" s="26" t="s">
        <v>18</v>
      </c>
      <c r="BK2593" s="247">
        <f>ROUND(I2593*H2593,2)</f>
        <v>0</v>
      </c>
      <c r="BL2593" s="26" t="s">
        <v>300</v>
      </c>
      <c r="BM2593" s="26" t="s">
        <v>2830</v>
      </c>
    </row>
    <row r="2594" spans="2:51" s="14" customFormat="1" ht="13.5">
      <c r="B2594" s="273"/>
      <c r="C2594" s="274"/>
      <c r="D2594" s="248" t="s">
        <v>218</v>
      </c>
      <c r="E2594" s="275" t="s">
        <v>22</v>
      </c>
      <c r="F2594" s="276" t="s">
        <v>751</v>
      </c>
      <c r="G2594" s="274"/>
      <c r="H2594" s="275" t="s">
        <v>22</v>
      </c>
      <c r="I2594" s="277"/>
      <c r="J2594" s="274"/>
      <c r="K2594" s="274"/>
      <c r="L2594" s="278"/>
      <c r="M2594" s="279"/>
      <c r="N2594" s="280"/>
      <c r="O2594" s="280"/>
      <c r="P2594" s="280"/>
      <c r="Q2594" s="280"/>
      <c r="R2594" s="280"/>
      <c r="S2594" s="280"/>
      <c r="T2594" s="281"/>
      <c r="AT2594" s="282" t="s">
        <v>218</v>
      </c>
      <c r="AU2594" s="282" t="s">
        <v>85</v>
      </c>
      <c r="AV2594" s="14" t="s">
        <v>18</v>
      </c>
      <c r="AW2594" s="14" t="s">
        <v>39</v>
      </c>
      <c r="AX2594" s="14" t="s">
        <v>76</v>
      </c>
      <c r="AY2594" s="282" t="s">
        <v>208</v>
      </c>
    </row>
    <row r="2595" spans="2:51" s="12" customFormat="1" ht="13.5">
      <c r="B2595" s="251"/>
      <c r="C2595" s="252"/>
      <c r="D2595" s="248" t="s">
        <v>218</v>
      </c>
      <c r="E2595" s="253" t="s">
        <v>22</v>
      </c>
      <c r="F2595" s="254" t="s">
        <v>1498</v>
      </c>
      <c r="G2595" s="252"/>
      <c r="H2595" s="255">
        <v>17.423</v>
      </c>
      <c r="I2595" s="256"/>
      <c r="J2595" s="252"/>
      <c r="K2595" s="252"/>
      <c r="L2595" s="257"/>
      <c r="M2595" s="258"/>
      <c r="N2595" s="259"/>
      <c r="O2595" s="259"/>
      <c r="P2595" s="259"/>
      <c r="Q2595" s="259"/>
      <c r="R2595" s="259"/>
      <c r="S2595" s="259"/>
      <c r="T2595" s="260"/>
      <c r="AT2595" s="261" t="s">
        <v>218</v>
      </c>
      <c r="AU2595" s="261" t="s">
        <v>85</v>
      </c>
      <c r="AV2595" s="12" t="s">
        <v>85</v>
      </c>
      <c r="AW2595" s="12" t="s">
        <v>39</v>
      </c>
      <c r="AX2595" s="12" t="s">
        <v>76</v>
      </c>
      <c r="AY2595" s="261" t="s">
        <v>208</v>
      </c>
    </row>
    <row r="2596" spans="2:51" s="12" customFormat="1" ht="13.5">
      <c r="B2596" s="251"/>
      <c r="C2596" s="252"/>
      <c r="D2596" s="248" t="s">
        <v>218</v>
      </c>
      <c r="E2596" s="253" t="s">
        <v>22</v>
      </c>
      <c r="F2596" s="254" t="s">
        <v>1499</v>
      </c>
      <c r="G2596" s="252"/>
      <c r="H2596" s="255">
        <v>52.198</v>
      </c>
      <c r="I2596" s="256"/>
      <c r="J2596" s="252"/>
      <c r="K2596" s="252"/>
      <c r="L2596" s="257"/>
      <c r="M2596" s="258"/>
      <c r="N2596" s="259"/>
      <c r="O2596" s="259"/>
      <c r="P2596" s="259"/>
      <c r="Q2596" s="259"/>
      <c r="R2596" s="259"/>
      <c r="S2596" s="259"/>
      <c r="T2596" s="260"/>
      <c r="AT2596" s="261" t="s">
        <v>218</v>
      </c>
      <c r="AU2596" s="261" t="s">
        <v>85</v>
      </c>
      <c r="AV2596" s="12" t="s">
        <v>85</v>
      </c>
      <c r="AW2596" s="12" t="s">
        <v>39</v>
      </c>
      <c r="AX2596" s="12" t="s">
        <v>76</v>
      </c>
      <c r="AY2596" s="261" t="s">
        <v>208</v>
      </c>
    </row>
    <row r="2597" spans="2:51" s="12" customFormat="1" ht="13.5">
      <c r="B2597" s="251"/>
      <c r="C2597" s="252"/>
      <c r="D2597" s="248" t="s">
        <v>218</v>
      </c>
      <c r="E2597" s="253" t="s">
        <v>22</v>
      </c>
      <c r="F2597" s="254" t="s">
        <v>1500</v>
      </c>
      <c r="G2597" s="252"/>
      <c r="H2597" s="255">
        <v>11.863</v>
      </c>
      <c r="I2597" s="256"/>
      <c r="J2597" s="252"/>
      <c r="K2597" s="252"/>
      <c r="L2597" s="257"/>
      <c r="M2597" s="258"/>
      <c r="N2597" s="259"/>
      <c r="O2597" s="259"/>
      <c r="P2597" s="259"/>
      <c r="Q2597" s="259"/>
      <c r="R2597" s="259"/>
      <c r="S2597" s="259"/>
      <c r="T2597" s="260"/>
      <c r="AT2597" s="261" t="s">
        <v>218</v>
      </c>
      <c r="AU2597" s="261" t="s">
        <v>85</v>
      </c>
      <c r="AV2597" s="12" t="s">
        <v>85</v>
      </c>
      <c r="AW2597" s="12" t="s">
        <v>39</v>
      </c>
      <c r="AX2597" s="12" t="s">
        <v>76</v>
      </c>
      <c r="AY2597" s="261" t="s">
        <v>208</v>
      </c>
    </row>
    <row r="2598" spans="2:51" s="12" customFormat="1" ht="13.5">
      <c r="B2598" s="251"/>
      <c r="C2598" s="252"/>
      <c r="D2598" s="248" t="s">
        <v>218</v>
      </c>
      <c r="E2598" s="253" t="s">
        <v>22</v>
      </c>
      <c r="F2598" s="254" t="s">
        <v>1501</v>
      </c>
      <c r="G2598" s="252"/>
      <c r="H2598" s="255">
        <v>212.006</v>
      </c>
      <c r="I2598" s="256"/>
      <c r="J2598" s="252"/>
      <c r="K2598" s="252"/>
      <c r="L2598" s="257"/>
      <c r="M2598" s="258"/>
      <c r="N2598" s="259"/>
      <c r="O2598" s="259"/>
      <c r="P2598" s="259"/>
      <c r="Q2598" s="259"/>
      <c r="R2598" s="259"/>
      <c r="S2598" s="259"/>
      <c r="T2598" s="260"/>
      <c r="AT2598" s="261" t="s">
        <v>218</v>
      </c>
      <c r="AU2598" s="261" t="s">
        <v>85</v>
      </c>
      <c r="AV2598" s="12" t="s">
        <v>85</v>
      </c>
      <c r="AW2598" s="12" t="s">
        <v>39</v>
      </c>
      <c r="AX2598" s="12" t="s">
        <v>76</v>
      </c>
      <c r="AY2598" s="261" t="s">
        <v>208</v>
      </c>
    </row>
    <row r="2599" spans="2:51" s="12" customFormat="1" ht="13.5">
      <c r="B2599" s="251"/>
      <c r="C2599" s="252"/>
      <c r="D2599" s="248" t="s">
        <v>218</v>
      </c>
      <c r="E2599" s="253" t="s">
        <v>22</v>
      </c>
      <c r="F2599" s="254" t="s">
        <v>1502</v>
      </c>
      <c r="G2599" s="252"/>
      <c r="H2599" s="255">
        <v>3.762</v>
      </c>
      <c r="I2599" s="256"/>
      <c r="J2599" s="252"/>
      <c r="K2599" s="252"/>
      <c r="L2599" s="257"/>
      <c r="M2599" s="258"/>
      <c r="N2599" s="259"/>
      <c r="O2599" s="259"/>
      <c r="P2599" s="259"/>
      <c r="Q2599" s="259"/>
      <c r="R2599" s="259"/>
      <c r="S2599" s="259"/>
      <c r="T2599" s="260"/>
      <c r="AT2599" s="261" t="s">
        <v>218</v>
      </c>
      <c r="AU2599" s="261" t="s">
        <v>85</v>
      </c>
      <c r="AV2599" s="12" t="s">
        <v>85</v>
      </c>
      <c r="AW2599" s="12" t="s">
        <v>39</v>
      </c>
      <c r="AX2599" s="12" t="s">
        <v>76</v>
      </c>
      <c r="AY2599" s="261" t="s">
        <v>208</v>
      </c>
    </row>
    <row r="2600" spans="2:51" s="12" customFormat="1" ht="13.5">
      <c r="B2600" s="251"/>
      <c r="C2600" s="252"/>
      <c r="D2600" s="248" t="s">
        <v>218</v>
      </c>
      <c r="E2600" s="253" t="s">
        <v>22</v>
      </c>
      <c r="F2600" s="254" t="s">
        <v>1503</v>
      </c>
      <c r="G2600" s="252"/>
      <c r="H2600" s="255">
        <v>5.002</v>
      </c>
      <c r="I2600" s="256"/>
      <c r="J2600" s="252"/>
      <c r="K2600" s="252"/>
      <c r="L2600" s="257"/>
      <c r="M2600" s="258"/>
      <c r="N2600" s="259"/>
      <c r="O2600" s="259"/>
      <c r="P2600" s="259"/>
      <c r="Q2600" s="259"/>
      <c r="R2600" s="259"/>
      <c r="S2600" s="259"/>
      <c r="T2600" s="260"/>
      <c r="AT2600" s="261" t="s">
        <v>218</v>
      </c>
      <c r="AU2600" s="261" t="s">
        <v>85</v>
      </c>
      <c r="AV2600" s="12" t="s">
        <v>85</v>
      </c>
      <c r="AW2600" s="12" t="s">
        <v>39</v>
      </c>
      <c r="AX2600" s="12" t="s">
        <v>76</v>
      </c>
      <c r="AY2600" s="261" t="s">
        <v>208</v>
      </c>
    </row>
    <row r="2601" spans="2:51" s="12" customFormat="1" ht="13.5">
      <c r="B2601" s="251"/>
      <c r="C2601" s="252"/>
      <c r="D2601" s="248" t="s">
        <v>218</v>
      </c>
      <c r="E2601" s="253" t="s">
        <v>22</v>
      </c>
      <c r="F2601" s="254" t="s">
        <v>1504</v>
      </c>
      <c r="G2601" s="252"/>
      <c r="H2601" s="255">
        <v>1.878</v>
      </c>
      <c r="I2601" s="256"/>
      <c r="J2601" s="252"/>
      <c r="K2601" s="252"/>
      <c r="L2601" s="257"/>
      <c r="M2601" s="258"/>
      <c r="N2601" s="259"/>
      <c r="O2601" s="259"/>
      <c r="P2601" s="259"/>
      <c r="Q2601" s="259"/>
      <c r="R2601" s="259"/>
      <c r="S2601" s="259"/>
      <c r="T2601" s="260"/>
      <c r="AT2601" s="261" t="s">
        <v>218</v>
      </c>
      <c r="AU2601" s="261" t="s">
        <v>85</v>
      </c>
      <c r="AV2601" s="12" t="s">
        <v>85</v>
      </c>
      <c r="AW2601" s="12" t="s">
        <v>39</v>
      </c>
      <c r="AX2601" s="12" t="s">
        <v>76</v>
      </c>
      <c r="AY2601" s="261" t="s">
        <v>208</v>
      </c>
    </row>
    <row r="2602" spans="2:51" s="12" customFormat="1" ht="13.5">
      <c r="B2602" s="251"/>
      <c r="C2602" s="252"/>
      <c r="D2602" s="248" t="s">
        <v>218</v>
      </c>
      <c r="E2602" s="253" t="s">
        <v>22</v>
      </c>
      <c r="F2602" s="254" t="s">
        <v>1505</v>
      </c>
      <c r="G2602" s="252"/>
      <c r="H2602" s="255">
        <v>5.087</v>
      </c>
      <c r="I2602" s="256"/>
      <c r="J2602" s="252"/>
      <c r="K2602" s="252"/>
      <c r="L2602" s="257"/>
      <c r="M2602" s="258"/>
      <c r="N2602" s="259"/>
      <c r="O2602" s="259"/>
      <c r="P2602" s="259"/>
      <c r="Q2602" s="259"/>
      <c r="R2602" s="259"/>
      <c r="S2602" s="259"/>
      <c r="T2602" s="260"/>
      <c r="AT2602" s="261" t="s">
        <v>218</v>
      </c>
      <c r="AU2602" s="261" t="s">
        <v>85</v>
      </c>
      <c r="AV2602" s="12" t="s">
        <v>85</v>
      </c>
      <c r="AW2602" s="12" t="s">
        <v>39</v>
      </c>
      <c r="AX2602" s="12" t="s">
        <v>76</v>
      </c>
      <c r="AY2602" s="261" t="s">
        <v>208</v>
      </c>
    </row>
    <row r="2603" spans="2:51" s="12" customFormat="1" ht="13.5">
      <c r="B2603" s="251"/>
      <c r="C2603" s="252"/>
      <c r="D2603" s="248" t="s">
        <v>218</v>
      </c>
      <c r="E2603" s="253" t="s">
        <v>22</v>
      </c>
      <c r="F2603" s="254" t="s">
        <v>1506</v>
      </c>
      <c r="G2603" s="252"/>
      <c r="H2603" s="255">
        <v>5.16</v>
      </c>
      <c r="I2603" s="256"/>
      <c r="J2603" s="252"/>
      <c r="K2603" s="252"/>
      <c r="L2603" s="257"/>
      <c r="M2603" s="258"/>
      <c r="N2603" s="259"/>
      <c r="O2603" s="259"/>
      <c r="P2603" s="259"/>
      <c r="Q2603" s="259"/>
      <c r="R2603" s="259"/>
      <c r="S2603" s="259"/>
      <c r="T2603" s="260"/>
      <c r="AT2603" s="261" t="s">
        <v>218</v>
      </c>
      <c r="AU2603" s="261" t="s">
        <v>85</v>
      </c>
      <c r="AV2603" s="12" t="s">
        <v>85</v>
      </c>
      <c r="AW2603" s="12" t="s">
        <v>39</v>
      </c>
      <c r="AX2603" s="12" t="s">
        <v>76</v>
      </c>
      <c r="AY2603" s="261" t="s">
        <v>208</v>
      </c>
    </row>
    <row r="2604" spans="2:51" s="12" customFormat="1" ht="13.5">
      <c r="B2604" s="251"/>
      <c r="C2604" s="252"/>
      <c r="D2604" s="248" t="s">
        <v>218</v>
      </c>
      <c r="E2604" s="253" t="s">
        <v>22</v>
      </c>
      <c r="F2604" s="254" t="s">
        <v>1507</v>
      </c>
      <c r="G2604" s="252"/>
      <c r="H2604" s="255">
        <v>21.415</v>
      </c>
      <c r="I2604" s="256"/>
      <c r="J2604" s="252"/>
      <c r="K2604" s="252"/>
      <c r="L2604" s="257"/>
      <c r="M2604" s="258"/>
      <c r="N2604" s="259"/>
      <c r="O2604" s="259"/>
      <c r="P2604" s="259"/>
      <c r="Q2604" s="259"/>
      <c r="R2604" s="259"/>
      <c r="S2604" s="259"/>
      <c r="T2604" s="260"/>
      <c r="AT2604" s="261" t="s">
        <v>218</v>
      </c>
      <c r="AU2604" s="261" t="s">
        <v>85</v>
      </c>
      <c r="AV2604" s="12" t="s">
        <v>85</v>
      </c>
      <c r="AW2604" s="12" t="s">
        <v>39</v>
      </c>
      <c r="AX2604" s="12" t="s">
        <v>76</v>
      </c>
      <c r="AY2604" s="261" t="s">
        <v>208</v>
      </c>
    </row>
    <row r="2605" spans="2:51" s="12" customFormat="1" ht="13.5">
      <c r="B2605" s="251"/>
      <c r="C2605" s="252"/>
      <c r="D2605" s="248" t="s">
        <v>218</v>
      </c>
      <c r="E2605" s="253" t="s">
        <v>22</v>
      </c>
      <c r="F2605" s="254" t="s">
        <v>1510</v>
      </c>
      <c r="G2605" s="252"/>
      <c r="H2605" s="255">
        <v>17.684</v>
      </c>
      <c r="I2605" s="256"/>
      <c r="J2605" s="252"/>
      <c r="K2605" s="252"/>
      <c r="L2605" s="257"/>
      <c r="M2605" s="258"/>
      <c r="N2605" s="259"/>
      <c r="O2605" s="259"/>
      <c r="P2605" s="259"/>
      <c r="Q2605" s="259"/>
      <c r="R2605" s="259"/>
      <c r="S2605" s="259"/>
      <c r="T2605" s="260"/>
      <c r="AT2605" s="261" t="s">
        <v>218</v>
      </c>
      <c r="AU2605" s="261" t="s">
        <v>85</v>
      </c>
      <c r="AV2605" s="12" t="s">
        <v>85</v>
      </c>
      <c r="AW2605" s="12" t="s">
        <v>39</v>
      </c>
      <c r="AX2605" s="12" t="s">
        <v>76</v>
      </c>
      <c r="AY2605" s="261" t="s">
        <v>208</v>
      </c>
    </row>
    <row r="2606" spans="2:51" s="12" customFormat="1" ht="13.5">
      <c r="B2606" s="251"/>
      <c r="C2606" s="252"/>
      <c r="D2606" s="248" t="s">
        <v>218</v>
      </c>
      <c r="E2606" s="253" t="s">
        <v>22</v>
      </c>
      <c r="F2606" s="254" t="s">
        <v>1511</v>
      </c>
      <c r="G2606" s="252"/>
      <c r="H2606" s="255">
        <v>23.283</v>
      </c>
      <c r="I2606" s="256"/>
      <c r="J2606" s="252"/>
      <c r="K2606" s="252"/>
      <c r="L2606" s="257"/>
      <c r="M2606" s="258"/>
      <c r="N2606" s="259"/>
      <c r="O2606" s="259"/>
      <c r="P2606" s="259"/>
      <c r="Q2606" s="259"/>
      <c r="R2606" s="259"/>
      <c r="S2606" s="259"/>
      <c r="T2606" s="260"/>
      <c r="AT2606" s="261" t="s">
        <v>218</v>
      </c>
      <c r="AU2606" s="261" t="s">
        <v>85</v>
      </c>
      <c r="AV2606" s="12" t="s">
        <v>85</v>
      </c>
      <c r="AW2606" s="12" t="s">
        <v>39</v>
      </c>
      <c r="AX2606" s="12" t="s">
        <v>76</v>
      </c>
      <c r="AY2606" s="261" t="s">
        <v>208</v>
      </c>
    </row>
    <row r="2607" spans="2:51" s="12" customFormat="1" ht="13.5">
      <c r="B2607" s="251"/>
      <c r="C2607" s="252"/>
      <c r="D2607" s="248" t="s">
        <v>218</v>
      </c>
      <c r="E2607" s="253" t="s">
        <v>22</v>
      </c>
      <c r="F2607" s="254" t="s">
        <v>1513</v>
      </c>
      <c r="G2607" s="252"/>
      <c r="H2607" s="255">
        <v>43.559</v>
      </c>
      <c r="I2607" s="256"/>
      <c r="J2607" s="252"/>
      <c r="K2607" s="252"/>
      <c r="L2607" s="257"/>
      <c r="M2607" s="258"/>
      <c r="N2607" s="259"/>
      <c r="O2607" s="259"/>
      <c r="P2607" s="259"/>
      <c r="Q2607" s="259"/>
      <c r="R2607" s="259"/>
      <c r="S2607" s="259"/>
      <c r="T2607" s="260"/>
      <c r="AT2607" s="261" t="s">
        <v>218</v>
      </c>
      <c r="AU2607" s="261" t="s">
        <v>85</v>
      </c>
      <c r="AV2607" s="12" t="s">
        <v>85</v>
      </c>
      <c r="AW2607" s="12" t="s">
        <v>39</v>
      </c>
      <c r="AX2607" s="12" t="s">
        <v>76</v>
      </c>
      <c r="AY2607" s="261" t="s">
        <v>208</v>
      </c>
    </row>
    <row r="2608" spans="2:51" s="12" customFormat="1" ht="13.5">
      <c r="B2608" s="251"/>
      <c r="C2608" s="252"/>
      <c r="D2608" s="248" t="s">
        <v>218</v>
      </c>
      <c r="E2608" s="253" t="s">
        <v>22</v>
      </c>
      <c r="F2608" s="254" t="s">
        <v>1514</v>
      </c>
      <c r="G2608" s="252"/>
      <c r="H2608" s="255">
        <v>37.963</v>
      </c>
      <c r="I2608" s="256"/>
      <c r="J2608" s="252"/>
      <c r="K2608" s="252"/>
      <c r="L2608" s="257"/>
      <c r="M2608" s="258"/>
      <c r="N2608" s="259"/>
      <c r="O2608" s="259"/>
      <c r="P2608" s="259"/>
      <c r="Q2608" s="259"/>
      <c r="R2608" s="259"/>
      <c r="S2608" s="259"/>
      <c r="T2608" s="260"/>
      <c r="AT2608" s="261" t="s">
        <v>218</v>
      </c>
      <c r="AU2608" s="261" t="s">
        <v>85</v>
      </c>
      <c r="AV2608" s="12" t="s">
        <v>85</v>
      </c>
      <c r="AW2608" s="12" t="s">
        <v>39</v>
      </c>
      <c r="AX2608" s="12" t="s">
        <v>76</v>
      </c>
      <c r="AY2608" s="261" t="s">
        <v>208</v>
      </c>
    </row>
    <row r="2609" spans="2:51" s="15" customFormat="1" ht="13.5">
      <c r="B2609" s="296"/>
      <c r="C2609" s="297"/>
      <c r="D2609" s="248" t="s">
        <v>218</v>
      </c>
      <c r="E2609" s="298" t="s">
        <v>22</v>
      </c>
      <c r="F2609" s="299" t="s">
        <v>695</v>
      </c>
      <c r="G2609" s="297"/>
      <c r="H2609" s="300">
        <v>458.283</v>
      </c>
      <c r="I2609" s="301"/>
      <c r="J2609" s="297"/>
      <c r="K2609" s="297"/>
      <c r="L2609" s="302"/>
      <c r="M2609" s="303"/>
      <c r="N2609" s="304"/>
      <c r="O2609" s="304"/>
      <c r="P2609" s="304"/>
      <c r="Q2609" s="304"/>
      <c r="R2609" s="304"/>
      <c r="S2609" s="304"/>
      <c r="T2609" s="305"/>
      <c r="AT2609" s="306" t="s">
        <v>218</v>
      </c>
      <c r="AU2609" s="306" t="s">
        <v>85</v>
      </c>
      <c r="AV2609" s="15" t="s">
        <v>104</v>
      </c>
      <c r="AW2609" s="15" t="s">
        <v>39</v>
      </c>
      <c r="AX2609" s="15" t="s">
        <v>76</v>
      </c>
      <c r="AY2609" s="306" t="s">
        <v>208</v>
      </c>
    </row>
    <row r="2610" spans="2:51" s="14" customFormat="1" ht="13.5">
      <c r="B2610" s="273"/>
      <c r="C2610" s="274"/>
      <c r="D2610" s="248" t="s">
        <v>218</v>
      </c>
      <c r="E2610" s="275" t="s">
        <v>22</v>
      </c>
      <c r="F2610" s="276" t="s">
        <v>752</v>
      </c>
      <c r="G2610" s="274"/>
      <c r="H2610" s="275" t="s">
        <v>22</v>
      </c>
      <c r="I2610" s="277"/>
      <c r="J2610" s="274"/>
      <c r="K2610" s="274"/>
      <c r="L2610" s="278"/>
      <c r="M2610" s="279"/>
      <c r="N2610" s="280"/>
      <c r="O2610" s="280"/>
      <c r="P2610" s="280"/>
      <c r="Q2610" s="280"/>
      <c r="R2610" s="280"/>
      <c r="S2610" s="280"/>
      <c r="T2610" s="281"/>
      <c r="AT2610" s="282" t="s">
        <v>218</v>
      </c>
      <c r="AU2610" s="282" t="s">
        <v>85</v>
      </c>
      <c r="AV2610" s="14" t="s">
        <v>18</v>
      </c>
      <c r="AW2610" s="14" t="s">
        <v>39</v>
      </c>
      <c r="AX2610" s="14" t="s">
        <v>76</v>
      </c>
      <c r="AY2610" s="282" t="s">
        <v>208</v>
      </c>
    </row>
    <row r="2611" spans="2:51" s="12" customFormat="1" ht="13.5">
      <c r="B2611" s="251"/>
      <c r="C2611" s="252"/>
      <c r="D2611" s="248" t="s">
        <v>218</v>
      </c>
      <c r="E2611" s="253" t="s">
        <v>22</v>
      </c>
      <c r="F2611" s="254" t="s">
        <v>1515</v>
      </c>
      <c r="G2611" s="252"/>
      <c r="H2611" s="255">
        <v>29.183</v>
      </c>
      <c r="I2611" s="256"/>
      <c r="J2611" s="252"/>
      <c r="K2611" s="252"/>
      <c r="L2611" s="257"/>
      <c r="M2611" s="258"/>
      <c r="N2611" s="259"/>
      <c r="O2611" s="259"/>
      <c r="P2611" s="259"/>
      <c r="Q2611" s="259"/>
      <c r="R2611" s="259"/>
      <c r="S2611" s="259"/>
      <c r="T2611" s="260"/>
      <c r="AT2611" s="261" t="s">
        <v>218</v>
      </c>
      <c r="AU2611" s="261" t="s">
        <v>85</v>
      </c>
      <c r="AV2611" s="12" t="s">
        <v>85</v>
      </c>
      <c r="AW2611" s="12" t="s">
        <v>39</v>
      </c>
      <c r="AX2611" s="12" t="s">
        <v>76</v>
      </c>
      <c r="AY2611" s="261" t="s">
        <v>208</v>
      </c>
    </row>
    <row r="2612" spans="2:51" s="12" customFormat="1" ht="13.5">
      <c r="B2612" s="251"/>
      <c r="C2612" s="252"/>
      <c r="D2612" s="248" t="s">
        <v>218</v>
      </c>
      <c r="E2612" s="253" t="s">
        <v>22</v>
      </c>
      <c r="F2612" s="254" t="s">
        <v>1517</v>
      </c>
      <c r="G2612" s="252"/>
      <c r="H2612" s="255">
        <v>88.859</v>
      </c>
      <c r="I2612" s="256"/>
      <c r="J2612" s="252"/>
      <c r="K2612" s="252"/>
      <c r="L2612" s="257"/>
      <c r="M2612" s="258"/>
      <c r="N2612" s="259"/>
      <c r="O2612" s="259"/>
      <c r="P2612" s="259"/>
      <c r="Q2612" s="259"/>
      <c r="R2612" s="259"/>
      <c r="S2612" s="259"/>
      <c r="T2612" s="260"/>
      <c r="AT2612" s="261" t="s">
        <v>218</v>
      </c>
      <c r="AU2612" s="261" t="s">
        <v>85</v>
      </c>
      <c r="AV2612" s="12" t="s">
        <v>85</v>
      </c>
      <c r="AW2612" s="12" t="s">
        <v>39</v>
      </c>
      <c r="AX2612" s="12" t="s">
        <v>76</v>
      </c>
      <c r="AY2612" s="261" t="s">
        <v>208</v>
      </c>
    </row>
    <row r="2613" spans="2:51" s="12" customFormat="1" ht="13.5">
      <c r="B2613" s="251"/>
      <c r="C2613" s="252"/>
      <c r="D2613" s="248" t="s">
        <v>218</v>
      </c>
      <c r="E2613" s="253" t="s">
        <v>22</v>
      </c>
      <c r="F2613" s="254" t="s">
        <v>1523</v>
      </c>
      <c r="G2613" s="252"/>
      <c r="H2613" s="255">
        <v>5.723</v>
      </c>
      <c r="I2613" s="256"/>
      <c r="J2613" s="252"/>
      <c r="K2613" s="252"/>
      <c r="L2613" s="257"/>
      <c r="M2613" s="258"/>
      <c r="N2613" s="259"/>
      <c r="O2613" s="259"/>
      <c r="P2613" s="259"/>
      <c r="Q2613" s="259"/>
      <c r="R2613" s="259"/>
      <c r="S2613" s="259"/>
      <c r="T2613" s="260"/>
      <c r="AT2613" s="261" t="s">
        <v>218</v>
      </c>
      <c r="AU2613" s="261" t="s">
        <v>85</v>
      </c>
      <c r="AV2613" s="12" t="s">
        <v>85</v>
      </c>
      <c r="AW2613" s="12" t="s">
        <v>39</v>
      </c>
      <c r="AX2613" s="12" t="s">
        <v>76</v>
      </c>
      <c r="AY2613" s="261" t="s">
        <v>208</v>
      </c>
    </row>
    <row r="2614" spans="2:51" s="12" customFormat="1" ht="13.5">
      <c r="B2614" s="251"/>
      <c r="C2614" s="252"/>
      <c r="D2614" s="248" t="s">
        <v>218</v>
      </c>
      <c r="E2614" s="253" t="s">
        <v>22</v>
      </c>
      <c r="F2614" s="254" t="s">
        <v>1524</v>
      </c>
      <c r="G2614" s="252"/>
      <c r="H2614" s="255">
        <v>13.717</v>
      </c>
      <c r="I2614" s="256"/>
      <c r="J2614" s="252"/>
      <c r="K2614" s="252"/>
      <c r="L2614" s="257"/>
      <c r="M2614" s="258"/>
      <c r="N2614" s="259"/>
      <c r="O2614" s="259"/>
      <c r="P2614" s="259"/>
      <c r="Q2614" s="259"/>
      <c r="R2614" s="259"/>
      <c r="S2614" s="259"/>
      <c r="T2614" s="260"/>
      <c r="AT2614" s="261" t="s">
        <v>218</v>
      </c>
      <c r="AU2614" s="261" t="s">
        <v>85</v>
      </c>
      <c r="AV2614" s="12" t="s">
        <v>85</v>
      </c>
      <c r="AW2614" s="12" t="s">
        <v>39</v>
      </c>
      <c r="AX2614" s="12" t="s">
        <v>76</v>
      </c>
      <c r="AY2614" s="261" t="s">
        <v>208</v>
      </c>
    </row>
    <row r="2615" spans="2:51" s="12" customFormat="1" ht="13.5">
      <c r="B2615" s="251"/>
      <c r="C2615" s="252"/>
      <c r="D2615" s="248" t="s">
        <v>218</v>
      </c>
      <c r="E2615" s="253" t="s">
        <v>22</v>
      </c>
      <c r="F2615" s="254" t="s">
        <v>1525</v>
      </c>
      <c r="G2615" s="252"/>
      <c r="H2615" s="255">
        <v>5.585</v>
      </c>
      <c r="I2615" s="256"/>
      <c r="J2615" s="252"/>
      <c r="K2615" s="252"/>
      <c r="L2615" s="257"/>
      <c r="M2615" s="258"/>
      <c r="N2615" s="259"/>
      <c r="O2615" s="259"/>
      <c r="P2615" s="259"/>
      <c r="Q2615" s="259"/>
      <c r="R2615" s="259"/>
      <c r="S2615" s="259"/>
      <c r="T2615" s="260"/>
      <c r="AT2615" s="261" t="s">
        <v>218</v>
      </c>
      <c r="AU2615" s="261" t="s">
        <v>85</v>
      </c>
      <c r="AV2615" s="12" t="s">
        <v>85</v>
      </c>
      <c r="AW2615" s="12" t="s">
        <v>39</v>
      </c>
      <c r="AX2615" s="12" t="s">
        <v>76</v>
      </c>
      <c r="AY2615" s="261" t="s">
        <v>208</v>
      </c>
    </row>
    <row r="2616" spans="2:51" s="12" customFormat="1" ht="13.5">
      <c r="B2616" s="251"/>
      <c r="C2616" s="252"/>
      <c r="D2616" s="248" t="s">
        <v>218</v>
      </c>
      <c r="E2616" s="253" t="s">
        <v>22</v>
      </c>
      <c r="F2616" s="254" t="s">
        <v>1526</v>
      </c>
      <c r="G2616" s="252"/>
      <c r="H2616" s="255">
        <v>7.648</v>
      </c>
      <c r="I2616" s="256"/>
      <c r="J2616" s="252"/>
      <c r="K2616" s="252"/>
      <c r="L2616" s="257"/>
      <c r="M2616" s="258"/>
      <c r="N2616" s="259"/>
      <c r="O2616" s="259"/>
      <c r="P2616" s="259"/>
      <c r="Q2616" s="259"/>
      <c r="R2616" s="259"/>
      <c r="S2616" s="259"/>
      <c r="T2616" s="260"/>
      <c r="AT2616" s="261" t="s">
        <v>218</v>
      </c>
      <c r="AU2616" s="261" t="s">
        <v>85</v>
      </c>
      <c r="AV2616" s="12" t="s">
        <v>85</v>
      </c>
      <c r="AW2616" s="12" t="s">
        <v>39</v>
      </c>
      <c r="AX2616" s="12" t="s">
        <v>76</v>
      </c>
      <c r="AY2616" s="261" t="s">
        <v>208</v>
      </c>
    </row>
    <row r="2617" spans="2:51" s="12" customFormat="1" ht="13.5">
      <c r="B2617" s="251"/>
      <c r="C2617" s="252"/>
      <c r="D2617" s="248" t="s">
        <v>218</v>
      </c>
      <c r="E2617" s="253" t="s">
        <v>22</v>
      </c>
      <c r="F2617" s="254" t="s">
        <v>1527</v>
      </c>
      <c r="G2617" s="252"/>
      <c r="H2617" s="255">
        <v>11.785</v>
      </c>
      <c r="I2617" s="256"/>
      <c r="J2617" s="252"/>
      <c r="K2617" s="252"/>
      <c r="L2617" s="257"/>
      <c r="M2617" s="258"/>
      <c r="N2617" s="259"/>
      <c r="O2617" s="259"/>
      <c r="P2617" s="259"/>
      <c r="Q2617" s="259"/>
      <c r="R2617" s="259"/>
      <c r="S2617" s="259"/>
      <c r="T2617" s="260"/>
      <c r="AT2617" s="261" t="s">
        <v>218</v>
      </c>
      <c r="AU2617" s="261" t="s">
        <v>85</v>
      </c>
      <c r="AV2617" s="12" t="s">
        <v>85</v>
      </c>
      <c r="AW2617" s="12" t="s">
        <v>39</v>
      </c>
      <c r="AX2617" s="12" t="s">
        <v>76</v>
      </c>
      <c r="AY2617" s="261" t="s">
        <v>208</v>
      </c>
    </row>
    <row r="2618" spans="2:51" s="12" customFormat="1" ht="13.5">
      <c r="B2618" s="251"/>
      <c r="C2618" s="252"/>
      <c r="D2618" s="248" t="s">
        <v>218</v>
      </c>
      <c r="E2618" s="253" t="s">
        <v>22</v>
      </c>
      <c r="F2618" s="254" t="s">
        <v>1528</v>
      </c>
      <c r="G2618" s="252"/>
      <c r="H2618" s="255">
        <v>6.432</v>
      </c>
      <c r="I2618" s="256"/>
      <c r="J2618" s="252"/>
      <c r="K2618" s="252"/>
      <c r="L2618" s="257"/>
      <c r="M2618" s="258"/>
      <c r="N2618" s="259"/>
      <c r="O2618" s="259"/>
      <c r="P2618" s="259"/>
      <c r="Q2618" s="259"/>
      <c r="R2618" s="259"/>
      <c r="S2618" s="259"/>
      <c r="T2618" s="260"/>
      <c r="AT2618" s="261" t="s">
        <v>218</v>
      </c>
      <c r="AU2618" s="261" t="s">
        <v>85</v>
      </c>
      <c r="AV2618" s="12" t="s">
        <v>85</v>
      </c>
      <c r="AW2618" s="12" t="s">
        <v>39</v>
      </c>
      <c r="AX2618" s="12" t="s">
        <v>76</v>
      </c>
      <c r="AY2618" s="261" t="s">
        <v>208</v>
      </c>
    </row>
    <row r="2619" spans="2:51" s="12" customFormat="1" ht="13.5">
      <c r="B2619" s="251"/>
      <c r="C2619" s="252"/>
      <c r="D2619" s="248" t="s">
        <v>218</v>
      </c>
      <c r="E2619" s="253" t="s">
        <v>22</v>
      </c>
      <c r="F2619" s="254" t="s">
        <v>1529</v>
      </c>
      <c r="G2619" s="252"/>
      <c r="H2619" s="255">
        <v>12.081</v>
      </c>
      <c r="I2619" s="256"/>
      <c r="J2619" s="252"/>
      <c r="K2619" s="252"/>
      <c r="L2619" s="257"/>
      <c r="M2619" s="258"/>
      <c r="N2619" s="259"/>
      <c r="O2619" s="259"/>
      <c r="P2619" s="259"/>
      <c r="Q2619" s="259"/>
      <c r="R2619" s="259"/>
      <c r="S2619" s="259"/>
      <c r="T2619" s="260"/>
      <c r="AT2619" s="261" t="s">
        <v>218</v>
      </c>
      <c r="AU2619" s="261" t="s">
        <v>85</v>
      </c>
      <c r="AV2619" s="12" t="s">
        <v>85</v>
      </c>
      <c r="AW2619" s="12" t="s">
        <v>39</v>
      </c>
      <c r="AX2619" s="12" t="s">
        <v>76</v>
      </c>
      <c r="AY2619" s="261" t="s">
        <v>208</v>
      </c>
    </row>
    <row r="2620" spans="2:51" s="12" customFormat="1" ht="13.5">
      <c r="B2620" s="251"/>
      <c r="C2620" s="252"/>
      <c r="D2620" s="248" t="s">
        <v>218</v>
      </c>
      <c r="E2620" s="253" t="s">
        <v>22</v>
      </c>
      <c r="F2620" s="254" t="s">
        <v>1530</v>
      </c>
      <c r="G2620" s="252"/>
      <c r="H2620" s="255">
        <v>4.383</v>
      </c>
      <c r="I2620" s="256"/>
      <c r="J2620" s="252"/>
      <c r="K2620" s="252"/>
      <c r="L2620" s="257"/>
      <c r="M2620" s="258"/>
      <c r="N2620" s="259"/>
      <c r="O2620" s="259"/>
      <c r="P2620" s="259"/>
      <c r="Q2620" s="259"/>
      <c r="R2620" s="259"/>
      <c r="S2620" s="259"/>
      <c r="T2620" s="260"/>
      <c r="AT2620" s="261" t="s">
        <v>218</v>
      </c>
      <c r="AU2620" s="261" t="s">
        <v>85</v>
      </c>
      <c r="AV2620" s="12" t="s">
        <v>85</v>
      </c>
      <c r="AW2620" s="12" t="s">
        <v>39</v>
      </c>
      <c r="AX2620" s="12" t="s">
        <v>76</v>
      </c>
      <c r="AY2620" s="261" t="s">
        <v>208</v>
      </c>
    </row>
    <row r="2621" spans="2:51" s="15" customFormat="1" ht="13.5">
      <c r="B2621" s="296"/>
      <c r="C2621" s="297"/>
      <c r="D2621" s="248" t="s">
        <v>218</v>
      </c>
      <c r="E2621" s="298" t="s">
        <v>22</v>
      </c>
      <c r="F2621" s="299" t="s">
        <v>703</v>
      </c>
      <c r="G2621" s="297"/>
      <c r="H2621" s="300">
        <v>185.396</v>
      </c>
      <c r="I2621" s="301"/>
      <c r="J2621" s="297"/>
      <c r="K2621" s="297"/>
      <c r="L2621" s="302"/>
      <c r="M2621" s="303"/>
      <c r="N2621" s="304"/>
      <c r="O2621" s="304"/>
      <c r="P2621" s="304"/>
      <c r="Q2621" s="304"/>
      <c r="R2621" s="304"/>
      <c r="S2621" s="304"/>
      <c r="T2621" s="305"/>
      <c r="AT2621" s="306" t="s">
        <v>218</v>
      </c>
      <c r="AU2621" s="306" t="s">
        <v>85</v>
      </c>
      <c r="AV2621" s="15" t="s">
        <v>104</v>
      </c>
      <c r="AW2621" s="15" t="s">
        <v>39</v>
      </c>
      <c r="AX2621" s="15" t="s">
        <v>76</v>
      </c>
      <c r="AY2621" s="306" t="s">
        <v>208</v>
      </c>
    </row>
    <row r="2622" spans="2:51" s="14" customFormat="1" ht="13.5">
      <c r="B2622" s="273"/>
      <c r="C2622" s="274"/>
      <c r="D2622" s="248" t="s">
        <v>218</v>
      </c>
      <c r="E2622" s="275" t="s">
        <v>22</v>
      </c>
      <c r="F2622" s="276" t="s">
        <v>753</v>
      </c>
      <c r="G2622" s="274"/>
      <c r="H2622" s="275" t="s">
        <v>22</v>
      </c>
      <c r="I2622" s="277"/>
      <c r="J2622" s="274"/>
      <c r="K2622" s="274"/>
      <c r="L2622" s="278"/>
      <c r="M2622" s="279"/>
      <c r="N2622" s="280"/>
      <c r="O2622" s="280"/>
      <c r="P2622" s="280"/>
      <c r="Q2622" s="280"/>
      <c r="R2622" s="280"/>
      <c r="S2622" s="280"/>
      <c r="T2622" s="281"/>
      <c r="AT2622" s="282" t="s">
        <v>218</v>
      </c>
      <c r="AU2622" s="282" t="s">
        <v>85</v>
      </c>
      <c r="AV2622" s="14" t="s">
        <v>18</v>
      </c>
      <c r="AW2622" s="14" t="s">
        <v>39</v>
      </c>
      <c r="AX2622" s="14" t="s">
        <v>76</v>
      </c>
      <c r="AY2622" s="282" t="s">
        <v>208</v>
      </c>
    </row>
    <row r="2623" spans="2:51" s="12" customFormat="1" ht="13.5">
      <c r="B2623" s="251"/>
      <c r="C2623" s="252"/>
      <c r="D2623" s="248" t="s">
        <v>218</v>
      </c>
      <c r="E2623" s="253" t="s">
        <v>22</v>
      </c>
      <c r="F2623" s="254" t="s">
        <v>1531</v>
      </c>
      <c r="G2623" s="252"/>
      <c r="H2623" s="255">
        <v>17.564</v>
      </c>
      <c r="I2623" s="256"/>
      <c r="J2623" s="252"/>
      <c r="K2623" s="252"/>
      <c r="L2623" s="257"/>
      <c r="M2623" s="258"/>
      <c r="N2623" s="259"/>
      <c r="O2623" s="259"/>
      <c r="P2623" s="259"/>
      <c r="Q2623" s="259"/>
      <c r="R2623" s="259"/>
      <c r="S2623" s="259"/>
      <c r="T2623" s="260"/>
      <c r="AT2623" s="261" t="s">
        <v>218</v>
      </c>
      <c r="AU2623" s="261" t="s">
        <v>85</v>
      </c>
      <c r="AV2623" s="12" t="s">
        <v>85</v>
      </c>
      <c r="AW2623" s="12" t="s">
        <v>39</v>
      </c>
      <c r="AX2623" s="12" t="s">
        <v>76</v>
      </c>
      <c r="AY2623" s="261" t="s">
        <v>208</v>
      </c>
    </row>
    <row r="2624" spans="2:51" s="12" customFormat="1" ht="13.5">
      <c r="B2624" s="251"/>
      <c r="C2624" s="252"/>
      <c r="D2624" s="248" t="s">
        <v>218</v>
      </c>
      <c r="E2624" s="253" t="s">
        <v>22</v>
      </c>
      <c r="F2624" s="254" t="s">
        <v>1533</v>
      </c>
      <c r="G2624" s="252"/>
      <c r="H2624" s="255">
        <v>88.65</v>
      </c>
      <c r="I2624" s="256"/>
      <c r="J2624" s="252"/>
      <c r="K2624" s="252"/>
      <c r="L2624" s="257"/>
      <c r="M2624" s="258"/>
      <c r="N2624" s="259"/>
      <c r="O2624" s="259"/>
      <c r="P2624" s="259"/>
      <c r="Q2624" s="259"/>
      <c r="R2624" s="259"/>
      <c r="S2624" s="259"/>
      <c r="T2624" s="260"/>
      <c r="AT2624" s="261" t="s">
        <v>218</v>
      </c>
      <c r="AU2624" s="261" t="s">
        <v>85</v>
      </c>
      <c r="AV2624" s="12" t="s">
        <v>85</v>
      </c>
      <c r="AW2624" s="12" t="s">
        <v>39</v>
      </c>
      <c r="AX2624" s="12" t="s">
        <v>76</v>
      </c>
      <c r="AY2624" s="261" t="s">
        <v>208</v>
      </c>
    </row>
    <row r="2625" spans="2:51" s="12" customFormat="1" ht="13.5">
      <c r="B2625" s="251"/>
      <c r="C2625" s="252"/>
      <c r="D2625" s="248" t="s">
        <v>218</v>
      </c>
      <c r="E2625" s="253" t="s">
        <v>22</v>
      </c>
      <c r="F2625" s="254" t="s">
        <v>1539</v>
      </c>
      <c r="G2625" s="252"/>
      <c r="H2625" s="255">
        <v>5.735</v>
      </c>
      <c r="I2625" s="256"/>
      <c r="J2625" s="252"/>
      <c r="K2625" s="252"/>
      <c r="L2625" s="257"/>
      <c r="M2625" s="258"/>
      <c r="N2625" s="259"/>
      <c r="O2625" s="259"/>
      <c r="P2625" s="259"/>
      <c r="Q2625" s="259"/>
      <c r="R2625" s="259"/>
      <c r="S2625" s="259"/>
      <c r="T2625" s="260"/>
      <c r="AT2625" s="261" t="s">
        <v>218</v>
      </c>
      <c r="AU2625" s="261" t="s">
        <v>85</v>
      </c>
      <c r="AV2625" s="12" t="s">
        <v>85</v>
      </c>
      <c r="AW2625" s="12" t="s">
        <v>39</v>
      </c>
      <c r="AX2625" s="12" t="s">
        <v>76</v>
      </c>
      <c r="AY2625" s="261" t="s">
        <v>208</v>
      </c>
    </row>
    <row r="2626" spans="2:51" s="12" customFormat="1" ht="13.5">
      <c r="B2626" s="251"/>
      <c r="C2626" s="252"/>
      <c r="D2626" s="248" t="s">
        <v>218</v>
      </c>
      <c r="E2626" s="253" t="s">
        <v>22</v>
      </c>
      <c r="F2626" s="254" t="s">
        <v>1540</v>
      </c>
      <c r="G2626" s="252"/>
      <c r="H2626" s="255">
        <v>13.717</v>
      </c>
      <c r="I2626" s="256"/>
      <c r="J2626" s="252"/>
      <c r="K2626" s="252"/>
      <c r="L2626" s="257"/>
      <c r="M2626" s="258"/>
      <c r="N2626" s="259"/>
      <c r="O2626" s="259"/>
      <c r="P2626" s="259"/>
      <c r="Q2626" s="259"/>
      <c r="R2626" s="259"/>
      <c r="S2626" s="259"/>
      <c r="T2626" s="260"/>
      <c r="AT2626" s="261" t="s">
        <v>218</v>
      </c>
      <c r="AU2626" s="261" t="s">
        <v>85</v>
      </c>
      <c r="AV2626" s="12" t="s">
        <v>85</v>
      </c>
      <c r="AW2626" s="12" t="s">
        <v>39</v>
      </c>
      <c r="AX2626" s="12" t="s">
        <v>76</v>
      </c>
      <c r="AY2626" s="261" t="s">
        <v>208</v>
      </c>
    </row>
    <row r="2627" spans="2:51" s="12" customFormat="1" ht="13.5">
      <c r="B2627" s="251"/>
      <c r="C2627" s="252"/>
      <c r="D2627" s="248" t="s">
        <v>218</v>
      </c>
      <c r="E2627" s="253" t="s">
        <v>22</v>
      </c>
      <c r="F2627" s="254" t="s">
        <v>1541</v>
      </c>
      <c r="G2627" s="252"/>
      <c r="H2627" s="255">
        <v>5.585</v>
      </c>
      <c r="I2627" s="256"/>
      <c r="J2627" s="252"/>
      <c r="K2627" s="252"/>
      <c r="L2627" s="257"/>
      <c r="M2627" s="258"/>
      <c r="N2627" s="259"/>
      <c r="O2627" s="259"/>
      <c r="P2627" s="259"/>
      <c r="Q2627" s="259"/>
      <c r="R2627" s="259"/>
      <c r="S2627" s="259"/>
      <c r="T2627" s="260"/>
      <c r="AT2627" s="261" t="s">
        <v>218</v>
      </c>
      <c r="AU2627" s="261" t="s">
        <v>85</v>
      </c>
      <c r="AV2627" s="12" t="s">
        <v>85</v>
      </c>
      <c r="AW2627" s="12" t="s">
        <v>39</v>
      </c>
      <c r="AX2627" s="12" t="s">
        <v>76</v>
      </c>
      <c r="AY2627" s="261" t="s">
        <v>208</v>
      </c>
    </row>
    <row r="2628" spans="2:51" s="12" customFormat="1" ht="13.5">
      <c r="B2628" s="251"/>
      <c r="C2628" s="252"/>
      <c r="D2628" s="248" t="s">
        <v>218</v>
      </c>
      <c r="E2628" s="253" t="s">
        <v>22</v>
      </c>
      <c r="F2628" s="254" t="s">
        <v>1542</v>
      </c>
      <c r="G2628" s="252"/>
      <c r="H2628" s="255">
        <v>7.265</v>
      </c>
      <c r="I2628" s="256"/>
      <c r="J2628" s="252"/>
      <c r="K2628" s="252"/>
      <c r="L2628" s="257"/>
      <c r="M2628" s="258"/>
      <c r="N2628" s="259"/>
      <c r="O2628" s="259"/>
      <c r="P2628" s="259"/>
      <c r="Q2628" s="259"/>
      <c r="R2628" s="259"/>
      <c r="S2628" s="259"/>
      <c r="T2628" s="260"/>
      <c r="AT2628" s="261" t="s">
        <v>218</v>
      </c>
      <c r="AU2628" s="261" t="s">
        <v>85</v>
      </c>
      <c r="AV2628" s="12" t="s">
        <v>85</v>
      </c>
      <c r="AW2628" s="12" t="s">
        <v>39</v>
      </c>
      <c r="AX2628" s="12" t="s">
        <v>76</v>
      </c>
      <c r="AY2628" s="261" t="s">
        <v>208</v>
      </c>
    </row>
    <row r="2629" spans="2:51" s="12" customFormat="1" ht="13.5">
      <c r="B2629" s="251"/>
      <c r="C2629" s="252"/>
      <c r="D2629" s="248" t="s">
        <v>218</v>
      </c>
      <c r="E2629" s="253" t="s">
        <v>22</v>
      </c>
      <c r="F2629" s="254" t="s">
        <v>1543</v>
      </c>
      <c r="G2629" s="252"/>
      <c r="H2629" s="255">
        <v>12.516</v>
      </c>
      <c r="I2629" s="256"/>
      <c r="J2629" s="252"/>
      <c r="K2629" s="252"/>
      <c r="L2629" s="257"/>
      <c r="M2629" s="258"/>
      <c r="N2629" s="259"/>
      <c r="O2629" s="259"/>
      <c r="P2629" s="259"/>
      <c r="Q2629" s="259"/>
      <c r="R2629" s="259"/>
      <c r="S2629" s="259"/>
      <c r="T2629" s="260"/>
      <c r="AT2629" s="261" t="s">
        <v>218</v>
      </c>
      <c r="AU2629" s="261" t="s">
        <v>85</v>
      </c>
      <c r="AV2629" s="12" t="s">
        <v>85</v>
      </c>
      <c r="AW2629" s="12" t="s">
        <v>39</v>
      </c>
      <c r="AX2629" s="12" t="s">
        <v>76</v>
      </c>
      <c r="AY2629" s="261" t="s">
        <v>208</v>
      </c>
    </row>
    <row r="2630" spans="2:51" s="12" customFormat="1" ht="13.5">
      <c r="B2630" s="251"/>
      <c r="C2630" s="252"/>
      <c r="D2630" s="248" t="s">
        <v>218</v>
      </c>
      <c r="E2630" s="253" t="s">
        <v>22</v>
      </c>
      <c r="F2630" s="254" t="s">
        <v>1544</v>
      </c>
      <c r="G2630" s="252"/>
      <c r="H2630" s="255">
        <v>6.432</v>
      </c>
      <c r="I2630" s="256"/>
      <c r="J2630" s="252"/>
      <c r="K2630" s="252"/>
      <c r="L2630" s="257"/>
      <c r="M2630" s="258"/>
      <c r="N2630" s="259"/>
      <c r="O2630" s="259"/>
      <c r="P2630" s="259"/>
      <c r="Q2630" s="259"/>
      <c r="R2630" s="259"/>
      <c r="S2630" s="259"/>
      <c r="T2630" s="260"/>
      <c r="AT2630" s="261" t="s">
        <v>218</v>
      </c>
      <c r="AU2630" s="261" t="s">
        <v>85</v>
      </c>
      <c r="AV2630" s="12" t="s">
        <v>85</v>
      </c>
      <c r="AW2630" s="12" t="s">
        <v>39</v>
      </c>
      <c r="AX2630" s="12" t="s">
        <v>76</v>
      </c>
      <c r="AY2630" s="261" t="s">
        <v>208</v>
      </c>
    </row>
    <row r="2631" spans="2:51" s="12" customFormat="1" ht="13.5">
      <c r="B2631" s="251"/>
      <c r="C2631" s="252"/>
      <c r="D2631" s="248" t="s">
        <v>218</v>
      </c>
      <c r="E2631" s="253" t="s">
        <v>22</v>
      </c>
      <c r="F2631" s="254" t="s">
        <v>1545</v>
      </c>
      <c r="G2631" s="252"/>
      <c r="H2631" s="255">
        <v>12.66</v>
      </c>
      <c r="I2631" s="256"/>
      <c r="J2631" s="252"/>
      <c r="K2631" s="252"/>
      <c r="L2631" s="257"/>
      <c r="M2631" s="258"/>
      <c r="N2631" s="259"/>
      <c r="O2631" s="259"/>
      <c r="P2631" s="259"/>
      <c r="Q2631" s="259"/>
      <c r="R2631" s="259"/>
      <c r="S2631" s="259"/>
      <c r="T2631" s="260"/>
      <c r="AT2631" s="261" t="s">
        <v>218</v>
      </c>
      <c r="AU2631" s="261" t="s">
        <v>85</v>
      </c>
      <c r="AV2631" s="12" t="s">
        <v>85</v>
      </c>
      <c r="AW2631" s="12" t="s">
        <v>39</v>
      </c>
      <c r="AX2631" s="12" t="s">
        <v>76</v>
      </c>
      <c r="AY2631" s="261" t="s">
        <v>208</v>
      </c>
    </row>
    <row r="2632" spans="2:51" s="12" customFormat="1" ht="13.5">
      <c r="B2632" s="251"/>
      <c r="C2632" s="252"/>
      <c r="D2632" s="248" t="s">
        <v>218</v>
      </c>
      <c r="E2632" s="253" t="s">
        <v>22</v>
      </c>
      <c r="F2632" s="254" t="s">
        <v>1546</v>
      </c>
      <c r="G2632" s="252"/>
      <c r="H2632" s="255">
        <v>4.627</v>
      </c>
      <c r="I2632" s="256"/>
      <c r="J2632" s="252"/>
      <c r="K2632" s="252"/>
      <c r="L2632" s="257"/>
      <c r="M2632" s="258"/>
      <c r="N2632" s="259"/>
      <c r="O2632" s="259"/>
      <c r="P2632" s="259"/>
      <c r="Q2632" s="259"/>
      <c r="R2632" s="259"/>
      <c r="S2632" s="259"/>
      <c r="T2632" s="260"/>
      <c r="AT2632" s="261" t="s">
        <v>218</v>
      </c>
      <c r="AU2632" s="261" t="s">
        <v>85</v>
      </c>
      <c r="AV2632" s="12" t="s">
        <v>85</v>
      </c>
      <c r="AW2632" s="12" t="s">
        <v>39</v>
      </c>
      <c r="AX2632" s="12" t="s">
        <v>76</v>
      </c>
      <c r="AY2632" s="261" t="s">
        <v>208</v>
      </c>
    </row>
    <row r="2633" spans="2:51" s="15" customFormat="1" ht="13.5">
      <c r="B2633" s="296"/>
      <c r="C2633" s="297"/>
      <c r="D2633" s="248" t="s">
        <v>218</v>
      </c>
      <c r="E2633" s="298" t="s">
        <v>22</v>
      </c>
      <c r="F2633" s="299" t="s">
        <v>710</v>
      </c>
      <c r="G2633" s="297"/>
      <c r="H2633" s="300">
        <v>174.751</v>
      </c>
      <c r="I2633" s="301"/>
      <c r="J2633" s="297"/>
      <c r="K2633" s="297"/>
      <c r="L2633" s="302"/>
      <c r="M2633" s="303"/>
      <c r="N2633" s="304"/>
      <c r="O2633" s="304"/>
      <c r="P2633" s="304"/>
      <c r="Q2633" s="304"/>
      <c r="R2633" s="304"/>
      <c r="S2633" s="304"/>
      <c r="T2633" s="305"/>
      <c r="AT2633" s="306" t="s">
        <v>218</v>
      </c>
      <c r="AU2633" s="306" t="s">
        <v>85</v>
      </c>
      <c r="AV2633" s="15" t="s">
        <v>104</v>
      </c>
      <c r="AW2633" s="15" t="s">
        <v>39</v>
      </c>
      <c r="AX2633" s="15" t="s">
        <v>76</v>
      </c>
      <c r="AY2633" s="306" t="s">
        <v>208</v>
      </c>
    </row>
    <row r="2634" spans="2:51" s="13" customFormat="1" ht="13.5">
      <c r="B2634" s="262"/>
      <c r="C2634" s="263"/>
      <c r="D2634" s="248" t="s">
        <v>218</v>
      </c>
      <c r="E2634" s="264" t="s">
        <v>22</v>
      </c>
      <c r="F2634" s="265" t="s">
        <v>259</v>
      </c>
      <c r="G2634" s="263"/>
      <c r="H2634" s="266">
        <v>818.43</v>
      </c>
      <c r="I2634" s="267"/>
      <c r="J2634" s="263"/>
      <c r="K2634" s="263"/>
      <c r="L2634" s="268"/>
      <c r="M2634" s="269"/>
      <c r="N2634" s="270"/>
      <c r="O2634" s="270"/>
      <c r="P2634" s="270"/>
      <c r="Q2634" s="270"/>
      <c r="R2634" s="270"/>
      <c r="S2634" s="270"/>
      <c r="T2634" s="271"/>
      <c r="AT2634" s="272" t="s">
        <v>218</v>
      </c>
      <c r="AU2634" s="272" t="s">
        <v>85</v>
      </c>
      <c r="AV2634" s="13" t="s">
        <v>121</v>
      </c>
      <c r="AW2634" s="13" t="s">
        <v>39</v>
      </c>
      <c r="AX2634" s="13" t="s">
        <v>18</v>
      </c>
      <c r="AY2634" s="272" t="s">
        <v>208</v>
      </c>
    </row>
    <row r="2635" spans="2:65" s="1" customFormat="1" ht="38.25" customHeight="1">
      <c r="B2635" s="48"/>
      <c r="C2635" s="286" t="s">
        <v>2831</v>
      </c>
      <c r="D2635" s="286" t="s">
        <v>468</v>
      </c>
      <c r="E2635" s="287" t="s">
        <v>2832</v>
      </c>
      <c r="F2635" s="288" t="s">
        <v>2833</v>
      </c>
      <c r="G2635" s="289" t="s">
        <v>213</v>
      </c>
      <c r="H2635" s="290">
        <v>216.366</v>
      </c>
      <c r="I2635" s="291"/>
      <c r="J2635" s="292">
        <f>ROUND(I2635*H2635,2)</f>
        <v>0</v>
      </c>
      <c r="K2635" s="288" t="s">
        <v>242</v>
      </c>
      <c r="L2635" s="293"/>
      <c r="M2635" s="294" t="s">
        <v>22</v>
      </c>
      <c r="N2635" s="295" t="s">
        <v>47</v>
      </c>
      <c r="O2635" s="49"/>
      <c r="P2635" s="245">
        <f>O2635*H2635</f>
        <v>0</v>
      </c>
      <c r="Q2635" s="245">
        <v>0.0227</v>
      </c>
      <c r="R2635" s="245">
        <f>Q2635*H2635</f>
        <v>4.911508200000001</v>
      </c>
      <c r="S2635" s="245">
        <v>0</v>
      </c>
      <c r="T2635" s="246">
        <f>S2635*H2635</f>
        <v>0</v>
      </c>
      <c r="AR2635" s="26" t="s">
        <v>559</v>
      </c>
      <c r="AT2635" s="26" t="s">
        <v>468</v>
      </c>
      <c r="AU2635" s="26" t="s">
        <v>85</v>
      </c>
      <c r="AY2635" s="26" t="s">
        <v>208</v>
      </c>
      <c r="BE2635" s="247">
        <f>IF(N2635="základní",J2635,0)</f>
        <v>0</v>
      </c>
      <c r="BF2635" s="247">
        <f>IF(N2635="snížená",J2635,0)</f>
        <v>0</v>
      </c>
      <c r="BG2635" s="247">
        <f>IF(N2635="zákl. přenesená",J2635,0)</f>
        <v>0</v>
      </c>
      <c r="BH2635" s="247">
        <f>IF(N2635="sníž. přenesená",J2635,0)</f>
        <v>0</v>
      </c>
      <c r="BI2635" s="247">
        <f>IF(N2635="nulová",J2635,0)</f>
        <v>0</v>
      </c>
      <c r="BJ2635" s="26" t="s">
        <v>18</v>
      </c>
      <c r="BK2635" s="247">
        <f>ROUND(I2635*H2635,2)</f>
        <v>0</v>
      </c>
      <c r="BL2635" s="26" t="s">
        <v>300</v>
      </c>
      <c r="BM2635" s="26" t="s">
        <v>2834</v>
      </c>
    </row>
    <row r="2636" spans="2:51" s="14" customFormat="1" ht="13.5">
      <c r="B2636" s="273"/>
      <c r="C2636" s="274"/>
      <c r="D2636" s="248" t="s">
        <v>218</v>
      </c>
      <c r="E2636" s="275" t="s">
        <v>22</v>
      </c>
      <c r="F2636" s="276" t="s">
        <v>2835</v>
      </c>
      <c r="G2636" s="274"/>
      <c r="H2636" s="275" t="s">
        <v>22</v>
      </c>
      <c r="I2636" s="277"/>
      <c r="J2636" s="274"/>
      <c r="K2636" s="274"/>
      <c r="L2636" s="278"/>
      <c r="M2636" s="279"/>
      <c r="N2636" s="280"/>
      <c r="O2636" s="280"/>
      <c r="P2636" s="280"/>
      <c r="Q2636" s="280"/>
      <c r="R2636" s="280"/>
      <c r="S2636" s="280"/>
      <c r="T2636" s="281"/>
      <c r="AT2636" s="282" t="s">
        <v>218</v>
      </c>
      <c r="AU2636" s="282" t="s">
        <v>85</v>
      </c>
      <c r="AV2636" s="14" t="s">
        <v>18</v>
      </c>
      <c r="AW2636" s="14" t="s">
        <v>39</v>
      </c>
      <c r="AX2636" s="14" t="s">
        <v>76</v>
      </c>
      <c r="AY2636" s="282" t="s">
        <v>208</v>
      </c>
    </row>
    <row r="2637" spans="2:51" s="14" customFormat="1" ht="13.5">
      <c r="B2637" s="273"/>
      <c r="C2637" s="274"/>
      <c r="D2637" s="248" t="s">
        <v>218</v>
      </c>
      <c r="E2637" s="275" t="s">
        <v>22</v>
      </c>
      <c r="F2637" s="276" t="s">
        <v>751</v>
      </c>
      <c r="G2637" s="274"/>
      <c r="H2637" s="275" t="s">
        <v>22</v>
      </c>
      <c r="I2637" s="277"/>
      <c r="J2637" s="274"/>
      <c r="K2637" s="274"/>
      <c r="L2637" s="278"/>
      <c r="M2637" s="279"/>
      <c r="N2637" s="280"/>
      <c r="O2637" s="280"/>
      <c r="P2637" s="280"/>
      <c r="Q2637" s="280"/>
      <c r="R2637" s="280"/>
      <c r="S2637" s="280"/>
      <c r="T2637" s="281"/>
      <c r="AT2637" s="282" t="s">
        <v>218</v>
      </c>
      <c r="AU2637" s="282" t="s">
        <v>85</v>
      </c>
      <c r="AV2637" s="14" t="s">
        <v>18</v>
      </c>
      <c r="AW2637" s="14" t="s">
        <v>39</v>
      </c>
      <c r="AX2637" s="14" t="s">
        <v>76</v>
      </c>
      <c r="AY2637" s="282" t="s">
        <v>208</v>
      </c>
    </row>
    <row r="2638" spans="2:51" s="12" customFormat="1" ht="13.5">
      <c r="B2638" s="251"/>
      <c r="C2638" s="252"/>
      <c r="D2638" s="248" t="s">
        <v>218</v>
      </c>
      <c r="E2638" s="253" t="s">
        <v>22</v>
      </c>
      <c r="F2638" s="254" t="s">
        <v>1502</v>
      </c>
      <c r="G2638" s="252"/>
      <c r="H2638" s="255">
        <v>3.762</v>
      </c>
      <c r="I2638" s="256"/>
      <c r="J2638" s="252"/>
      <c r="K2638" s="252"/>
      <c r="L2638" s="257"/>
      <c r="M2638" s="258"/>
      <c r="N2638" s="259"/>
      <c r="O2638" s="259"/>
      <c r="P2638" s="259"/>
      <c r="Q2638" s="259"/>
      <c r="R2638" s="259"/>
      <c r="S2638" s="259"/>
      <c r="T2638" s="260"/>
      <c r="AT2638" s="261" t="s">
        <v>218</v>
      </c>
      <c r="AU2638" s="261" t="s">
        <v>85</v>
      </c>
      <c r="AV2638" s="12" t="s">
        <v>85</v>
      </c>
      <c r="AW2638" s="12" t="s">
        <v>39</v>
      </c>
      <c r="AX2638" s="12" t="s">
        <v>76</v>
      </c>
      <c r="AY2638" s="261" t="s">
        <v>208</v>
      </c>
    </row>
    <row r="2639" spans="2:51" s="12" customFormat="1" ht="13.5">
      <c r="B2639" s="251"/>
      <c r="C2639" s="252"/>
      <c r="D2639" s="248" t="s">
        <v>218</v>
      </c>
      <c r="E2639" s="253" t="s">
        <v>22</v>
      </c>
      <c r="F2639" s="254" t="s">
        <v>1503</v>
      </c>
      <c r="G2639" s="252"/>
      <c r="H2639" s="255">
        <v>5.002</v>
      </c>
      <c r="I2639" s="256"/>
      <c r="J2639" s="252"/>
      <c r="K2639" s="252"/>
      <c r="L2639" s="257"/>
      <c r="M2639" s="258"/>
      <c r="N2639" s="259"/>
      <c r="O2639" s="259"/>
      <c r="P2639" s="259"/>
      <c r="Q2639" s="259"/>
      <c r="R2639" s="259"/>
      <c r="S2639" s="259"/>
      <c r="T2639" s="260"/>
      <c r="AT2639" s="261" t="s">
        <v>218</v>
      </c>
      <c r="AU2639" s="261" t="s">
        <v>85</v>
      </c>
      <c r="AV2639" s="12" t="s">
        <v>85</v>
      </c>
      <c r="AW2639" s="12" t="s">
        <v>39</v>
      </c>
      <c r="AX2639" s="12" t="s">
        <v>76</v>
      </c>
      <c r="AY2639" s="261" t="s">
        <v>208</v>
      </c>
    </row>
    <row r="2640" spans="2:51" s="12" customFormat="1" ht="13.5">
      <c r="B2640" s="251"/>
      <c r="C2640" s="252"/>
      <c r="D2640" s="248" t="s">
        <v>218</v>
      </c>
      <c r="E2640" s="253" t="s">
        <v>22</v>
      </c>
      <c r="F2640" s="254" t="s">
        <v>1504</v>
      </c>
      <c r="G2640" s="252"/>
      <c r="H2640" s="255">
        <v>1.878</v>
      </c>
      <c r="I2640" s="256"/>
      <c r="J2640" s="252"/>
      <c r="K2640" s="252"/>
      <c r="L2640" s="257"/>
      <c r="M2640" s="258"/>
      <c r="N2640" s="259"/>
      <c r="O2640" s="259"/>
      <c r="P2640" s="259"/>
      <c r="Q2640" s="259"/>
      <c r="R2640" s="259"/>
      <c r="S2640" s="259"/>
      <c r="T2640" s="260"/>
      <c r="AT2640" s="261" t="s">
        <v>218</v>
      </c>
      <c r="AU2640" s="261" t="s">
        <v>85</v>
      </c>
      <c r="AV2640" s="12" t="s">
        <v>85</v>
      </c>
      <c r="AW2640" s="12" t="s">
        <v>39</v>
      </c>
      <c r="AX2640" s="12" t="s">
        <v>76</v>
      </c>
      <c r="AY2640" s="261" t="s">
        <v>208</v>
      </c>
    </row>
    <row r="2641" spans="2:51" s="12" customFormat="1" ht="13.5">
      <c r="B2641" s="251"/>
      <c r="C2641" s="252"/>
      <c r="D2641" s="248" t="s">
        <v>218</v>
      </c>
      <c r="E2641" s="253" t="s">
        <v>22</v>
      </c>
      <c r="F2641" s="254" t="s">
        <v>1505</v>
      </c>
      <c r="G2641" s="252"/>
      <c r="H2641" s="255">
        <v>5.087</v>
      </c>
      <c r="I2641" s="256"/>
      <c r="J2641" s="252"/>
      <c r="K2641" s="252"/>
      <c r="L2641" s="257"/>
      <c r="M2641" s="258"/>
      <c r="N2641" s="259"/>
      <c r="O2641" s="259"/>
      <c r="P2641" s="259"/>
      <c r="Q2641" s="259"/>
      <c r="R2641" s="259"/>
      <c r="S2641" s="259"/>
      <c r="T2641" s="260"/>
      <c r="AT2641" s="261" t="s">
        <v>218</v>
      </c>
      <c r="AU2641" s="261" t="s">
        <v>85</v>
      </c>
      <c r="AV2641" s="12" t="s">
        <v>85</v>
      </c>
      <c r="AW2641" s="12" t="s">
        <v>39</v>
      </c>
      <c r="AX2641" s="12" t="s">
        <v>76</v>
      </c>
      <c r="AY2641" s="261" t="s">
        <v>208</v>
      </c>
    </row>
    <row r="2642" spans="2:51" s="12" customFormat="1" ht="13.5">
      <c r="B2642" s="251"/>
      <c r="C2642" s="252"/>
      <c r="D2642" s="248" t="s">
        <v>218</v>
      </c>
      <c r="E2642" s="253" t="s">
        <v>22</v>
      </c>
      <c r="F2642" s="254" t="s">
        <v>1506</v>
      </c>
      <c r="G2642" s="252"/>
      <c r="H2642" s="255">
        <v>5.16</v>
      </c>
      <c r="I2642" s="256"/>
      <c r="J2642" s="252"/>
      <c r="K2642" s="252"/>
      <c r="L2642" s="257"/>
      <c r="M2642" s="258"/>
      <c r="N2642" s="259"/>
      <c r="O2642" s="259"/>
      <c r="P2642" s="259"/>
      <c r="Q2642" s="259"/>
      <c r="R2642" s="259"/>
      <c r="S2642" s="259"/>
      <c r="T2642" s="260"/>
      <c r="AT2642" s="261" t="s">
        <v>218</v>
      </c>
      <c r="AU2642" s="261" t="s">
        <v>85</v>
      </c>
      <c r="AV2642" s="12" t="s">
        <v>85</v>
      </c>
      <c r="AW2642" s="12" t="s">
        <v>39</v>
      </c>
      <c r="AX2642" s="12" t="s">
        <v>76</v>
      </c>
      <c r="AY2642" s="261" t="s">
        <v>208</v>
      </c>
    </row>
    <row r="2643" spans="2:51" s="12" customFormat="1" ht="13.5">
      <c r="B2643" s="251"/>
      <c r="C2643" s="252"/>
      <c r="D2643" s="248" t="s">
        <v>218</v>
      </c>
      <c r="E2643" s="253" t="s">
        <v>22</v>
      </c>
      <c r="F2643" s="254" t="s">
        <v>1513</v>
      </c>
      <c r="G2643" s="252"/>
      <c r="H2643" s="255">
        <v>43.559</v>
      </c>
      <c r="I2643" s="256"/>
      <c r="J2643" s="252"/>
      <c r="K2643" s="252"/>
      <c r="L2643" s="257"/>
      <c r="M2643" s="258"/>
      <c r="N2643" s="259"/>
      <c r="O2643" s="259"/>
      <c r="P2643" s="259"/>
      <c r="Q2643" s="259"/>
      <c r="R2643" s="259"/>
      <c r="S2643" s="259"/>
      <c r="T2643" s="260"/>
      <c r="AT2643" s="261" t="s">
        <v>218</v>
      </c>
      <c r="AU2643" s="261" t="s">
        <v>85</v>
      </c>
      <c r="AV2643" s="12" t="s">
        <v>85</v>
      </c>
      <c r="AW2643" s="12" t="s">
        <v>39</v>
      </c>
      <c r="AX2643" s="12" t="s">
        <v>76</v>
      </c>
      <c r="AY2643" s="261" t="s">
        <v>208</v>
      </c>
    </row>
    <row r="2644" spans="2:51" s="15" customFormat="1" ht="13.5">
      <c r="B2644" s="296"/>
      <c r="C2644" s="297"/>
      <c r="D2644" s="248" t="s">
        <v>218</v>
      </c>
      <c r="E2644" s="298" t="s">
        <v>22</v>
      </c>
      <c r="F2644" s="299" t="s">
        <v>695</v>
      </c>
      <c r="G2644" s="297"/>
      <c r="H2644" s="300">
        <v>64.448</v>
      </c>
      <c r="I2644" s="301"/>
      <c r="J2644" s="297"/>
      <c r="K2644" s="297"/>
      <c r="L2644" s="302"/>
      <c r="M2644" s="303"/>
      <c r="N2644" s="304"/>
      <c r="O2644" s="304"/>
      <c r="P2644" s="304"/>
      <c r="Q2644" s="304"/>
      <c r="R2644" s="304"/>
      <c r="S2644" s="304"/>
      <c r="T2644" s="305"/>
      <c r="AT2644" s="306" t="s">
        <v>218</v>
      </c>
      <c r="AU2644" s="306" t="s">
        <v>85</v>
      </c>
      <c r="AV2644" s="15" t="s">
        <v>104</v>
      </c>
      <c r="AW2644" s="15" t="s">
        <v>39</v>
      </c>
      <c r="AX2644" s="15" t="s">
        <v>76</v>
      </c>
      <c r="AY2644" s="306" t="s">
        <v>208</v>
      </c>
    </row>
    <row r="2645" spans="2:51" s="14" customFormat="1" ht="13.5">
      <c r="B2645" s="273"/>
      <c r="C2645" s="274"/>
      <c r="D2645" s="248" t="s">
        <v>218</v>
      </c>
      <c r="E2645" s="275" t="s">
        <v>22</v>
      </c>
      <c r="F2645" s="276" t="s">
        <v>752</v>
      </c>
      <c r="G2645" s="274"/>
      <c r="H2645" s="275" t="s">
        <v>22</v>
      </c>
      <c r="I2645" s="277"/>
      <c r="J2645" s="274"/>
      <c r="K2645" s="274"/>
      <c r="L2645" s="278"/>
      <c r="M2645" s="279"/>
      <c r="N2645" s="280"/>
      <c r="O2645" s="280"/>
      <c r="P2645" s="280"/>
      <c r="Q2645" s="280"/>
      <c r="R2645" s="280"/>
      <c r="S2645" s="280"/>
      <c r="T2645" s="281"/>
      <c r="AT2645" s="282" t="s">
        <v>218</v>
      </c>
      <c r="AU2645" s="282" t="s">
        <v>85</v>
      </c>
      <c r="AV2645" s="14" t="s">
        <v>18</v>
      </c>
      <c r="AW2645" s="14" t="s">
        <v>39</v>
      </c>
      <c r="AX2645" s="14" t="s">
        <v>76</v>
      </c>
      <c r="AY2645" s="282" t="s">
        <v>208</v>
      </c>
    </row>
    <row r="2646" spans="2:51" s="12" customFormat="1" ht="13.5">
      <c r="B2646" s="251"/>
      <c r="C2646" s="252"/>
      <c r="D2646" s="248" t="s">
        <v>218</v>
      </c>
      <c r="E2646" s="253" t="s">
        <v>22</v>
      </c>
      <c r="F2646" s="254" t="s">
        <v>1523</v>
      </c>
      <c r="G2646" s="252"/>
      <c r="H2646" s="255">
        <v>5.723</v>
      </c>
      <c r="I2646" s="256"/>
      <c r="J2646" s="252"/>
      <c r="K2646" s="252"/>
      <c r="L2646" s="257"/>
      <c r="M2646" s="258"/>
      <c r="N2646" s="259"/>
      <c r="O2646" s="259"/>
      <c r="P2646" s="259"/>
      <c r="Q2646" s="259"/>
      <c r="R2646" s="259"/>
      <c r="S2646" s="259"/>
      <c r="T2646" s="260"/>
      <c r="AT2646" s="261" t="s">
        <v>218</v>
      </c>
      <c r="AU2646" s="261" t="s">
        <v>85</v>
      </c>
      <c r="AV2646" s="12" t="s">
        <v>85</v>
      </c>
      <c r="AW2646" s="12" t="s">
        <v>39</v>
      </c>
      <c r="AX2646" s="12" t="s">
        <v>76</v>
      </c>
      <c r="AY2646" s="261" t="s">
        <v>208</v>
      </c>
    </row>
    <row r="2647" spans="2:51" s="12" customFormat="1" ht="13.5">
      <c r="B2647" s="251"/>
      <c r="C2647" s="252"/>
      <c r="D2647" s="248" t="s">
        <v>218</v>
      </c>
      <c r="E2647" s="253" t="s">
        <v>22</v>
      </c>
      <c r="F2647" s="254" t="s">
        <v>1524</v>
      </c>
      <c r="G2647" s="252"/>
      <c r="H2647" s="255">
        <v>13.717</v>
      </c>
      <c r="I2647" s="256"/>
      <c r="J2647" s="252"/>
      <c r="K2647" s="252"/>
      <c r="L2647" s="257"/>
      <c r="M2647" s="258"/>
      <c r="N2647" s="259"/>
      <c r="O2647" s="259"/>
      <c r="P2647" s="259"/>
      <c r="Q2647" s="259"/>
      <c r="R2647" s="259"/>
      <c r="S2647" s="259"/>
      <c r="T2647" s="260"/>
      <c r="AT2647" s="261" t="s">
        <v>218</v>
      </c>
      <c r="AU2647" s="261" t="s">
        <v>85</v>
      </c>
      <c r="AV2647" s="12" t="s">
        <v>85</v>
      </c>
      <c r="AW2647" s="12" t="s">
        <v>39</v>
      </c>
      <c r="AX2647" s="12" t="s">
        <v>76</v>
      </c>
      <c r="AY2647" s="261" t="s">
        <v>208</v>
      </c>
    </row>
    <row r="2648" spans="2:51" s="12" customFormat="1" ht="13.5">
      <c r="B2648" s="251"/>
      <c r="C2648" s="252"/>
      <c r="D2648" s="248" t="s">
        <v>218</v>
      </c>
      <c r="E2648" s="253" t="s">
        <v>22</v>
      </c>
      <c r="F2648" s="254" t="s">
        <v>1525</v>
      </c>
      <c r="G2648" s="252"/>
      <c r="H2648" s="255">
        <v>5.585</v>
      </c>
      <c r="I2648" s="256"/>
      <c r="J2648" s="252"/>
      <c r="K2648" s="252"/>
      <c r="L2648" s="257"/>
      <c r="M2648" s="258"/>
      <c r="N2648" s="259"/>
      <c r="O2648" s="259"/>
      <c r="P2648" s="259"/>
      <c r="Q2648" s="259"/>
      <c r="R2648" s="259"/>
      <c r="S2648" s="259"/>
      <c r="T2648" s="260"/>
      <c r="AT2648" s="261" t="s">
        <v>218</v>
      </c>
      <c r="AU2648" s="261" t="s">
        <v>85</v>
      </c>
      <c r="AV2648" s="12" t="s">
        <v>85</v>
      </c>
      <c r="AW2648" s="12" t="s">
        <v>39</v>
      </c>
      <c r="AX2648" s="12" t="s">
        <v>76</v>
      </c>
      <c r="AY2648" s="261" t="s">
        <v>208</v>
      </c>
    </row>
    <row r="2649" spans="2:51" s="12" customFormat="1" ht="13.5">
      <c r="B2649" s="251"/>
      <c r="C2649" s="252"/>
      <c r="D2649" s="248" t="s">
        <v>218</v>
      </c>
      <c r="E2649" s="253" t="s">
        <v>22</v>
      </c>
      <c r="F2649" s="254" t="s">
        <v>1526</v>
      </c>
      <c r="G2649" s="252"/>
      <c r="H2649" s="255">
        <v>7.648</v>
      </c>
      <c r="I2649" s="256"/>
      <c r="J2649" s="252"/>
      <c r="K2649" s="252"/>
      <c r="L2649" s="257"/>
      <c r="M2649" s="258"/>
      <c r="N2649" s="259"/>
      <c r="O2649" s="259"/>
      <c r="P2649" s="259"/>
      <c r="Q2649" s="259"/>
      <c r="R2649" s="259"/>
      <c r="S2649" s="259"/>
      <c r="T2649" s="260"/>
      <c r="AT2649" s="261" t="s">
        <v>218</v>
      </c>
      <c r="AU2649" s="261" t="s">
        <v>85</v>
      </c>
      <c r="AV2649" s="12" t="s">
        <v>85</v>
      </c>
      <c r="AW2649" s="12" t="s">
        <v>39</v>
      </c>
      <c r="AX2649" s="12" t="s">
        <v>76</v>
      </c>
      <c r="AY2649" s="261" t="s">
        <v>208</v>
      </c>
    </row>
    <row r="2650" spans="2:51" s="12" customFormat="1" ht="13.5">
      <c r="B2650" s="251"/>
      <c r="C2650" s="252"/>
      <c r="D2650" s="248" t="s">
        <v>218</v>
      </c>
      <c r="E2650" s="253" t="s">
        <v>22</v>
      </c>
      <c r="F2650" s="254" t="s">
        <v>1527</v>
      </c>
      <c r="G2650" s="252"/>
      <c r="H2650" s="255">
        <v>11.785</v>
      </c>
      <c r="I2650" s="256"/>
      <c r="J2650" s="252"/>
      <c r="K2650" s="252"/>
      <c r="L2650" s="257"/>
      <c r="M2650" s="258"/>
      <c r="N2650" s="259"/>
      <c r="O2650" s="259"/>
      <c r="P2650" s="259"/>
      <c r="Q2650" s="259"/>
      <c r="R2650" s="259"/>
      <c r="S2650" s="259"/>
      <c r="T2650" s="260"/>
      <c r="AT2650" s="261" t="s">
        <v>218</v>
      </c>
      <c r="AU2650" s="261" t="s">
        <v>85</v>
      </c>
      <c r="AV2650" s="12" t="s">
        <v>85</v>
      </c>
      <c r="AW2650" s="12" t="s">
        <v>39</v>
      </c>
      <c r="AX2650" s="12" t="s">
        <v>76</v>
      </c>
      <c r="AY2650" s="261" t="s">
        <v>208</v>
      </c>
    </row>
    <row r="2651" spans="2:51" s="12" customFormat="1" ht="13.5">
      <c r="B2651" s="251"/>
      <c r="C2651" s="252"/>
      <c r="D2651" s="248" t="s">
        <v>218</v>
      </c>
      <c r="E2651" s="253" t="s">
        <v>22</v>
      </c>
      <c r="F2651" s="254" t="s">
        <v>1528</v>
      </c>
      <c r="G2651" s="252"/>
      <c r="H2651" s="255">
        <v>6.432</v>
      </c>
      <c r="I2651" s="256"/>
      <c r="J2651" s="252"/>
      <c r="K2651" s="252"/>
      <c r="L2651" s="257"/>
      <c r="M2651" s="258"/>
      <c r="N2651" s="259"/>
      <c r="O2651" s="259"/>
      <c r="P2651" s="259"/>
      <c r="Q2651" s="259"/>
      <c r="R2651" s="259"/>
      <c r="S2651" s="259"/>
      <c r="T2651" s="260"/>
      <c r="AT2651" s="261" t="s">
        <v>218</v>
      </c>
      <c r="AU2651" s="261" t="s">
        <v>85</v>
      </c>
      <c r="AV2651" s="12" t="s">
        <v>85</v>
      </c>
      <c r="AW2651" s="12" t="s">
        <v>39</v>
      </c>
      <c r="AX2651" s="12" t="s">
        <v>76</v>
      </c>
      <c r="AY2651" s="261" t="s">
        <v>208</v>
      </c>
    </row>
    <row r="2652" spans="2:51" s="12" customFormat="1" ht="13.5">
      <c r="B2652" s="251"/>
      <c r="C2652" s="252"/>
      <c r="D2652" s="248" t="s">
        <v>218</v>
      </c>
      <c r="E2652" s="253" t="s">
        <v>22</v>
      </c>
      <c r="F2652" s="254" t="s">
        <v>1529</v>
      </c>
      <c r="G2652" s="252"/>
      <c r="H2652" s="255">
        <v>12.081</v>
      </c>
      <c r="I2652" s="256"/>
      <c r="J2652" s="252"/>
      <c r="K2652" s="252"/>
      <c r="L2652" s="257"/>
      <c r="M2652" s="258"/>
      <c r="N2652" s="259"/>
      <c r="O2652" s="259"/>
      <c r="P2652" s="259"/>
      <c r="Q2652" s="259"/>
      <c r="R2652" s="259"/>
      <c r="S2652" s="259"/>
      <c r="T2652" s="260"/>
      <c r="AT2652" s="261" t="s">
        <v>218</v>
      </c>
      <c r="AU2652" s="261" t="s">
        <v>85</v>
      </c>
      <c r="AV2652" s="12" t="s">
        <v>85</v>
      </c>
      <c r="AW2652" s="12" t="s">
        <v>39</v>
      </c>
      <c r="AX2652" s="12" t="s">
        <v>76</v>
      </c>
      <c r="AY2652" s="261" t="s">
        <v>208</v>
      </c>
    </row>
    <row r="2653" spans="2:51" s="12" customFormat="1" ht="13.5">
      <c r="B2653" s="251"/>
      <c r="C2653" s="252"/>
      <c r="D2653" s="248" t="s">
        <v>218</v>
      </c>
      <c r="E2653" s="253" t="s">
        <v>22</v>
      </c>
      <c r="F2653" s="254" t="s">
        <v>1530</v>
      </c>
      <c r="G2653" s="252"/>
      <c r="H2653" s="255">
        <v>4.383</v>
      </c>
      <c r="I2653" s="256"/>
      <c r="J2653" s="252"/>
      <c r="K2653" s="252"/>
      <c r="L2653" s="257"/>
      <c r="M2653" s="258"/>
      <c r="N2653" s="259"/>
      <c r="O2653" s="259"/>
      <c r="P2653" s="259"/>
      <c r="Q2653" s="259"/>
      <c r="R2653" s="259"/>
      <c r="S2653" s="259"/>
      <c r="T2653" s="260"/>
      <c r="AT2653" s="261" t="s">
        <v>218</v>
      </c>
      <c r="AU2653" s="261" t="s">
        <v>85</v>
      </c>
      <c r="AV2653" s="12" t="s">
        <v>85</v>
      </c>
      <c r="AW2653" s="12" t="s">
        <v>39</v>
      </c>
      <c r="AX2653" s="12" t="s">
        <v>76</v>
      </c>
      <c r="AY2653" s="261" t="s">
        <v>208</v>
      </c>
    </row>
    <row r="2654" spans="2:51" s="15" customFormat="1" ht="13.5">
      <c r="B2654" s="296"/>
      <c r="C2654" s="297"/>
      <c r="D2654" s="248" t="s">
        <v>218</v>
      </c>
      <c r="E2654" s="298" t="s">
        <v>22</v>
      </c>
      <c r="F2654" s="299" t="s">
        <v>703</v>
      </c>
      <c r="G2654" s="297"/>
      <c r="H2654" s="300">
        <v>67.354</v>
      </c>
      <c r="I2654" s="301"/>
      <c r="J2654" s="297"/>
      <c r="K2654" s="297"/>
      <c r="L2654" s="302"/>
      <c r="M2654" s="303"/>
      <c r="N2654" s="304"/>
      <c r="O2654" s="304"/>
      <c r="P2654" s="304"/>
      <c r="Q2654" s="304"/>
      <c r="R2654" s="304"/>
      <c r="S2654" s="304"/>
      <c r="T2654" s="305"/>
      <c r="AT2654" s="306" t="s">
        <v>218</v>
      </c>
      <c r="AU2654" s="306" t="s">
        <v>85</v>
      </c>
      <c r="AV2654" s="15" t="s">
        <v>104</v>
      </c>
      <c r="AW2654" s="15" t="s">
        <v>39</v>
      </c>
      <c r="AX2654" s="15" t="s">
        <v>76</v>
      </c>
      <c r="AY2654" s="306" t="s">
        <v>208</v>
      </c>
    </row>
    <row r="2655" spans="2:51" s="14" customFormat="1" ht="13.5">
      <c r="B2655" s="273"/>
      <c r="C2655" s="274"/>
      <c r="D2655" s="248" t="s">
        <v>218</v>
      </c>
      <c r="E2655" s="275" t="s">
        <v>22</v>
      </c>
      <c r="F2655" s="276" t="s">
        <v>753</v>
      </c>
      <c r="G2655" s="274"/>
      <c r="H2655" s="275" t="s">
        <v>22</v>
      </c>
      <c r="I2655" s="277"/>
      <c r="J2655" s="274"/>
      <c r="K2655" s="274"/>
      <c r="L2655" s="278"/>
      <c r="M2655" s="279"/>
      <c r="N2655" s="280"/>
      <c r="O2655" s="280"/>
      <c r="P2655" s="280"/>
      <c r="Q2655" s="280"/>
      <c r="R2655" s="280"/>
      <c r="S2655" s="280"/>
      <c r="T2655" s="281"/>
      <c r="AT2655" s="282" t="s">
        <v>218</v>
      </c>
      <c r="AU2655" s="282" t="s">
        <v>85</v>
      </c>
      <c r="AV2655" s="14" t="s">
        <v>18</v>
      </c>
      <c r="AW2655" s="14" t="s">
        <v>39</v>
      </c>
      <c r="AX2655" s="14" t="s">
        <v>76</v>
      </c>
      <c r="AY2655" s="282" t="s">
        <v>208</v>
      </c>
    </row>
    <row r="2656" spans="2:51" s="12" customFormat="1" ht="13.5">
      <c r="B2656" s="251"/>
      <c r="C2656" s="252"/>
      <c r="D2656" s="248" t="s">
        <v>218</v>
      </c>
      <c r="E2656" s="253" t="s">
        <v>22</v>
      </c>
      <c r="F2656" s="254" t="s">
        <v>1539</v>
      </c>
      <c r="G2656" s="252"/>
      <c r="H2656" s="255">
        <v>5.735</v>
      </c>
      <c r="I2656" s="256"/>
      <c r="J2656" s="252"/>
      <c r="K2656" s="252"/>
      <c r="L2656" s="257"/>
      <c r="M2656" s="258"/>
      <c r="N2656" s="259"/>
      <c r="O2656" s="259"/>
      <c r="P2656" s="259"/>
      <c r="Q2656" s="259"/>
      <c r="R2656" s="259"/>
      <c r="S2656" s="259"/>
      <c r="T2656" s="260"/>
      <c r="AT2656" s="261" t="s">
        <v>218</v>
      </c>
      <c r="AU2656" s="261" t="s">
        <v>85</v>
      </c>
      <c r="AV2656" s="12" t="s">
        <v>85</v>
      </c>
      <c r="AW2656" s="12" t="s">
        <v>39</v>
      </c>
      <c r="AX2656" s="12" t="s">
        <v>76</v>
      </c>
      <c r="AY2656" s="261" t="s">
        <v>208</v>
      </c>
    </row>
    <row r="2657" spans="2:51" s="12" customFormat="1" ht="13.5">
      <c r="B2657" s="251"/>
      <c r="C2657" s="252"/>
      <c r="D2657" s="248" t="s">
        <v>218</v>
      </c>
      <c r="E2657" s="253" t="s">
        <v>22</v>
      </c>
      <c r="F2657" s="254" t="s">
        <v>1540</v>
      </c>
      <c r="G2657" s="252"/>
      <c r="H2657" s="255">
        <v>13.717</v>
      </c>
      <c r="I2657" s="256"/>
      <c r="J2657" s="252"/>
      <c r="K2657" s="252"/>
      <c r="L2657" s="257"/>
      <c r="M2657" s="258"/>
      <c r="N2657" s="259"/>
      <c r="O2657" s="259"/>
      <c r="P2657" s="259"/>
      <c r="Q2657" s="259"/>
      <c r="R2657" s="259"/>
      <c r="S2657" s="259"/>
      <c r="T2657" s="260"/>
      <c r="AT2657" s="261" t="s">
        <v>218</v>
      </c>
      <c r="AU2657" s="261" t="s">
        <v>85</v>
      </c>
      <c r="AV2657" s="12" t="s">
        <v>85</v>
      </c>
      <c r="AW2657" s="12" t="s">
        <v>39</v>
      </c>
      <c r="AX2657" s="12" t="s">
        <v>76</v>
      </c>
      <c r="AY2657" s="261" t="s">
        <v>208</v>
      </c>
    </row>
    <row r="2658" spans="2:51" s="12" customFormat="1" ht="13.5">
      <c r="B2658" s="251"/>
      <c r="C2658" s="252"/>
      <c r="D2658" s="248" t="s">
        <v>218</v>
      </c>
      <c r="E2658" s="253" t="s">
        <v>22</v>
      </c>
      <c r="F2658" s="254" t="s">
        <v>1541</v>
      </c>
      <c r="G2658" s="252"/>
      <c r="H2658" s="255">
        <v>5.585</v>
      </c>
      <c r="I2658" s="256"/>
      <c r="J2658" s="252"/>
      <c r="K2658" s="252"/>
      <c r="L2658" s="257"/>
      <c r="M2658" s="258"/>
      <c r="N2658" s="259"/>
      <c r="O2658" s="259"/>
      <c r="P2658" s="259"/>
      <c r="Q2658" s="259"/>
      <c r="R2658" s="259"/>
      <c r="S2658" s="259"/>
      <c r="T2658" s="260"/>
      <c r="AT2658" s="261" t="s">
        <v>218</v>
      </c>
      <c r="AU2658" s="261" t="s">
        <v>85</v>
      </c>
      <c r="AV2658" s="12" t="s">
        <v>85</v>
      </c>
      <c r="AW2658" s="12" t="s">
        <v>39</v>
      </c>
      <c r="AX2658" s="12" t="s">
        <v>76</v>
      </c>
      <c r="AY2658" s="261" t="s">
        <v>208</v>
      </c>
    </row>
    <row r="2659" spans="2:51" s="12" customFormat="1" ht="13.5">
      <c r="B2659" s="251"/>
      <c r="C2659" s="252"/>
      <c r="D2659" s="248" t="s">
        <v>218</v>
      </c>
      <c r="E2659" s="253" t="s">
        <v>22</v>
      </c>
      <c r="F2659" s="254" t="s">
        <v>1542</v>
      </c>
      <c r="G2659" s="252"/>
      <c r="H2659" s="255">
        <v>7.265</v>
      </c>
      <c r="I2659" s="256"/>
      <c r="J2659" s="252"/>
      <c r="K2659" s="252"/>
      <c r="L2659" s="257"/>
      <c r="M2659" s="258"/>
      <c r="N2659" s="259"/>
      <c r="O2659" s="259"/>
      <c r="P2659" s="259"/>
      <c r="Q2659" s="259"/>
      <c r="R2659" s="259"/>
      <c r="S2659" s="259"/>
      <c r="T2659" s="260"/>
      <c r="AT2659" s="261" t="s">
        <v>218</v>
      </c>
      <c r="AU2659" s="261" t="s">
        <v>85</v>
      </c>
      <c r="AV2659" s="12" t="s">
        <v>85</v>
      </c>
      <c r="AW2659" s="12" t="s">
        <v>39</v>
      </c>
      <c r="AX2659" s="12" t="s">
        <v>76</v>
      </c>
      <c r="AY2659" s="261" t="s">
        <v>208</v>
      </c>
    </row>
    <row r="2660" spans="2:51" s="12" customFormat="1" ht="13.5">
      <c r="B2660" s="251"/>
      <c r="C2660" s="252"/>
      <c r="D2660" s="248" t="s">
        <v>218</v>
      </c>
      <c r="E2660" s="253" t="s">
        <v>22</v>
      </c>
      <c r="F2660" s="254" t="s">
        <v>1543</v>
      </c>
      <c r="G2660" s="252"/>
      <c r="H2660" s="255">
        <v>12.516</v>
      </c>
      <c r="I2660" s="256"/>
      <c r="J2660" s="252"/>
      <c r="K2660" s="252"/>
      <c r="L2660" s="257"/>
      <c r="M2660" s="258"/>
      <c r="N2660" s="259"/>
      <c r="O2660" s="259"/>
      <c r="P2660" s="259"/>
      <c r="Q2660" s="259"/>
      <c r="R2660" s="259"/>
      <c r="S2660" s="259"/>
      <c r="T2660" s="260"/>
      <c r="AT2660" s="261" t="s">
        <v>218</v>
      </c>
      <c r="AU2660" s="261" t="s">
        <v>85</v>
      </c>
      <c r="AV2660" s="12" t="s">
        <v>85</v>
      </c>
      <c r="AW2660" s="12" t="s">
        <v>39</v>
      </c>
      <c r="AX2660" s="12" t="s">
        <v>76</v>
      </c>
      <c r="AY2660" s="261" t="s">
        <v>208</v>
      </c>
    </row>
    <row r="2661" spans="2:51" s="12" customFormat="1" ht="13.5">
      <c r="B2661" s="251"/>
      <c r="C2661" s="252"/>
      <c r="D2661" s="248" t="s">
        <v>218</v>
      </c>
      <c r="E2661" s="253" t="s">
        <v>22</v>
      </c>
      <c r="F2661" s="254" t="s">
        <v>1544</v>
      </c>
      <c r="G2661" s="252"/>
      <c r="H2661" s="255">
        <v>6.432</v>
      </c>
      <c r="I2661" s="256"/>
      <c r="J2661" s="252"/>
      <c r="K2661" s="252"/>
      <c r="L2661" s="257"/>
      <c r="M2661" s="258"/>
      <c r="N2661" s="259"/>
      <c r="O2661" s="259"/>
      <c r="P2661" s="259"/>
      <c r="Q2661" s="259"/>
      <c r="R2661" s="259"/>
      <c r="S2661" s="259"/>
      <c r="T2661" s="260"/>
      <c r="AT2661" s="261" t="s">
        <v>218</v>
      </c>
      <c r="AU2661" s="261" t="s">
        <v>85</v>
      </c>
      <c r="AV2661" s="12" t="s">
        <v>85</v>
      </c>
      <c r="AW2661" s="12" t="s">
        <v>39</v>
      </c>
      <c r="AX2661" s="12" t="s">
        <v>76</v>
      </c>
      <c r="AY2661" s="261" t="s">
        <v>208</v>
      </c>
    </row>
    <row r="2662" spans="2:51" s="12" customFormat="1" ht="13.5">
      <c r="B2662" s="251"/>
      <c r="C2662" s="252"/>
      <c r="D2662" s="248" t="s">
        <v>218</v>
      </c>
      <c r="E2662" s="253" t="s">
        <v>22</v>
      </c>
      <c r="F2662" s="254" t="s">
        <v>1545</v>
      </c>
      <c r="G2662" s="252"/>
      <c r="H2662" s="255">
        <v>12.66</v>
      </c>
      <c r="I2662" s="256"/>
      <c r="J2662" s="252"/>
      <c r="K2662" s="252"/>
      <c r="L2662" s="257"/>
      <c r="M2662" s="258"/>
      <c r="N2662" s="259"/>
      <c r="O2662" s="259"/>
      <c r="P2662" s="259"/>
      <c r="Q2662" s="259"/>
      <c r="R2662" s="259"/>
      <c r="S2662" s="259"/>
      <c r="T2662" s="260"/>
      <c r="AT2662" s="261" t="s">
        <v>218</v>
      </c>
      <c r="AU2662" s="261" t="s">
        <v>85</v>
      </c>
      <c r="AV2662" s="12" t="s">
        <v>85</v>
      </c>
      <c r="AW2662" s="12" t="s">
        <v>39</v>
      </c>
      <c r="AX2662" s="12" t="s">
        <v>76</v>
      </c>
      <c r="AY2662" s="261" t="s">
        <v>208</v>
      </c>
    </row>
    <row r="2663" spans="2:51" s="12" customFormat="1" ht="13.5">
      <c r="B2663" s="251"/>
      <c r="C2663" s="252"/>
      <c r="D2663" s="248" t="s">
        <v>218</v>
      </c>
      <c r="E2663" s="253" t="s">
        <v>22</v>
      </c>
      <c r="F2663" s="254" t="s">
        <v>1546</v>
      </c>
      <c r="G2663" s="252"/>
      <c r="H2663" s="255">
        <v>4.627</v>
      </c>
      <c r="I2663" s="256"/>
      <c r="J2663" s="252"/>
      <c r="K2663" s="252"/>
      <c r="L2663" s="257"/>
      <c r="M2663" s="258"/>
      <c r="N2663" s="259"/>
      <c r="O2663" s="259"/>
      <c r="P2663" s="259"/>
      <c r="Q2663" s="259"/>
      <c r="R2663" s="259"/>
      <c r="S2663" s="259"/>
      <c r="T2663" s="260"/>
      <c r="AT2663" s="261" t="s">
        <v>218</v>
      </c>
      <c r="AU2663" s="261" t="s">
        <v>85</v>
      </c>
      <c r="AV2663" s="12" t="s">
        <v>85</v>
      </c>
      <c r="AW2663" s="12" t="s">
        <v>39</v>
      </c>
      <c r="AX2663" s="12" t="s">
        <v>76</v>
      </c>
      <c r="AY2663" s="261" t="s">
        <v>208</v>
      </c>
    </row>
    <row r="2664" spans="2:51" s="15" customFormat="1" ht="13.5">
      <c r="B2664" s="296"/>
      <c r="C2664" s="297"/>
      <c r="D2664" s="248" t="s">
        <v>218</v>
      </c>
      <c r="E2664" s="298" t="s">
        <v>22</v>
      </c>
      <c r="F2664" s="299" t="s">
        <v>710</v>
      </c>
      <c r="G2664" s="297"/>
      <c r="H2664" s="300">
        <v>68.537</v>
      </c>
      <c r="I2664" s="301"/>
      <c r="J2664" s="297"/>
      <c r="K2664" s="297"/>
      <c r="L2664" s="302"/>
      <c r="M2664" s="303"/>
      <c r="N2664" s="304"/>
      <c r="O2664" s="304"/>
      <c r="P2664" s="304"/>
      <c r="Q2664" s="304"/>
      <c r="R2664" s="304"/>
      <c r="S2664" s="304"/>
      <c r="T2664" s="305"/>
      <c r="AT2664" s="306" t="s">
        <v>218</v>
      </c>
      <c r="AU2664" s="306" t="s">
        <v>85</v>
      </c>
      <c r="AV2664" s="15" t="s">
        <v>104</v>
      </c>
      <c r="AW2664" s="15" t="s">
        <v>39</v>
      </c>
      <c r="AX2664" s="15" t="s">
        <v>76</v>
      </c>
      <c r="AY2664" s="306" t="s">
        <v>208</v>
      </c>
    </row>
    <row r="2665" spans="2:51" s="13" customFormat="1" ht="13.5">
      <c r="B2665" s="262"/>
      <c r="C2665" s="263"/>
      <c r="D2665" s="248" t="s">
        <v>218</v>
      </c>
      <c r="E2665" s="264" t="s">
        <v>22</v>
      </c>
      <c r="F2665" s="265" t="s">
        <v>259</v>
      </c>
      <c r="G2665" s="263"/>
      <c r="H2665" s="266">
        <v>200.339</v>
      </c>
      <c r="I2665" s="267"/>
      <c r="J2665" s="263"/>
      <c r="K2665" s="263"/>
      <c r="L2665" s="268"/>
      <c r="M2665" s="269"/>
      <c r="N2665" s="270"/>
      <c r="O2665" s="270"/>
      <c r="P2665" s="270"/>
      <c r="Q2665" s="270"/>
      <c r="R2665" s="270"/>
      <c r="S2665" s="270"/>
      <c r="T2665" s="271"/>
      <c r="AT2665" s="272" t="s">
        <v>218</v>
      </c>
      <c r="AU2665" s="272" t="s">
        <v>85</v>
      </c>
      <c r="AV2665" s="13" t="s">
        <v>121</v>
      </c>
      <c r="AW2665" s="13" t="s">
        <v>39</v>
      </c>
      <c r="AX2665" s="13" t="s">
        <v>18</v>
      </c>
      <c r="AY2665" s="272" t="s">
        <v>208</v>
      </c>
    </row>
    <row r="2666" spans="2:51" s="12" customFormat="1" ht="13.5">
      <c r="B2666" s="251"/>
      <c r="C2666" s="252"/>
      <c r="D2666" s="248" t="s">
        <v>218</v>
      </c>
      <c r="E2666" s="252"/>
      <c r="F2666" s="254" t="s">
        <v>2836</v>
      </c>
      <c r="G2666" s="252"/>
      <c r="H2666" s="255">
        <v>216.366</v>
      </c>
      <c r="I2666" s="256"/>
      <c r="J2666" s="252"/>
      <c r="K2666" s="252"/>
      <c r="L2666" s="257"/>
      <c r="M2666" s="258"/>
      <c r="N2666" s="259"/>
      <c r="O2666" s="259"/>
      <c r="P2666" s="259"/>
      <c r="Q2666" s="259"/>
      <c r="R2666" s="259"/>
      <c r="S2666" s="259"/>
      <c r="T2666" s="260"/>
      <c r="AT2666" s="261" t="s">
        <v>218</v>
      </c>
      <c r="AU2666" s="261" t="s">
        <v>85</v>
      </c>
      <c r="AV2666" s="12" t="s">
        <v>85</v>
      </c>
      <c r="AW2666" s="12" t="s">
        <v>6</v>
      </c>
      <c r="AX2666" s="12" t="s">
        <v>18</v>
      </c>
      <c r="AY2666" s="261" t="s">
        <v>208</v>
      </c>
    </row>
    <row r="2667" spans="2:65" s="1" customFormat="1" ht="38.25" customHeight="1">
      <c r="B2667" s="48"/>
      <c r="C2667" s="286" t="s">
        <v>2837</v>
      </c>
      <c r="D2667" s="286" t="s">
        <v>468</v>
      </c>
      <c r="E2667" s="287" t="s">
        <v>2838</v>
      </c>
      <c r="F2667" s="288" t="s">
        <v>2839</v>
      </c>
      <c r="G2667" s="289" t="s">
        <v>213</v>
      </c>
      <c r="H2667" s="290">
        <v>667.538</v>
      </c>
      <c r="I2667" s="291"/>
      <c r="J2667" s="292">
        <f>ROUND(I2667*H2667,2)</f>
        <v>0</v>
      </c>
      <c r="K2667" s="288" t="s">
        <v>22</v>
      </c>
      <c r="L2667" s="293"/>
      <c r="M2667" s="294" t="s">
        <v>22</v>
      </c>
      <c r="N2667" s="295" t="s">
        <v>47</v>
      </c>
      <c r="O2667" s="49"/>
      <c r="P2667" s="245">
        <f>O2667*H2667</f>
        <v>0</v>
      </c>
      <c r="Q2667" s="245">
        <v>0.0227</v>
      </c>
      <c r="R2667" s="245">
        <f>Q2667*H2667</f>
        <v>15.153112600000002</v>
      </c>
      <c r="S2667" s="245">
        <v>0</v>
      </c>
      <c r="T2667" s="246">
        <f>S2667*H2667</f>
        <v>0</v>
      </c>
      <c r="AR2667" s="26" t="s">
        <v>559</v>
      </c>
      <c r="AT2667" s="26" t="s">
        <v>468</v>
      </c>
      <c r="AU2667" s="26" t="s">
        <v>85</v>
      </c>
      <c r="AY2667" s="26" t="s">
        <v>208</v>
      </c>
      <c r="BE2667" s="247">
        <f>IF(N2667="základní",J2667,0)</f>
        <v>0</v>
      </c>
      <c r="BF2667" s="247">
        <f>IF(N2667="snížená",J2667,0)</f>
        <v>0</v>
      </c>
      <c r="BG2667" s="247">
        <f>IF(N2667="zákl. přenesená",J2667,0)</f>
        <v>0</v>
      </c>
      <c r="BH2667" s="247">
        <f>IF(N2667="sníž. přenesená",J2667,0)</f>
        <v>0</v>
      </c>
      <c r="BI2667" s="247">
        <f>IF(N2667="nulová",J2667,0)</f>
        <v>0</v>
      </c>
      <c r="BJ2667" s="26" t="s">
        <v>18</v>
      </c>
      <c r="BK2667" s="247">
        <f>ROUND(I2667*H2667,2)</f>
        <v>0</v>
      </c>
      <c r="BL2667" s="26" t="s">
        <v>300</v>
      </c>
      <c r="BM2667" s="26" t="s">
        <v>2840</v>
      </c>
    </row>
    <row r="2668" spans="2:51" s="14" customFormat="1" ht="13.5">
      <c r="B2668" s="273"/>
      <c r="C2668" s="274"/>
      <c r="D2668" s="248" t="s">
        <v>218</v>
      </c>
      <c r="E2668" s="275" t="s">
        <v>22</v>
      </c>
      <c r="F2668" s="276" t="s">
        <v>2841</v>
      </c>
      <c r="G2668" s="274"/>
      <c r="H2668" s="275" t="s">
        <v>22</v>
      </c>
      <c r="I2668" s="277"/>
      <c r="J2668" s="274"/>
      <c r="K2668" s="274"/>
      <c r="L2668" s="278"/>
      <c r="M2668" s="279"/>
      <c r="N2668" s="280"/>
      <c r="O2668" s="280"/>
      <c r="P2668" s="280"/>
      <c r="Q2668" s="280"/>
      <c r="R2668" s="280"/>
      <c r="S2668" s="280"/>
      <c r="T2668" s="281"/>
      <c r="AT2668" s="282" t="s">
        <v>218</v>
      </c>
      <c r="AU2668" s="282" t="s">
        <v>85</v>
      </c>
      <c r="AV2668" s="14" t="s">
        <v>18</v>
      </c>
      <c r="AW2668" s="14" t="s">
        <v>39</v>
      </c>
      <c r="AX2668" s="14" t="s">
        <v>76</v>
      </c>
      <c r="AY2668" s="282" t="s">
        <v>208</v>
      </c>
    </row>
    <row r="2669" spans="2:51" s="12" customFormat="1" ht="13.5">
      <c r="B2669" s="251"/>
      <c r="C2669" s="252"/>
      <c r="D2669" s="248" t="s">
        <v>218</v>
      </c>
      <c r="E2669" s="253" t="s">
        <v>22</v>
      </c>
      <c r="F2669" s="254" t="s">
        <v>22</v>
      </c>
      <c r="G2669" s="252"/>
      <c r="H2669" s="255">
        <v>0</v>
      </c>
      <c r="I2669" s="256"/>
      <c r="J2669" s="252"/>
      <c r="K2669" s="252"/>
      <c r="L2669" s="257"/>
      <c r="M2669" s="258"/>
      <c r="N2669" s="259"/>
      <c r="O2669" s="259"/>
      <c r="P2669" s="259"/>
      <c r="Q2669" s="259"/>
      <c r="R2669" s="259"/>
      <c r="S2669" s="259"/>
      <c r="T2669" s="260"/>
      <c r="AT2669" s="261" t="s">
        <v>218</v>
      </c>
      <c r="AU2669" s="261" t="s">
        <v>85</v>
      </c>
      <c r="AV2669" s="12" t="s">
        <v>85</v>
      </c>
      <c r="AW2669" s="12" t="s">
        <v>39</v>
      </c>
      <c r="AX2669" s="12" t="s">
        <v>76</v>
      </c>
      <c r="AY2669" s="261" t="s">
        <v>208</v>
      </c>
    </row>
    <row r="2670" spans="2:51" s="14" customFormat="1" ht="13.5">
      <c r="B2670" s="273"/>
      <c r="C2670" s="274"/>
      <c r="D2670" s="248" t="s">
        <v>218</v>
      </c>
      <c r="E2670" s="275" t="s">
        <v>22</v>
      </c>
      <c r="F2670" s="276" t="s">
        <v>751</v>
      </c>
      <c r="G2670" s="274"/>
      <c r="H2670" s="275" t="s">
        <v>22</v>
      </c>
      <c r="I2670" s="277"/>
      <c r="J2670" s="274"/>
      <c r="K2670" s="274"/>
      <c r="L2670" s="278"/>
      <c r="M2670" s="279"/>
      <c r="N2670" s="280"/>
      <c r="O2670" s="280"/>
      <c r="P2670" s="280"/>
      <c r="Q2670" s="280"/>
      <c r="R2670" s="280"/>
      <c r="S2670" s="280"/>
      <c r="T2670" s="281"/>
      <c r="AT2670" s="282" t="s">
        <v>218</v>
      </c>
      <c r="AU2670" s="282" t="s">
        <v>85</v>
      </c>
      <c r="AV2670" s="14" t="s">
        <v>18</v>
      </c>
      <c r="AW2670" s="14" t="s">
        <v>39</v>
      </c>
      <c r="AX2670" s="14" t="s">
        <v>76</v>
      </c>
      <c r="AY2670" s="282" t="s">
        <v>208</v>
      </c>
    </row>
    <row r="2671" spans="2:51" s="12" customFormat="1" ht="13.5">
      <c r="B2671" s="251"/>
      <c r="C2671" s="252"/>
      <c r="D2671" s="248" t="s">
        <v>218</v>
      </c>
      <c r="E2671" s="253" t="s">
        <v>22</v>
      </c>
      <c r="F2671" s="254" t="s">
        <v>1498</v>
      </c>
      <c r="G2671" s="252"/>
      <c r="H2671" s="255">
        <v>17.423</v>
      </c>
      <c r="I2671" s="256"/>
      <c r="J2671" s="252"/>
      <c r="K2671" s="252"/>
      <c r="L2671" s="257"/>
      <c r="M2671" s="258"/>
      <c r="N2671" s="259"/>
      <c r="O2671" s="259"/>
      <c r="P2671" s="259"/>
      <c r="Q2671" s="259"/>
      <c r="R2671" s="259"/>
      <c r="S2671" s="259"/>
      <c r="T2671" s="260"/>
      <c r="AT2671" s="261" t="s">
        <v>218</v>
      </c>
      <c r="AU2671" s="261" t="s">
        <v>85</v>
      </c>
      <c r="AV2671" s="12" t="s">
        <v>85</v>
      </c>
      <c r="AW2671" s="12" t="s">
        <v>39</v>
      </c>
      <c r="AX2671" s="12" t="s">
        <v>76</v>
      </c>
      <c r="AY2671" s="261" t="s">
        <v>208</v>
      </c>
    </row>
    <row r="2672" spans="2:51" s="12" customFormat="1" ht="13.5">
      <c r="B2672" s="251"/>
      <c r="C2672" s="252"/>
      <c r="D2672" s="248" t="s">
        <v>218</v>
      </c>
      <c r="E2672" s="253" t="s">
        <v>22</v>
      </c>
      <c r="F2672" s="254" t="s">
        <v>1499</v>
      </c>
      <c r="G2672" s="252"/>
      <c r="H2672" s="255">
        <v>52.198</v>
      </c>
      <c r="I2672" s="256"/>
      <c r="J2672" s="252"/>
      <c r="K2672" s="252"/>
      <c r="L2672" s="257"/>
      <c r="M2672" s="258"/>
      <c r="N2672" s="259"/>
      <c r="O2672" s="259"/>
      <c r="P2672" s="259"/>
      <c r="Q2672" s="259"/>
      <c r="R2672" s="259"/>
      <c r="S2672" s="259"/>
      <c r="T2672" s="260"/>
      <c r="AT2672" s="261" t="s">
        <v>218</v>
      </c>
      <c r="AU2672" s="261" t="s">
        <v>85</v>
      </c>
      <c r="AV2672" s="12" t="s">
        <v>85</v>
      </c>
      <c r="AW2672" s="12" t="s">
        <v>39</v>
      </c>
      <c r="AX2672" s="12" t="s">
        <v>76</v>
      </c>
      <c r="AY2672" s="261" t="s">
        <v>208</v>
      </c>
    </row>
    <row r="2673" spans="2:51" s="12" customFormat="1" ht="13.5">
      <c r="B2673" s="251"/>
      <c r="C2673" s="252"/>
      <c r="D2673" s="248" t="s">
        <v>218</v>
      </c>
      <c r="E2673" s="253" t="s">
        <v>22</v>
      </c>
      <c r="F2673" s="254" t="s">
        <v>1500</v>
      </c>
      <c r="G2673" s="252"/>
      <c r="H2673" s="255">
        <v>11.863</v>
      </c>
      <c r="I2673" s="256"/>
      <c r="J2673" s="252"/>
      <c r="K2673" s="252"/>
      <c r="L2673" s="257"/>
      <c r="M2673" s="258"/>
      <c r="N2673" s="259"/>
      <c r="O2673" s="259"/>
      <c r="P2673" s="259"/>
      <c r="Q2673" s="259"/>
      <c r="R2673" s="259"/>
      <c r="S2673" s="259"/>
      <c r="T2673" s="260"/>
      <c r="AT2673" s="261" t="s">
        <v>218</v>
      </c>
      <c r="AU2673" s="261" t="s">
        <v>85</v>
      </c>
      <c r="AV2673" s="12" t="s">
        <v>85</v>
      </c>
      <c r="AW2673" s="12" t="s">
        <v>39</v>
      </c>
      <c r="AX2673" s="12" t="s">
        <v>76</v>
      </c>
      <c r="AY2673" s="261" t="s">
        <v>208</v>
      </c>
    </row>
    <row r="2674" spans="2:51" s="12" customFormat="1" ht="13.5">
      <c r="B2674" s="251"/>
      <c r="C2674" s="252"/>
      <c r="D2674" s="248" t="s">
        <v>218</v>
      </c>
      <c r="E2674" s="253" t="s">
        <v>22</v>
      </c>
      <c r="F2674" s="254" t="s">
        <v>1501</v>
      </c>
      <c r="G2674" s="252"/>
      <c r="H2674" s="255">
        <v>212.006</v>
      </c>
      <c r="I2674" s="256"/>
      <c r="J2674" s="252"/>
      <c r="K2674" s="252"/>
      <c r="L2674" s="257"/>
      <c r="M2674" s="258"/>
      <c r="N2674" s="259"/>
      <c r="O2674" s="259"/>
      <c r="P2674" s="259"/>
      <c r="Q2674" s="259"/>
      <c r="R2674" s="259"/>
      <c r="S2674" s="259"/>
      <c r="T2674" s="260"/>
      <c r="AT2674" s="261" t="s">
        <v>218</v>
      </c>
      <c r="AU2674" s="261" t="s">
        <v>85</v>
      </c>
      <c r="AV2674" s="12" t="s">
        <v>85</v>
      </c>
      <c r="AW2674" s="12" t="s">
        <v>39</v>
      </c>
      <c r="AX2674" s="12" t="s">
        <v>76</v>
      </c>
      <c r="AY2674" s="261" t="s">
        <v>208</v>
      </c>
    </row>
    <row r="2675" spans="2:51" s="12" customFormat="1" ht="13.5">
      <c r="B2675" s="251"/>
      <c r="C2675" s="252"/>
      <c r="D2675" s="248" t="s">
        <v>218</v>
      </c>
      <c r="E2675" s="253" t="s">
        <v>22</v>
      </c>
      <c r="F2675" s="254" t="s">
        <v>1507</v>
      </c>
      <c r="G2675" s="252"/>
      <c r="H2675" s="255">
        <v>21.415</v>
      </c>
      <c r="I2675" s="256"/>
      <c r="J2675" s="252"/>
      <c r="K2675" s="252"/>
      <c r="L2675" s="257"/>
      <c r="M2675" s="258"/>
      <c r="N2675" s="259"/>
      <c r="O2675" s="259"/>
      <c r="P2675" s="259"/>
      <c r="Q2675" s="259"/>
      <c r="R2675" s="259"/>
      <c r="S2675" s="259"/>
      <c r="T2675" s="260"/>
      <c r="AT2675" s="261" t="s">
        <v>218</v>
      </c>
      <c r="AU2675" s="261" t="s">
        <v>85</v>
      </c>
      <c r="AV2675" s="12" t="s">
        <v>85</v>
      </c>
      <c r="AW2675" s="12" t="s">
        <v>39</v>
      </c>
      <c r="AX2675" s="12" t="s">
        <v>76</v>
      </c>
      <c r="AY2675" s="261" t="s">
        <v>208</v>
      </c>
    </row>
    <row r="2676" spans="2:51" s="12" customFormat="1" ht="13.5">
      <c r="B2676" s="251"/>
      <c r="C2676" s="252"/>
      <c r="D2676" s="248" t="s">
        <v>218</v>
      </c>
      <c r="E2676" s="253" t="s">
        <v>22</v>
      </c>
      <c r="F2676" s="254" t="s">
        <v>1510</v>
      </c>
      <c r="G2676" s="252"/>
      <c r="H2676" s="255">
        <v>17.684</v>
      </c>
      <c r="I2676" s="256"/>
      <c r="J2676" s="252"/>
      <c r="K2676" s="252"/>
      <c r="L2676" s="257"/>
      <c r="M2676" s="258"/>
      <c r="N2676" s="259"/>
      <c r="O2676" s="259"/>
      <c r="P2676" s="259"/>
      <c r="Q2676" s="259"/>
      <c r="R2676" s="259"/>
      <c r="S2676" s="259"/>
      <c r="T2676" s="260"/>
      <c r="AT2676" s="261" t="s">
        <v>218</v>
      </c>
      <c r="AU2676" s="261" t="s">
        <v>85</v>
      </c>
      <c r="AV2676" s="12" t="s">
        <v>85</v>
      </c>
      <c r="AW2676" s="12" t="s">
        <v>39</v>
      </c>
      <c r="AX2676" s="12" t="s">
        <v>76</v>
      </c>
      <c r="AY2676" s="261" t="s">
        <v>208</v>
      </c>
    </row>
    <row r="2677" spans="2:51" s="12" customFormat="1" ht="13.5">
      <c r="B2677" s="251"/>
      <c r="C2677" s="252"/>
      <c r="D2677" s="248" t="s">
        <v>218</v>
      </c>
      <c r="E2677" s="253" t="s">
        <v>22</v>
      </c>
      <c r="F2677" s="254" t="s">
        <v>1511</v>
      </c>
      <c r="G2677" s="252"/>
      <c r="H2677" s="255">
        <v>23.283</v>
      </c>
      <c r="I2677" s="256"/>
      <c r="J2677" s="252"/>
      <c r="K2677" s="252"/>
      <c r="L2677" s="257"/>
      <c r="M2677" s="258"/>
      <c r="N2677" s="259"/>
      <c r="O2677" s="259"/>
      <c r="P2677" s="259"/>
      <c r="Q2677" s="259"/>
      <c r="R2677" s="259"/>
      <c r="S2677" s="259"/>
      <c r="T2677" s="260"/>
      <c r="AT2677" s="261" t="s">
        <v>218</v>
      </c>
      <c r="AU2677" s="261" t="s">
        <v>85</v>
      </c>
      <c r="AV2677" s="12" t="s">
        <v>85</v>
      </c>
      <c r="AW2677" s="12" t="s">
        <v>39</v>
      </c>
      <c r="AX2677" s="12" t="s">
        <v>76</v>
      </c>
      <c r="AY2677" s="261" t="s">
        <v>208</v>
      </c>
    </row>
    <row r="2678" spans="2:51" s="12" customFormat="1" ht="13.5">
      <c r="B2678" s="251"/>
      <c r="C2678" s="252"/>
      <c r="D2678" s="248" t="s">
        <v>218</v>
      </c>
      <c r="E2678" s="253" t="s">
        <v>22</v>
      </c>
      <c r="F2678" s="254" t="s">
        <v>1514</v>
      </c>
      <c r="G2678" s="252"/>
      <c r="H2678" s="255">
        <v>37.963</v>
      </c>
      <c r="I2678" s="256"/>
      <c r="J2678" s="252"/>
      <c r="K2678" s="252"/>
      <c r="L2678" s="257"/>
      <c r="M2678" s="258"/>
      <c r="N2678" s="259"/>
      <c r="O2678" s="259"/>
      <c r="P2678" s="259"/>
      <c r="Q2678" s="259"/>
      <c r="R2678" s="259"/>
      <c r="S2678" s="259"/>
      <c r="T2678" s="260"/>
      <c r="AT2678" s="261" t="s">
        <v>218</v>
      </c>
      <c r="AU2678" s="261" t="s">
        <v>85</v>
      </c>
      <c r="AV2678" s="12" t="s">
        <v>85</v>
      </c>
      <c r="AW2678" s="12" t="s">
        <v>39</v>
      </c>
      <c r="AX2678" s="12" t="s">
        <v>76</v>
      </c>
      <c r="AY2678" s="261" t="s">
        <v>208</v>
      </c>
    </row>
    <row r="2679" spans="2:51" s="15" customFormat="1" ht="13.5">
      <c r="B2679" s="296"/>
      <c r="C2679" s="297"/>
      <c r="D2679" s="248" t="s">
        <v>218</v>
      </c>
      <c r="E2679" s="298" t="s">
        <v>22</v>
      </c>
      <c r="F2679" s="299" t="s">
        <v>695</v>
      </c>
      <c r="G2679" s="297"/>
      <c r="H2679" s="300">
        <v>393.835</v>
      </c>
      <c r="I2679" s="301"/>
      <c r="J2679" s="297"/>
      <c r="K2679" s="297"/>
      <c r="L2679" s="302"/>
      <c r="M2679" s="303"/>
      <c r="N2679" s="304"/>
      <c r="O2679" s="304"/>
      <c r="P2679" s="304"/>
      <c r="Q2679" s="304"/>
      <c r="R2679" s="304"/>
      <c r="S2679" s="304"/>
      <c r="T2679" s="305"/>
      <c r="AT2679" s="306" t="s">
        <v>218</v>
      </c>
      <c r="AU2679" s="306" t="s">
        <v>85</v>
      </c>
      <c r="AV2679" s="15" t="s">
        <v>104</v>
      </c>
      <c r="AW2679" s="15" t="s">
        <v>39</v>
      </c>
      <c r="AX2679" s="15" t="s">
        <v>76</v>
      </c>
      <c r="AY2679" s="306" t="s">
        <v>208</v>
      </c>
    </row>
    <row r="2680" spans="2:51" s="14" customFormat="1" ht="13.5">
      <c r="B2680" s="273"/>
      <c r="C2680" s="274"/>
      <c r="D2680" s="248" t="s">
        <v>218</v>
      </c>
      <c r="E2680" s="275" t="s">
        <v>22</v>
      </c>
      <c r="F2680" s="276" t="s">
        <v>752</v>
      </c>
      <c r="G2680" s="274"/>
      <c r="H2680" s="275" t="s">
        <v>22</v>
      </c>
      <c r="I2680" s="277"/>
      <c r="J2680" s="274"/>
      <c r="K2680" s="274"/>
      <c r="L2680" s="278"/>
      <c r="M2680" s="279"/>
      <c r="N2680" s="280"/>
      <c r="O2680" s="280"/>
      <c r="P2680" s="280"/>
      <c r="Q2680" s="280"/>
      <c r="R2680" s="280"/>
      <c r="S2680" s="280"/>
      <c r="T2680" s="281"/>
      <c r="AT2680" s="282" t="s">
        <v>218</v>
      </c>
      <c r="AU2680" s="282" t="s">
        <v>85</v>
      </c>
      <c r="AV2680" s="14" t="s">
        <v>18</v>
      </c>
      <c r="AW2680" s="14" t="s">
        <v>39</v>
      </c>
      <c r="AX2680" s="14" t="s">
        <v>76</v>
      </c>
      <c r="AY2680" s="282" t="s">
        <v>208</v>
      </c>
    </row>
    <row r="2681" spans="2:51" s="12" customFormat="1" ht="13.5">
      <c r="B2681" s="251"/>
      <c r="C2681" s="252"/>
      <c r="D2681" s="248" t="s">
        <v>218</v>
      </c>
      <c r="E2681" s="253" t="s">
        <v>22</v>
      </c>
      <c r="F2681" s="254" t="s">
        <v>1515</v>
      </c>
      <c r="G2681" s="252"/>
      <c r="H2681" s="255">
        <v>29.183</v>
      </c>
      <c r="I2681" s="256"/>
      <c r="J2681" s="252"/>
      <c r="K2681" s="252"/>
      <c r="L2681" s="257"/>
      <c r="M2681" s="258"/>
      <c r="N2681" s="259"/>
      <c r="O2681" s="259"/>
      <c r="P2681" s="259"/>
      <c r="Q2681" s="259"/>
      <c r="R2681" s="259"/>
      <c r="S2681" s="259"/>
      <c r="T2681" s="260"/>
      <c r="AT2681" s="261" t="s">
        <v>218</v>
      </c>
      <c r="AU2681" s="261" t="s">
        <v>85</v>
      </c>
      <c r="AV2681" s="12" t="s">
        <v>85</v>
      </c>
      <c r="AW2681" s="12" t="s">
        <v>39</v>
      </c>
      <c r="AX2681" s="12" t="s">
        <v>76</v>
      </c>
      <c r="AY2681" s="261" t="s">
        <v>208</v>
      </c>
    </row>
    <row r="2682" spans="2:51" s="12" customFormat="1" ht="13.5">
      <c r="B2682" s="251"/>
      <c r="C2682" s="252"/>
      <c r="D2682" s="248" t="s">
        <v>218</v>
      </c>
      <c r="E2682" s="253" t="s">
        <v>22</v>
      </c>
      <c r="F2682" s="254" t="s">
        <v>1517</v>
      </c>
      <c r="G2682" s="252"/>
      <c r="H2682" s="255">
        <v>88.859</v>
      </c>
      <c r="I2682" s="256"/>
      <c r="J2682" s="252"/>
      <c r="K2682" s="252"/>
      <c r="L2682" s="257"/>
      <c r="M2682" s="258"/>
      <c r="N2682" s="259"/>
      <c r="O2682" s="259"/>
      <c r="P2682" s="259"/>
      <c r="Q2682" s="259"/>
      <c r="R2682" s="259"/>
      <c r="S2682" s="259"/>
      <c r="T2682" s="260"/>
      <c r="AT2682" s="261" t="s">
        <v>218</v>
      </c>
      <c r="AU2682" s="261" t="s">
        <v>85</v>
      </c>
      <c r="AV2682" s="12" t="s">
        <v>85</v>
      </c>
      <c r="AW2682" s="12" t="s">
        <v>39</v>
      </c>
      <c r="AX2682" s="12" t="s">
        <v>76</v>
      </c>
      <c r="AY2682" s="261" t="s">
        <v>208</v>
      </c>
    </row>
    <row r="2683" spans="2:51" s="15" customFormat="1" ht="13.5">
      <c r="B2683" s="296"/>
      <c r="C2683" s="297"/>
      <c r="D2683" s="248" t="s">
        <v>218</v>
      </c>
      <c r="E2683" s="298" t="s">
        <v>22</v>
      </c>
      <c r="F2683" s="299" t="s">
        <v>703</v>
      </c>
      <c r="G2683" s="297"/>
      <c r="H2683" s="300">
        <v>118.042</v>
      </c>
      <c r="I2683" s="301"/>
      <c r="J2683" s="297"/>
      <c r="K2683" s="297"/>
      <c r="L2683" s="302"/>
      <c r="M2683" s="303"/>
      <c r="N2683" s="304"/>
      <c r="O2683" s="304"/>
      <c r="P2683" s="304"/>
      <c r="Q2683" s="304"/>
      <c r="R2683" s="304"/>
      <c r="S2683" s="304"/>
      <c r="T2683" s="305"/>
      <c r="AT2683" s="306" t="s">
        <v>218</v>
      </c>
      <c r="AU2683" s="306" t="s">
        <v>85</v>
      </c>
      <c r="AV2683" s="15" t="s">
        <v>104</v>
      </c>
      <c r="AW2683" s="15" t="s">
        <v>39</v>
      </c>
      <c r="AX2683" s="15" t="s">
        <v>76</v>
      </c>
      <c r="AY2683" s="306" t="s">
        <v>208</v>
      </c>
    </row>
    <row r="2684" spans="2:51" s="14" customFormat="1" ht="13.5">
      <c r="B2684" s="273"/>
      <c r="C2684" s="274"/>
      <c r="D2684" s="248" t="s">
        <v>218</v>
      </c>
      <c r="E2684" s="275" t="s">
        <v>22</v>
      </c>
      <c r="F2684" s="276" t="s">
        <v>753</v>
      </c>
      <c r="G2684" s="274"/>
      <c r="H2684" s="275" t="s">
        <v>22</v>
      </c>
      <c r="I2684" s="277"/>
      <c r="J2684" s="274"/>
      <c r="K2684" s="274"/>
      <c r="L2684" s="278"/>
      <c r="M2684" s="279"/>
      <c r="N2684" s="280"/>
      <c r="O2684" s="280"/>
      <c r="P2684" s="280"/>
      <c r="Q2684" s="280"/>
      <c r="R2684" s="280"/>
      <c r="S2684" s="280"/>
      <c r="T2684" s="281"/>
      <c r="AT2684" s="282" t="s">
        <v>218</v>
      </c>
      <c r="AU2684" s="282" t="s">
        <v>85</v>
      </c>
      <c r="AV2684" s="14" t="s">
        <v>18</v>
      </c>
      <c r="AW2684" s="14" t="s">
        <v>39</v>
      </c>
      <c r="AX2684" s="14" t="s">
        <v>76</v>
      </c>
      <c r="AY2684" s="282" t="s">
        <v>208</v>
      </c>
    </row>
    <row r="2685" spans="2:51" s="12" customFormat="1" ht="13.5">
      <c r="B2685" s="251"/>
      <c r="C2685" s="252"/>
      <c r="D2685" s="248" t="s">
        <v>218</v>
      </c>
      <c r="E2685" s="253" t="s">
        <v>22</v>
      </c>
      <c r="F2685" s="254" t="s">
        <v>1531</v>
      </c>
      <c r="G2685" s="252"/>
      <c r="H2685" s="255">
        <v>17.564</v>
      </c>
      <c r="I2685" s="256"/>
      <c r="J2685" s="252"/>
      <c r="K2685" s="252"/>
      <c r="L2685" s="257"/>
      <c r="M2685" s="258"/>
      <c r="N2685" s="259"/>
      <c r="O2685" s="259"/>
      <c r="P2685" s="259"/>
      <c r="Q2685" s="259"/>
      <c r="R2685" s="259"/>
      <c r="S2685" s="259"/>
      <c r="T2685" s="260"/>
      <c r="AT2685" s="261" t="s">
        <v>218</v>
      </c>
      <c r="AU2685" s="261" t="s">
        <v>85</v>
      </c>
      <c r="AV2685" s="12" t="s">
        <v>85</v>
      </c>
      <c r="AW2685" s="12" t="s">
        <v>39</v>
      </c>
      <c r="AX2685" s="12" t="s">
        <v>76</v>
      </c>
      <c r="AY2685" s="261" t="s">
        <v>208</v>
      </c>
    </row>
    <row r="2686" spans="2:51" s="12" customFormat="1" ht="13.5">
      <c r="B2686" s="251"/>
      <c r="C2686" s="252"/>
      <c r="D2686" s="248" t="s">
        <v>218</v>
      </c>
      <c r="E2686" s="253" t="s">
        <v>22</v>
      </c>
      <c r="F2686" s="254" t="s">
        <v>1533</v>
      </c>
      <c r="G2686" s="252"/>
      <c r="H2686" s="255">
        <v>88.65</v>
      </c>
      <c r="I2686" s="256"/>
      <c r="J2686" s="252"/>
      <c r="K2686" s="252"/>
      <c r="L2686" s="257"/>
      <c r="M2686" s="258"/>
      <c r="N2686" s="259"/>
      <c r="O2686" s="259"/>
      <c r="P2686" s="259"/>
      <c r="Q2686" s="259"/>
      <c r="R2686" s="259"/>
      <c r="S2686" s="259"/>
      <c r="T2686" s="260"/>
      <c r="AT2686" s="261" t="s">
        <v>218</v>
      </c>
      <c r="AU2686" s="261" t="s">
        <v>85</v>
      </c>
      <c r="AV2686" s="12" t="s">
        <v>85</v>
      </c>
      <c r="AW2686" s="12" t="s">
        <v>39</v>
      </c>
      <c r="AX2686" s="12" t="s">
        <v>76</v>
      </c>
      <c r="AY2686" s="261" t="s">
        <v>208</v>
      </c>
    </row>
    <row r="2687" spans="2:51" s="15" customFormat="1" ht="13.5">
      <c r="B2687" s="296"/>
      <c r="C2687" s="297"/>
      <c r="D2687" s="248" t="s">
        <v>218</v>
      </c>
      <c r="E2687" s="298" t="s">
        <v>22</v>
      </c>
      <c r="F2687" s="299" t="s">
        <v>710</v>
      </c>
      <c r="G2687" s="297"/>
      <c r="H2687" s="300">
        <v>106.214</v>
      </c>
      <c r="I2687" s="301"/>
      <c r="J2687" s="297"/>
      <c r="K2687" s="297"/>
      <c r="L2687" s="302"/>
      <c r="M2687" s="303"/>
      <c r="N2687" s="304"/>
      <c r="O2687" s="304"/>
      <c r="P2687" s="304"/>
      <c r="Q2687" s="304"/>
      <c r="R2687" s="304"/>
      <c r="S2687" s="304"/>
      <c r="T2687" s="305"/>
      <c r="AT2687" s="306" t="s">
        <v>218</v>
      </c>
      <c r="AU2687" s="306" t="s">
        <v>85</v>
      </c>
      <c r="AV2687" s="15" t="s">
        <v>104</v>
      </c>
      <c r="AW2687" s="15" t="s">
        <v>39</v>
      </c>
      <c r="AX2687" s="15" t="s">
        <v>76</v>
      </c>
      <c r="AY2687" s="306" t="s">
        <v>208</v>
      </c>
    </row>
    <row r="2688" spans="2:51" s="13" customFormat="1" ht="13.5">
      <c r="B2688" s="262"/>
      <c r="C2688" s="263"/>
      <c r="D2688" s="248" t="s">
        <v>218</v>
      </c>
      <c r="E2688" s="264" t="s">
        <v>22</v>
      </c>
      <c r="F2688" s="265" t="s">
        <v>259</v>
      </c>
      <c r="G2688" s="263"/>
      <c r="H2688" s="266">
        <v>618.091</v>
      </c>
      <c r="I2688" s="267"/>
      <c r="J2688" s="263"/>
      <c r="K2688" s="263"/>
      <c r="L2688" s="268"/>
      <c r="M2688" s="269"/>
      <c r="N2688" s="270"/>
      <c r="O2688" s="270"/>
      <c r="P2688" s="270"/>
      <c r="Q2688" s="270"/>
      <c r="R2688" s="270"/>
      <c r="S2688" s="270"/>
      <c r="T2688" s="271"/>
      <c r="AT2688" s="272" t="s">
        <v>218</v>
      </c>
      <c r="AU2688" s="272" t="s">
        <v>85</v>
      </c>
      <c r="AV2688" s="13" t="s">
        <v>121</v>
      </c>
      <c r="AW2688" s="13" t="s">
        <v>39</v>
      </c>
      <c r="AX2688" s="13" t="s">
        <v>18</v>
      </c>
      <c r="AY2688" s="272" t="s">
        <v>208</v>
      </c>
    </row>
    <row r="2689" spans="2:51" s="12" customFormat="1" ht="13.5">
      <c r="B2689" s="251"/>
      <c r="C2689" s="252"/>
      <c r="D2689" s="248" t="s">
        <v>218</v>
      </c>
      <c r="E2689" s="252"/>
      <c r="F2689" s="254" t="s">
        <v>2842</v>
      </c>
      <c r="G2689" s="252"/>
      <c r="H2689" s="255">
        <v>667.538</v>
      </c>
      <c r="I2689" s="256"/>
      <c r="J2689" s="252"/>
      <c r="K2689" s="252"/>
      <c r="L2689" s="257"/>
      <c r="M2689" s="258"/>
      <c r="N2689" s="259"/>
      <c r="O2689" s="259"/>
      <c r="P2689" s="259"/>
      <c r="Q2689" s="259"/>
      <c r="R2689" s="259"/>
      <c r="S2689" s="259"/>
      <c r="T2689" s="260"/>
      <c r="AT2689" s="261" t="s">
        <v>218</v>
      </c>
      <c r="AU2689" s="261" t="s">
        <v>85</v>
      </c>
      <c r="AV2689" s="12" t="s">
        <v>85</v>
      </c>
      <c r="AW2689" s="12" t="s">
        <v>6</v>
      </c>
      <c r="AX2689" s="12" t="s">
        <v>18</v>
      </c>
      <c r="AY2689" s="261" t="s">
        <v>208</v>
      </c>
    </row>
    <row r="2690" spans="2:65" s="1" customFormat="1" ht="25.5" customHeight="1">
      <c r="B2690" s="48"/>
      <c r="C2690" s="236" t="s">
        <v>2843</v>
      </c>
      <c r="D2690" s="236" t="s">
        <v>210</v>
      </c>
      <c r="E2690" s="237" t="s">
        <v>2844</v>
      </c>
      <c r="F2690" s="238" t="s">
        <v>2845</v>
      </c>
      <c r="G2690" s="239" t="s">
        <v>269</v>
      </c>
      <c r="H2690" s="240">
        <v>413.308</v>
      </c>
      <c r="I2690" s="241"/>
      <c r="J2690" s="242">
        <f>ROUND(I2690*H2690,2)</f>
        <v>0</v>
      </c>
      <c r="K2690" s="238" t="s">
        <v>214</v>
      </c>
      <c r="L2690" s="74"/>
      <c r="M2690" s="243" t="s">
        <v>22</v>
      </c>
      <c r="N2690" s="244" t="s">
        <v>47</v>
      </c>
      <c r="O2690" s="49"/>
      <c r="P2690" s="245">
        <f>O2690*H2690</f>
        <v>0</v>
      </c>
      <c r="Q2690" s="245">
        <v>0.00046</v>
      </c>
      <c r="R2690" s="245">
        <f>Q2690*H2690</f>
        <v>0.19012168000000002</v>
      </c>
      <c r="S2690" s="245">
        <v>0</v>
      </c>
      <c r="T2690" s="246">
        <f>S2690*H2690</f>
        <v>0</v>
      </c>
      <c r="AR2690" s="26" t="s">
        <v>300</v>
      </c>
      <c r="AT2690" s="26" t="s">
        <v>210</v>
      </c>
      <c r="AU2690" s="26" t="s">
        <v>85</v>
      </c>
      <c r="AY2690" s="26" t="s">
        <v>208</v>
      </c>
      <c r="BE2690" s="247">
        <f>IF(N2690="základní",J2690,0)</f>
        <v>0</v>
      </c>
      <c r="BF2690" s="247">
        <f>IF(N2690="snížená",J2690,0)</f>
        <v>0</v>
      </c>
      <c r="BG2690" s="247">
        <f>IF(N2690="zákl. přenesená",J2690,0)</f>
        <v>0</v>
      </c>
      <c r="BH2690" s="247">
        <f>IF(N2690="sníž. přenesená",J2690,0)</f>
        <v>0</v>
      </c>
      <c r="BI2690" s="247">
        <f>IF(N2690="nulová",J2690,0)</f>
        <v>0</v>
      </c>
      <c r="BJ2690" s="26" t="s">
        <v>18</v>
      </c>
      <c r="BK2690" s="247">
        <f>ROUND(I2690*H2690,2)</f>
        <v>0</v>
      </c>
      <c r="BL2690" s="26" t="s">
        <v>300</v>
      </c>
      <c r="BM2690" s="26" t="s">
        <v>2846</v>
      </c>
    </row>
    <row r="2691" spans="2:51" s="14" customFormat="1" ht="13.5">
      <c r="B2691" s="273"/>
      <c r="C2691" s="274"/>
      <c r="D2691" s="248" t="s">
        <v>218</v>
      </c>
      <c r="E2691" s="275" t="s">
        <v>22</v>
      </c>
      <c r="F2691" s="276" t="s">
        <v>2841</v>
      </c>
      <c r="G2691" s="274"/>
      <c r="H2691" s="275" t="s">
        <v>22</v>
      </c>
      <c r="I2691" s="277"/>
      <c r="J2691" s="274"/>
      <c r="K2691" s="274"/>
      <c r="L2691" s="278"/>
      <c r="M2691" s="279"/>
      <c r="N2691" s="280"/>
      <c r="O2691" s="280"/>
      <c r="P2691" s="280"/>
      <c r="Q2691" s="280"/>
      <c r="R2691" s="280"/>
      <c r="S2691" s="280"/>
      <c r="T2691" s="281"/>
      <c r="AT2691" s="282" t="s">
        <v>218</v>
      </c>
      <c r="AU2691" s="282" t="s">
        <v>85</v>
      </c>
      <c r="AV2691" s="14" t="s">
        <v>18</v>
      </c>
      <c r="AW2691" s="14" t="s">
        <v>39</v>
      </c>
      <c r="AX2691" s="14" t="s">
        <v>76</v>
      </c>
      <c r="AY2691" s="282" t="s">
        <v>208</v>
      </c>
    </row>
    <row r="2692" spans="2:51" s="12" customFormat="1" ht="13.5">
      <c r="B2692" s="251"/>
      <c r="C2692" s="252"/>
      <c r="D2692" s="248" t="s">
        <v>218</v>
      </c>
      <c r="E2692" s="253" t="s">
        <v>22</v>
      </c>
      <c r="F2692" s="254" t="s">
        <v>22</v>
      </c>
      <c r="G2692" s="252"/>
      <c r="H2692" s="255">
        <v>0</v>
      </c>
      <c r="I2692" s="256"/>
      <c r="J2692" s="252"/>
      <c r="K2692" s="252"/>
      <c r="L2692" s="257"/>
      <c r="M2692" s="258"/>
      <c r="N2692" s="259"/>
      <c r="O2692" s="259"/>
      <c r="P2692" s="259"/>
      <c r="Q2692" s="259"/>
      <c r="R2692" s="259"/>
      <c r="S2692" s="259"/>
      <c r="T2692" s="260"/>
      <c r="AT2692" s="261" t="s">
        <v>218</v>
      </c>
      <c r="AU2692" s="261" t="s">
        <v>85</v>
      </c>
      <c r="AV2692" s="12" t="s">
        <v>85</v>
      </c>
      <c r="AW2692" s="12" t="s">
        <v>39</v>
      </c>
      <c r="AX2692" s="12" t="s">
        <v>76</v>
      </c>
      <c r="AY2692" s="261" t="s">
        <v>208</v>
      </c>
    </row>
    <row r="2693" spans="2:51" s="14" customFormat="1" ht="13.5">
      <c r="B2693" s="273"/>
      <c r="C2693" s="274"/>
      <c r="D2693" s="248" t="s">
        <v>218</v>
      </c>
      <c r="E2693" s="275" t="s">
        <v>22</v>
      </c>
      <c r="F2693" s="276" t="s">
        <v>751</v>
      </c>
      <c r="G2693" s="274"/>
      <c r="H2693" s="275" t="s">
        <v>22</v>
      </c>
      <c r="I2693" s="277"/>
      <c r="J2693" s="274"/>
      <c r="K2693" s="274"/>
      <c r="L2693" s="278"/>
      <c r="M2693" s="279"/>
      <c r="N2693" s="280"/>
      <c r="O2693" s="280"/>
      <c r="P2693" s="280"/>
      <c r="Q2693" s="280"/>
      <c r="R2693" s="280"/>
      <c r="S2693" s="280"/>
      <c r="T2693" s="281"/>
      <c r="AT2693" s="282" t="s">
        <v>218</v>
      </c>
      <c r="AU2693" s="282" t="s">
        <v>85</v>
      </c>
      <c r="AV2693" s="14" t="s">
        <v>18</v>
      </c>
      <c r="AW2693" s="14" t="s">
        <v>39</v>
      </c>
      <c r="AX2693" s="14" t="s">
        <v>76</v>
      </c>
      <c r="AY2693" s="282" t="s">
        <v>208</v>
      </c>
    </row>
    <row r="2694" spans="2:51" s="12" customFormat="1" ht="13.5">
      <c r="B2694" s="251"/>
      <c r="C2694" s="252"/>
      <c r="D2694" s="248" t="s">
        <v>218</v>
      </c>
      <c r="E2694" s="253" t="s">
        <v>22</v>
      </c>
      <c r="F2694" s="254" t="s">
        <v>2847</v>
      </c>
      <c r="G2694" s="252"/>
      <c r="H2694" s="255">
        <v>5.47</v>
      </c>
      <c r="I2694" s="256"/>
      <c r="J2694" s="252"/>
      <c r="K2694" s="252"/>
      <c r="L2694" s="257"/>
      <c r="M2694" s="258"/>
      <c r="N2694" s="259"/>
      <c r="O2694" s="259"/>
      <c r="P2694" s="259"/>
      <c r="Q2694" s="259"/>
      <c r="R2694" s="259"/>
      <c r="S2694" s="259"/>
      <c r="T2694" s="260"/>
      <c r="AT2694" s="261" t="s">
        <v>218</v>
      </c>
      <c r="AU2694" s="261" t="s">
        <v>85</v>
      </c>
      <c r="AV2694" s="12" t="s">
        <v>85</v>
      </c>
      <c r="AW2694" s="12" t="s">
        <v>39</v>
      </c>
      <c r="AX2694" s="12" t="s">
        <v>76</v>
      </c>
      <c r="AY2694" s="261" t="s">
        <v>208</v>
      </c>
    </row>
    <row r="2695" spans="2:51" s="12" customFormat="1" ht="13.5">
      <c r="B2695" s="251"/>
      <c r="C2695" s="252"/>
      <c r="D2695" s="248" t="s">
        <v>218</v>
      </c>
      <c r="E2695" s="253" t="s">
        <v>22</v>
      </c>
      <c r="F2695" s="254" t="s">
        <v>2848</v>
      </c>
      <c r="G2695" s="252"/>
      <c r="H2695" s="255">
        <v>24.948</v>
      </c>
      <c r="I2695" s="256"/>
      <c r="J2695" s="252"/>
      <c r="K2695" s="252"/>
      <c r="L2695" s="257"/>
      <c r="M2695" s="258"/>
      <c r="N2695" s="259"/>
      <c r="O2695" s="259"/>
      <c r="P2695" s="259"/>
      <c r="Q2695" s="259"/>
      <c r="R2695" s="259"/>
      <c r="S2695" s="259"/>
      <c r="T2695" s="260"/>
      <c r="AT2695" s="261" t="s">
        <v>218</v>
      </c>
      <c r="AU2695" s="261" t="s">
        <v>85</v>
      </c>
      <c r="AV2695" s="12" t="s">
        <v>85</v>
      </c>
      <c r="AW2695" s="12" t="s">
        <v>39</v>
      </c>
      <c r="AX2695" s="12" t="s">
        <v>76</v>
      </c>
      <c r="AY2695" s="261" t="s">
        <v>208</v>
      </c>
    </row>
    <row r="2696" spans="2:51" s="12" customFormat="1" ht="13.5">
      <c r="B2696" s="251"/>
      <c r="C2696" s="252"/>
      <c r="D2696" s="248" t="s">
        <v>218</v>
      </c>
      <c r="E2696" s="253" t="s">
        <v>22</v>
      </c>
      <c r="F2696" s="254" t="s">
        <v>2849</v>
      </c>
      <c r="G2696" s="252"/>
      <c r="H2696" s="255">
        <v>13.953</v>
      </c>
      <c r="I2696" s="256"/>
      <c r="J2696" s="252"/>
      <c r="K2696" s="252"/>
      <c r="L2696" s="257"/>
      <c r="M2696" s="258"/>
      <c r="N2696" s="259"/>
      <c r="O2696" s="259"/>
      <c r="P2696" s="259"/>
      <c r="Q2696" s="259"/>
      <c r="R2696" s="259"/>
      <c r="S2696" s="259"/>
      <c r="T2696" s="260"/>
      <c r="AT2696" s="261" t="s">
        <v>218</v>
      </c>
      <c r="AU2696" s="261" t="s">
        <v>85</v>
      </c>
      <c r="AV2696" s="12" t="s">
        <v>85</v>
      </c>
      <c r="AW2696" s="12" t="s">
        <v>39</v>
      </c>
      <c r="AX2696" s="12" t="s">
        <v>76</v>
      </c>
      <c r="AY2696" s="261" t="s">
        <v>208</v>
      </c>
    </row>
    <row r="2697" spans="2:51" s="12" customFormat="1" ht="13.5">
      <c r="B2697" s="251"/>
      <c r="C2697" s="252"/>
      <c r="D2697" s="248" t="s">
        <v>218</v>
      </c>
      <c r="E2697" s="253" t="s">
        <v>22</v>
      </c>
      <c r="F2697" s="254" t="s">
        <v>2850</v>
      </c>
      <c r="G2697" s="252"/>
      <c r="H2697" s="255">
        <v>55.75</v>
      </c>
      <c r="I2697" s="256"/>
      <c r="J2697" s="252"/>
      <c r="K2697" s="252"/>
      <c r="L2697" s="257"/>
      <c r="M2697" s="258"/>
      <c r="N2697" s="259"/>
      <c r="O2697" s="259"/>
      <c r="P2697" s="259"/>
      <c r="Q2697" s="259"/>
      <c r="R2697" s="259"/>
      <c r="S2697" s="259"/>
      <c r="T2697" s="260"/>
      <c r="AT2697" s="261" t="s">
        <v>218</v>
      </c>
      <c r="AU2697" s="261" t="s">
        <v>85</v>
      </c>
      <c r="AV2697" s="12" t="s">
        <v>85</v>
      </c>
      <c r="AW2697" s="12" t="s">
        <v>39</v>
      </c>
      <c r="AX2697" s="12" t="s">
        <v>76</v>
      </c>
      <c r="AY2697" s="261" t="s">
        <v>208</v>
      </c>
    </row>
    <row r="2698" spans="2:51" s="12" customFormat="1" ht="13.5">
      <c r="B2698" s="251"/>
      <c r="C2698" s="252"/>
      <c r="D2698" s="248" t="s">
        <v>218</v>
      </c>
      <c r="E2698" s="253" t="s">
        <v>22</v>
      </c>
      <c r="F2698" s="254" t="s">
        <v>2851</v>
      </c>
      <c r="G2698" s="252"/>
      <c r="H2698" s="255">
        <v>19.66</v>
      </c>
      <c r="I2698" s="256"/>
      <c r="J2698" s="252"/>
      <c r="K2698" s="252"/>
      <c r="L2698" s="257"/>
      <c r="M2698" s="258"/>
      <c r="N2698" s="259"/>
      <c r="O2698" s="259"/>
      <c r="P2698" s="259"/>
      <c r="Q2698" s="259"/>
      <c r="R2698" s="259"/>
      <c r="S2698" s="259"/>
      <c r="T2698" s="260"/>
      <c r="AT2698" s="261" t="s">
        <v>218</v>
      </c>
      <c r="AU2698" s="261" t="s">
        <v>85</v>
      </c>
      <c r="AV2698" s="12" t="s">
        <v>85</v>
      </c>
      <c r="AW2698" s="12" t="s">
        <v>39</v>
      </c>
      <c r="AX2698" s="12" t="s">
        <v>76</v>
      </c>
      <c r="AY2698" s="261" t="s">
        <v>208</v>
      </c>
    </row>
    <row r="2699" spans="2:51" s="12" customFormat="1" ht="13.5">
      <c r="B2699" s="251"/>
      <c r="C2699" s="252"/>
      <c r="D2699" s="248" t="s">
        <v>218</v>
      </c>
      <c r="E2699" s="253" t="s">
        <v>22</v>
      </c>
      <c r="F2699" s="254" t="s">
        <v>2852</v>
      </c>
      <c r="G2699" s="252"/>
      <c r="H2699" s="255">
        <v>24.08</v>
      </c>
      <c r="I2699" s="256"/>
      <c r="J2699" s="252"/>
      <c r="K2699" s="252"/>
      <c r="L2699" s="257"/>
      <c r="M2699" s="258"/>
      <c r="N2699" s="259"/>
      <c r="O2699" s="259"/>
      <c r="P2699" s="259"/>
      <c r="Q2699" s="259"/>
      <c r="R2699" s="259"/>
      <c r="S2699" s="259"/>
      <c r="T2699" s="260"/>
      <c r="AT2699" s="261" t="s">
        <v>218</v>
      </c>
      <c r="AU2699" s="261" t="s">
        <v>85</v>
      </c>
      <c r="AV2699" s="12" t="s">
        <v>85</v>
      </c>
      <c r="AW2699" s="12" t="s">
        <v>39</v>
      </c>
      <c r="AX2699" s="12" t="s">
        <v>76</v>
      </c>
      <c r="AY2699" s="261" t="s">
        <v>208</v>
      </c>
    </row>
    <row r="2700" spans="2:51" s="12" customFormat="1" ht="13.5">
      <c r="B2700" s="251"/>
      <c r="C2700" s="252"/>
      <c r="D2700" s="248" t="s">
        <v>218</v>
      </c>
      <c r="E2700" s="253" t="s">
        <v>22</v>
      </c>
      <c r="F2700" s="254" t="s">
        <v>2853</v>
      </c>
      <c r="G2700" s="252"/>
      <c r="H2700" s="255">
        <v>22.12</v>
      </c>
      <c r="I2700" s="256"/>
      <c r="J2700" s="252"/>
      <c r="K2700" s="252"/>
      <c r="L2700" s="257"/>
      <c r="M2700" s="258"/>
      <c r="N2700" s="259"/>
      <c r="O2700" s="259"/>
      <c r="P2700" s="259"/>
      <c r="Q2700" s="259"/>
      <c r="R2700" s="259"/>
      <c r="S2700" s="259"/>
      <c r="T2700" s="260"/>
      <c r="AT2700" s="261" t="s">
        <v>218</v>
      </c>
      <c r="AU2700" s="261" t="s">
        <v>85</v>
      </c>
      <c r="AV2700" s="12" t="s">
        <v>85</v>
      </c>
      <c r="AW2700" s="12" t="s">
        <v>39</v>
      </c>
      <c r="AX2700" s="12" t="s">
        <v>76</v>
      </c>
      <c r="AY2700" s="261" t="s">
        <v>208</v>
      </c>
    </row>
    <row r="2701" spans="2:51" s="12" customFormat="1" ht="13.5">
      <c r="B2701" s="251"/>
      <c r="C2701" s="252"/>
      <c r="D2701" s="248" t="s">
        <v>218</v>
      </c>
      <c r="E2701" s="253" t="s">
        <v>22</v>
      </c>
      <c r="F2701" s="254" t="s">
        <v>2854</v>
      </c>
      <c r="G2701" s="252"/>
      <c r="H2701" s="255">
        <v>22.85</v>
      </c>
      <c r="I2701" s="256"/>
      <c r="J2701" s="252"/>
      <c r="K2701" s="252"/>
      <c r="L2701" s="257"/>
      <c r="M2701" s="258"/>
      <c r="N2701" s="259"/>
      <c r="O2701" s="259"/>
      <c r="P2701" s="259"/>
      <c r="Q2701" s="259"/>
      <c r="R2701" s="259"/>
      <c r="S2701" s="259"/>
      <c r="T2701" s="260"/>
      <c r="AT2701" s="261" t="s">
        <v>218</v>
      </c>
      <c r="AU2701" s="261" t="s">
        <v>85</v>
      </c>
      <c r="AV2701" s="12" t="s">
        <v>85</v>
      </c>
      <c r="AW2701" s="12" t="s">
        <v>39</v>
      </c>
      <c r="AX2701" s="12" t="s">
        <v>76</v>
      </c>
      <c r="AY2701" s="261" t="s">
        <v>208</v>
      </c>
    </row>
    <row r="2702" spans="2:51" s="15" customFormat="1" ht="13.5">
      <c r="B2702" s="296"/>
      <c r="C2702" s="297"/>
      <c r="D2702" s="248" t="s">
        <v>218</v>
      </c>
      <c r="E2702" s="298" t="s">
        <v>22</v>
      </c>
      <c r="F2702" s="299" t="s">
        <v>695</v>
      </c>
      <c r="G2702" s="297"/>
      <c r="H2702" s="300">
        <v>188.831</v>
      </c>
      <c r="I2702" s="301"/>
      <c r="J2702" s="297"/>
      <c r="K2702" s="297"/>
      <c r="L2702" s="302"/>
      <c r="M2702" s="303"/>
      <c r="N2702" s="304"/>
      <c r="O2702" s="304"/>
      <c r="P2702" s="304"/>
      <c r="Q2702" s="304"/>
      <c r="R2702" s="304"/>
      <c r="S2702" s="304"/>
      <c r="T2702" s="305"/>
      <c r="AT2702" s="306" t="s">
        <v>218</v>
      </c>
      <c r="AU2702" s="306" t="s">
        <v>85</v>
      </c>
      <c r="AV2702" s="15" t="s">
        <v>104</v>
      </c>
      <c r="AW2702" s="15" t="s">
        <v>39</v>
      </c>
      <c r="AX2702" s="15" t="s">
        <v>76</v>
      </c>
      <c r="AY2702" s="306" t="s">
        <v>208</v>
      </c>
    </row>
    <row r="2703" spans="2:51" s="14" customFormat="1" ht="13.5">
      <c r="B2703" s="273"/>
      <c r="C2703" s="274"/>
      <c r="D2703" s="248" t="s">
        <v>218</v>
      </c>
      <c r="E2703" s="275" t="s">
        <v>22</v>
      </c>
      <c r="F2703" s="276" t="s">
        <v>752</v>
      </c>
      <c r="G2703" s="274"/>
      <c r="H2703" s="275" t="s">
        <v>22</v>
      </c>
      <c r="I2703" s="277"/>
      <c r="J2703" s="274"/>
      <c r="K2703" s="274"/>
      <c r="L2703" s="278"/>
      <c r="M2703" s="279"/>
      <c r="N2703" s="280"/>
      <c r="O2703" s="280"/>
      <c r="P2703" s="280"/>
      <c r="Q2703" s="280"/>
      <c r="R2703" s="280"/>
      <c r="S2703" s="280"/>
      <c r="T2703" s="281"/>
      <c r="AT2703" s="282" t="s">
        <v>218</v>
      </c>
      <c r="AU2703" s="282" t="s">
        <v>85</v>
      </c>
      <c r="AV2703" s="14" t="s">
        <v>18</v>
      </c>
      <c r="AW2703" s="14" t="s">
        <v>39</v>
      </c>
      <c r="AX2703" s="14" t="s">
        <v>76</v>
      </c>
      <c r="AY2703" s="282" t="s">
        <v>208</v>
      </c>
    </row>
    <row r="2704" spans="2:51" s="12" customFormat="1" ht="13.5">
      <c r="B2704" s="251"/>
      <c r="C2704" s="252"/>
      <c r="D2704" s="248" t="s">
        <v>218</v>
      </c>
      <c r="E2704" s="253" t="s">
        <v>22</v>
      </c>
      <c r="F2704" s="254" t="s">
        <v>2855</v>
      </c>
      <c r="G2704" s="252"/>
      <c r="H2704" s="255">
        <v>24.03</v>
      </c>
      <c r="I2704" s="256"/>
      <c r="J2704" s="252"/>
      <c r="K2704" s="252"/>
      <c r="L2704" s="257"/>
      <c r="M2704" s="258"/>
      <c r="N2704" s="259"/>
      <c r="O2704" s="259"/>
      <c r="P2704" s="259"/>
      <c r="Q2704" s="259"/>
      <c r="R2704" s="259"/>
      <c r="S2704" s="259"/>
      <c r="T2704" s="260"/>
      <c r="AT2704" s="261" t="s">
        <v>218</v>
      </c>
      <c r="AU2704" s="261" t="s">
        <v>85</v>
      </c>
      <c r="AV2704" s="12" t="s">
        <v>85</v>
      </c>
      <c r="AW2704" s="12" t="s">
        <v>39</v>
      </c>
      <c r="AX2704" s="12" t="s">
        <v>76</v>
      </c>
      <c r="AY2704" s="261" t="s">
        <v>208</v>
      </c>
    </row>
    <row r="2705" spans="2:51" s="12" customFormat="1" ht="13.5">
      <c r="B2705" s="251"/>
      <c r="C2705" s="252"/>
      <c r="D2705" s="248" t="s">
        <v>218</v>
      </c>
      <c r="E2705" s="253" t="s">
        <v>22</v>
      </c>
      <c r="F2705" s="254" t="s">
        <v>2856</v>
      </c>
      <c r="G2705" s="252"/>
      <c r="H2705" s="255">
        <v>61.5</v>
      </c>
      <c r="I2705" s="256"/>
      <c r="J2705" s="252"/>
      <c r="K2705" s="252"/>
      <c r="L2705" s="257"/>
      <c r="M2705" s="258"/>
      <c r="N2705" s="259"/>
      <c r="O2705" s="259"/>
      <c r="P2705" s="259"/>
      <c r="Q2705" s="259"/>
      <c r="R2705" s="259"/>
      <c r="S2705" s="259"/>
      <c r="T2705" s="260"/>
      <c r="AT2705" s="261" t="s">
        <v>218</v>
      </c>
      <c r="AU2705" s="261" t="s">
        <v>85</v>
      </c>
      <c r="AV2705" s="12" t="s">
        <v>85</v>
      </c>
      <c r="AW2705" s="12" t="s">
        <v>39</v>
      </c>
      <c r="AX2705" s="12" t="s">
        <v>76</v>
      </c>
      <c r="AY2705" s="261" t="s">
        <v>208</v>
      </c>
    </row>
    <row r="2706" spans="2:51" s="15" customFormat="1" ht="13.5">
      <c r="B2706" s="296"/>
      <c r="C2706" s="297"/>
      <c r="D2706" s="248" t="s">
        <v>218</v>
      </c>
      <c r="E2706" s="298" t="s">
        <v>22</v>
      </c>
      <c r="F2706" s="299" t="s">
        <v>703</v>
      </c>
      <c r="G2706" s="297"/>
      <c r="H2706" s="300">
        <v>85.53</v>
      </c>
      <c r="I2706" s="301"/>
      <c r="J2706" s="297"/>
      <c r="K2706" s="297"/>
      <c r="L2706" s="302"/>
      <c r="M2706" s="303"/>
      <c r="N2706" s="304"/>
      <c r="O2706" s="304"/>
      <c r="P2706" s="304"/>
      <c r="Q2706" s="304"/>
      <c r="R2706" s="304"/>
      <c r="S2706" s="304"/>
      <c r="T2706" s="305"/>
      <c r="AT2706" s="306" t="s">
        <v>218</v>
      </c>
      <c r="AU2706" s="306" t="s">
        <v>85</v>
      </c>
      <c r="AV2706" s="15" t="s">
        <v>104</v>
      </c>
      <c r="AW2706" s="15" t="s">
        <v>39</v>
      </c>
      <c r="AX2706" s="15" t="s">
        <v>76</v>
      </c>
      <c r="AY2706" s="306" t="s">
        <v>208</v>
      </c>
    </row>
    <row r="2707" spans="2:51" s="14" customFormat="1" ht="13.5">
      <c r="B2707" s="273"/>
      <c r="C2707" s="274"/>
      <c r="D2707" s="248" t="s">
        <v>218</v>
      </c>
      <c r="E2707" s="275" t="s">
        <v>22</v>
      </c>
      <c r="F2707" s="276" t="s">
        <v>753</v>
      </c>
      <c r="G2707" s="274"/>
      <c r="H2707" s="275" t="s">
        <v>22</v>
      </c>
      <c r="I2707" s="277"/>
      <c r="J2707" s="274"/>
      <c r="K2707" s="274"/>
      <c r="L2707" s="278"/>
      <c r="M2707" s="279"/>
      <c r="N2707" s="280"/>
      <c r="O2707" s="280"/>
      <c r="P2707" s="280"/>
      <c r="Q2707" s="280"/>
      <c r="R2707" s="280"/>
      <c r="S2707" s="280"/>
      <c r="T2707" s="281"/>
      <c r="AT2707" s="282" t="s">
        <v>218</v>
      </c>
      <c r="AU2707" s="282" t="s">
        <v>85</v>
      </c>
      <c r="AV2707" s="14" t="s">
        <v>18</v>
      </c>
      <c r="AW2707" s="14" t="s">
        <v>39</v>
      </c>
      <c r="AX2707" s="14" t="s">
        <v>76</v>
      </c>
      <c r="AY2707" s="282" t="s">
        <v>208</v>
      </c>
    </row>
    <row r="2708" spans="2:51" s="12" customFormat="1" ht="13.5">
      <c r="B2708" s="251"/>
      <c r="C2708" s="252"/>
      <c r="D2708" s="248" t="s">
        <v>218</v>
      </c>
      <c r="E2708" s="253" t="s">
        <v>22</v>
      </c>
      <c r="F2708" s="254" t="s">
        <v>2857</v>
      </c>
      <c r="G2708" s="252"/>
      <c r="H2708" s="255">
        <v>24.03</v>
      </c>
      <c r="I2708" s="256"/>
      <c r="J2708" s="252"/>
      <c r="K2708" s="252"/>
      <c r="L2708" s="257"/>
      <c r="M2708" s="258"/>
      <c r="N2708" s="259"/>
      <c r="O2708" s="259"/>
      <c r="P2708" s="259"/>
      <c r="Q2708" s="259"/>
      <c r="R2708" s="259"/>
      <c r="S2708" s="259"/>
      <c r="T2708" s="260"/>
      <c r="AT2708" s="261" t="s">
        <v>218</v>
      </c>
      <c r="AU2708" s="261" t="s">
        <v>85</v>
      </c>
      <c r="AV2708" s="12" t="s">
        <v>85</v>
      </c>
      <c r="AW2708" s="12" t="s">
        <v>39</v>
      </c>
      <c r="AX2708" s="12" t="s">
        <v>76</v>
      </c>
      <c r="AY2708" s="261" t="s">
        <v>208</v>
      </c>
    </row>
    <row r="2709" spans="2:51" s="12" customFormat="1" ht="13.5">
      <c r="B2709" s="251"/>
      <c r="C2709" s="252"/>
      <c r="D2709" s="248" t="s">
        <v>218</v>
      </c>
      <c r="E2709" s="253" t="s">
        <v>22</v>
      </c>
      <c r="F2709" s="254" t="s">
        <v>2858</v>
      </c>
      <c r="G2709" s="252"/>
      <c r="H2709" s="255">
        <v>69.5</v>
      </c>
      <c r="I2709" s="256"/>
      <c r="J2709" s="252"/>
      <c r="K2709" s="252"/>
      <c r="L2709" s="257"/>
      <c r="M2709" s="258"/>
      <c r="N2709" s="259"/>
      <c r="O2709" s="259"/>
      <c r="P2709" s="259"/>
      <c r="Q2709" s="259"/>
      <c r="R2709" s="259"/>
      <c r="S2709" s="259"/>
      <c r="T2709" s="260"/>
      <c r="AT2709" s="261" t="s">
        <v>218</v>
      </c>
      <c r="AU2709" s="261" t="s">
        <v>85</v>
      </c>
      <c r="AV2709" s="12" t="s">
        <v>85</v>
      </c>
      <c r="AW2709" s="12" t="s">
        <v>39</v>
      </c>
      <c r="AX2709" s="12" t="s">
        <v>76</v>
      </c>
      <c r="AY2709" s="261" t="s">
        <v>208</v>
      </c>
    </row>
    <row r="2710" spans="2:51" s="15" customFormat="1" ht="13.5">
      <c r="B2710" s="296"/>
      <c r="C2710" s="297"/>
      <c r="D2710" s="248" t="s">
        <v>218</v>
      </c>
      <c r="E2710" s="298" t="s">
        <v>22</v>
      </c>
      <c r="F2710" s="299" t="s">
        <v>710</v>
      </c>
      <c r="G2710" s="297"/>
      <c r="H2710" s="300">
        <v>93.53</v>
      </c>
      <c r="I2710" s="301"/>
      <c r="J2710" s="297"/>
      <c r="K2710" s="297"/>
      <c r="L2710" s="302"/>
      <c r="M2710" s="303"/>
      <c r="N2710" s="304"/>
      <c r="O2710" s="304"/>
      <c r="P2710" s="304"/>
      <c r="Q2710" s="304"/>
      <c r="R2710" s="304"/>
      <c r="S2710" s="304"/>
      <c r="T2710" s="305"/>
      <c r="AT2710" s="306" t="s">
        <v>218</v>
      </c>
      <c r="AU2710" s="306" t="s">
        <v>85</v>
      </c>
      <c r="AV2710" s="15" t="s">
        <v>104</v>
      </c>
      <c r="AW2710" s="15" t="s">
        <v>39</v>
      </c>
      <c r="AX2710" s="15" t="s">
        <v>76</v>
      </c>
      <c r="AY2710" s="306" t="s">
        <v>208</v>
      </c>
    </row>
    <row r="2711" spans="2:51" s="14" customFormat="1" ht="13.5">
      <c r="B2711" s="273"/>
      <c r="C2711" s="274"/>
      <c r="D2711" s="248" t="s">
        <v>218</v>
      </c>
      <c r="E2711" s="275" t="s">
        <v>22</v>
      </c>
      <c r="F2711" s="276" t="s">
        <v>2859</v>
      </c>
      <c r="G2711" s="274"/>
      <c r="H2711" s="275" t="s">
        <v>22</v>
      </c>
      <c r="I2711" s="277"/>
      <c r="J2711" s="274"/>
      <c r="K2711" s="274"/>
      <c r="L2711" s="278"/>
      <c r="M2711" s="279"/>
      <c r="N2711" s="280"/>
      <c r="O2711" s="280"/>
      <c r="P2711" s="280"/>
      <c r="Q2711" s="280"/>
      <c r="R2711" s="280"/>
      <c r="S2711" s="280"/>
      <c r="T2711" s="281"/>
      <c r="AT2711" s="282" t="s">
        <v>218</v>
      </c>
      <c r="AU2711" s="282" t="s">
        <v>85</v>
      </c>
      <c r="AV2711" s="14" t="s">
        <v>18</v>
      </c>
      <c r="AW2711" s="14" t="s">
        <v>39</v>
      </c>
      <c r="AX2711" s="14" t="s">
        <v>76</v>
      </c>
      <c r="AY2711" s="282" t="s">
        <v>208</v>
      </c>
    </row>
    <row r="2712" spans="2:51" s="14" customFormat="1" ht="13.5">
      <c r="B2712" s="273"/>
      <c r="C2712" s="274"/>
      <c r="D2712" s="248" t="s">
        <v>218</v>
      </c>
      <c r="E2712" s="275" t="s">
        <v>22</v>
      </c>
      <c r="F2712" s="276" t="s">
        <v>2812</v>
      </c>
      <c r="G2712" s="274"/>
      <c r="H2712" s="275" t="s">
        <v>22</v>
      </c>
      <c r="I2712" s="277"/>
      <c r="J2712" s="274"/>
      <c r="K2712" s="274"/>
      <c r="L2712" s="278"/>
      <c r="M2712" s="279"/>
      <c r="N2712" s="280"/>
      <c r="O2712" s="280"/>
      <c r="P2712" s="280"/>
      <c r="Q2712" s="280"/>
      <c r="R2712" s="280"/>
      <c r="S2712" s="280"/>
      <c r="T2712" s="281"/>
      <c r="AT2712" s="282" t="s">
        <v>218</v>
      </c>
      <c r="AU2712" s="282" t="s">
        <v>85</v>
      </c>
      <c r="AV2712" s="14" t="s">
        <v>18</v>
      </c>
      <c r="AW2712" s="14" t="s">
        <v>39</v>
      </c>
      <c r="AX2712" s="14" t="s">
        <v>76</v>
      </c>
      <c r="AY2712" s="282" t="s">
        <v>208</v>
      </c>
    </row>
    <row r="2713" spans="2:51" s="12" customFormat="1" ht="13.5">
      <c r="B2713" s="251"/>
      <c r="C2713" s="252"/>
      <c r="D2713" s="248" t="s">
        <v>218</v>
      </c>
      <c r="E2713" s="253" t="s">
        <v>22</v>
      </c>
      <c r="F2713" s="254" t="s">
        <v>2860</v>
      </c>
      <c r="G2713" s="252"/>
      <c r="H2713" s="255">
        <v>18.147</v>
      </c>
      <c r="I2713" s="256"/>
      <c r="J2713" s="252"/>
      <c r="K2713" s="252"/>
      <c r="L2713" s="257"/>
      <c r="M2713" s="258"/>
      <c r="N2713" s="259"/>
      <c r="O2713" s="259"/>
      <c r="P2713" s="259"/>
      <c r="Q2713" s="259"/>
      <c r="R2713" s="259"/>
      <c r="S2713" s="259"/>
      <c r="T2713" s="260"/>
      <c r="AT2713" s="261" t="s">
        <v>218</v>
      </c>
      <c r="AU2713" s="261" t="s">
        <v>85</v>
      </c>
      <c r="AV2713" s="12" t="s">
        <v>85</v>
      </c>
      <c r="AW2713" s="12" t="s">
        <v>39</v>
      </c>
      <c r="AX2713" s="12" t="s">
        <v>76</v>
      </c>
      <c r="AY2713" s="261" t="s">
        <v>208</v>
      </c>
    </row>
    <row r="2714" spans="2:51" s="14" customFormat="1" ht="13.5">
      <c r="B2714" s="273"/>
      <c r="C2714" s="274"/>
      <c r="D2714" s="248" t="s">
        <v>218</v>
      </c>
      <c r="E2714" s="275" t="s">
        <v>22</v>
      </c>
      <c r="F2714" s="276" t="s">
        <v>2814</v>
      </c>
      <c r="G2714" s="274"/>
      <c r="H2714" s="275" t="s">
        <v>22</v>
      </c>
      <c r="I2714" s="277"/>
      <c r="J2714" s="274"/>
      <c r="K2714" s="274"/>
      <c r="L2714" s="278"/>
      <c r="M2714" s="279"/>
      <c r="N2714" s="280"/>
      <c r="O2714" s="280"/>
      <c r="P2714" s="280"/>
      <c r="Q2714" s="280"/>
      <c r="R2714" s="280"/>
      <c r="S2714" s="280"/>
      <c r="T2714" s="281"/>
      <c r="AT2714" s="282" t="s">
        <v>218</v>
      </c>
      <c r="AU2714" s="282" t="s">
        <v>85</v>
      </c>
      <c r="AV2714" s="14" t="s">
        <v>18</v>
      </c>
      <c r="AW2714" s="14" t="s">
        <v>39</v>
      </c>
      <c r="AX2714" s="14" t="s">
        <v>76</v>
      </c>
      <c r="AY2714" s="282" t="s">
        <v>208</v>
      </c>
    </row>
    <row r="2715" spans="2:51" s="12" customFormat="1" ht="13.5">
      <c r="B2715" s="251"/>
      <c r="C2715" s="252"/>
      <c r="D2715" s="248" t="s">
        <v>218</v>
      </c>
      <c r="E2715" s="253" t="s">
        <v>22</v>
      </c>
      <c r="F2715" s="254" t="s">
        <v>2861</v>
      </c>
      <c r="G2715" s="252"/>
      <c r="H2715" s="255">
        <v>15.81</v>
      </c>
      <c r="I2715" s="256"/>
      <c r="J2715" s="252"/>
      <c r="K2715" s="252"/>
      <c r="L2715" s="257"/>
      <c r="M2715" s="258"/>
      <c r="N2715" s="259"/>
      <c r="O2715" s="259"/>
      <c r="P2715" s="259"/>
      <c r="Q2715" s="259"/>
      <c r="R2715" s="259"/>
      <c r="S2715" s="259"/>
      <c r="T2715" s="260"/>
      <c r="AT2715" s="261" t="s">
        <v>218</v>
      </c>
      <c r="AU2715" s="261" t="s">
        <v>85</v>
      </c>
      <c r="AV2715" s="12" t="s">
        <v>85</v>
      </c>
      <c r="AW2715" s="12" t="s">
        <v>39</v>
      </c>
      <c r="AX2715" s="12" t="s">
        <v>76</v>
      </c>
      <c r="AY2715" s="261" t="s">
        <v>208</v>
      </c>
    </row>
    <row r="2716" spans="2:51" s="14" customFormat="1" ht="13.5">
      <c r="B2716" s="273"/>
      <c r="C2716" s="274"/>
      <c r="D2716" s="248" t="s">
        <v>218</v>
      </c>
      <c r="E2716" s="275" t="s">
        <v>22</v>
      </c>
      <c r="F2716" s="276" t="s">
        <v>2816</v>
      </c>
      <c r="G2716" s="274"/>
      <c r="H2716" s="275" t="s">
        <v>22</v>
      </c>
      <c r="I2716" s="277"/>
      <c r="J2716" s="274"/>
      <c r="K2716" s="274"/>
      <c r="L2716" s="278"/>
      <c r="M2716" s="279"/>
      <c r="N2716" s="280"/>
      <c r="O2716" s="280"/>
      <c r="P2716" s="280"/>
      <c r="Q2716" s="280"/>
      <c r="R2716" s="280"/>
      <c r="S2716" s="280"/>
      <c r="T2716" s="281"/>
      <c r="AT2716" s="282" t="s">
        <v>218</v>
      </c>
      <c r="AU2716" s="282" t="s">
        <v>85</v>
      </c>
      <c r="AV2716" s="14" t="s">
        <v>18</v>
      </c>
      <c r="AW2716" s="14" t="s">
        <v>39</v>
      </c>
      <c r="AX2716" s="14" t="s">
        <v>76</v>
      </c>
      <c r="AY2716" s="282" t="s">
        <v>208</v>
      </c>
    </row>
    <row r="2717" spans="2:51" s="12" customFormat="1" ht="13.5">
      <c r="B2717" s="251"/>
      <c r="C2717" s="252"/>
      <c r="D2717" s="248" t="s">
        <v>218</v>
      </c>
      <c r="E2717" s="253" t="s">
        <v>22</v>
      </c>
      <c r="F2717" s="254" t="s">
        <v>2862</v>
      </c>
      <c r="G2717" s="252"/>
      <c r="H2717" s="255">
        <v>11.46</v>
      </c>
      <c r="I2717" s="256"/>
      <c r="J2717" s="252"/>
      <c r="K2717" s="252"/>
      <c r="L2717" s="257"/>
      <c r="M2717" s="258"/>
      <c r="N2717" s="259"/>
      <c r="O2717" s="259"/>
      <c r="P2717" s="259"/>
      <c r="Q2717" s="259"/>
      <c r="R2717" s="259"/>
      <c r="S2717" s="259"/>
      <c r="T2717" s="260"/>
      <c r="AT2717" s="261" t="s">
        <v>218</v>
      </c>
      <c r="AU2717" s="261" t="s">
        <v>85</v>
      </c>
      <c r="AV2717" s="12" t="s">
        <v>85</v>
      </c>
      <c r="AW2717" s="12" t="s">
        <v>39</v>
      </c>
      <c r="AX2717" s="12" t="s">
        <v>76</v>
      </c>
      <c r="AY2717" s="261" t="s">
        <v>208</v>
      </c>
    </row>
    <row r="2718" spans="2:51" s="15" customFormat="1" ht="13.5">
      <c r="B2718" s="296"/>
      <c r="C2718" s="297"/>
      <c r="D2718" s="248" t="s">
        <v>218</v>
      </c>
      <c r="E2718" s="298" t="s">
        <v>22</v>
      </c>
      <c r="F2718" s="299" t="s">
        <v>2863</v>
      </c>
      <c r="G2718" s="297"/>
      <c r="H2718" s="300">
        <v>45.417</v>
      </c>
      <c r="I2718" s="301"/>
      <c r="J2718" s="297"/>
      <c r="K2718" s="297"/>
      <c r="L2718" s="302"/>
      <c r="M2718" s="303"/>
      <c r="N2718" s="304"/>
      <c r="O2718" s="304"/>
      <c r="P2718" s="304"/>
      <c r="Q2718" s="304"/>
      <c r="R2718" s="304"/>
      <c r="S2718" s="304"/>
      <c r="T2718" s="305"/>
      <c r="AT2718" s="306" t="s">
        <v>218</v>
      </c>
      <c r="AU2718" s="306" t="s">
        <v>85</v>
      </c>
      <c r="AV2718" s="15" t="s">
        <v>104</v>
      </c>
      <c r="AW2718" s="15" t="s">
        <v>39</v>
      </c>
      <c r="AX2718" s="15" t="s">
        <v>76</v>
      </c>
      <c r="AY2718" s="306" t="s">
        <v>208</v>
      </c>
    </row>
    <row r="2719" spans="2:51" s="13" customFormat="1" ht="13.5">
      <c r="B2719" s="262"/>
      <c r="C2719" s="263"/>
      <c r="D2719" s="248" t="s">
        <v>218</v>
      </c>
      <c r="E2719" s="264" t="s">
        <v>22</v>
      </c>
      <c r="F2719" s="265" t="s">
        <v>259</v>
      </c>
      <c r="G2719" s="263"/>
      <c r="H2719" s="266">
        <v>413.308</v>
      </c>
      <c r="I2719" s="267"/>
      <c r="J2719" s="263"/>
      <c r="K2719" s="263"/>
      <c r="L2719" s="268"/>
      <c r="M2719" s="269"/>
      <c r="N2719" s="270"/>
      <c r="O2719" s="270"/>
      <c r="P2719" s="270"/>
      <c r="Q2719" s="270"/>
      <c r="R2719" s="270"/>
      <c r="S2719" s="270"/>
      <c r="T2719" s="271"/>
      <c r="AT2719" s="272" t="s">
        <v>218</v>
      </c>
      <c r="AU2719" s="272" t="s">
        <v>85</v>
      </c>
      <c r="AV2719" s="13" t="s">
        <v>121</v>
      </c>
      <c r="AW2719" s="13" t="s">
        <v>39</v>
      </c>
      <c r="AX2719" s="13" t="s">
        <v>18</v>
      </c>
      <c r="AY2719" s="272" t="s">
        <v>208</v>
      </c>
    </row>
    <row r="2720" spans="2:65" s="1" customFormat="1" ht="25.5" customHeight="1">
      <c r="B2720" s="48"/>
      <c r="C2720" s="286" t="s">
        <v>2864</v>
      </c>
      <c r="D2720" s="286" t="s">
        <v>468</v>
      </c>
      <c r="E2720" s="287" t="s">
        <v>2865</v>
      </c>
      <c r="F2720" s="288" t="s">
        <v>2866</v>
      </c>
      <c r="G2720" s="289" t="s">
        <v>227</v>
      </c>
      <c r="H2720" s="290">
        <v>991.939</v>
      </c>
      <c r="I2720" s="291"/>
      <c r="J2720" s="292">
        <f>ROUND(I2720*H2720,2)</f>
        <v>0</v>
      </c>
      <c r="K2720" s="288" t="s">
        <v>242</v>
      </c>
      <c r="L2720" s="293"/>
      <c r="M2720" s="294" t="s">
        <v>22</v>
      </c>
      <c r="N2720" s="295" t="s">
        <v>47</v>
      </c>
      <c r="O2720" s="49"/>
      <c r="P2720" s="245">
        <f>O2720*H2720</f>
        <v>0</v>
      </c>
      <c r="Q2720" s="245">
        <v>0.00102</v>
      </c>
      <c r="R2720" s="245">
        <f>Q2720*H2720</f>
        <v>1.01177778</v>
      </c>
      <c r="S2720" s="245">
        <v>0</v>
      </c>
      <c r="T2720" s="246">
        <f>S2720*H2720</f>
        <v>0</v>
      </c>
      <c r="AR2720" s="26" t="s">
        <v>559</v>
      </c>
      <c r="AT2720" s="26" t="s">
        <v>468</v>
      </c>
      <c r="AU2720" s="26" t="s">
        <v>85</v>
      </c>
      <c r="AY2720" s="26" t="s">
        <v>208</v>
      </c>
      <c r="BE2720" s="247">
        <f>IF(N2720="základní",J2720,0)</f>
        <v>0</v>
      </c>
      <c r="BF2720" s="247">
        <f>IF(N2720="snížená",J2720,0)</f>
        <v>0</v>
      </c>
      <c r="BG2720" s="247">
        <f>IF(N2720="zákl. přenesená",J2720,0)</f>
        <v>0</v>
      </c>
      <c r="BH2720" s="247">
        <f>IF(N2720="sníž. přenesená",J2720,0)</f>
        <v>0</v>
      </c>
      <c r="BI2720" s="247">
        <f>IF(N2720="nulová",J2720,0)</f>
        <v>0</v>
      </c>
      <c r="BJ2720" s="26" t="s">
        <v>18</v>
      </c>
      <c r="BK2720" s="247">
        <f>ROUND(I2720*H2720,2)</f>
        <v>0</v>
      </c>
      <c r="BL2720" s="26" t="s">
        <v>300</v>
      </c>
      <c r="BM2720" s="26" t="s">
        <v>2867</v>
      </c>
    </row>
    <row r="2721" spans="2:51" s="12" customFormat="1" ht="13.5">
      <c r="B2721" s="251"/>
      <c r="C2721" s="252"/>
      <c r="D2721" s="248" t="s">
        <v>218</v>
      </c>
      <c r="E2721" s="253" t="s">
        <v>22</v>
      </c>
      <c r="F2721" s="254" t="s">
        <v>2868</v>
      </c>
      <c r="G2721" s="252"/>
      <c r="H2721" s="255">
        <v>918.462</v>
      </c>
      <c r="I2721" s="256"/>
      <c r="J2721" s="252"/>
      <c r="K2721" s="252"/>
      <c r="L2721" s="257"/>
      <c r="M2721" s="258"/>
      <c r="N2721" s="259"/>
      <c r="O2721" s="259"/>
      <c r="P2721" s="259"/>
      <c r="Q2721" s="259"/>
      <c r="R2721" s="259"/>
      <c r="S2721" s="259"/>
      <c r="T2721" s="260"/>
      <c r="AT2721" s="261" t="s">
        <v>218</v>
      </c>
      <c r="AU2721" s="261" t="s">
        <v>85</v>
      </c>
      <c r="AV2721" s="12" t="s">
        <v>85</v>
      </c>
      <c r="AW2721" s="12" t="s">
        <v>39</v>
      </c>
      <c r="AX2721" s="12" t="s">
        <v>18</v>
      </c>
      <c r="AY2721" s="261" t="s">
        <v>208</v>
      </c>
    </row>
    <row r="2722" spans="2:51" s="12" customFormat="1" ht="13.5">
      <c r="B2722" s="251"/>
      <c r="C2722" s="252"/>
      <c r="D2722" s="248" t="s">
        <v>218</v>
      </c>
      <c r="E2722" s="252"/>
      <c r="F2722" s="254" t="s">
        <v>2869</v>
      </c>
      <c r="G2722" s="252"/>
      <c r="H2722" s="255">
        <v>991.939</v>
      </c>
      <c r="I2722" s="256"/>
      <c r="J2722" s="252"/>
      <c r="K2722" s="252"/>
      <c r="L2722" s="257"/>
      <c r="M2722" s="258"/>
      <c r="N2722" s="259"/>
      <c r="O2722" s="259"/>
      <c r="P2722" s="259"/>
      <c r="Q2722" s="259"/>
      <c r="R2722" s="259"/>
      <c r="S2722" s="259"/>
      <c r="T2722" s="260"/>
      <c r="AT2722" s="261" t="s">
        <v>218</v>
      </c>
      <c r="AU2722" s="261" t="s">
        <v>85</v>
      </c>
      <c r="AV2722" s="12" t="s">
        <v>85</v>
      </c>
      <c r="AW2722" s="12" t="s">
        <v>6</v>
      </c>
      <c r="AX2722" s="12" t="s">
        <v>18</v>
      </c>
      <c r="AY2722" s="261" t="s">
        <v>208</v>
      </c>
    </row>
    <row r="2723" spans="2:65" s="1" customFormat="1" ht="25.5" customHeight="1">
      <c r="B2723" s="48"/>
      <c r="C2723" s="236" t="s">
        <v>2870</v>
      </c>
      <c r="D2723" s="236" t="s">
        <v>210</v>
      </c>
      <c r="E2723" s="237" t="s">
        <v>2871</v>
      </c>
      <c r="F2723" s="238" t="s">
        <v>2872</v>
      </c>
      <c r="G2723" s="239" t="s">
        <v>213</v>
      </c>
      <c r="H2723" s="240">
        <v>925.215</v>
      </c>
      <c r="I2723" s="241"/>
      <c r="J2723" s="242">
        <f>ROUND(I2723*H2723,2)</f>
        <v>0</v>
      </c>
      <c r="K2723" s="238" t="s">
        <v>214</v>
      </c>
      <c r="L2723" s="74"/>
      <c r="M2723" s="243" t="s">
        <v>22</v>
      </c>
      <c r="N2723" s="244" t="s">
        <v>47</v>
      </c>
      <c r="O2723" s="49"/>
      <c r="P2723" s="245">
        <f>O2723*H2723</f>
        <v>0</v>
      </c>
      <c r="Q2723" s="245">
        <v>0</v>
      </c>
      <c r="R2723" s="245">
        <f>Q2723*H2723</f>
        <v>0</v>
      </c>
      <c r="S2723" s="245">
        <v>0</v>
      </c>
      <c r="T2723" s="246">
        <f>S2723*H2723</f>
        <v>0</v>
      </c>
      <c r="AR2723" s="26" t="s">
        <v>300</v>
      </c>
      <c r="AT2723" s="26" t="s">
        <v>210</v>
      </c>
      <c r="AU2723" s="26" t="s">
        <v>85</v>
      </c>
      <c r="AY2723" s="26" t="s">
        <v>208</v>
      </c>
      <c r="BE2723" s="247">
        <f>IF(N2723="základní",J2723,0)</f>
        <v>0</v>
      </c>
      <c r="BF2723" s="247">
        <f>IF(N2723="snížená",J2723,0)</f>
        <v>0</v>
      </c>
      <c r="BG2723" s="247">
        <f>IF(N2723="zákl. přenesená",J2723,0)</f>
        <v>0</v>
      </c>
      <c r="BH2723" s="247">
        <f>IF(N2723="sníž. přenesená",J2723,0)</f>
        <v>0</v>
      </c>
      <c r="BI2723" s="247">
        <f>IF(N2723="nulová",J2723,0)</f>
        <v>0</v>
      </c>
      <c r="BJ2723" s="26" t="s">
        <v>18</v>
      </c>
      <c r="BK2723" s="247">
        <f>ROUND(I2723*H2723,2)</f>
        <v>0</v>
      </c>
      <c r="BL2723" s="26" t="s">
        <v>300</v>
      </c>
      <c r="BM2723" s="26" t="s">
        <v>2873</v>
      </c>
    </row>
    <row r="2724" spans="2:51" s="12" customFormat="1" ht="13.5">
      <c r="B2724" s="251"/>
      <c r="C2724" s="252"/>
      <c r="D2724" s="248" t="s">
        <v>218</v>
      </c>
      <c r="E2724" s="253" t="s">
        <v>22</v>
      </c>
      <c r="F2724" s="254" t="s">
        <v>2874</v>
      </c>
      <c r="G2724" s="252"/>
      <c r="H2724" s="255">
        <v>818.43</v>
      </c>
      <c r="I2724" s="256"/>
      <c r="J2724" s="252"/>
      <c r="K2724" s="252"/>
      <c r="L2724" s="257"/>
      <c r="M2724" s="258"/>
      <c r="N2724" s="259"/>
      <c r="O2724" s="259"/>
      <c r="P2724" s="259"/>
      <c r="Q2724" s="259"/>
      <c r="R2724" s="259"/>
      <c r="S2724" s="259"/>
      <c r="T2724" s="260"/>
      <c r="AT2724" s="261" t="s">
        <v>218</v>
      </c>
      <c r="AU2724" s="261" t="s">
        <v>85</v>
      </c>
      <c r="AV2724" s="12" t="s">
        <v>85</v>
      </c>
      <c r="AW2724" s="12" t="s">
        <v>39</v>
      </c>
      <c r="AX2724" s="12" t="s">
        <v>76</v>
      </c>
      <c r="AY2724" s="261" t="s">
        <v>208</v>
      </c>
    </row>
    <row r="2725" spans="2:51" s="12" customFormat="1" ht="13.5">
      <c r="B2725" s="251"/>
      <c r="C2725" s="252"/>
      <c r="D2725" s="248" t="s">
        <v>218</v>
      </c>
      <c r="E2725" s="253" t="s">
        <v>22</v>
      </c>
      <c r="F2725" s="254" t="s">
        <v>2875</v>
      </c>
      <c r="G2725" s="252"/>
      <c r="H2725" s="255">
        <v>37.198</v>
      </c>
      <c r="I2725" s="256"/>
      <c r="J2725" s="252"/>
      <c r="K2725" s="252"/>
      <c r="L2725" s="257"/>
      <c r="M2725" s="258"/>
      <c r="N2725" s="259"/>
      <c r="O2725" s="259"/>
      <c r="P2725" s="259"/>
      <c r="Q2725" s="259"/>
      <c r="R2725" s="259"/>
      <c r="S2725" s="259"/>
      <c r="T2725" s="260"/>
      <c r="AT2725" s="261" t="s">
        <v>218</v>
      </c>
      <c r="AU2725" s="261" t="s">
        <v>85</v>
      </c>
      <c r="AV2725" s="12" t="s">
        <v>85</v>
      </c>
      <c r="AW2725" s="12" t="s">
        <v>39</v>
      </c>
      <c r="AX2725" s="12" t="s">
        <v>76</v>
      </c>
      <c r="AY2725" s="261" t="s">
        <v>208</v>
      </c>
    </row>
    <row r="2726" spans="2:51" s="12" customFormat="1" ht="13.5">
      <c r="B2726" s="251"/>
      <c r="C2726" s="252"/>
      <c r="D2726" s="248" t="s">
        <v>218</v>
      </c>
      <c r="E2726" s="253" t="s">
        <v>22</v>
      </c>
      <c r="F2726" s="254" t="s">
        <v>2876</v>
      </c>
      <c r="G2726" s="252"/>
      <c r="H2726" s="255">
        <v>69.587</v>
      </c>
      <c r="I2726" s="256"/>
      <c r="J2726" s="252"/>
      <c r="K2726" s="252"/>
      <c r="L2726" s="257"/>
      <c r="M2726" s="258"/>
      <c r="N2726" s="259"/>
      <c r="O2726" s="259"/>
      <c r="P2726" s="259"/>
      <c r="Q2726" s="259"/>
      <c r="R2726" s="259"/>
      <c r="S2726" s="259"/>
      <c r="T2726" s="260"/>
      <c r="AT2726" s="261" t="s">
        <v>218</v>
      </c>
      <c r="AU2726" s="261" t="s">
        <v>85</v>
      </c>
      <c r="AV2726" s="12" t="s">
        <v>85</v>
      </c>
      <c r="AW2726" s="12" t="s">
        <v>39</v>
      </c>
      <c r="AX2726" s="12" t="s">
        <v>76</v>
      </c>
      <c r="AY2726" s="261" t="s">
        <v>208</v>
      </c>
    </row>
    <row r="2727" spans="2:51" s="13" customFormat="1" ht="13.5">
      <c r="B2727" s="262"/>
      <c r="C2727" s="263"/>
      <c r="D2727" s="248" t="s">
        <v>218</v>
      </c>
      <c r="E2727" s="264" t="s">
        <v>22</v>
      </c>
      <c r="F2727" s="265" t="s">
        <v>259</v>
      </c>
      <c r="G2727" s="263"/>
      <c r="H2727" s="266">
        <v>925.215</v>
      </c>
      <c r="I2727" s="267"/>
      <c r="J2727" s="263"/>
      <c r="K2727" s="263"/>
      <c r="L2727" s="268"/>
      <c r="M2727" s="269"/>
      <c r="N2727" s="270"/>
      <c r="O2727" s="270"/>
      <c r="P2727" s="270"/>
      <c r="Q2727" s="270"/>
      <c r="R2727" s="270"/>
      <c r="S2727" s="270"/>
      <c r="T2727" s="271"/>
      <c r="AT2727" s="272" t="s">
        <v>218</v>
      </c>
      <c r="AU2727" s="272" t="s">
        <v>85</v>
      </c>
      <c r="AV2727" s="13" t="s">
        <v>121</v>
      </c>
      <c r="AW2727" s="13" t="s">
        <v>39</v>
      </c>
      <c r="AX2727" s="13" t="s">
        <v>18</v>
      </c>
      <c r="AY2727" s="272" t="s">
        <v>208</v>
      </c>
    </row>
    <row r="2728" spans="2:65" s="1" customFormat="1" ht="16.5" customHeight="1">
      <c r="B2728" s="48"/>
      <c r="C2728" s="236" t="s">
        <v>2877</v>
      </c>
      <c r="D2728" s="236" t="s">
        <v>210</v>
      </c>
      <c r="E2728" s="237" t="s">
        <v>2878</v>
      </c>
      <c r="F2728" s="238" t="s">
        <v>2879</v>
      </c>
      <c r="G2728" s="239" t="s">
        <v>213</v>
      </c>
      <c r="H2728" s="240">
        <v>925.215</v>
      </c>
      <c r="I2728" s="241"/>
      <c r="J2728" s="242">
        <f>ROUND(I2728*H2728,2)</f>
        <v>0</v>
      </c>
      <c r="K2728" s="238" t="s">
        <v>214</v>
      </c>
      <c r="L2728" s="74"/>
      <c r="M2728" s="243" t="s">
        <v>22</v>
      </c>
      <c r="N2728" s="244" t="s">
        <v>47</v>
      </c>
      <c r="O2728" s="49"/>
      <c r="P2728" s="245">
        <f>O2728*H2728</f>
        <v>0</v>
      </c>
      <c r="Q2728" s="245">
        <v>0.0003</v>
      </c>
      <c r="R2728" s="245">
        <f>Q2728*H2728</f>
        <v>0.2775645</v>
      </c>
      <c r="S2728" s="245">
        <v>0</v>
      </c>
      <c r="T2728" s="246">
        <f>S2728*H2728</f>
        <v>0</v>
      </c>
      <c r="AR2728" s="26" t="s">
        <v>300</v>
      </c>
      <c r="AT2728" s="26" t="s">
        <v>210</v>
      </c>
      <c r="AU2728" s="26" t="s">
        <v>85</v>
      </c>
      <c r="AY2728" s="26" t="s">
        <v>208</v>
      </c>
      <c r="BE2728" s="247">
        <f>IF(N2728="základní",J2728,0)</f>
        <v>0</v>
      </c>
      <c r="BF2728" s="247">
        <f>IF(N2728="snížená",J2728,0)</f>
        <v>0</v>
      </c>
      <c r="BG2728" s="247">
        <f>IF(N2728="zákl. přenesená",J2728,0)</f>
        <v>0</v>
      </c>
      <c r="BH2728" s="247">
        <f>IF(N2728="sníž. přenesená",J2728,0)</f>
        <v>0</v>
      </c>
      <c r="BI2728" s="247">
        <f>IF(N2728="nulová",J2728,0)</f>
        <v>0</v>
      </c>
      <c r="BJ2728" s="26" t="s">
        <v>18</v>
      </c>
      <c r="BK2728" s="247">
        <f>ROUND(I2728*H2728,2)</f>
        <v>0</v>
      </c>
      <c r="BL2728" s="26" t="s">
        <v>300</v>
      </c>
      <c r="BM2728" s="26" t="s">
        <v>2880</v>
      </c>
    </row>
    <row r="2729" spans="2:47" s="1" customFormat="1" ht="13.5">
      <c r="B2729" s="48"/>
      <c r="C2729" s="76"/>
      <c r="D2729" s="248" t="s">
        <v>216</v>
      </c>
      <c r="E2729" s="76"/>
      <c r="F2729" s="249" t="s">
        <v>2881</v>
      </c>
      <c r="G2729" s="76"/>
      <c r="H2729" s="76"/>
      <c r="I2729" s="206"/>
      <c r="J2729" s="76"/>
      <c r="K2729" s="76"/>
      <c r="L2729" s="74"/>
      <c r="M2729" s="250"/>
      <c r="N2729" s="49"/>
      <c r="O2729" s="49"/>
      <c r="P2729" s="49"/>
      <c r="Q2729" s="49"/>
      <c r="R2729" s="49"/>
      <c r="S2729" s="49"/>
      <c r="T2729" s="97"/>
      <c r="AT2729" s="26" t="s">
        <v>216</v>
      </c>
      <c r="AU2729" s="26" t="s">
        <v>85</v>
      </c>
    </row>
    <row r="2730" spans="2:65" s="1" customFormat="1" ht="16.5" customHeight="1">
      <c r="B2730" s="48"/>
      <c r="C2730" s="236" t="s">
        <v>2882</v>
      </c>
      <c r="D2730" s="236" t="s">
        <v>210</v>
      </c>
      <c r="E2730" s="237" t="s">
        <v>2883</v>
      </c>
      <c r="F2730" s="238" t="s">
        <v>2884</v>
      </c>
      <c r="G2730" s="239" t="s">
        <v>269</v>
      </c>
      <c r="H2730" s="240">
        <v>828.938</v>
      </c>
      <c r="I2730" s="241"/>
      <c r="J2730" s="242">
        <f>ROUND(I2730*H2730,2)</f>
        <v>0</v>
      </c>
      <c r="K2730" s="238" t="s">
        <v>214</v>
      </c>
      <c r="L2730" s="74"/>
      <c r="M2730" s="243" t="s">
        <v>22</v>
      </c>
      <c r="N2730" s="244" t="s">
        <v>47</v>
      </c>
      <c r="O2730" s="49"/>
      <c r="P2730" s="245">
        <f>O2730*H2730</f>
        <v>0</v>
      </c>
      <c r="Q2730" s="245">
        <v>3E-05</v>
      </c>
      <c r="R2730" s="245">
        <f>Q2730*H2730</f>
        <v>0.02486814</v>
      </c>
      <c r="S2730" s="245">
        <v>0</v>
      </c>
      <c r="T2730" s="246">
        <f>S2730*H2730</f>
        <v>0</v>
      </c>
      <c r="AR2730" s="26" t="s">
        <v>300</v>
      </c>
      <c r="AT2730" s="26" t="s">
        <v>210</v>
      </c>
      <c r="AU2730" s="26" t="s">
        <v>85</v>
      </c>
      <c r="AY2730" s="26" t="s">
        <v>208</v>
      </c>
      <c r="BE2730" s="247">
        <f>IF(N2730="základní",J2730,0)</f>
        <v>0</v>
      </c>
      <c r="BF2730" s="247">
        <f>IF(N2730="snížená",J2730,0)</f>
        <v>0</v>
      </c>
      <c r="BG2730" s="247">
        <f>IF(N2730="zákl. přenesená",J2730,0)</f>
        <v>0</v>
      </c>
      <c r="BH2730" s="247">
        <f>IF(N2730="sníž. přenesená",J2730,0)</f>
        <v>0</v>
      </c>
      <c r="BI2730" s="247">
        <f>IF(N2730="nulová",J2730,0)</f>
        <v>0</v>
      </c>
      <c r="BJ2730" s="26" t="s">
        <v>18</v>
      </c>
      <c r="BK2730" s="247">
        <f>ROUND(I2730*H2730,2)</f>
        <v>0</v>
      </c>
      <c r="BL2730" s="26" t="s">
        <v>300</v>
      </c>
      <c r="BM2730" s="26" t="s">
        <v>2885</v>
      </c>
    </row>
    <row r="2731" spans="2:47" s="1" customFormat="1" ht="13.5">
      <c r="B2731" s="48"/>
      <c r="C2731" s="76"/>
      <c r="D2731" s="248" t="s">
        <v>216</v>
      </c>
      <c r="E2731" s="76"/>
      <c r="F2731" s="249" t="s">
        <v>2881</v>
      </c>
      <c r="G2731" s="76"/>
      <c r="H2731" s="76"/>
      <c r="I2731" s="206"/>
      <c r="J2731" s="76"/>
      <c r="K2731" s="76"/>
      <c r="L2731" s="74"/>
      <c r="M2731" s="250"/>
      <c r="N2731" s="49"/>
      <c r="O2731" s="49"/>
      <c r="P2731" s="49"/>
      <c r="Q2731" s="49"/>
      <c r="R2731" s="49"/>
      <c r="S2731" s="49"/>
      <c r="T2731" s="97"/>
      <c r="AT2731" s="26" t="s">
        <v>216</v>
      </c>
      <c r="AU2731" s="26" t="s">
        <v>85</v>
      </c>
    </row>
    <row r="2732" spans="2:51" s="12" customFormat="1" ht="13.5">
      <c r="B2732" s="251"/>
      <c r="C2732" s="252"/>
      <c r="D2732" s="248" t="s">
        <v>218</v>
      </c>
      <c r="E2732" s="253" t="s">
        <v>22</v>
      </c>
      <c r="F2732" s="254" t="s">
        <v>2886</v>
      </c>
      <c r="G2732" s="252"/>
      <c r="H2732" s="255">
        <v>413.308</v>
      </c>
      <c r="I2732" s="256"/>
      <c r="J2732" s="252"/>
      <c r="K2732" s="252"/>
      <c r="L2732" s="257"/>
      <c r="M2732" s="258"/>
      <c r="N2732" s="259"/>
      <c r="O2732" s="259"/>
      <c r="P2732" s="259"/>
      <c r="Q2732" s="259"/>
      <c r="R2732" s="259"/>
      <c r="S2732" s="259"/>
      <c r="T2732" s="260"/>
      <c r="AT2732" s="261" t="s">
        <v>218</v>
      </c>
      <c r="AU2732" s="261" t="s">
        <v>85</v>
      </c>
      <c r="AV2732" s="12" t="s">
        <v>85</v>
      </c>
      <c r="AW2732" s="12" t="s">
        <v>39</v>
      </c>
      <c r="AX2732" s="12" t="s">
        <v>76</v>
      </c>
      <c r="AY2732" s="261" t="s">
        <v>208</v>
      </c>
    </row>
    <row r="2733" spans="2:51" s="14" customFormat="1" ht="13.5">
      <c r="B2733" s="273"/>
      <c r="C2733" s="274"/>
      <c r="D2733" s="248" t="s">
        <v>218</v>
      </c>
      <c r="E2733" s="275" t="s">
        <v>22</v>
      </c>
      <c r="F2733" s="276" t="s">
        <v>2887</v>
      </c>
      <c r="G2733" s="274"/>
      <c r="H2733" s="275" t="s">
        <v>22</v>
      </c>
      <c r="I2733" s="277"/>
      <c r="J2733" s="274"/>
      <c r="K2733" s="274"/>
      <c r="L2733" s="278"/>
      <c r="M2733" s="279"/>
      <c r="N2733" s="280"/>
      <c r="O2733" s="280"/>
      <c r="P2733" s="280"/>
      <c r="Q2733" s="280"/>
      <c r="R2733" s="280"/>
      <c r="S2733" s="280"/>
      <c r="T2733" s="281"/>
      <c r="AT2733" s="282" t="s">
        <v>218</v>
      </c>
      <c r="AU2733" s="282" t="s">
        <v>85</v>
      </c>
      <c r="AV2733" s="14" t="s">
        <v>18</v>
      </c>
      <c r="AW2733" s="14" t="s">
        <v>39</v>
      </c>
      <c r="AX2733" s="14" t="s">
        <v>76</v>
      </c>
      <c r="AY2733" s="282" t="s">
        <v>208</v>
      </c>
    </row>
    <row r="2734" spans="2:51" s="14" customFormat="1" ht="13.5">
      <c r="B2734" s="273"/>
      <c r="C2734" s="274"/>
      <c r="D2734" s="248" t="s">
        <v>218</v>
      </c>
      <c r="E2734" s="275" t="s">
        <v>22</v>
      </c>
      <c r="F2734" s="276" t="s">
        <v>681</v>
      </c>
      <c r="G2734" s="274"/>
      <c r="H2734" s="275" t="s">
        <v>22</v>
      </c>
      <c r="I2734" s="277"/>
      <c r="J2734" s="274"/>
      <c r="K2734" s="274"/>
      <c r="L2734" s="278"/>
      <c r="M2734" s="279"/>
      <c r="N2734" s="280"/>
      <c r="O2734" s="280"/>
      <c r="P2734" s="280"/>
      <c r="Q2734" s="280"/>
      <c r="R2734" s="280"/>
      <c r="S2734" s="280"/>
      <c r="T2734" s="281"/>
      <c r="AT2734" s="282" t="s">
        <v>218</v>
      </c>
      <c r="AU2734" s="282" t="s">
        <v>85</v>
      </c>
      <c r="AV2734" s="14" t="s">
        <v>18</v>
      </c>
      <c r="AW2734" s="14" t="s">
        <v>39</v>
      </c>
      <c r="AX2734" s="14" t="s">
        <v>76</v>
      </c>
      <c r="AY2734" s="282" t="s">
        <v>208</v>
      </c>
    </row>
    <row r="2735" spans="2:51" s="12" customFormat="1" ht="13.5">
      <c r="B2735" s="251"/>
      <c r="C2735" s="252"/>
      <c r="D2735" s="248" t="s">
        <v>218</v>
      </c>
      <c r="E2735" s="253" t="s">
        <v>22</v>
      </c>
      <c r="F2735" s="254" t="s">
        <v>2888</v>
      </c>
      <c r="G2735" s="252"/>
      <c r="H2735" s="255">
        <v>3.9</v>
      </c>
      <c r="I2735" s="256"/>
      <c r="J2735" s="252"/>
      <c r="K2735" s="252"/>
      <c r="L2735" s="257"/>
      <c r="M2735" s="258"/>
      <c r="N2735" s="259"/>
      <c r="O2735" s="259"/>
      <c r="P2735" s="259"/>
      <c r="Q2735" s="259"/>
      <c r="R2735" s="259"/>
      <c r="S2735" s="259"/>
      <c r="T2735" s="260"/>
      <c r="AT2735" s="261" t="s">
        <v>218</v>
      </c>
      <c r="AU2735" s="261" t="s">
        <v>85</v>
      </c>
      <c r="AV2735" s="12" t="s">
        <v>85</v>
      </c>
      <c r="AW2735" s="12" t="s">
        <v>39</v>
      </c>
      <c r="AX2735" s="12" t="s">
        <v>76</v>
      </c>
      <c r="AY2735" s="261" t="s">
        <v>208</v>
      </c>
    </row>
    <row r="2736" spans="2:51" s="12" customFormat="1" ht="13.5">
      <c r="B2736" s="251"/>
      <c r="C2736" s="252"/>
      <c r="D2736" s="248" t="s">
        <v>218</v>
      </c>
      <c r="E2736" s="253" t="s">
        <v>22</v>
      </c>
      <c r="F2736" s="254" t="s">
        <v>2889</v>
      </c>
      <c r="G2736" s="252"/>
      <c r="H2736" s="255">
        <v>21.32</v>
      </c>
      <c r="I2736" s="256"/>
      <c r="J2736" s="252"/>
      <c r="K2736" s="252"/>
      <c r="L2736" s="257"/>
      <c r="M2736" s="258"/>
      <c r="N2736" s="259"/>
      <c r="O2736" s="259"/>
      <c r="P2736" s="259"/>
      <c r="Q2736" s="259"/>
      <c r="R2736" s="259"/>
      <c r="S2736" s="259"/>
      <c r="T2736" s="260"/>
      <c r="AT2736" s="261" t="s">
        <v>218</v>
      </c>
      <c r="AU2736" s="261" t="s">
        <v>85</v>
      </c>
      <c r="AV2736" s="12" t="s">
        <v>85</v>
      </c>
      <c r="AW2736" s="12" t="s">
        <v>39</v>
      </c>
      <c r="AX2736" s="12" t="s">
        <v>76</v>
      </c>
      <c r="AY2736" s="261" t="s">
        <v>208</v>
      </c>
    </row>
    <row r="2737" spans="2:51" s="12" customFormat="1" ht="13.5">
      <c r="B2737" s="251"/>
      <c r="C2737" s="252"/>
      <c r="D2737" s="248" t="s">
        <v>218</v>
      </c>
      <c r="E2737" s="253" t="s">
        <v>22</v>
      </c>
      <c r="F2737" s="254" t="s">
        <v>2890</v>
      </c>
      <c r="G2737" s="252"/>
      <c r="H2737" s="255">
        <v>16.195</v>
      </c>
      <c r="I2737" s="256"/>
      <c r="J2737" s="252"/>
      <c r="K2737" s="252"/>
      <c r="L2737" s="257"/>
      <c r="M2737" s="258"/>
      <c r="N2737" s="259"/>
      <c r="O2737" s="259"/>
      <c r="P2737" s="259"/>
      <c r="Q2737" s="259"/>
      <c r="R2737" s="259"/>
      <c r="S2737" s="259"/>
      <c r="T2737" s="260"/>
      <c r="AT2737" s="261" t="s">
        <v>218</v>
      </c>
      <c r="AU2737" s="261" t="s">
        <v>85</v>
      </c>
      <c r="AV2737" s="12" t="s">
        <v>85</v>
      </c>
      <c r="AW2737" s="12" t="s">
        <v>39</v>
      </c>
      <c r="AX2737" s="12" t="s">
        <v>76</v>
      </c>
      <c r="AY2737" s="261" t="s">
        <v>208</v>
      </c>
    </row>
    <row r="2738" spans="2:51" s="12" customFormat="1" ht="13.5">
      <c r="B2738" s="251"/>
      <c r="C2738" s="252"/>
      <c r="D2738" s="248" t="s">
        <v>218</v>
      </c>
      <c r="E2738" s="253" t="s">
        <v>22</v>
      </c>
      <c r="F2738" s="254" t="s">
        <v>2891</v>
      </c>
      <c r="G2738" s="252"/>
      <c r="H2738" s="255">
        <v>9.67</v>
      </c>
      <c r="I2738" s="256"/>
      <c r="J2738" s="252"/>
      <c r="K2738" s="252"/>
      <c r="L2738" s="257"/>
      <c r="M2738" s="258"/>
      <c r="N2738" s="259"/>
      <c r="O2738" s="259"/>
      <c r="P2738" s="259"/>
      <c r="Q2738" s="259"/>
      <c r="R2738" s="259"/>
      <c r="S2738" s="259"/>
      <c r="T2738" s="260"/>
      <c r="AT2738" s="261" t="s">
        <v>218</v>
      </c>
      <c r="AU2738" s="261" t="s">
        <v>85</v>
      </c>
      <c r="AV2738" s="12" t="s">
        <v>85</v>
      </c>
      <c r="AW2738" s="12" t="s">
        <v>39</v>
      </c>
      <c r="AX2738" s="12" t="s">
        <v>76</v>
      </c>
      <c r="AY2738" s="261" t="s">
        <v>208</v>
      </c>
    </row>
    <row r="2739" spans="2:51" s="12" customFormat="1" ht="13.5">
      <c r="B2739" s="251"/>
      <c r="C2739" s="252"/>
      <c r="D2739" s="248" t="s">
        <v>218</v>
      </c>
      <c r="E2739" s="253" t="s">
        <v>22</v>
      </c>
      <c r="F2739" s="254" t="s">
        <v>2892</v>
      </c>
      <c r="G2739" s="252"/>
      <c r="H2739" s="255">
        <v>14.26</v>
      </c>
      <c r="I2739" s="256"/>
      <c r="J2739" s="252"/>
      <c r="K2739" s="252"/>
      <c r="L2739" s="257"/>
      <c r="M2739" s="258"/>
      <c r="N2739" s="259"/>
      <c r="O2739" s="259"/>
      <c r="P2739" s="259"/>
      <c r="Q2739" s="259"/>
      <c r="R2739" s="259"/>
      <c r="S2739" s="259"/>
      <c r="T2739" s="260"/>
      <c r="AT2739" s="261" t="s">
        <v>218</v>
      </c>
      <c r="AU2739" s="261" t="s">
        <v>85</v>
      </c>
      <c r="AV2739" s="12" t="s">
        <v>85</v>
      </c>
      <c r="AW2739" s="12" t="s">
        <v>39</v>
      </c>
      <c r="AX2739" s="12" t="s">
        <v>76</v>
      </c>
      <c r="AY2739" s="261" t="s">
        <v>208</v>
      </c>
    </row>
    <row r="2740" spans="2:51" s="12" customFormat="1" ht="13.5">
      <c r="B2740" s="251"/>
      <c r="C2740" s="252"/>
      <c r="D2740" s="248" t="s">
        <v>218</v>
      </c>
      <c r="E2740" s="253" t="s">
        <v>22</v>
      </c>
      <c r="F2740" s="254" t="s">
        <v>2893</v>
      </c>
      <c r="G2740" s="252"/>
      <c r="H2740" s="255">
        <v>13.31</v>
      </c>
      <c r="I2740" s="256"/>
      <c r="J2740" s="252"/>
      <c r="K2740" s="252"/>
      <c r="L2740" s="257"/>
      <c r="M2740" s="258"/>
      <c r="N2740" s="259"/>
      <c r="O2740" s="259"/>
      <c r="P2740" s="259"/>
      <c r="Q2740" s="259"/>
      <c r="R2740" s="259"/>
      <c r="S2740" s="259"/>
      <c r="T2740" s="260"/>
      <c r="AT2740" s="261" t="s">
        <v>218</v>
      </c>
      <c r="AU2740" s="261" t="s">
        <v>85</v>
      </c>
      <c r="AV2740" s="12" t="s">
        <v>85</v>
      </c>
      <c r="AW2740" s="12" t="s">
        <v>39</v>
      </c>
      <c r="AX2740" s="12" t="s">
        <v>76</v>
      </c>
      <c r="AY2740" s="261" t="s">
        <v>208</v>
      </c>
    </row>
    <row r="2741" spans="2:51" s="15" customFormat="1" ht="13.5">
      <c r="B2741" s="296"/>
      <c r="C2741" s="297"/>
      <c r="D2741" s="248" t="s">
        <v>218</v>
      </c>
      <c r="E2741" s="298" t="s">
        <v>22</v>
      </c>
      <c r="F2741" s="299" t="s">
        <v>695</v>
      </c>
      <c r="G2741" s="297"/>
      <c r="H2741" s="300">
        <v>491.963</v>
      </c>
      <c r="I2741" s="301"/>
      <c r="J2741" s="297"/>
      <c r="K2741" s="297"/>
      <c r="L2741" s="302"/>
      <c r="M2741" s="303"/>
      <c r="N2741" s="304"/>
      <c r="O2741" s="304"/>
      <c r="P2741" s="304"/>
      <c r="Q2741" s="304"/>
      <c r="R2741" s="304"/>
      <c r="S2741" s="304"/>
      <c r="T2741" s="305"/>
      <c r="AT2741" s="306" t="s">
        <v>218</v>
      </c>
      <c r="AU2741" s="306" t="s">
        <v>85</v>
      </c>
      <c r="AV2741" s="15" t="s">
        <v>104</v>
      </c>
      <c r="AW2741" s="15" t="s">
        <v>39</v>
      </c>
      <c r="AX2741" s="15" t="s">
        <v>76</v>
      </c>
      <c r="AY2741" s="306" t="s">
        <v>208</v>
      </c>
    </row>
    <row r="2742" spans="2:51" s="14" customFormat="1" ht="13.5">
      <c r="B2742" s="273"/>
      <c r="C2742" s="274"/>
      <c r="D2742" s="248" t="s">
        <v>218</v>
      </c>
      <c r="E2742" s="275" t="s">
        <v>22</v>
      </c>
      <c r="F2742" s="276" t="s">
        <v>697</v>
      </c>
      <c r="G2742" s="274"/>
      <c r="H2742" s="275" t="s">
        <v>22</v>
      </c>
      <c r="I2742" s="277"/>
      <c r="J2742" s="274"/>
      <c r="K2742" s="274"/>
      <c r="L2742" s="278"/>
      <c r="M2742" s="279"/>
      <c r="N2742" s="280"/>
      <c r="O2742" s="280"/>
      <c r="P2742" s="280"/>
      <c r="Q2742" s="280"/>
      <c r="R2742" s="280"/>
      <c r="S2742" s="280"/>
      <c r="T2742" s="281"/>
      <c r="AT2742" s="282" t="s">
        <v>218</v>
      </c>
      <c r="AU2742" s="282" t="s">
        <v>85</v>
      </c>
      <c r="AV2742" s="14" t="s">
        <v>18</v>
      </c>
      <c r="AW2742" s="14" t="s">
        <v>39</v>
      </c>
      <c r="AX2742" s="14" t="s">
        <v>76</v>
      </c>
      <c r="AY2742" s="282" t="s">
        <v>208</v>
      </c>
    </row>
    <row r="2743" spans="2:51" s="12" customFormat="1" ht="13.5">
      <c r="B2743" s="251"/>
      <c r="C2743" s="252"/>
      <c r="D2743" s="248" t="s">
        <v>218</v>
      </c>
      <c r="E2743" s="253" t="s">
        <v>22</v>
      </c>
      <c r="F2743" s="254" t="s">
        <v>2894</v>
      </c>
      <c r="G2743" s="252"/>
      <c r="H2743" s="255">
        <v>2.05</v>
      </c>
      <c r="I2743" s="256"/>
      <c r="J2743" s="252"/>
      <c r="K2743" s="252"/>
      <c r="L2743" s="257"/>
      <c r="M2743" s="258"/>
      <c r="N2743" s="259"/>
      <c r="O2743" s="259"/>
      <c r="P2743" s="259"/>
      <c r="Q2743" s="259"/>
      <c r="R2743" s="259"/>
      <c r="S2743" s="259"/>
      <c r="T2743" s="260"/>
      <c r="AT2743" s="261" t="s">
        <v>218</v>
      </c>
      <c r="AU2743" s="261" t="s">
        <v>85</v>
      </c>
      <c r="AV2743" s="12" t="s">
        <v>85</v>
      </c>
      <c r="AW2743" s="12" t="s">
        <v>39</v>
      </c>
      <c r="AX2743" s="12" t="s">
        <v>76</v>
      </c>
      <c r="AY2743" s="261" t="s">
        <v>208</v>
      </c>
    </row>
    <row r="2744" spans="2:51" s="12" customFormat="1" ht="13.5">
      <c r="B2744" s="251"/>
      <c r="C2744" s="252"/>
      <c r="D2744" s="248" t="s">
        <v>218</v>
      </c>
      <c r="E2744" s="253" t="s">
        <v>22</v>
      </c>
      <c r="F2744" s="254" t="s">
        <v>2895</v>
      </c>
      <c r="G2744" s="252"/>
      <c r="H2744" s="255">
        <v>2</v>
      </c>
      <c r="I2744" s="256"/>
      <c r="J2744" s="252"/>
      <c r="K2744" s="252"/>
      <c r="L2744" s="257"/>
      <c r="M2744" s="258"/>
      <c r="N2744" s="259"/>
      <c r="O2744" s="259"/>
      <c r="P2744" s="259"/>
      <c r="Q2744" s="259"/>
      <c r="R2744" s="259"/>
      <c r="S2744" s="259"/>
      <c r="T2744" s="260"/>
      <c r="AT2744" s="261" t="s">
        <v>218</v>
      </c>
      <c r="AU2744" s="261" t="s">
        <v>85</v>
      </c>
      <c r="AV2744" s="12" t="s">
        <v>85</v>
      </c>
      <c r="AW2744" s="12" t="s">
        <v>39</v>
      </c>
      <c r="AX2744" s="12" t="s">
        <v>76</v>
      </c>
      <c r="AY2744" s="261" t="s">
        <v>208</v>
      </c>
    </row>
    <row r="2745" spans="2:51" s="12" customFormat="1" ht="13.5">
      <c r="B2745" s="251"/>
      <c r="C2745" s="252"/>
      <c r="D2745" s="248" t="s">
        <v>218</v>
      </c>
      <c r="E2745" s="253" t="s">
        <v>22</v>
      </c>
      <c r="F2745" s="254" t="s">
        <v>2896</v>
      </c>
      <c r="G2745" s="252"/>
      <c r="H2745" s="255">
        <v>1.6</v>
      </c>
      <c r="I2745" s="256"/>
      <c r="J2745" s="252"/>
      <c r="K2745" s="252"/>
      <c r="L2745" s="257"/>
      <c r="M2745" s="258"/>
      <c r="N2745" s="259"/>
      <c r="O2745" s="259"/>
      <c r="P2745" s="259"/>
      <c r="Q2745" s="259"/>
      <c r="R2745" s="259"/>
      <c r="S2745" s="259"/>
      <c r="T2745" s="260"/>
      <c r="AT2745" s="261" t="s">
        <v>218</v>
      </c>
      <c r="AU2745" s="261" t="s">
        <v>85</v>
      </c>
      <c r="AV2745" s="12" t="s">
        <v>85</v>
      </c>
      <c r="AW2745" s="12" t="s">
        <v>39</v>
      </c>
      <c r="AX2745" s="12" t="s">
        <v>76</v>
      </c>
      <c r="AY2745" s="261" t="s">
        <v>208</v>
      </c>
    </row>
    <row r="2746" spans="2:51" s="12" customFormat="1" ht="13.5">
      <c r="B2746" s="251"/>
      <c r="C2746" s="252"/>
      <c r="D2746" s="248" t="s">
        <v>218</v>
      </c>
      <c r="E2746" s="253" t="s">
        <v>22</v>
      </c>
      <c r="F2746" s="254" t="s">
        <v>2897</v>
      </c>
      <c r="G2746" s="252"/>
      <c r="H2746" s="255">
        <v>1.6</v>
      </c>
      <c r="I2746" s="256"/>
      <c r="J2746" s="252"/>
      <c r="K2746" s="252"/>
      <c r="L2746" s="257"/>
      <c r="M2746" s="258"/>
      <c r="N2746" s="259"/>
      <c r="O2746" s="259"/>
      <c r="P2746" s="259"/>
      <c r="Q2746" s="259"/>
      <c r="R2746" s="259"/>
      <c r="S2746" s="259"/>
      <c r="T2746" s="260"/>
      <c r="AT2746" s="261" t="s">
        <v>218</v>
      </c>
      <c r="AU2746" s="261" t="s">
        <v>85</v>
      </c>
      <c r="AV2746" s="12" t="s">
        <v>85</v>
      </c>
      <c r="AW2746" s="12" t="s">
        <v>39</v>
      </c>
      <c r="AX2746" s="12" t="s">
        <v>76</v>
      </c>
      <c r="AY2746" s="261" t="s">
        <v>208</v>
      </c>
    </row>
    <row r="2747" spans="2:51" s="12" customFormat="1" ht="13.5">
      <c r="B2747" s="251"/>
      <c r="C2747" s="252"/>
      <c r="D2747" s="248" t="s">
        <v>218</v>
      </c>
      <c r="E2747" s="253" t="s">
        <v>22</v>
      </c>
      <c r="F2747" s="254" t="s">
        <v>2898</v>
      </c>
      <c r="G2747" s="252"/>
      <c r="H2747" s="255">
        <v>1.9</v>
      </c>
      <c r="I2747" s="256"/>
      <c r="J2747" s="252"/>
      <c r="K2747" s="252"/>
      <c r="L2747" s="257"/>
      <c r="M2747" s="258"/>
      <c r="N2747" s="259"/>
      <c r="O2747" s="259"/>
      <c r="P2747" s="259"/>
      <c r="Q2747" s="259"/>
      <c r="R2747" s="259"/>
      <c r="S2747" s="259"/>
      <c r="T2747" s="260"/>
      <c r="AT2747" s="261" t="s">
        <v>218</v>
      </c>
      <c r="AU2747" s="261" t="s">
        <v>85</v>
      </c>
      <c r="AV2747" s="12" t="s">
        <v>85</v>
      </c>
      <c r="AW2747" s="12" t="s">
        <v>39</v>
      </c>
      <c r="AX2747" s="12" t="s">
        <v>76</v>
      </c>
      <c r="AY2747" s="261" t="s">
        <v>208</v>
      </c>
    </row>
    <row r="2748" spans="2:51" s="12" customFormat="1" ht="13.5">
      <c r="B2748" s="251"/>
      <c r="C2748" s="252"/>
      <c r="D2748" s="248" t="s">
        <v>218</v>
      </c>
      <c r="E2748" s="253" t="s">
        <v>22</v>
      </c>
      <c r="F2748" s="254" t="s">
        <v>2899</v>
      </c>
      <c r="G2748" s="252"/>
      <c r="H2748" s="255">
        <v>20.74</v>
      </c>
      <c r="I2748" s="256"/>
      <c r="J2748" s="252"/>
      <c r="K2748" s="252"/>
      <c r="L2748" s="257"/>
      <c r="M2748" s="258"/>
      <c r="N2748" s="259"/>
      <c r="O2748" s="259"/>
      <c r="P2748" s="259"/>
      <c r="Q2748" s="259"/>
      <c r="R2748" s="259"/>
      <c r="S2748" s="259"/>
      <c r="T2748" s="260"/>
      <c r="AT2748" s="261" t="s">
        <v>218</v>
      </c>
      <c r="AU2748" s="261" t="s">
        <v>85</v>
      </c>
      <c r="AV2748" s="12" t="s">
        <v>85</v>
      </c>
      <c r="AW2748" s="12" t="s">
        <v>39</v>
      </c>
      <c r="AX2748" s="12" t="s">
        <v>76</v>
      </c>
      <c r="AY2748" s="261" t="s">
        <v>208</v>
      </c>
    </row>
    <row r="2749" spans="2:51" s="12" customFormat="1" ht="13.5">
      <c r="B2749" s="251"/>
      <c r="C2749" s="252"/>
      <c r="D2749" s="248" t="s">
        <v>218</v>
      </c>
      <c r="E2749" s="253" t="s">
        <v>22</v>
      </c>
      <c r="F2749" s="254" t="s">
        <v>2900</v>
      </c>
      <c r="G2749" s="252"/>
      <c r="H2749" s="255">
        <v>24.16</v>
      </c>
      <c r="I2749" s="256"/>
      <c r="J2749" s="252"/>
      <c r="K2749" s="252"/>
      <c r="L2749" s="257"/>
      <c r="M2749" s="258"/>
      <c r="N2749" s="259"/>
      <c r="O2749" s="259"/>
      <c r="P2749" s="259"/>
      <c r="Q2749" s="259"/>
      <c r="R2749" s="259"/>
      <c r="S2749" s="259"/>
      <c r="T2749" s="260"/>
      <c r="AT2749" s="261" t="s">
        <v>218</v>
      </c>
      <c r="AU2749" s="261" t="s">
        <v>85</v>
      </c>
      <c r="AV2749" s="12" t="s">
        <v>85</v>
      </c>
      <c r="AW2749" s="12" t="s">
        <v>39</v>
      </c>
      <c r="AX2749" s="12" t="s">
        <v>76</v>
      </c>
      <c r="AY2749" s="261" t="s">
        <v>208</v>
      </c>
    </row>
    <row r="2750" spans="2:51" s="12" customFormat="1" ht="13.5">
      <c r="B2750" s="251"/>
      <c r="C2750" s="252"/>
      <c r="D2750" s="248" t="s">
        <v>218</v>
      </c>
      <c r="E2750" s="253" t="s">
        <v>22</v>
      </c>
      <c r="F2750" s="254" t="s">
        <v>2901</v>
      </c>
      <c r="G2750" s="252"/>
      <c r="H2750" s="255">
        <v>15.46</v>
      </c>
      <c r="I2750" s="256"/>
      <c r="J2750" s="252"/>
      <c r="K2750" s="252"/>
      <c r="L2750" s="257"/>
      <c r="M2750" s="258"/>
      <c r="N2750" s="259"/>
      <c r="O2750" s="259"/>
      <c r="P2750" s="259"/>
      <c r="Q2750" s="259"/>
      <c r="R2750" s="259"/>
      <c r="S2750" s="259"/>
      <c r="T2750" s="260"/>
      <c r="AT2750" s="261" t="s">
        <v>218</v>
      </c>
      <c r="AU2750" s="261" t="s">
        <v>85</v>
      </c>
      <c r="AV2750" s="12" t="s">
        <v>85</v>
      </c>
      <c r="AW2750" s="12" t="s">
        <v>39</v>
      </c>
      <c r="AX2750" s="12" t="s">
        <v>76</v>
      </c>
      <c r="AY2750" s="261" t="s">
        <v>208</v>
      </c>
    </row>
    <row r="2751" spans="2:51" s="12" customFormat="1" ht="13.5">
      <c r="B2751" s="251"/>
      <c r="C2751" s="252"/>
      <c r="D2751" s="248" t="s">
        <v>218</v>
      </c>
      <c r="E2751" s="253" t="s">
        <v>22</v>
      </c>
      <c r="F2751" s="254" t="s">
        <v>2902</v>
      </c>
      <c r="G2751" s="252"/>
      <c r="H2751" s="255">
        <v>23.415</v>
      </c>
      <c r="I2751" s="256"/>
      <c r="J2751" s="252"/>
      <c r="K2751" s="252"/>
      <c r="L2751" s="257"/>
      <c r="M2751" s="258"/>
      <c r="N2751" s="259"/>
      <c r="O2751" s="259"/>
      <c r="P2751" s="259"/>
      <c r="Q2751" s="259"/>
      <c r="R2751" s="259"/>
      <c r="S2751" s="259"/>
      <c r="T2751" s="260"/>
      <c r="AT2751" s="261" t="s">
        <v>218</v>
      </c>
      <c r="AU2751" s="261" t="s">
        <v>85</v>
      </c>
      <c r="AV2751" s="12" t="s">
        <v>85</v>
      </c>
      <c r="AW2751" s="12" t="s">
        <v>39</v>
      </c>
      <c r="AX2751" s="12" t="s">
        <v>76</v>
      </c>
      <c r="AY2751" s="261" t="s">
        <v>208</v>
      </c>
    </row>
    <row r="2752" spans="2:51" s="12" customFormat="1" ht="13.5">
      <c r="B2752" s="251"/>
      <c r="C2752" s="252"/>
      <c r="D2752" s="248" t="s">
        <v>218</v>
      </c>
      <c r="E2752" s="253" t="s">
        <v>22</v>
      </c>
      <c r="F2752" s="254" t="s">
        <v>2903</v>
      </c>
      <c r="G2752" s="252"/>
      <c r="H2752" s="255">
        <v>18.21</v>
      </c>
      <c r="I2752" s="256"/>
      <c r="J2752" s="252"/>
      <c r="K2752" s="252"/>
      <c r="L2752" s="257"/>
      <c r="M2752" s="258"/>
      <c r="N2752" s="259"/>
      <c r="O2752" s="259"/>
      <c r="P2752" s="259"/>
      <c r="Q2752" s="259"/>
      <c r="R2752" s="259"/>
      <c r="S2752" s="259"/>
      <c r="T2752" s="260"/>
      <c r="AT2752" s="261" t="s">
        <v>218</v>
      </c>
      <c r="AU2752" s="261" t="s">
        <v>85</v>
      </c>
      <c r="AV2752" s="12" t="s">
        <v>85</v>
      </c>
      <c r="AW2752" s="12" t="s">
        <v>39</v>
      </c>
      <c r="AX2752" s="12" t="s">
        <v>76</v>
      </c>
      <c r="AY2752" s="261" t="s">
        <v>208</v>
      </c>
    </row>
    <row r="2753" spans="2:51" s="12" customFormat="1" ht="13.5">
      <c r="B2753" s="251"/>
      <c r="C2753" s="252"/>
      <c r="D2753" s="248" t="s">
        <v>218</v>
      </c>
      <c r="E2753" s="253" t="s">
        <v>22</v>
      </c>
      <c r="F2753" s="254" t="s">
        <v>2904</v>
      </c>
      <c r="G2753" s="252"/>
      <c r="H2753" s="255">
        <v>16.405</v>
      </c>
      <c r="I2753" s="256"/>
      <c r="J2753" s="252"/>
      <c r="K2753" s="252"/>
      <c r="L2753" s="257"/>
      <c r="M2753" s="258"/>
      <c r="N2753" s="259"/>
      <c r="O2753" s="259"/>
      <c r="P2753" s="259"/>
      <c r="Q2753" s="259"/>
      <c r="R2753" s="259"/>
      <c r="S2753" s="259"/>
      <c r="T2753" s="260"/>
      <c r="AT2753" s="261" t="s">
        <v>218</v>
      </c>
      <c r="AU2753" s="261" t="s">
        <v>85</v>
      </c>
      <c r="AV2753" s="12" t="s">
        <v>85</v>
      </c>
      <c r="AW2753" s="12" t="s">
        <v>39</v>
      </c>
      <c r="AX2753" s="12" t="s">
        <v>76</v>
      </c>
      <c r="AY2753" s="261" t="s">
        <v>208</v>
      </c>
    </row>
    <row r="2754" spans="2:51" s="12" customFormat="1" ht="13.5">
      <c r="B2754" s="251"/>
      <c r="C2754" s="252"/>
      <c r="D2754" s="248" t="s">
        <v>218</v>
      </c>
      <c r="E2754" s="253" t="s">
        <v>22</v>
      </c>
      <c r="F2754" s="254" t="s">
        <v>2905</v>
      </c>
      <c r="G2754" s="252"/>
      <c r="H2754" s="255">
        <v>21.785</v>
      </c>
      <c r="I2754" s="256"/>
      <c r="J2754" s="252"/>
      <c r="K2754" s="252"/>
      <c r="L2754" s="257"/>
      <c r="M2754" s="258"/>
      <c r="N2754" s="259"/>
      <c r="O2754" s="259"/>
      <c r="P2754" s="259"/>
      <c r="Q2754" s="259"/>
      <c r="R2754" s="259"/>
      <c r="S2754" s="259"/>
      <c r="T2754" s="260"/>
      <c r="AT2754" s="261" t="s">
        <v>218</v>
      </c>
      <c r="AU2754" s="261" t="s">
        <v>85</v>
      </c>
      <c r="AV2754" s="12" t="s">
        <v>85</v>
      </c>
      <c r="AW2754" s="12" t="s">
        <v>39</v>
      </c>
      <c r="AX2754" s="12" t="s">
        <v>76</v>
      </c>
      <c r="AY2754" s="261" t="s">
        <v>208</v>
      </c>
    </row>
    <row r="2755" spans="2:51" s="12" customFormat="1" ht="13.5">
      <c r="B2755" s="251"/>
      <c r="C2755" s="252"/>
      <c r="D2755" s="248" t="s">
        <v>218</v>
      </c>
      <c r="E2755" s="253" t="s">
        <v>22</v>
      </c>
      <c r="F2755" s="254" t="s">
        <v>2906</v>
      </c>
      <c r="G2755" s="252"/>
      <c r="H2755" s="255">
        <v>14.845</v>
      </c>
      <c r="I2755" s="256"/>
      <c r="J2755" s="252"/>
      <c r="K2755" s="252"/>
      <c r="L2755" s="257"/>
      <c r="M2755" s="258"/>
      <c r="N2755" s="259"/>
      <c r="O2755" s="259"/>
      <c r="P2755" s="259"/>
      <c r="Q2755" s="259"/>
      <c r="R2755" s="259"/>
      <c r="S2755" s="259"/>
      <c r="T2755" s="260"/>
      <c r="AT2755" s="261" t="s">
        <v>218</v>
      </c>
      <c r="AU2755" s="261" t="s">
        <v>85</v>
      </c>
      <c r="AV2755" s="12" t="s">
        <v>85</v>
      </c>
      <c r="AW2755" s="12" t="s">
        <v>39</v>
      </c>
      <c r="AX2755" s="12" t="s">
        <v>76</v>
      </c>
      <c r="AY2755" s="261" t="s">
        <v>208</v>
      </c>
    </row>
    <row r="2756" spans="2:51" s="15" customFormat="1" ht="13.5">
      <c r="B2756" s="296"/>
      <c r="C2756" s="297"/>
      <c r="D2756" s="248" t="s">
        <v>218</v>
      </c>
      <c r="E2756" s="298" t="s">
        <v>22</v>
      </c>
      <c r="F2756" s="299" t="s">
        <v>703</v>
      </c>
      <c r="G2756" s="297"/>
      <c r="H2756" s="300">
        <v>164.17</v>
      </c>
      <c r="I2756" s="301"/>
      <c r="J2756" s="297"/>
      <c r="K2756" s="297"/>
      <c r="L2756" s="302"/>
      <c r="M2756" s="303"/>
      <c r="N2756" s="304"/>
      <c r="O2756" s="304"/>
      <c r="P2756" s="304"/>
      <c r="Q2756" s="304"/>
      <c r="R2756" s="304"/>
      <c r="S2756" s="304"/>
      <c r="T2756" s="305"/>
      <c r="AT2756" s="306" t="s">
        <v>218</v>
      </c>
      <c r="AU2756" s="306" t="s">
        <v>85</v>
      </c>
      <c r="AV2756" s="15" t="s">
        <v>104</v>
      </c>
      <c r="AW2756" s="15" t="s">
        <v>39</v>
      </c>
      <c r="AX2756" s="15" t="s">
        <v>76</v>
      </c>
      <c r="AY2756" s="306" t="s">
        <v>208</v>
      </c>
    </row>
    <row r="2757" spans="2:51" s="14" customFormat="1" ht="13.5">
      <c r="B2757" s="273"/>
      <c r="C2757" s="274"/>
      <c r="D2757" s="248" t="s">
        <v>218</v>
      </c>
      <c r="E2757" s="275" t="s">
        <v>22</v>
      </c>
      <c r="F2757" s="276" t="s">
        <v>705</v>
      </c>
      <c r="G2757" s="274"/>
      <c r="H2757" s="275" t="s">
        <v>22</v>
      </c>
      <c r="I2757" s="277"/>
      <c r="J2757" s="274"/>
      <c r="K2757" s="274"/>
      <c r="L2757" s="278"/>
      <c r="M2757" s="279"/>
      <c r="N2757" s="280"/>
      <c r="O2757" s="280"/>
      <c r="P2757" s="280"/>
      <c r="Q2757" s="280"/>
      <c r="R2757" s="280"/>
      <c r="S2757" s="280"/>
      <c r="T2757" s="281"/>
      <c r="AT2757" s="282" t="s">
        <v>218</v>
      </c>
      <c r="AU2757" s="282" t="s">
        <v>85</v>
      </c>
      <c r="AV2757" s="14" t="s">
        <v>18</v>
      </c>
      <c r="AW2757" s="14" t="s">
        <v>39</v>
      </c>
      <c r="AX2757" s="14" t="s">
        <v>76</v>
      </c>
      <c r="AY2757" s="282" t="s">
        <v>208</v>
      </c>
    </row>
    <row r="2758" spans="2:51" s="12" customFormat="1" ht="13.5">
      <c r="B2758" s="251"/>
      <c r="C2758" s="252"/>
      <c r="D2758" s="248" t="s">
        <v>218</v>
      </c>
      <c r="E2758" s="253" t="s">
        <v>22</v>
      </c>
      <c r="F2758" s="254" t="s">
        <v>2907</v>
      </c>
      <c r="G2758" s="252"/>
      <c r="H2758" s="255">
        <v>2.05</v>
      </c>
      <c r="I2758" s="256"/>
      <c r="J2758" s="252"/>
      <c r="K2758" s="252"/>
      <c r="L2758" s="257"/>
      <c r="M2758" s="258"/>
      <c r="N2758" s="259"/>
      <c r="O2758" s="259"/>
      <c r="P2758" s="259"/>
      <c r="Q2758" s="259"/>
      <c r="R2758" s="259"/>
      <c r="S2758" s="259"/>
      <c r="T2758" s="260"/>
      <c r="AT2758" s="261" t="s">
        <v>218</v>
      </c>
      <c r="AU2758" s="261" t="s">
        <v>85</v>
      </c>
      <c r="AV2758" s="12" t="s">
        <v>85</v>
      </c>
      <c r="AW2758" s="12" t="s">
        <v>39</v>
      </c>
      <c r="AX2758" s="12" t="s">
        <v>76</v>
      </c>
      <c r="AY2758" s="261" t="s">
        <v>208</v>
      </c>
    </row>
    <row r="2759" spans="2:51" s="12" customFormat="1" ht="13.5">
      <c r="B2759" s="251"/>
      <c r="C2759" s="252"/>
      <c r="D2759" s="248" t="s">
        <v>218</v>
      </c>
      <c r="E2759" s="253" t="s">
        <v>22</v>
      </c>
      <c r="F2759" s="254" t="s">
        <v>2908</v>
      </c>
      <c r="G2759" s="252"/>
      <c r="H2759" s="255">
        <v>2.05</v>
      </c>
      <c r="I2759" s="256"/>
      <c r="J2759" s="252"/>
      <c r="K2759" s="252"/>
      <c r="L2759" s="257"/>
      <c r="M2759" s="258"/>
      <c r="N2759" s="259"/>
      <c r="O2759" s="259"/>
      <c r="P2759" s="259"/>
      <c r="Q2759" s="259"/>
      <c r="R2759" s="259"/>
      <c r="S2759" s="259"/>
      <c r="T2759" s="260"/>
      <c r="AT2759" s="261" t="s">
        <v>218</v>
      </c>
      <c r="AU2759" s="261" t="s">
        <v>85</v>
      </c>
      <c r="AV2759" s="12" t="s">
        <v>85</v>
      </c>
      <c r="AW2759" s="12" t="s">
        <v>39</v>
      </c>
      <c r="AX2759" s="12" t="s">
        <v>76</v>
      </c>
      <c r="AY2759" s="261" t="s">
        <v>208</v>
      </c>
    </row>
    <row r="2760" spans="2:51" s="12" customFormat="1" ht="13.5">
      <c r="B2760" s="251"/>
      <c r="C2760" s="252"/>
      <c r="D2760" s="248" t="s">
        <v>218</v>
      </c>
      <c r="E2760" s="253" t="s">
        <v>22</v>
      </c>
      <c r="F2760" s="254" t="s">
        <v>2909</v>
      </c>
      <c r="G2760" s="252"/>
      <c r="H2760" s="255">
        <v>1.6</v>
      </c>
      <c r="I2760" s="256"/>
      <c r="J2760" s="252"/>
      <c r="K2760" s="252"/>
      <c r="L2760" s="257"/>
      <c r="M2760" s="258"/>
      <c r="N2760" s="259"/>
      <c r="O2760" s="259"/>
      <c r="P2760" s="259"/>
      <c r="Q2760" s="259"/>
      <c r="R2760" s="259"/>
      <c r="S2760" s="259"/>
      <c r="T2760" s="260"/>
      <c r="AT2760" s="261" t="s">
        <v>218</v>
      </c>
      <c r="AU2760" s="261" t="s">
        <v>85</v>
      </c>
      <c r="AV2760" s="12" t="s">
        <v>85</v>
      </c>
      <c r="AW2760" s="12" t="s">
        <v>39</v>
      </c>
      <c r="AX2760" s="12" t="s">
        <v>76</v>
      </c>
      <c r="AY2760" s="261" t="s">
        <v>208</v>
      </c>
    </row>
    <row r="2761" spans="2:51" s="12" customFormat="1" ht="13.5">
      <c r="B2761" s="251"/>
      <c r="C2761" s="252"/>
      <c r="D2761" s="248" t="s">
        <v>218</v>
      </c>
      <c r="E2761" s="253" t="s">
        <v>22</v>
      </c>
      <c r="F2761" s="254" t="s">
        <v>2910</v>
      </c>
      <c r="G2761" s="252"/>
      <c r="H2761" s="255">
        <v>1.6</v>
      </c>
      <c r="I2761" s="256"/>
      <c r="J2761" s="252"/>
      <c r="K2761" s="252"/>
      <c r="L2761" s="257"/>
      <c r="M2761" s="258"/>
      <c r="N2761" s="259"/>
      <c r="O2761" s="259"/>
      <c r="P2761" s="259"/>
      <c r="Q2761" s="259"/>
      <c r="R2761" s="259"/>
      <c r="S2761" s="259"/>
      <c r="T2761" s="260"/>
      <c r="AT2761" s="261" t="s">
        <v>218</v>
      </c>
      <c r="AU2761" s="261" t="s">
        <v>85</v>
      </c>
      <c r="AV2761" s="12" t="s">
        <v>85</v>
      </c>
      <c r="AW2761" s="12" t="s">
        <v>39</v>
      </c>
      <c r="AX2761" s="12" t="s">
        <v>76</v>
      </c>
      <c r="AY2761" s="261" t="s">
        <v>208</v>
      </c>
    </row>
    <row r="2762" spans="2:51" s="12" customFormat="1" ht="13.5">
      <c r="B2762" s="251"/>
      <c r="C2762" s="252"/>
      <c r="D2762" s="248" t="s">
        <v>218</v>
      </c>
      <c r="E2762" s="253" t="s">
        <v>22</v>
      </c>
      <c r="F2762" s="254" t="s">
        <v>2911</v>
      </c>
      <c r="G2762" s="252"/>
      <c r="H2762" s="255">
        <v>1.9</v>
      </c>
      <c r="I2762" s="256"/>
      <c r="J2762" s="252"/>
      <c r="K2762" s="252"/>
      <c r="L2762" s="257"/>
      <c r="M2762" s="258"/>
      <c r="N2762" s="259"/>
      <c r="O2762" s="259"/>
      <c r="P2762" s="259"/>
      <c r="Q2762" s="259"/>
      <c r="R2762" s="259"/>
      <c r="S2762" s="259"/>
      <c r="T2762" s="260"/>
      <c r="AT2762" s="261" t="s">
        <v>218</v>
      </c>
      <c r="AU2762" s="261" t="s">
        <v>85</v>
      </c>
      <c r="AV2762" s="12" t="s">
        <v>85</v>
      </c>
      <c r="AW2762" s="12" t="s">
        <v>39</v>
      </c>
      <c r="AX2762" s="12" t="s">
        <v>76</v>
      </c>
      <c r="AY2762" s="261" t="s">
        <v>208</v>
      </c>
    </row>
    <row r="2763" spans="2:51" s="12" customFormat="1" ht="13.5">
      <c r="B2763" s="251"/>
      <c r="C2763" s="252"/>
      <c r="D2763" s="248" t="s">
        <v>218</v>
      </c>
      <c r="E2763" s="253" t="s">
        <v>22</v>
      </c>
      <c r="F2763" s="254" t="s">
        <v>2912</v>
      </c>
      <c r="G2763" s="252"/>
      <c r="H2763" s="255">
        <v>20.74</v>
      </c>
      <c r="I2763" s="256"/>
      <c r="J2763" s="252"/>
      <c r="K2763" s="252"/>
      <c r="L2763" s="257"/>
      <c r="M2763" s="258"/>
      <c r="N2763" s="259"/>
      <c r="O2763" s="259"/>
      <c r="P2763" s="259"/>
      <c r="Q2763" s="259"/>
      <c r="R2763" s="259"/>
      <c r="S2763" s="259"/>
      <c r="T2763" s="260"/>
      <c r="AT2763" s="261" t="s">
        <v>218</v>
      </c>
      <c r="AU2763" s="261" t="s">
        <v>85</v>
      </c>
      <c r="AV2763" s="12" t="s">
        <v>85</v>
      </c>
      <c r="AW2763" s="12" t="s">
        <v>39</v>
      </c>
      <c r="AX2763" s="12" t="s">
        <v>76</v>
      </c>
      <c r="AY2763" s="261" t="s">
        <v>208</v>
      </c>
    </row>
    <row r="2764" spans="2:51" s="12" customFormat="1" ht="13.5">
      <c r="B2764" s="251"/>
      <c r="C2764" s="252"/>
      <c r="D2764" s="248" t="s">
        <v>218</v>
      </c>
      <c r="E2764" s="253" t="s">
        <v>22</v>
      </c>
      <c r="F2764" s="254" t="s">
        <v>2913</v>
      </c>
      <c r="G2764" s="252"/>
      <c r="H2764" s="255">
        <v>24.16</v>
      </c>
      <c r="I2764" s="256"/>
      <c r="J2764" s="252"/>
      <c r="K2764" s="252"/>
      <c r="L2764" s="257"/>
      <c r="M2764" s="258"/>
      <c r="N2764" s="259"/>
      <c r="O2764" s="259"/>
      <c r="P2764" s="259"/>
      <c r="Q2764" s="259"/>
      <c r="R2764" s="259"/>
      <c r="S2764" s="259"/>
      <c r="T2764" s="260"/>
      <c r="AT2764" s="261" t="s">
        <v>218</v>
      </c>
      <c r="AU2764" s="261" t="s">
        <v>85</v>
      </c>
      <c r="AV2764" s="12" t="s">
        <v>85</v>
      </c>
      <c r="AW2764" s="12" t="s">
        <v>39</v>
      </c>
      <c r="AX2764" s="12" t="s">
        <v>76</v>
      </c>
      <c r="AY2764" s="261" t="s">
        <v>208</v>
      </c>
    </row>
    <row r="2765" spans="2:51" s="12" customFormat="1" ht="13.5">
      <c r="B2765" s="251"/>
      <c r="C2765" s="252"/>
      <c r="D2765" s="248" t="s">
        <v>218</v>
      </c>
      <c r="E2765" s="253" t="s">
        <v>22</v>
      </c>
      <c r="F2765" s="254" t="s">
        <v>2914</v>
      </c>
      <c r="G2765" s="252"/>
      <c r="H2765" s="255">
        <v>15.46</v>
      </c>
      <c r="I2765" s="256"/>
      <c r="J2765" s="252"/>
      <c r="K2765" s="252"/>
      <c r="L2765" s="257"/>
      <c r="M2765" s="258"/>
      <c r="N2765" s="259"/>
      <c r="O2765" s="259"/>
      <c r="P2765" s="259"/>
      <c r="Q2765" s="259"/>
      <c r="R2765" s="259"/>
      <c r="S2765" s="259"/>
      <c r="T2765" s="260"/>
      <c r="AT2765" s="261" t="s">
        <v>218</v>
      </c>
      <c r="AU2765" s="261" t="s">
        <v>85</v>
      </c>
      <c r="AV2765" s="12" t="s">
        <v>85</v>
      </c>
      <c r="AW2765" s="12" t="s">
        <v>39</v>
      </c>
      <c r="AX2765" s="12" t="s">
        <v>76</v>
      </c>
      <c r="AY2765" s="261" t="s">
        <v>208</v>
      </c>
    </row>
    <row r="2766" spans="2:51" s="12" customFormat="1" ht="13.5">
      <c r="B2766" s="251"/>
      <c r="C2766" s="252"/>
      <c r="D2766" s="248" t="s">
        <v>218</v>
      </c>
      <c r="E2766" s="253" t="s">
        <v>22</v>
      </c>
      <c r="F2766" s="254" t="s">
        <v>2915</v>
      </c>
      <c r="G2766" s="252"/>
      <c r="H2766" s="255">
        <v>25.56</v>
      </c>
      <c r="I2766" s="256"/>
      <c r="J2766" s="252"/>
      <c r="K2766" s="252"/>
      <c r="L2766" s="257"/>
      <c r="M2766" s="258"/>
      <c r="N2766" s="259"/>
      <c r="O2766" s="259"/>
      <c r="P2766" s="259"/>
      <c r="Q2766" s="259"/>
      <c r="R2766" s="259"/>
      <c r="S2766" s="259"/>
      <c r="T2766" s="260"/>
      <c r="AT2766" s="261" t="s">
        <v>218</v>
      </c>
      <c r="AU2766" s="261" t="s">
        <v>85</v>
      </c>
      <c r="AV2766" s="12" t="s">
        <v>85</v>
      </c>
      <c r="AW2766" s="12" t="s">
        <v>39</v>
      </c>
      <c r="AX2766" s="12" t="s">
        <v>76</v>
      </c>
      <c r="AY2766" s="261" t="s">
        <v>208</v>
      </c>
    </row>
    <row r="2767" spans="2:51" s="12" customFormat="1" ht="13.5">
      <c r="B2767" s="251"/>
      <c r="C2767" s="252"/>
      <c r="D2767" s="248" t="s">
        <v>218</v>
      </c>
      <c r="E2767" s="253" t="s">
        <v>22</v>
      </c>
      <c r="F2767" s="254" t="s">
        <v>2916</v>
      </c>
      <c r="G2767" s="252"/>
      <c r="H2767" s="255">
        <v>30.235</v>
      </c>
      <c r="I2767" s="256"/>
      <c r="J2767" s="252"/>
      <c r="K2767" s="252"/>
      <c r="L2767" s="257"/>
      <c r="M2767" s="258"/>
      <c r="N2767" s="259"/>
      <c r="O2767" s="259"/>
      <c r="P2767" s="259"/>
      <c r="Q2767" s="259"/>
      <c r="R2767" s="259"/>
      <c r="S2767" s="259"/>
      <c r="T2767" s="260"/>
      <c r="AT2767" s="261" t="s">
        <v>218</v>
      </c>
      <c r="AU2767" s="261" t="s">
        <v>85</v>
      </c>
      <c r="AV2767" s="12" t="s">
        <v>85</v>
      </c>
      <c r="AW2767" s="12" t="s">
        <v>39</v>
      </c>
      <c r="AX2767" s="12" t="s">
        <v>76</v>
      </c>
      <c r="AY2767" s="261" t="s">
        <v>208</v>
      </c>
    </row>
    <row r="2768" spans="2:51" s="12" customFormat="1" ht="13.5">
      <c r="B2768" s="251"/>
      <c r="C2768" s="252"/>
      <c r="D2768" s="248" t="s">
        <v>218</v>
      </c>
      <c r="E2768" s="253" t="s">
        <v>22</v>
      </c>
      <c r="F2768" s="254" t="s">
        <v>2917</v>
      </c>
      <c r="G2768" s="252"/>
      <c r="H2768" s="255">
        <v>14.29</v>
      </c>
      <c r="I2768" s="256"/>
      <c r="J2768" s="252"/>
      <c r="K2768" s="252"/>
      <c r="L2768" s="257"/>
      <c r="M2768" s="258"/>
      <c r="N2768" s="259"/>
      <c r="O2768" s="259"/>
      <c r="P2768" s="259"/>
      <c r="Q2768" s="259"/>
      <c r="R2768" s="259"/>
      <c r="S2768" s="259"/>
      <c r="T2768" s="260"/>
      <c r="AT2768" s="261" t="s">
        <v>218</v>
      </c>
      <c r="AU2768" s="261" t="s">
        <v>85</v>
      </c>
      <c r="AV2768" s="12" t="s">
        <v>85</v>
      </c>
      <c r="AW2768" s="12" t="s">
        <v>39</v>
      </c>
      <c r="AX2768" s="12" t="s">
        <v>76</v>
      </c>
      <c r="AY2768" s="261" t="s">
        <v>208</v>
      </c>
    </row>
    <row r="2769" spans="2:51" s="12" customFormat="1" ht="13.5">
      <c r="B2769" s="251"/>
      <c r="C2769" s="252"/>
      <c r="D2769" s="248" t="s">
        <v>218</v>
      </c>
      <c r="E2769" s="253" t="s">
        <v>22</v>
      </c>
      <c r="F2769" s="254" t="s">
        <v>2918</v>
      </c>
      <c r="G2769" s="252"/>
      <c r="H2769" s="255">
        <v>20.63</v>
      </c>
      <c r="I2769" s="256"/>
      <c r="J2769" s="252"/>
      <c r="K2769" s="252"/>
      <c r="L2769" s="257"/>
      <c r="M2769" s="258"/>
      <c r="N2769" s="259"/>
      <c r="O2769" s="259"/>
      <c r="P2769" s="259"/>
      <c r="Q2769" s="259"/>
      <c r="R2769" s="259"/>
      <c r="S2769" s="259"/>
      <c r="T2769" s="260"/>
      <c r="AT2769" s="261" t="s">
        <v>218</v>
      </c>
      <c r="AU2769" s="261" t="s">
        <v>85</v>
      </c>
      <c r="AV2769" s="12" t="s">
        <v>85</v>
      </c>
      <c r="AW2769" s="12" t="s">
        <v>39</v>
      </c>
      <c r="AX2769" s="12" t="s">
        <v>76</v>
      </c>
      <c r="AY2769" s="261" t="s">
        <v>208</v>
      </c>
    </row>
    <row r="2770" spans="2:51" s="12" customFormat="1" ht="13.5">
      <c r="B2770" s="251"/>
      <c r="C2770" s="252"/>
      <c r="D2770" s="248" t="s">
        <v>218</v>
      </c>
      <c r="E2770" s="253" t="s">
        <v>22</v>
      </c>
      <c r="F2770" s="254" t="s">
        <v>2919</v>
      </c>
      <c r="G2770" s="252"/>
      <c r="H2770" s="255">
        <v>12.53</v>
      </c>
      <c r="I2770" s="256"/>
      <c r="J2770" s="252"/>
      <c r="K2770" s="252"/>
      <c r="L2770" s="257"/>
      <c r="M2770" s="258"/>
      <c r="N2770" s="259"/>
      <c r="O2770" s="259"/>
      <c r="P2770" s="259"/>
      <c r="Q2770" s="259"/>
      <c r="R2770" s="259"/>
      <c r="S2770" s="259"/>
      <c r="T2770" s="260"/>
      <c r="AT2770" s="261" t="s">
        <v>218</v>
      </c>
      <c r="AU2770" s="261" t="s">
        <v>85</v>
      </c>
      <c r="AV2770" s="12" t="s">
        <v>85</v>
      </c>
      <c r="AW2770" s="12" t="s">
        <v>39</v>
      </c>
      <c r="AX2770" s="12" t="s">
        <v>76</v>
      </c>
      <c r="AY2770" s="261" t="s">
        <v>208</v>
      </c>
    </row>
    <row r="2771" spans="2:51" s="15" customFormat="1" ht="13.5">
      <c r="B2771" s="296"/>
      <c r="C2771" s="297"/>
      <c r="D2771" s="248" t="s">
        <v>218</v>
      </c>
      <c r="E2771" s="298" t="s">
        <v>22</v>
      </c>
      <c r="F2771" s="299" t="s">
        <v>710</v>
      </c>
      <c r="G2771" s="297"/>
      <c r="H2771" s="300">
        <v>172.805</v>
      </c>
      <c r="I2771" s="301"/>
      <c r="J2771" s="297"/>
      <c r="K2771" s="297"/>
      <c r="L2771" s="302"/>
      <c r="M2771" s="303"/>
      <c r="N2771" s="304"/>
      <c r="O2771" s="304"/>
      <c r="P2771" s="304"/>
      <c r="Q2771" s="304"/>
      <c r="R2771" s="304"/>
      <c r="S2771" s="304"/>
      <c r="T2771" s="305"/>
      <c r="AT2771" s="306" t="s">
        <v>218</v>
      </c>
      <c r="AU2771" s="306" t="s">
        <v>85</v>
      </c>
      <c r="AV2771" s="15" t="s">
        <v>104</v>
      </c>
      <c r="AW2771" s="15" t="s">
        <v>39</v>
      </c>
      <c r="AX2771" s="15" t="s">
        <v>76</v>
      </c>
      <c r="AY2771" s="306" t="s">
        <v>208</v>
      </c>
    </row>
    <row r="2772" spans="2:51" s="13" customFormat="1" ht="13.5">
      <c r="B2772" s="262"/>
      <c r="C2772" s="263"/>
      <c r="D2772" s="248" t="s">
        <v>218</v>
      </c>
      <c r="E2772" s="264" t="s">
        <v>22</v>
      </c>
      <c r="F2772" s="265" t="s">
        <v>259</v>
      </c>
      <c r="G2772" s="263"/>
      <c r="H2772" s="266">
        <v>828.938</v>
      </c>
      <c r="I2772" s="267"/>
      <c r="J2772" s="263"/>
      <c r="K2772" s="263"/>
      <c r="L2772" s="268"/>
      <c r="M2772" s="269"/>
      <c r="N2772" s="270"/>
      <c r="O2772" s="270"/>
      <c r="P2772" s="270"/>
      <c r="Q2772" s="270"/>
      <c r="R2772" s="270"/>
      <c r="S2772" s="270"/>
      <c r="T2772" s="271"/>
      <c r="AT2772" s="272" t="s">
        <v>218</v>
      </c>
      <c r="AU2772" s="272" t="s">
        <v>85</v>
      </c>
      <c r="AV2772" s="13" t="s">
        <v>121</v>
      </c>
      <c r="AW2772" s="13" t="s">
        <v>39</v>
      </c>
      <c r="AX2772" s="13" t="s">
        <v>18</v>
      </c>
      <c r="AY2772" s="272" t="s">
        <v>208</v>
      </c>
    </row>
    <row r="2773" spans="2:65" s="1" customFormat="1" ht="25.5" customHeight="1">
      <c r="B2773" s="48"/>
      <c r="C2773" s="236" t="s">
        <v>2920</v>
      </c>
      <c r="D2773" s="236" t="s">
        <v>210</v>
      </c>
      <c r="E2773" s="237" t="s">
        <v>2921</v>
      </c>
      <c r="F2773" s="238" t="s">
        <v>2922</v>
      </c>
      <c r="G2773" s="239" t="s">
        <v>269</v>
      </c>
      <c r="H2773" s="240">
        <v>10.8</v>
      </c>
      <c r="I2773" s="241"/>
      <c r="J2773" s="242">
        <f>ROUND(I2773*H2773,2)</f>
        <v>0</v>
      </c>
      <c r="K2773" s="238" t="s">
        <v>214</v>
      </c>
      <c r="L2773" s="74"/>
      <c r="M2773" s="243" t="s">
        <v>22</v>
      </c>
      <c r="N2773" s="244" t="s">
        <v>47</v>
      </c>
      <c r="O2773" s="49"/>
      <c r="P2773" s="245">
        <f>O2773*H2773</f>
        <v>0</v>
      </c>
      <c r="Q2773" s="245">
        <v>0.0002</v>
      </c>
      <c r="R2773" s="245">
        <f>Q2773*H2773</f>
        <v>0.0021600000000000005</v>
      </c>
      <c r="S2773" s="245">
        <v>0</v>
      </c>
      <c r="T2773" s="246">
        <f>S2773*H2773</f>
        <v>0</v>
      </c>
      <c r="AR2773" s="26" t="s">
        <v>300</v>
      </c>
      <c r="AT2773" s="26" t="s">
        <v>210</v>
      </c>
      <c r="AU2773" s="26" t="s">
        <v>85</v>
      </c>
      <c r="AY2773" s="26" t="s">
        <v>208</v>
      </c>
      <c r="BE2773" s="247">
        <f>IF(N2773="základní",J2773,0)</f>
        <v>0</v>
      </c>
      <c r="BF2773" s="247">
        <f>IF(N2773="snížená",J2773,0)</f>
        <v>0</v>
      </c>
      <c r="BG2773" s="247">
        <f>IF(N2773="zákl. přenesená",J2773,0)</f>
        <v>0</v>
      </c>
      <c r="BH2773" s="247">
        <f>IF(N2773="sníž. přenesená",J2773,0)</f>
        <v>0</v>
      </c>
      <c r="BI2773" s="247">
        <f>IF(N2773="nulová",J2773,0)</f>
        <v>0</v>
      </c>
      <c r="BJ2773" s="26" t="s">
        <v>18</v>
      </c>
      <c r="BK2773" s="247">
        <f>ROUND(I2773*H2773,2)</f>
        <v>0</v>
      </c>
      <c r="BL2773" s="26" t="s">
        <v>300</v>
      </c>
      <c r="BM2773" s="26" t="s">
        <v>2923</v>
      </c>
    </row>
    <row r="2774" spans="2:47" s="1" customFormat="1" ht="13.5">
      <c r="B2774" s="48"/>
      <c r="C2774" s="76"/>
      <c r="D2774" s="248" t="s">
        <v>216</v>
      </c>
      <c r="E2774" s="76"/>
      <c r="F2774" s="249" t="s">
        <v>2881</v>
      </c>
      <c r="G2774" s="76"/>
      <c r="H2774" s="76"/>
      <c r="I2774" s="206"/>
      <c r="J2774" s="76"/>
      <c r="K2774" s="76"/>
      <c r="L2774" s="74"/>
      <c r="M2774" s="250"/>
      <c r="N2774" s="49"/>
      <c r="O2774" s="49"/>
      <c r="P2774" s="49"/>
      <c r="Q2774" s="49"/>
      <c r="R2774" s="49"/>
      <c r="S2774" s="49"/>
      <c r="T2774" s="97"/>
      <c r="AT2774" s="26" t="s">
        <v>216</v>
      </c>
      <c r="AU2774" s="26" t="s">
        <v>85</v>
      </c>
    </row>
    <row r="2775" spans="2:51" s="14" customFormat="1" ht="13.5">
      <c r="B2775" s="273"/>
      <c r="C2775" s="274"/>
      <c r="D2775" s="248" t="s">
        <v>218</v>
      </c>
      <c r="E2775" s="275" t="s">
        <v>22</v>
      </c>
      <c r="F2775" s="276" t="s">
        <v>681</v>
      </c>
      <c r="G2775" s="274"/>
      <c r="H2775" s="275" t="s">
        <v>22</v>
      </c>
      <c r="I2775" s="277"/>
      <c r="J2775" s="274"/>
      <c r="K2775" s="274"/>
      <c r="L2775" s="278"/>
      <c r="M2775" s="279"/>
      <c r="N2775" s="280"/>
      <c r="O2775" s="280"/>
      <c r="P2775" s="280"/>
      <c r="Q2775" s="280"/>
      <c r="R2775" s="280"/>
      <c r="S2775" s="280"/>
      <c r="T2775" s="281"/>
      <c r="AT2775" s="282" t="s">
        <v>218</v>
      </c>
      <c r="AU2775" s="282" t="s">
        <v>85</v>
      </c>
      <c r="AV2775" s="14" t="s">
        <v>18</v>
      </c>
      <c r="AW2775" s="14" t="s">
        <v>39</v>
      </c>
      <c r="AX2775" s="14" t="s">
        <v>76</v>
      </c>
      <c r="AY2775" s="282" t="s">
        <v>208</v>
      </c>
    </row>
    <row r="2776" spans="2:51" s="12" customFormat="1" ht="13.5">
      <c r="B2776" s="251"/>
      <c r="C2776" s="252"/>
      <c r="D2776" s="248" t="s">
        <v>218</v>
      </c>
      <c r="E2776" s="253" t="s">
        <v>22</v>
      </c>
      <c r="F2776" s="254" t="s">
        <v>2924</v>
      </c>
      <c r="G2776" s="252"/>
      <c r="H2776" s="255">
        <v>1.8</v>
      </c>
      <c r="I2776" s="256"/>
      <c r="J2776" s="252"/>
      <c r="K2776" s="252"/>
      <c r="L2776" s="257"/>
      <c r="M2776" s="258"/>
      <c r="N2776" s="259"/>
      <c r="O2776" s="259"/>
      <c r="P2776" s="259"/>
      <c r="Q2776" s="259"/>
      <c r="R2776" s="259"/>
      <c r="S2776" s="259"/>
      <c r="T2776" s="260"/>
      <c r="AT2776" s="261" t="s">
        <v>218</v>
      </c>
      <c r="AU2776" s="261" t="s">
        <v>85</v>
      </c>
      <c r="AV2776" s="12" t="s">
        <v>85</v>
      </c>
      <c r="AW2776" s="12" t="s">
        <v>39</v>
      </c>
      <c r="AX2776" s="12" t="s">
        <v>76</v>
      </c>
      <c r="AY2776" s="261" t="s">
        <v>208</v>
      </c>
    </row>
    <row r="2777" spans="2:51" s="14" customFormat="1" ht="13.5">
      <c r="B2777" s="273"/>
      <c r="C2777" s="274"/>
      <c r="D2777" s="248" t="s">
        <v>218</v>
      </c>
      <c r="E2777" s="275" t="s">
        <v>22</v>
      </c>
      <c r="F2777" s="276" t="s">
        <v>697</v>
      </c>
      <c r="G2777" s="274"/>
      <c r="H2777" s="275" t="s">
        <v>22</v>
      </c>
      <c r="I2777" s="277"/>
      <c r="J2777" s="274"/>
      <c r="K2777" s="274"/>
      <c r="L2777" s="278"/>
      <c r="M2777" s="279"/>
      <c r="N2777" s="280"/>
      <c r="O2777" s="280"/>
      <c r="P2777" s="280"/>
      <c r="Q2777" s="280"/>
      <c r="R2777" s="280"/>
      <c r="S2777" s="280"/>
      <c r="T2777" s="281"/>
      <c r="AT2777" s="282" t="s">
        <v>218</v>
      </c>
      <c r="AU2777" s="282" t="s">
        <v>85</v>
      </c>
      <c r="AV2777" s="14" t="s">
        <v>18</v>
      </c>
      <c r="AW2777" s="14" t="s">
        <v>39</v>
      </c>
      <c r="AX2777" s="14" t="s">
        <v>76</v>
      </c>
      <c r="AY2777" s="282" t="s">
        <v>208</v>
      </c>
    </row>
    <row r="2778" spans="2:51" s="12" customFormat="1" ht="13.5">
      <c r="B2778" s="251"/>
      <c r="C2778" s="252"/>
      <c r="D2778" s="248" t="s">
        <v>218</v>
      </c>
      <c r="E2778" s="253" t="s">
        <v>22</v>
      </c>
      <c r="F2778" s="254" t="s">
        <v>2925</v>
      </c>
      <c r="G2778" s="252"/>
      <c r="H2778" s="255">
        <v>4.5</v>
      </c>
      <c r="I2778" s="256"/>
      <c r="J2778" s="252"/>
      <c r="K2778" s="252"/>
      <c r="L2778" s="257"/>
      <c r="M2778" s="258"/>
      <c r="N2778" s="259"/>
      <c r="O2778" s="259"/>
      <c r="P2778" s="259"/>
      <c r="Q2778" s="259"/>
      <c r="R2778" s="259"/>
      <c r="S2778" s="259"/>
      <c r="T2778" s="260"/>
      <c r="AT2778" s="261" t="s">
        <v>218</v>
      </c>
      <c r="AU2778" s="261" t="s">
        <v>85</v>
      </c>
      <c r="AV2778" s="12" t="s">
        <v>85</v>
      </c>
      <c r="AW2778" s="12" t="s">
        <v>39</v>
      </c>
      <c r="AX2778" s="12" t="s">
        <v>76</v>
      </c>
      <c r="AY2778" s="261" t="s">
        <v>208</v>
      </c>
    </row>
    <row r="2779" spans="2:51" s="14" customFormat="1" ht="13.5">
      <c r="B2779" s="273"/>
      <c r="C2779" s="274"/>
      <c r="D2779" s="248" t="s">
        <v>218</v>
      </c>
      <c r="E2779" s="275" t="s">
        <v>22</v>
      </c>
      <c r="F2779" s="276" t="s">
        <v>705</v>
      </c>
      <c r="G2779" s="274"/>
      <c r="H2779" s="275" t="s">
        <v>22</v>
      </c>
      <c r="I2779" s="277"/>
      <c r="J2779" s="274"/>
      <c r="K2779" s="274"/>
      <c r="L2779" s="278"/>
      <c r="M2779" s="279"/>
      <c r="N2779" s="280"/>
      <c r="O2779" s="280"/>
      <c r="P2779" s="280"/>
      <c r="Q2779" s="280"/>
      <c r="R2779" s="280"/>
      <c r="S2779" s="280"/>
      <c r="T2779" s="281"/>
      <c r="AT2779" s="282" t="s">
        <v>218</v>
      </c>
      <c r="AU2779" s="282" t="s">
        <v>85</v>
      </c>
      <c r="AV2779" s="14" t="s">
        <v>18</v>
      </c>
      <c r="AW2779" s="14" t="s">
        <v>39</v>
      </c>
      <c r="AX2779" s="14" t="s">
        <v>76</v>
      </c>
      <c r="AY2779" s="282" t="s">
        <v>208</v>
      </c>
    </row>
    <row r="2780" spans="2:51" s="12" customFormat="1" ht="13.5">
      <c r="B2780" s="251"/>
      <c r="C2780" s="252"/>
      <c r="D2780" s="248" t="s">
        <v>218</v>
      </c>
      <c r="E2780" s="253" t="s">
        <v>22</v>
      </c>
      <c r="F2780" s="254" t="s">
        <v>2925</v>
      </c>
      <c r="G2780" s="252"/>
      <c r="H2780" s="255">
        <v>4.5</v>
      </c>
      <c r="I2780" s="256"/>
      <c r="J2780" s="252"/>
      <c r="K2780" s="252"/>
      <c r="L2780" s="257"/>
      <c r="M2780" s="258"/>
      <c r="N2780" s="259"/>
      <c r="O2780" s="259"/>
      <c r="P2780" s="259"/>
      <c r="Q2780" s="259"/>
      <c r="R2780" s="259"/>
      <c r="S2780" s="259"/>
      <c r="T2780" s="260"/>
      <c r="AT2780" s="261" t="s">
        <v>218</v>
      </c>
      <c r="AU2780" s="261" t="s">
        <v>85</v>
      </c>
      <c r="AV2780" s="12" t="s">
        <v>85</v>
      </c>
      <c r="AW2780" s="12" t="s">
        <v>39</v>
      </c>
      <c r="AX2780" s="12" t="s">
        <v>76</v>
      </c>
      <c r="AY2780" s="261" t="s">
        <v>208</v>
      </c>
    </row>
    <row r="2781" spans="2:51" s="13" customFormat="1" ht="13.5">
      <c r="B2781" s="262"/>
      <c r="C2781" s="263"/>
      <c r="D2781" s="248" t="s">
        <v>218</v>
      </c>
      <c r="E2781" s="264" t="s">
        <v>22</v>
      </c>
      <c r="F2781" s="265" t="s">
        <v>259</v>
      </c>
      <c r="G2781" s="263"/>
      <c r="H2781" s="266">
        <v>10.8</v>
      </c>
      <c r="I2781" s="267"/>
      <c r="J2781" s="263"/>
      <c r="K2781" s="263"/>
      <c r="L2781" s="268"/>
      <c r="M2781" s="269"/>
      <c r="N2781" s="270"/>
      <c r="O2781" s="270"/>
      <c r="P2781" s="270"/>
      <c r="Q2781" s="270"/>
      <c r="R2781" s="270"/>
      <c r="S2781" s="270"/>
      <c r="T2781" s="271"/>
      <c r="AT2781" s="272" t="s">
        <v>218</v>
      </c>
      <c r="AU2781" s="272" t="s">
        <v>85</v>
      </c>
      <c r="AV2781" s="13" t="s">
        <v>121</v>
      </c>
      <c r="AW2781" s="13" t="s">
        <v>39</v>
      </c>
      <c r="AX2781" s="13" t="s">
        <v>18</v>
      </c>
      <c r="AY2781" s="272" t="s">
        <v>208</v>
      </c>
    </row>
    <row r="2782" spans="2:65" s="1" customFormat="1" ht="16.5" customHeight="1">
      <c r="B2782" s="48"/>
      <c r="C2782" s="286" t="s">
        <v>2926</v>
      </c>
      <c r="D2782" s="286" t="s">
        <v>468</v>
      </c>
      <c r="E2782" s="287" t="s">
        <v>2927</v>
      </c>
      <c r="F2782" s="288" t="s">
        <v>2928</v>
      </c>
      <c r="G2782" s="289" t="s">
        <v>269</v>
      </c>
      <c r="H2782" s="290">
        <v>15</v>
      </c>
      <c r="I2782" s="291"/>
      <c r="J2782" s="292">
        <f>ROUND(I2782*H2782,2)</f>
        <v>0</v>
      </c>
      <c r="K2782" s="288" t="s">
        <v>214</v>
      </c>
      <c r="L2782" s="293"/>
      <c r="M2782" s="294" t="s">
        <v>22</v>
      </c>
      <c r="N2782" s="295" t="s">
        <v>47</v>
      </c>
      <c r="O2782" s="49"/>
      <c r="P2782" s="245">
        <f>O2782*H2782</f>
        <v>0</v>
      </c>
      <c r="Q2782" s="245">
        <v>6E-05</v>
      </c>
      <c r="R2782" s="245">
        <f>Q2782*H2782</f>
        <v>0.0009</v>
      </c>
      <c r="S2782" s="245">
        <v>0</v>
      </c>
      <c r="T2782" s="246">
        <f>S2782*H2782</f>
        <v>0</v>
      </c>
      <c r="AR2782" s="26" t="s">
        <v>559</v>
      </c>
      <c r="AT2782" s="26" t="s">
        <v>468</v>
      </c>
      <c r="AU2782" s="26" t="s">
        <v>85</v>
      </c>
      <c r="AY2782" s="26" t="s">
        <v>208</v>
      </c>
      <c r="BE2782" s="247">
        <f>IF(N2782="základní",J2782,0)</f>
        <v>0</v>
      </c>
      <c r="BF2782" s="247">
        <f>IF(N2782="snížená",J2782,0)</f>
        <v>0</v>
      </c>
      <c r="BG2782" s="247">
        <f>IF(N2782="zákl. přenesená",J2782,0)</f>
        <v>0</v>
      </c>
      <c r="BH2782" s="247">
        <f>IF(N2782="sníž. přenesená",J2782,0)</f>
        <v>0</v>
      </c>
      <c r="BI2782" s="247">
        <f>IF(N2782="nulová",J2782,0)</f>
        <v>0</v>
      </c>
      <c r="BJ2782" s="26" t="s">
        <v>18</v>
      </c>
      <c r="BK2782" s="247">
        <f>ROUND(I2782*H2782,2)</f>
        <v>0</v>
      </c>
      <c r="BL2782" s="26" t="s">
        <v>300</v>
      </c>
      <c r="BM2782" s="26" t="s">
        <v>2929</v>
      </c>
    </row>
    <row r="2783" spans="2:51" s="12" customFormat="1" ht="13.5">
      <c r="B2783" s="251"/>
      <c r="C2783" s="252"/>
      <c r="D2783" s="248" t="s">
        <v>218</v>
      </c>
      <c r="E2783" s="252"/>
      <c r="F2783" s="254" t="s">
        <v>2930</v>
      </c>
      <c r="G2783" s="252"/>
      <c r="H2783" s="255">
        <v>15</v>
      </c>
      <c r="I2783" s="256"/>
      <c r="J2783" s="252"/>
      <c r="K2783" s="252"/>
      <c r="L2783" s="257"/>
      <c r="M2783" s="258"/>
      <c r="N2783" s="259"/>
      <c r="O2783" s="259"/>
      <c r="P2783" s="259"/>
      <c r="Q2783" s="259"/>
      <c r="R2783" s="259"/>
      <c r="S2783" s="259"/>
      <c r="T2783" s="260"/>
      <c r="AT2783" s="261" t="s">
        <v>218</v>
      </c>
      <c r="AU2783" s="261" t="s">
        <v>85</v>
      </c>
      <c r="AV2783" s="12" t="s">
        <v>85</v>
      </c>
      <c r="AW2783" s="12" t="s">
        <v>6</v>
      </c>
      <c r="AX2783" s="12" t="s">
        <v>18</v>
      </c>
      <c r="AY2783" s="261" t="s">
        <v>208</v>
      </c>
    </row>
    <row r="2784" spans="2:65" s="1" customFormat="1" ht="25.5" customHeight="1">
      <c r="B2784" s="48"/>
      <c r="C2784" s="236" t="s">
        <v>2931</v>
      </c>
      <c r="D2784" s="236" t="s">
        <v>210</v>
      </c>
      <c r="E2784" s="237" t="s">
        <v>2932</v>
      </c>
      <c r="F2784" s="238" t="s">
        <v>2933</v>
      </c>
      <c r="G2784" s="239" t="s">
        <v>213</v>
      </c>
      <c r="H2784" s="240">
        <v>200.339</v>
      </c>
      <c r="I2784" s="241"/>
      <c r="J2784" s="242">
        <f>ROUND(I2784*H2784,2)</f>
        <v>0</v>
      </c>
      <c r="K2784" s="238" t="s">
        <v>214</v>
      </c>
      <c r="L2784" s="74"/>
      <c r="M2784" s="243" t="s">
        <v>22</v>
      </c>
      <c r="N2784" s="244" t="s">
        <v>47</v>
      </c>
      <c r="O2784" s="49"/>
      <c r="P2784" s="245">
        <f>O2784*H2784</f>
        <v>0</v>
      </c>
      <c r="Q2784" s="245">
        <v>0.00463</v>
      </c>
      <c r="R2784" s="245">
        <f>Q2784*H2784</f>
        <v>0.92756957</v>
      </c>
      <c r="S2784" s="245">
        <v>0</v>
      </c>
      <c r="T2784" s="246">
        <f>S2784*H2784</f>
        <v>0</v>
      </c>
      <c r="AR2784" s="26" t="s">
        <v>300</v>
      </c>
      <c r="AT2784" s="26" t="s">
        <v>210</v>
      </c>
      <c r="AU2784" s="26" t="s">
        <v>85</v>
      </c>
      <c r="AY2784" s="26" t="s">
        <v>208</v>
      </c>
      <c r="BE2784" s="247">
        <f>IF(N2784="základní",J2784,0)</f>
        <v>0</v>
      </c>
      <c r="BF2784" s="247">
        <f>IF(N2784="snížená",J2784,0)</f>
        <v>0</v>
      </c>
      <c r="BG2784" s="247">
        <f>IF(N2784="zákl. přenesená",J2784,0)</f>
        <v>0</v>
      </c>
      <c r="BH2784" s="247">
        <f>IF(N2784="sníž. přenesená",J2784,0)</f>
        <v>0</v>
      </c>
      <c r="BI2784" s="247">
        <f>IF(N2784="nulová",J2784,0)</f>
        <v>0</v>
      </c>
      <c r="BJ2784" s="26" t="s">
        <v>18</v>
      </c>
      <c r="BK2784" s="247">
        <f>ROUND(I2784*H2784,2)</f>
        <v>0</v>
      </c>
      <c r="BL2784" s="26" t="s">
        <v>300</v>
      </c>
      <c r="BM2784" s="26" t="s">
        <v>2934</v>
      </c>
    </row>
    <row r="2785" spans="2:47" s="1" customFormat="1" ht="13.5">
      <c r="B2785" s="48"/>
      <c r="C2785" s="76"/>
      <c r="D2785" s="248" t="s">
        <v>216</v>
      </c>
      <c r="E2785" s="76"/>
      <c r="F2785" s="249" t="s">
        <v>2935</v>
      </c>
      <c r="G2785" s="76"/>
      <c r="H2785" s="76"/>
      <c r="I2785" s="206"/>
      <c r="J2785" s="76"/>
      <c r="K2785" s="76"/>
      <c r="L2785" s="74"/>
      <c r="M2785" s="250"/>
      <c r="N2785" s="49"/>
      <c r="O2785" s="49"/>
      <c r="P2785" s="49"/>
      <c r="Q2785" s="49"/>
      <c r="R2785" s="49"/>
      <c r="S2785" s="49"/>
      <c r="T2785" s="97"/>
      <c r="AT2785" s="26" t="s">
        <v>216</v>
      </c>
      <c r="AU2785" s="26" t="s">
        <v>85</v>
      </c>
    </row>
    <row r="2786" spans="2:51" s="14" customFormat="1" ht="13.5">
      <c r="B2786" s="273"/>
      <c r="C2786" s="274"/>
      <c r="D2786" s="248" t="s">
        <v>218</v>
      </c>
      <c r="E2786" s="275" t="s">
        <v>22</v>
      </c>
      <c r="F2786" s="276" t="s">
        <v>2936</v>
      </c>
      <c r="G2786" s="274"/>
      <c r="H2786" s="275" t="s">
        <v>22</v>
      </c>
      <c r="I2786" s="277"/>
      <c r="J2786" s="274"/>
      <c r="K2786" s="274"/>
      <c r="L2786" s="278"/>
      <c r="M2786" s="279"/>
      <c r="N2786" s="280"/>
      <c r="O2786" s="280"/>
      <c r="P2786" s="280"/>
      <c r="Q2786" s="280"/>
      <c r="R2786" s="280"/>
      <c r="S2786" s="280"/>
      <c r="T2786" s="281"/>
      <c r="AT2786" s="282" t="s">
        <v>218</v>
      </c>
      <c r="AU2786" s="282" t="s">
        <v>85</v>
      </c>
      <c r="AV2786" s="14" t="s">
        <v>18</v>
      </c>
      <c r="AW2786" s="14" t="s">
        <v>39</v>
      </c>
      <c r="AX2786" s="14" t="s">
        <v>76</v>
      </c>
      <c r="AY2786" s="282" t="s">
        <v>208</v>
      </c>
    </row>
    <row r="2787" spans="2:51" s="14" customFormat="1" ht="13.5">
      <c r="B2787" s="273"/>
      <c r="C2787" s="274"/>
      <c r="D2787" s="248" t="s">
        <v>218</v>
      </c>
      <c r="E2787" s="275" t="s">
        <v>22</v>
      </c>
      <c r="F2787" s="276" t="s">
        <v>751</v>
      </c>
      <c r="G2787" s="274"/>
      <c r="H2787" s="275" t="s">
        <v>22</v>
      </c>
      <c r="I2787" s="277"/>
      <c r="J2787" s="274"/>
      <c r="K2787" s="274"/>
      <c r="L2787" s="278"/>
      <c r="M2787" s="279"/>
      <c r="N2787" s="280"/>
      <c r="O2787" s="280"/>
      <c r="P2787" s="280"/>
      <c r="Q2787" s="280"/>
      <c r="R2787" s="280"/>
      <c r="S2787" s="280"/>
      <c r="T2787" s="281"/>
      <c r="AT2787" s="282" t="s">
        <v>218</v>
      </c>
      <c r="AU2787" s="282" t="s">
        <v>85</v>
      </c>
      <c r="AV2787" s="14" t="s">
        <v>18</v>
      </c>
      <c r="AW2787" s="14" t="s">
        <v>39</v>
      </c>
      <c r="AX2787" s="14" t="s">
        <v>76</v>
      </c>
      <c r="AY2787" s="282" t="s">
        <v>208</v>
      </c>
    </row>
    <row r="2788" spans="2:51" s="12" customFormat="1" ht="13.5">
      <c r="B2788" s="251"/>
      <c r="C2788" s="252"/>
      <c r="D2788" s="248" t="s">
        <v>218</v>
      </c>
      <c r="E2788" s="253" t="s">
        <v>22</v>
      </c>
      <c r="F2788" s="254" t="s">
        <v>1502</v>
      </c>
      <c r="G2788" s="252"/>
      <c r="H2788" s="255">
        <v>3.762</v>
      </c>
      <c r="I2788" s="256"/>
      <c r="J2788" s="252"/>
      <c r="K2788" s="252"/>
      <c r="L2788" s="257"/>
      <c r="M2788" s="258"/>
      <c r="N2788" s="259"/>
      <c r="O2788" s="259"/>
      <c r="P2788" s="259"/>
      <c r="Q2788" s="259"/>
      <c r="R2788" s="259"/>
      <c r="S2788" s="259"/>
      <c r="T2788" s="260"/>
      <c r="AT2788" s="261" t="s">
        <v>218</v>
      </c>
      <c r="AU2788" s="261" t="s">
        <v>85</v>
      </c>
      <c r="AV2788" s="12" t="s">
        <v>85</v>
      </c>
      <c r="AW2788" s="12" t="s">
        <v>39</v>
      </c>
      <c r="AX2788" s="12" t="s">
        <v>76</v>
      </c>
      <c r="AY2788" s="261" t="s">
        <v>208</v>
      </c>
    </row>
    <row r="2789" spans="2:51" s="12" customFormat="1" ht="13.5">
      <c r="B2789" s="251"/>
      <c r="C2789" s="252"/>
      <c r="D2789" s="248" t="s">
        <v>218</v>
      </c>
      <c r="E2789" s="253" t="s">
        <v>22</v>
      </c>
      <c r="F2789" s="254" t="s">
        <v>1503</v>
      </c>
      <c r="G2789" s="252"/>
      <c r="H2789" s="255">
        <v>5.002</v>
      </c>
      <c r="I2789" s="256"/>
      <c r="J2789" s="252"/>
      <c r="K2789" s="252"/>
      <c r="L2789" s="257"/>
      <c r="M2789" s="258"/>
      <c r="N2789" s="259"/>
      <c r="O2789" s="259"/>
      <c r="P2789" s="259"/>
      <c r="Q2789" s="259"/>
      <c r="R2789" s="259"/>
      <c r="S2789" s="259"/>
      <c r="T2789" s="260"/>
      <c r="AT2789" s="261" t="s">
        <v>218</v>
      </c>
      <c r="AU2789" s="261" t="s">
        <v>85</v>
      </c>
      <c r="AV2789" s="12" t="s">
        <v>85</v>
      </c>
      <c r="AW2789" s="12" t="s">
        <v>39</v>
      </c>
      <c r="AX2789" s="12" t="s">
        <v>76</v>
      </c>
      <c r="AY2789" s="261" t="s">
        <v>208</v>
      </c>
    </row>
    <row r="2790" spans="2:51" s="12" customFormat="1" ht="13.5">
      <c r="B2790" s="251"/>
      <c r="C2790" s="252"/>
      <c r="D2790" s="248" t="s">
        <v>218</v>
      </c>
      <c r="E2790" s="253" t="s">
        <v>22</v>
      </c>
      <c r="F2790" s="254" t="s">
        <v>1504</v>
      </c>
      <c r="G2790" s="252"/>
      <c r="H2790" s="255">
        <v>1.878</v>
      </c>
      <c r="I2790" s="256"/>
      <c r="J2790" s="252"/>
      <c r="K2790" s="252"/>
      <c r="L2790" s="257"/>
      <c r="M2790" s="258"/>
      <c r="N2790" s="259"/>
      <c r="O2790" s="259"/>
      <c r="P2790" s="259"/>
      <c r="Q2790" s="259"/>
      <c r="R2790" s="259"/>
      <c r="S2790" s="259"/>
      <c r="T2790" s="260"/>
      <c r="AT2790" s="261" t="s">
        <v>218</v>
      </c>
      <c r="AU2790" s="261" t="s">
        <v>85</v>
      </c>
      <c r="AV2790" s="12" t="s">
        <v>85</v>
      </c>
      <c r="AW2790" s="12" t="s">
        <v>39</v>
      </c>
      <c r="AX2790" s="12" t="s">
        <v>76</v>
      </c>
      <c r="AY2790" s="261" t="s">
        <v>208</v>
      </c>
    </row>
    <row r="2791" spans="2:51" s="12" customFormat="1" ht="13.5">
      <c r="B2791" s="251"/>
      <c r="C2791" s="252"/>
      <c r="D2791" s="248" t="s">
        <v>218</v>
      </c>
      <c r="E2791" s="253" t="s">
        <v>22</v>
      </c>
      <c r="F2791" s="254" t="s">
        <v>1505</v>
      </c>
      <c r="G2791" s="252"/>
      <c r="H2791" s="255">
        <v>5.087</v>
      </c>
      <c r="I2791" s="256"/>
      <c r="J2791" s="252"/>
      <c r="K2791" s="252"/>
      <c r="L2791" s="257"/>
      <c r="M2791" s="258"/>
      <c r="N2791" s="259"/>
      <c r="O2791" s="259"/>
      <c r="P2791" s="259"/>
      <c r="Q2791" s="259"/>
      <c r="R2791" s="259"/>
      <c r="S2791" s="259"/>
      <c r="T2791" s="260"/>
      <c r="AT2791" s="261" t="s">
        <v>218</v>
      </c>
      <c r="AU2791" s="261" t="s">
        <v>85</v>
      </c>
      <c r="AV2791" s="12" t="s">
        <v>85</v>
      </c>
      <c r="AW2791" s="12" t="s">
        <v>39</v>
      </c>
      <c r="AX2791" s="12" t="s">
        <v>76</v>
      </c>
      <c r="AY2791" s="261" t="s">
        <v>208</v>
      </c>
    </row>
    <row r="2792" spans="2:51" s="12" customFormat="1" ht="13.5">
      <c r="B2792" s="251"/>
      <c r="C2792" s="252"/>
      <c r="D2792" s="248" t="s">
        <v>218</v>
      </c>
      <c r="E2792" s="253" t="s">
        <v>22</v>
      </c>
      <c r="F2792" s="254" t="s">
        <v>1506</v>
      </c>
      <c r="G2792" s="252"/>
      <c r="H2792" s="255">
        <v>5.16</v>
      </c>
      <c r="I2792" s="256"/>
      <c r="J2792" s="252"/>
      <c r="K2792" s="252"/>
      <c r="L2792" s="257"/>
      <c r="M2792" s="258"/>
      <c r="N2792" s="259"/>
      <c r="O2792" s="259"/>
      <c r="P2792" s="259"/>
      <c r="Q2792" s="259"/>
      <c r="R2792" s="259"/>
      <c r="S2792" s="259"/>
      <c r="T2792" s="260"/>
      <c r="AT2792" s="261" t="s">
        <v>218</v>
      </c>
      <c r="AU2792" s="261" t="s">
        <v>85</v>
      </c>
      <c r="AV2792" s="12" t="s">
        <v>85</v>
      </c>
      <c r="AW2792" s="12" t="s">
        <v>39</v>
      </c>
      <c r="AX2792" s="12" t="s">
        <v>76</v>
      </c>
      <c r="AY2792" s="261" t="s">
        <v>208</v>
      </c>
    </row>
    <row r="2793" spans="2:51" s="12" customFormat="1" ht="13.5">
      <c r="B2793" s="251"/>
      <c r="C2793" s="252"/>
      <c r="D2793" s="248" t="s">
        <v>218</v>
      </c>
      <c r="E2793" s="253" t="s">
        <v>22</v>
      </c>
      <c r="F2793" s="254" t="s">
        <v>1513</v>
      </c>
      <c r="G2793" s="252"/>
      <c r="H2793" s="255">
        <v>43.559</v>
      </c>
      <c r="I2793" s="256"/>
      <c r="J2793" s="252"/>
      <c r="K2793" s="252"/>
      <c r="L2793" s="257"/>
      <c r="M2793" s="258"/>
      <c r="N2793" s="259"/>
      <c r="O2793" s="259"/>
      <c r="P2793" s="259"/>
      <c r="Q2793" s="259"/>
      <c r="R2793" s="259"/>
      <c r="S2793" s="259"/>
      <c r="T2793" s="260"/>
      <c r="AT2793" s="261" t="s">
        <v>218</v>
      </c>
      <c r="AU2793" s="261" t="s">
        <v>85</v>
      </c>
      <c r="AV2793" s="12" t="s">
        <v>85</v>
      </c>
      <c r="AW2793" s="12" t="s">
        <v>39</v>
      </c>
      <c r="AX2793" s="12" t="s">
        <v>76</v>
      </c>
      <c r="AY2793" s="261" t="s">
        <v>208</v>
      </c>
    </row>
    <row r="2794" spans="2:51" s="15" customFormat="1" ht="13.5">
      <c r="B2794" s="296"/>
      <c r="C2794" s="297"/>
      <c r="D2794" s="248" t="s">
        <v>218</v>
      </c>
      <c r="E2794" s="298" t="s">
        <v>22</v>
      </c>
      <c r="F2794" s="299" t="s">
        <v>695</v>
      </c>
      <c r="G2794" s="297"/>
      <c r="H2794" s="300">
        <v>64.448</v>
      </c>
      <c r="I2794" s="301"/>
      <c r="J2794" s="297"/>
      <c r="K2794" s="297"/>
      <c r="L2794" s="302"/>
      <c r="M2794" s="303"/>
      <c r="N2794" s="304"/>
      <c r="O2794" s="304"/>
      <c r="P2794" s="304"/>
      <c r="Q2794" s="304"/>
      <c r="R2794" s="304"/>
      <c r="S2794" s="304"/>
      <c r="T2794" s="305"/>
      <c r="AT2794" s="306" t="s">
        <v>218</v>
      </c>
      <c r="AU2794" s="306" t="s">
        <v>85</v>
      </c>
      <c r="AV2794" s="15" t="s">
        <v>104</v>
      </c>
      <c r="AW2794" s="15" t="s">
        <v>39</v>
      </c>
      <c r="AX2794" s="15" t="s">
        <v>76</v>
      </c>
      <c r="AY2794" s="306" t="s">
        <v>208</v>
      </c>
    </row>
    <row r="2795" spans="2:51" s="14" customFormat="1" ht="13.5">
      <c r="B2795" s="273"/>
      <c r="C2795" s="274"/>
      <c r="D2795" s="248" t="s">
        <v>218</v>
      </c>
      <c r="E2795" s="275" t="s">
        <v>22</v>
      </c>
      <c r="F2795" s="276" t="s">
        <v>752</v>
      </c>
      <c r="G2795" s="274"/>
      <c r="H2795" s="275" t="s">
        <v>22</v>
      </c>
      <c r="I2795" s="277"/>
      <c r="J2795" s="274"/>
      <c r="K2795" s="274"/>
      <c r="L2795" s="278"/>
      <c r="M2795" s="279"/>
      <c r="N2795" s="280"/>
      <c r="O2795" s="280"/>
      <c r="P2795" s="280"/>
      <c r="Q2795" s="280"/>
      <c r="R2795" s="280"/>
      <c r="S2795" s="280"/>
      <c r="T2795" s="281"/>
      <c r="AT2795" s="282" t="s">
        <v>218</v>
      </c>
      <c r="AU2795" s="282" t="s">
        <v>85</v>
      </c>
      <c r="AV2795" s="14" t="s">
        <v>18</v>
      </c>
      <c r="AW2795" s="14" t="s">
        <v>39</v>
      </c>
      <c r="AX2795" s="14" t="s">
        <v>76</v>
      </c>
      <c r="AY2795" s="282" t="s">
        <v>208</v>
      </c>
    </row>
    <row r="2796" spans="2:51" s="12" customFormat="1" ht="13.5">
      <c r="B2796" s="251"/>
      <c r="C2796" s="252"/>
      <c r="D2796" s="248" t="s">
        <v>218</v>
      </c>
      <c r="E2796" s="253" t="s">
        <v>22</v>
      </c>
      <c r="F2796" s="254" t="s">
        <v>1523</v>
      </c>
      <c r="G2796" s="252"/>
      <c r="H2796" s="255">
        <v>5.723</v>
      </c>
      <c r="I2796" s="256"/>
      <c r="J2796" s="252"/>
      <c r="K2796" s="252"/>
      <c r="L2796" s="257"/>
      <c r="M2796" s="258"/>
      <c r="N2796" s="259"/>
      <c r="O2796" s="259"/>
      <c r="P2796" s="259"/>
      <c r="Q2796" s="259"/>
      <c r="R2796" s="259"/>
      <c r="S2796" s="259"/>
      <c r="T2796" s="260"/>
      <c r="AT2796" s="261" t="s">
        <v>218</v>
      </c>
      <c r="AU2796" s="261" t="s">
        <v>85</v>
      </c>
      <c r="AV2796" s="12" t="s">
        <v>85</v>
      </c>
      <c r="AW2796" s="12" t="s">
        <v>39</v>
      </c>
      <c r="AX2796" s="12" t="s">
        <v>76</v>
      </c>
      <c r="AY2796" s="261" t="s">
        <v>208</v>
      </c>
    </row>
    <row r="2797" spans="2:51" s="12" customFormat="1" ht="13.5">
      <c r="B2797" s="251"/>
      <c r="C2797" s="252"/>
      <c r="D2797" s="248" t="s">
        <v>218</v>
      </c>
      <c r="E2797" s="253" t="s">
        <v>22</v>
      </c>
      <c r="F2797" s="254" t="s">
        <v>1524</v>
      </c>
      <c r="G2797" s="252"/>
      <c r="H2797" s="255">
        <v>13.717</v>
      </c>
      <c r="I2797" s="256"/>
      <c r="J2797" s="252"/>
      <c r="K2797" s="252"/>
      <c r="L2797" s="257"/>
      <c r="M2797" s="258"/>
      <c r="N2797" s="259"/>
      <c r="O2797" s="259"/>
      <c r="P2797" s="259"/>
      <c r="Q2797" s="259"/>
      <c r="R2797" s="259"/>
      <c r="S2797" s="259"/>
      <c r="T2797" s="260"/>
      <c r="AT2797" s="261" t="s">
        <v>218</v>
      </c>
      <c r="AU2797" s="261" t="s">
        <v>85</v>
      </c>
      <c r="AV2797" s="12" t="s">
        <v>85</v>
      </c>
      <c r="AW2797" s="12" t="s">
        <v>39</v>
      </c>
      <c r="AX2797" s="12" t="s">
        <v>76</v>
      </c>
      <c r="AY2797" s="261" t="s">
        <v>208</v>
      </c>
    </row>
    <row r="2798" spans="2:51" s="12" customFormat="1" ht="13.5">
      <c r="B2798" s="251"/>
      <c r="C2798" s="252"/>
      <c r="D2798" s="248" t="s">
        <v>218</v>
      </c>
      <c r="E2798" s="253" t="s">
        <v>22</v>
      </c>
      <c r="F2798" s="254" t="s">
        <v>1525</v>
      </c>
      <c r="G2798" s="252"/>
      <c r="H2798" s="255">
        <v>5.585</v>
      </c>
      <c r="I2798" s="256"/>
      <c r="J2798" s="252"/>
      <c r="K2798" s="252"/>
      <c r="L2798" s="257"/>
      <c r="M2798" s="258"/>
      <c r="N2798" s="259"/>
      <c r="O2798" s="259"/>
      <c r="P2798" s="259"/>
      <c r="Q2798" s="259"/>
      <c r="R2798" s="259"/>
      <c r="S2798" s="259"/>
      <c r="T2798" s="260"/>
      <c r="AT2798" s="261" t="s">
        <v>218</v>
      </c>
      <c r="AU2798" s="261" t="s">
        <v>85</v>
      </c>
      <c r="AV2798" s="12" t="s">
        <v>85</v>
      </c>
      <c r="AW2798" s="12" t="s">
        <v>39</v>
      </c>
      <c r="AX2798" s="12" t="s">
        <v>76</v>
      </c>
      <c r="AY2798" s="261" t="s">
        <v>208</v>
      </c>
    </row>
    <row r="2799" spans="2:51" s="12" customFormat="1" ht="13.5">
      <c r="B2799" s="251"/>
      <c r="C2799" s="252"/>
      <c r="D2799" s="248" t="s">
        <v>218</v>
      </c>
      <c r="E2799" s="253" t="s">
        <v>22</v>
      </c>
      <c r="F2799" s="254" t="s">
        <v>1526</v>
      </c>
      <c r="G2799" s="252"/>
      <c r="H2799" s="255">
        <v>7.648</v>
      </c>
      <c r="I2799" s="256"/>
      <c r="J2799" s="252"/>
      <c r="K2799" s="252"/>
      <c r="L2799" s="257"/>
      <c r="M2799" s="258"/>
      <c r="N2799" s="259"/>
      <c r="O2799" s="259"/>
      <c r="P2799" s="259"/>
      <c r="Q2799" s="259"/>
      <c r="R2799" s="259"/>
      <c r="S2799" s="259"/>
      <c r="T2799" s="260"/>
      <c r="AT2799" s="261" t="s">
        <v>218</v>
      </c>
      <c r="AU2799" s="261" t="s">
        <v>85</v>
      </c>
      <c r="AV2799" s="12" t="s">
        <v>85</v>
      </c>
      <c r="AW2799" s="12" t="s">
        <v>39</v>
      </c>
      <c r="AX2799" s="12" t="s">
        <v>76</v>
      </c>
      <c r="AY2799" s="261" t="s">
        <v>208</v>
      </c>
    </row>
    <row r="2800" spans="2:51" s="12" customFormat="1" ht="13.5">
      <c r="B2800" s="251"/>
      <c r="C2800" s="252"/>
      <c r="D2800" s="248" t="s">
        <v>218</v>
      </c>
      <c r="E2800" s="253" t="s">
        <v>22</v>
      </c>
      <c r="F2800" s="254" t="s">
        <v>1527</v>
      </c>
      <c r="G2800" s="252"/>
      <c r="H2800" s="255">
        <v>11.785</v>
      </c>
      <c r="I2800" s="256"/>
      <c r="J2800" s="252"/>
      <c r="K2800" s="252"/>
      <c r="L2800" s="257"/>
      <c r="M2800" s="258"/>
      <c r="N2800" s="259"/>
      <c r="O2800" s="259"/>
      <c r="P2800" s="259"/>
      <c r="Q2800" s="259"/>
      <c r="R2800" s="259"/>
      <c r="S2800" s="259"/>
      <c r="T2800" s="260"/>
      <c r="AT2800" s="261" t="s">
        <v>218</v>
      </c>
      <c r="AU2800" s="261" t="s">
        <v>85</v>
      </c>
      <c r="AV2800" s="12" t="s">
        <v>85</v>
      </c>
      <c r="AW2800" s="12" t="s">
        <v>39</v>
      </c>
      <c r="AX2800" s="12" t="s">
        <v>76</v>
      </c>
      <c r="AY2800" s="261" t="s">
        <v>208</v>
      </c>
    </row>
    <row r="2801" spans="2:51" s="12" customFormat="1" ht="13.5">
      <c r="B2801" s="251"/>
      <c r="C2801" s="252"/>
      <c r="D2801" s="248" t="s">
        <v>218</v>
      </c>
      <c r="E2801" s="253" t="s">
        <v>22</v>
      </c>
      <c r="F2801" s="254" t="s">
        <v>1528</v>
      </c>
      <c r="G2801" s="252"/>
      <c r="H2801" s="255">
        <v>6.432</v>
      </c>
      <c r="I2801" s="256"/>
      <c r="J2801" s="252"/>
      <c r="K2801" s="252"/>
      <c r="L2801" s="257"/>
      <c r="M2801" s="258"/>
      <c r="N2801" s="259"/>
      <c r="O2801" s="259"/>
      <c r="P2801" s="259"/>
      <c r="Q2801" s="259"/>
      <c r="R2801" s="259"/>
      <c r="S2801" s="259"/>
      <c r="T2801" s="260"/>
      <c r="AT2801" s="261" t="s">
        <v>218</v>
      </c>
      <c r="AU2801" s="261" t="s">
        <v>85</v>
      </c>
      <c r="AV2801" s="12" t="s">
        <v>85</v>
      </c>
      <c r="AW2801" s="12" t="s">
        <v>39</v>
      </c>
      <c r="AX2801" s="12" t="s">
        <v>76</v>
      </c>
      <c r="AY2801" s="261" t="s">
        <v>208</v>
      </c>
    </row>
    <row r="2802" spans="2:51" s="12" customFormat="1" ht="13.5">
      <c r="B2802" s="251"/>
      <c r="C2802" s="252"/>
      <c r="D2802" s="248" t="s">
        <v>218</v>
      </c>
      <c r="E2802" s="253" t="s">
        <v>22</v>
      </c>
      <c r="F2802" s="254" t="s">
        <v>1529</v>
      </c>
      <c r="G2802" s="252"/>
      <c r="H2802" s="255">
        <v>12.081</v>
      </c>
      <c r="I2802" s="256"/>
      <c r="J2802" s="252"/>
      <c r="K2802" s="252"/>
      <c r="L2802" s="257"/>
      <c r="M2802" s="258"/>
      <c r="N2802" s="259"/>
      <c r="O2802" s="259"/>
      <c r="P2802" s="259"/>
      <c r="Q2802" s="259"/>
      <c r="R2802" s="259"/>
      <c r="S2802" s="259"/>
      <c r="T2802" s="260"/>
      <c r="AT2802" s="261" t="s">
        <v>218</v>
      </c>
      <c r="AU2802" s="261" t="s">
        <v>85</v>
      </c>
      <c r="AV2802" s="12" t="s">
        <v>85</v>
      </c>
      <c r="AW2802" s="12" t="s">
        <v>39</v>
      </c>
      <c r="AX2802" s="12" t="s">
        <v>76</v>
      </c>
      <c r="AY2802" s="261" t="s">
        <v>208</v>
      </c>
    </row>
    <row r="2803" spans="2:51" s="12" customFormat="1" ht="13.5">
      <c r="B2803" s="251"/>
      <c r="C2803" s="252"/>
      <c r="D2803" s="248" t="s">
        <v>218</v>
      </c>
      <c r="E2803" s="253" t="s">
        <v>22</v>
      </c>
      <c r="F2803" s="254" t="s">
        <v>1530</v>
      </c>
      <c r="G2803" s="252"/>
      <c r="H2803" s="255">
        <v>4.383</v>
      </c>
      <c r="I2803" s="256"/>
      <c r="J2803" s="252"/>
      <c r="K2803" s="252"/>
      <c r="L2803" s="257"/>
      <c r="M2803" s="258"/>
      <c r="N2803" s="259"/>
      <c r="O2803" s="259"/>
      <c r="P2803" s="259"/>
      <c r="Q2803" s="259"/>
      <c r="R2803" s="259"/>
      <c r="S2803" s="259"/>
      <c r="T2803" s="260"/>
      <c r="AT2803" s="261" t="s">
        <v>218</v>
      </c>
      <c r="AU2803" s="261" t="s">
        <v>85</v>
      </c>
      <c r="AV2803" s="12" t="s">
        <v>85</v>
      </c>
      <c r="AW2803" s="12" t="s">
        <v>39</v>
      </c>
      <c r="AX2803" s="12" t="s">
        <v>76</v>
      </c>
      <c r="AY2803" s="261" t="s">
        <v>208</v>
      </c>
    </row>
    <row r="2804" spans="2:51" s="15" customFormat="1" ht="13.5">
      <c r="B2804" s="296"/>
      <c r="C2804" s="297"/>
      <c r="D2804" s="248" t="s">
        <v>218</v>
      </c>
      <c r="E2804" s="298" t="s">
        <v>22</v>
      </c>
      <c r="F2804" s="299" t="s">
        <v>703</v>
      </c>
      <c r="G2804" s="297"/>
      <c r="H2804" s="300">
        <v>67.354</v>
      </c>
      <c r="I2804" s="301"/>
      <c r="J2804" s="297"/>
      <c r="K2804" s="297"/>
      <c r="L2804" s="302"/>
      <c r="M2804" s="303"/>
      <c r="N2804" s="304"/>
      <c r="O2804" s="304"/>
      <c r="P2804" s="304"/>
      <c r="Q2804" s="304"/>
      <c r="R2804" s="304"/>
      <c r="S2804" s="304"/>
      <c r="T2804" s="305"/>
      <c r="AT2804" s="306" t="s">
        <v>218</v>
      </c>
      <c r="AU2804" s="306" t="s">
        <v>85</v>
      </c>
      <c r="AV2804" s="15" t="s">
        <v>104</v>
      </c>
      <c r="AW2804" s="15" t="s">
        <v>39</v>
      </c>
      <c r="AX2804" s="15" t="s">
        <v>76</v>
      </c>
      <c r="AY2804" s="306" t="s">
        <v>208</v>
      </c>
    </row>
    <row r="2805" spans="2:51" s="14" customFormat="1" ht="13.5">
      <c r="B2805" s="273"/>
      <c r="C2805" s="274"/>
      <c r="D2805" s="248" t="s">
        <v>218</v>
      </c>
      <c r="E2805" s="275" t="s">
        <v>22</v>
      </c>
      <c r="F2805" s="276" t="s">
        <v>753</v>
      </c>
      <c r="G2805" s="274"/>
      <c r="H2805" s="275" t="s">
        <v>22</v>
      </c>
      <c r="I2805" s="277"/>
      <c r="J2805" s="274"/>
      <c r="K2805" s="274"/>
      <c r="L2805" s="278"/>
      <c r="M2805" s="279"/>
      <c r="N2805" s="280"/>
      <c r="O2805" s="280"/>
      <c r="P2805" s="280"/>
      <c r="Q2805" s="280"/>
      <c r="R2805" s="280"/>
      <c r="S2805" s="280"/>
      <c r="T2805" s="281"/>
      <c r="AT2805" s="282" t="s">
        <v>218</v>
      </c>
      <c r="AU2805" s="282" t="s">
        <v>85</v>
      </c>
      <c r="AV2805" s="14" t="s">
        <v>18</v>
      </c>
      <c r="AW2805" s="14" t="s">
        <v>39</v>
      </c>
      <c r="AX2805" s="14" t="s">
        <v>76</v>
      </c>
      <c r="AY2805" s="282" t="s">
        <v>208</v>
      </c>
    </row>
    <row r="2806" spans="2:51" s="12" customFormat="1" ht="13.5">
      <c r="B2806" s="251"/>
      <c r="C2806" s="252"/>
      <c r="D2806" s="248" t="s">
        <v>218</v>
      </c>
      <c r="E2806" s="253" t="s">
        <v>22</v>
      </c>
      <c r="F2806" s="254" t="s">
        <v>1539</v>
      </c>
      <c r="G2806" s="252"/>
      <c r="H2806" s="255">
        <v>5.735</v>
      </c>
      <c r="I2806" s="256"/>
      <c r="J2806" s="252"/>
      <c r="K2806" s="252"/>
      <c r="L2806" s="257"/>
      <c r="M2806" s="258"/>
      <c r="N2806" s="259"/>
      <c r="O2806" s="259"/>
      <c r="P2806" s="259"/>
      <c r="Q2806" s="259"/>
      <c r="R2806" s="259"/>
      <c r="S2806" s="259"/>
      <c r="T2806" s="260"/>
      <c r="AT2806" s="261" t="s">
        <v>218</v>
      </c>
      <c r="AU2806" s="261" t="s">
        <v>85</v>
      </c>
      <c r="AV2806" s="12" t="s">
        <v>85</v>
      </c>
      <c r="AW2806" s="12" t="s">
        <v>39</v>
      </c>
      <c r="AX2806" s="12" t="s">
        <v>76</v>
      </c>
      <c r="AY2806" s="261" t="s">
        <v>208</v>
      </c>
    </row>
    <row r="2807" spans="2:51" s="12" customFormat="1" ht="13.5">
      <c r="B2807" s="251"/>
      <c r="C2807" s="252"/>
      <c r="D2807" s="248" t="s">
        <v>218</v>
      </c>
      <c r="E2807" s="253" t="s">
        <v>22</v>
      </c>
      <c r="F2807" s="254" t="s">
        <v>1540</v>
      </c>
      <c r="G2807" s="252"/>
      <c r="H2807" s="255">
        <v>13.717</v>
      </c>
      <c r="I2807" s="256"/>
      <c r="J2807" s="252"/>
      <c r="K2807" s="252"/>
      <c r="L2807" s="257"/>
      <c r="M2807" s="258"/>
      <c r="N2807" s="259"/>
      <c r="O2807" s="259"/>
      <c r="P2807" s="259"/>
      <c r="Q2807" s="259"/>
      <c r="R2807" s="259"/>
      <c r="S2807" s="259"/>
      <c r="T2807" s="260"/>
      <c r="AT2807" s="261" t="s">
        <v>218</v>
      </c>
      <c r="AU2807" s="261" t="s">
        <v>85</v>
      </c>
      <c r="AV2807" s="12" t="s">
        <v>85</v>
      </c>
      <c r="AW2807" s="12" t="s">
        <v>39</v>
      </c>
      <c r="AX2807" s="12" t="s">
        <v>76</v>
      </c>
      <c r="AY2807" s="261" t="s">
        <v>208</v>
      </c>
    </row>
    <row r="2808" spans="2:51" s="12" customFormat="1" ht="13.5">
      <c r="B2808" s="251"/>
      <c r="C2808" s="252"/>
      <c r="D2808" s="248" t="s">
        <v>218</v>
      </c>
      <c r="E2808" s="253" t="s">
        <v>22</v>
      </c>
      <c r="F2808" s="254" t="s">
        <v>1541</v>
      </c>
      <c r="G2808" s="252"/>
      <c r="H2808" s="255">
        <v>5.585</v>
      </c>
      <c r="I2808" s="256"/>
      <c r="J2808" s="252"/>
      <c r="K2808" s="252"/>
      <c r="L2808" s="257"/>
      <c r="M2808" s="258"/>
      <c r="N2808" s="259"/>
      <c r="O2808" s="259"/>
      <c r="P2808" s="259"/>
      <c r="Q2808" s="259"/>
      <c r="R2808" s="259"/>
      <c r="S2808" s="259"/>
      <c r="T2808" s="260"/>
      <c r="AT2808" s="261" t="s">
        <v>218</v>
      </c>
      <c r="AU2808" s="261" t="s">
        <v>85</v>
      </c>
      <c r="AV2808" s="12" t="s">
        <v>85</v>
      </c>
      <c r="AW2808" s="12" t="s">
        <v>39</v>
      </c>
      <c r="AX2808" s="12" t="s">
        <v>76</v>
      </c>
      <c r="AY2808" s="261" t="s">
        <v>208</v>
      </c>
    </row>
    <row r="2809" spans="2:51" s="12" customFormat="1" ht="13.5">
      <c r="B2809" s="251"/>
      <c r="C2809" s="252"/>
      <c r="D2809" s="248" t="s">
        <v>218</v>
      </c>
      <c r="E2809" s="253" t="s">
        <v>22</v>
      </c>
      <c r="F2809" s="254" t="s">
        <v>1542</v>
      </c>
      <c r="G2809" s="252"/>
      <c r="H2809" s="255">
        <v>7.265</v>
      </c>
      <c r="I2809" s="256"/>
      <c r="J2809" s="252"/>
      <c r="K2809" s="252"/>
      <c r="L2809" s="257"/>
      <c r="M2809" s="258"/>
      <c r="N2809" s="259"/>
      <c r="O2809" s="259"/>
      <c r="P2809" s="259"/>
      <c r="Q2809" s="259"/>
      <c r="R2809" s="259"/>
      <c r="S2809" s="259"/>
      <c r="T2809" s="260"/>
      <c r="AT2809" s="261" t="s">
        <v>218</v>
      </c>
      <c r="AU2809" s="261" t="s">
        <v>85</v>
      </c>
      <c r="AV2809" s="12" t="s">
        <v>85</v>
      </c>
      <c r="AW2809" s="12" t="s">
        <v>39</v>
      </c>
      <c r="AX2809" s="12" t="s">
        <v>76</v>
      </c>
      <c r="AY2809" s="261" t="s">
        <v>208</v>
      </c>
    </row>
    <row r="2810" spans="2:51" s="12" customFormat="1" ht="13.5">
      <c r="B2810" s="251"/>
      <c r="C2810" s="252"/>
      <c r="D2810" s="248" t="s">
        <v>218</v>
      </c>
      <c r="E2810" s="253" t="s">
        <v>22</v>
      </c>
      <c r="F2810" s="254" t="s">
        <v>1543</v>
      </c>
      <c r="G2810" s="252"/>
      <c r="H2810" s="255">
        <v>12.516</v>
      </c>
      <c r="I2810" s="256"/>
      <c r="J2810" s="252"/>
      <c r="K2810" s="252"/>
      <c r="L2810" s="257"/>
      <c r="M2810" s="258"/>
      <c r="N2810" s="259"/>
      <c r="O2810" s="259"/>
      <c r="P2810" s="259"/>
      <c r="Q2810" s="259"/>
      <c r="R2810" s="259"/>
      <c r="S2810" s="259"/>
      <c r="T2810" s="260"/>
      <c r="AT2810" s="261" t="s">
        <v>218</v>
      </c>
      <c r="AU2810" s="261" t="s">
        <v>85</v>
      </c>
      <c r="AV2810" s="12" t="s">
        <v>85</v>
      </c>
      <c r="AW2810" s="12" t="s">
        <v>39</v>
      </c>
      <c r="AX2810" s="12" t="s">
        <v>76</v>
      </c>
      <c r="AY2810" s="261" t="s">
        <v>208</v>
      </c>
    </row>
    <row r="2811" spans="2:51" s="12" customFormat="1" ht="13.5">
      <c r="B2811" s="251"/>
      <c r="C2811" s="252"/>
      <c r="D2811" s="248" t="s">
        <v>218</v>
      </c>
      <c r="E2811" s="253" t="s">
        <v>22</v>
      </c>
      <c r="F2811" s="254" t="s">
        <v>1544</v>
      </c>
      <c r="G2811" s="252"/>
      <c r="H2811" s="255">
        <v>6.432</v>
      </c>
      <c r="I2811" s="256"/>
      <c r="J2811" s="252"/>
      <c r="K2811" s="252"/>
      <c r="L2811" s="257"/>
      <c r="M2811" s="258"/>
      <c r="N2811" s="259"/>
      <c r="O2811" s="259"/>
      <c r="P2811" s="259"/>
      <c r="Q2811" s="259"/>
      <c r="R2811" s="259"/>
      <c r="S2811" s="259"/>
      <c r="T2811" s="260"/>
      <c r="AT2811" s="261" t="s">
        <v>218</v>
      </c>
      <c r="AU2811" s="261" t="s">
        <v>85</v>
      </c>
      <c r="AV2811" s="12" t="s">
        <v>85</v>
      </c>
      <c r="AW2811" s="12" t="s">
        <v>39</v>
      </c>
      <c r="AX2811" s="12" t="s">
        <v>76</v>
      </c>
      <c r="AY2811" s="261" t="s">
        <v>208</v>
      </c>
    </row>
    <row r="2812" spans="2:51" s="12" customFormat="1" ht="13.5">
      <c r="B2812" s="251"/>
      <c r="C2812" s="252"/>
      <c r="D2812" s="248" t="s">
        <v>218</v>
      </c>
      <c r="E2812" s="253" t="s">
        <v>22</v>
      </c>
      <c r="F2812" s="254" t="s">
        <v>1545</v>
      </c>
      <c r="G2812" s="252"/>
      <c r="H2812" s="255">
        <v>12.66</v>
      </c>
      <c r="I2812" s="256"/>
      <c r="J2812" s="252"/>
      <c r="K2812" s="252"/>
      <c r="L2812" s="257"/>
      <c r="M2812" s="258"/>
      <c r="N2812" s="259"/>
      <c r="O2812" s="259"/>
      <c r="P2812" s="259"/>
      <c r="Q2812" s="259"/>
      <c r="R2812" s="259"/>
      <c r="S2812" s="259"/>
      <c r="T2812" s="260"/>
      <c r="AT2812" s="261" t="s">
        <v>218</v>
      </c>
      <c r="AU2812" s="261" t="s">
        <v>85</v>
      </c>
      <c r="AV2812" s="12" t="s">
        <v>85</v>
      </c>
      <c r="AW2812" s="12" t="s">
        <v>39</v>
      </c>
      <c r="AX2812" s="12" t="s">
        <v>76</v>
      </c>
      <c r="AY2812" s="261" t="s">
        <v>208</v>
      </c>
    </row>
    <row r="2813" spans="2:51" s="12" customFormat="1" ht="13.5">
      <c r="B2813" s="251"/>
      <c r="C2813" s="252"/>
      <c r="D2813" s="248" t="s">
        <v>218</v>
      </c>
      <c r="E2813" s="253" t="s">
        <v>22</v>
      </c>
      <c r="F2813" s="254" t="s">
        <v>1546</v>
      </c>
      <c r="G2813" s="252"/>
      <c r="H2813" s="255">
        <v>4.627</v>
      </c>
      <c r="I2813" s="256"/>
      <c r="J2813" s="252"/>
      <c r="K2813" s="252"/>
      <c r="L2813" s="257"/>
      <c r="M2813" s="258"/>
      <c r="N2813" s="259"/>
      <c r="O2813" s="259"/>
      <c r="P2813" s="259"/>
      <c r="Q2813" s="259"/>
      <c r="R2813" s="259"/>
      <c r="S2813" s="259"/>
      <c r="T2813" s="260"/>
      <c r="AT2813" s="261" t="s">
        <v>218</v>
      </c>
      <c r="AU2813" s="261" t="s">
        <v>85</v>
      </c>
      <c r="AV2813" s="12" t="s">
        <v>85</v>
      </c>
      <c r="AW2813" s="12" t="s">
        <v>39</v>
      </c>
      <c r="AX2813" s="12" t="s">
        <v>76</v>
      </c>
      <c r="AY2813" s="261" t="s">
        <v>208</v>
      </c>
    </row>
    <row r="2814" spans="2:51" s="15" customFormat="1" ht="13.5">
      <c r="B2814" s="296"/>
      <c r="C2814" s="297"/>
      <c r="D2814" s="248" t="s">
        <v>218</v>
      </c>
      <c r="E2814" s="298" t="s">
        <v>22</v>
      </c>
      <c r="F2814" s="299" t="s">
        <v>710</v>
      </c>
      <c r="G2814" s="297"/>
      <c r="H2814" s="300">
        <v>68.537</v>
      </c>
      <c r="I2814" s="301"/>
      <c r="J2814" s="297"/>
      <c r="K2814" s="297"/>
      <c r="L2814" s="302"/>
      <c r="M2814" s="303"/>
      <c r="N2814" s="304"/>
      <c r="O2814" s="304"/>
      <c r="P2814" s="304"/>
      <c r="Q2814" s="304"/>
      <c r="R2814" s="304"/>
      <c r="S2814" s="304"/>
      <c r="T2814" s="305"/>
      <c r="AT2814" s="306" t="s">
        <v>218</v>
      </c>
      <c r="AU2814" s="306" t="s">
        <v>85</v>
      </c>
      <c r="AV2814" s="15" t="s">
        <v>104</v>
      </c>
      <c r="AW2814" s="15" t="s">
        <v>39</v>
      </c>
      <c r="AX2814" s="15" t="s">
        <v>76</v>
      </c>
      <c r="AY2814" s="306" t="s">
        <v>208</v>
      </c>
    </row>
    <row r="2815" spans="2:51" s="13" customFormat="1" ht="13.5">
      <c r="B2815" s="262"/>
      <c r="C2815" s="263"/>
      <c r="D2815" s="248" t="s">
        <v>218</v>
      </c>
      <c r="E2815" s="264" t="s">
        <v>22</v>
      </c>
      <c r="F2815" s="265" t="s">
        <v>259</v>
      </c>
      <c r="G2815" s="263"/>
      <c r="H2815" s="266">
        <v>200.339</v>
      </c>
      <c r="I2815" s="267"/>
      <c r="J2815" s="263"/>
      <c r="K2815" s="263"/>
      <c r="L2815" s="268"/>
      <c r="M2815" s="269"/>
      <c r="N2815" s="270"/>
      <c r="O2815" s="270"/>
      <c r="P2815" s="270"/>
      <c r="Q2815" s="270"/>
      <c r="R2815" s="270"/>
      <c r="S2815" s="270"/>
      <c r="T2815" s="271"/>
      <c r="AT2815" s="272" t="s">
        <v>218</v>
      </c>
      <c r="AU2815" s="272" t="s">
        <v>85</v>
      </c>
      <c r="AV2815" s="13" t="s">
        <v>121</v>
      </c>
      <c r="AW2815" s="13" t="s">
        <v>39</v>
      </c>
      <c r="AX2815" s="13" t="s">
        <v>18</v>
      </c>
      <c r="AY2815" s="272" t="s">
        <v>208</v>
      </c>
    </row>
    <row r="2816" spans="2:65" s="1" customFormat="1" ht="16.5" customHeight="1">
      <c r="B2816" s="48"/>
      <c r="C2816" s="236" t="s">
        <v>2937</v>
      </c>
      <c r="D2816" s="236" t="s">
        <v>210</v>
      </c>
      <c r="E2816" s="237" t="s">
        <v>2938</v>
      </c>
      <c r="F2816" s="238" t="s">
        <v>2939</v>
      </c>
      <c r="G2816" s="239" t="s">
        <v>227</v>
      </c>
      <c r="H2816" s="240">
        <v>257.82</v>
      </c>
      <c r="I2816" s="241"/>
      <c r="J2816" s="242">
        <f>ROUND(I2816*H2816,2)</f>
        <v>0</v>
      </c>
      <c r="K2816" s="238" t="s">
        <v>214</v>
      </c>
      <c r="L2816" s="74"/>
      <c r="M2816" s="243" t="s">
        <v>22</v>
      </c>
      <c r="N2816" s="244" t="s">
        <v>47</v>
      </c>
      <c r="O2816" s="49"/>
      <c r="P2816" s="245">
        <f>O2816*H2816</f>
        <v>0</v>
      </c>
      <c r="Q2816" s="245">
        <v>0.00018</v>
      </c>
      <c r="R2816" s="245">
        <f>Q2816*H2816</f>
        <v>0.0464076</v>
      </c>
      <c r="S2816" s="245">
        <v>0</v>
      </c>
      <c r="T2816" s="246">
        <f>S2816*H2816</f>
        <v>0</v>
      </c>
      <c r="AR2816" s="26" t="s">
        <v>300</v>
      </c>
      <c r="AT2816" s="26" t="s">
        <v>210</v>
      </c>
      <c r="AU2816" s="26" t="s">
        <v>85</v>
      </c>
      <c r="AY2816" s="26" t="s">
        <v>208</v>
      </c>
      <c r="BE2816" s="247">
        <f>IF(N2816="základní",J2816,0)</f>
        <v>0</v>
      </c>
      <c r="BF2816" s="247">
        <f>IF(N2816="snížená",J2816,0)</f>
        <v>0</v>
      </c>
      <c r="BG2816" s="247">
        <f>IF(N2816="zákl. přenesená",J2816,0)</f>
        <v>0</v>
      </c>
      <c r="BH2816" s="247">
        <f>IF(N2816="sníž. přenesená",J2816,0)</f>
        <v>0</v>
      </c>
      <c r="BI2816" s="247">
        <f>IF(N2816="nulová",J2816,0)</f>
        <v>0</v>
      </c>
      <c r="BJ2816" s="26" t="s">
        <v>18</v>
      </c>
      <c r="BK2816" s="247">
        <f>ROUND(I2816*H2816,2)</f>
        <v>0</v>
      </c>
      <c r="BL2816" s="26" t="s">
        <v>300</v>
      </c>
      <c r="BM2816" s="26" t="s">
        <v>2940</v>
      </c>
    </row>
    <row r="2817" spans="2:47" s="1" customFormat="1" ht="13.5">
      <c r="B2817" s="48"/>
      <c r="C2817" s="76"/>
      <c r="D2817" s="248" t="s">
        <v>216</v>
      </c>
      <c r="E2817" s="76"/>
      <c r="F2817" s="249" t="s">
        <v>2935</v>
      </c>
      <c r="G2817" s="76"/>
      <c r="H2817" s="76"/>
      <c r="I2817" s="206"/>
      <c r="J2817" s="76"/>
      <c r="K2817" s="76"/>
      <c r="L2817" s="74"/>
      <c r="M2817" s="250"/>
      <c r="N2817" s="49"/>
      <c r="O2817" s="49"/>
      <c r="P2817" s="49"/>
      <c r="Q2817" s="49"/>
      <c r="R2817" s="49"/>
      <c r="S2817" s="49"/>
      <c r="T2817" s="97"/>
      <c r="AT2817" s="26" t="s">
        <v>216</v>
      </c>
      <c r="AU2817" s="26" t="s">
        <v>85</v>
      </c>
    </row>
    <row r="2818" spans="2:51" s="14" customFormat="1" ht="13.5">
      <c r="B2818" s="273"/>
      <c r="C2818" s="274"/>
      <c r="D2818" s="248" t="s">
        <v>218</v>
      </c>
      <c r="E2818" s="275" t="s">
        <v>22</v>
      </c>
      <c r="F2818" s="276" t="s">
        <v>2936</v>
      </c>
      <c r="G2818" s="274"/>
      <c r="H2818" s="275" t="s">
        <v>22</v>
      </c>
      <c r="I2818" s="277"/>
      <c r="J2818" s="274"/>
      <c r="K2818" s="274"/>
      <c r="L2818" s="278"/>
      <c r="M2818" s="279"/>
      <c r="N2818" s="280"/>
      <c r="O2818" s="280"/>
      <c r="P2818" s="280"/>
      <c r="Q2818" s="280"/>
      <c r="R2818" s="280"/>
      <c r="S2818" s="280"/>
      <c r="T2818" s="281"/>
      <c r="AT2818" s="282" t="s">
        <v>218</v>
      </c>
      <c r="AU2818" s="282" t="s">
        <v>85</v>
      </c>
      <c r="AV2818" s="14" t="s">
        <v>18</v>
      </c>
      <c r="AW2818" s="14" t="s">
        <v>39</v>
      </c>
      <c r="AX2818" s="14" t="s">
        <v>76</v>
      </c>
      <c r="AY2818" s="282" t="s">
        <v>208</v>
      </c>
    </row>
    <row r="2819" spans="2:51" s="14" customFormat="1" ht="13.5">
      <c r="B2819" s="273"/>
      <c r="C2819" s="274"/>
      <c r="D2819" s="248" t="s">
        <v>218</v>
      </c>
      <c r="E2819" s="275" t="s">
        <v>22</v>
      </c>
      <c r="F2819" s="276" t="s">
        <v>751</v>
      </c>
      <c r="G2819" s="274"/>
      <c r="H2819" s="275" t="s">
        <v>22</v>
      </c>
      <c r="I2819" s="277"/>
      <c r="J2819" s="274"/>
      <c r="K2819" s="274"/>
      <c r="L2819" s="278"/>
      <c r="M2819" s="279"/>
      <c r="N2819" s="280"/>
      <c r="O2819" s="280"/>
      <c r="P2819" s="280"/>
      <c r="Q2819" s="280"/>
      <c r="R2819" s="280"/>
      <c r="S2819" s="280"/>
      <c r="T2819" s="281"/>
      <c r="AT2819" s="282" t="s">
        <v>218</v>
      </c>
      <c r="AU2819" s="282" t="s">
        <v>85</v>
      </c>
      <c r="AV2819" s="14" t="s">
        <v>18</v>
      </c>
      <c r="AW2819" s="14" t="s">
        <v>39</v>
      </c>
      <c r="AX2819" s="14" t="s">
        <v>76</v>
      </c>
      <c r="AY2819" s="282" t="s">
        <v>208</v>
      </c>
    </row>
    <row r="2820" spans="2:51" s="12" customFormat="1" ht="13.5">
      <c r="B2820" s="251"/>
      <c r="C2820" s="252"/>
      <c r="D2820" s="248" t="s">
        <v>218</v>
      </c>
      <c r="E2820" s="253" t="s">
        <v>22</v>
      </c>
      <c r="F2820" s="254" t="s">
        <v>1621</v>
      </c>
      <c r="G2820" s="252"/>
      <c r="H2820" s="255">
        <v>7.47</v>
      </c>
      <c r="I2820" s="256"/>
      <c r="J2820" s="252"/>
      <c r="K2820" s="252"/>
      <c r="L2820" s="257"/>
      <c r="M2820" s="258"/>
      <c r="N2820" s="259"/>
      <c r="O2820" s="259"/>
      <c r="P2820" s="259"/>
      <c r="Q2820" s="259"/>
      <c r="R2820" s="259"/>
      <c r="S2820" s="259"/>
      <c r="T2820" s="260"/>
      <c r="AT2820" s="261" t="s">
        <v>218</v>
      </c>
      <c r="AU2820" s="261" t="s">
        <v>85</v>
      </c>
      <c r="AV2820" s="12" t="s">
        <v>85</v>
      </c>
      <c r="AW2820" s="12" t="s">
        <v>39</v>
      </c>
      <c r="AX2820" s="12" t="s">
        <v>76</v>
      </c>
      <c r="AY2820" s="261" t="s">
        <v>208</v>
      </c>
    </row>
    <row r="2821" spans="2:51" s="12" customFormat="1" ht="13.5">
      <c r="B2821" s="251"/>
      <c r="C2821" s="252"/>
      <c r="D2821" s="248" t="s">
        <v>218</v>
      </c>
      <c r="E2821" s="253" t="s">
        <v>22</v>
      </c>
      <c r="F2821" s="254" t="s">
        <v>1622</v>
      </c>
      <c r="G2821" s="252"/>
      <c r="H2821" s="255">
        <v>9.27</v>
      </c>
      <c r="I2821" s="256"/>
      <c r="J2821" s="252"/>
      <c r="K2821" s="252"/>
      <c r="L2821" s="257"/>
      <c r="M2821" s="258"/>
      <c r="N2821" s="259"/>
      <c r="O2821" s="259"/>
      <c r="P2821" s="259"/>
      <c r="Q2821" s="259"/>
      <c r="R2821" s="259"/>
      <c r="S2821" s="259"/>
      <c r="T2821" s="260"/>
      <c r="AT2821" s="261" t="s">
        <v>218</v>
      </c>
      <c r="AU2821" s="261" t="s">
        <v>85</v>
      </c>
      <c r="AV2821" s="12" t="s">
        <v>85</v>
      </c>
      <c r="AW2821" s="12" t="s">
        <v>39</v>
      </c>
      <c r="AX2821" s="12" t="s">
        <v>76</v>
      </c>
      <c r="AY2821" s="261" t="s">
        <v>208</v>
      </c>
    </row>
    <row r="2822" spans="2:51" s="12" customFormat="1" ht="13.5">
      <c r="B2822" s="251"/>
      <c r="C2822" s="252"/>
      <c r="D2822" s="248" t="s">
        <v>218</v>
      </c>
      <c r="E2822" s="253" t="s">
        <v>22</v>
      </c>
      <c r="F2822" s="254" t="s">
        <v>1623</v>
      </c>
      <c r="G2822" s="252"/>
      <c r="H2822" s="255">
        <v>5.67</v>
      </c>
      <c r="I2822" s="256"/>
      <c r="J2822" s="252"/>
      <c r="K2822" s="252"/>
      <c r="L2822" s="257"/>
      <c r="M2822" s="258"/>
      <c r="N2822" s="259"/>
      <c r="O2822" s="259"/>
      <c r="P2822" s="259"/>
      <c r="Q2822" s="259"/>
      <c r="R2822" s="259"/>
      <c r="S2822" s="259"/>
      <c r="T2822" s="260"/>
      <c r="AT2822" s="261" t="s">
        <v>218</v>
      </c>
      <c r="AU2822" s="261" t="s">
        <v>85</v>
      </c>
      <c r="AV2822" s="12" t="s">
        <v>85</v>
      </c>
      <c r="AW2822" s="12" t="s">
        <v>39</v>
      </c>
      <c r="AX2822" s="12" t="s">
        <v>76</v>
      </c>
      <c r="AY2822" s="261" t="s">
        <v>208</v>
      </c>
    </row>
    <row r="2823" spans="2:51" s="12" customFormat="1" ht="13.5">
      <c r="B2823" s="251"/>
      <c r="C2823" s="252"/>
      <c r="D2823" s="248" t="s">
        <v>218</v>
      </c>
      <c r="E2823" s="253" t="s">
        <v>22</v>
      </c>
      <c r="F2823" s="254" t="s">
        <v>1624</v>
      </c>
      <c r="G2823" s="252"/>
      <c r="H2823" s="255">
        <v>9.26</v>
      </c>
      <c r="I2823" s="256"/>
      <c r="J2823" s="252"/>
      <c r="K2823" s="252"/>
      <c r="L2823" s="257"/>
      <c r="M2823" s="258"/>
      <c r="N2823" s="259"/>
      <c r="O2823" s="259"/>
      <c r="P2823" s="259"/>
      <c r="Q2823" s="259"/>
      <c r="R2823" s="259"/>
      <c r="S2823" s="259"/>
      <c r="T2823" s="260"/>
      <c r="AT2823" s="261" t="s">
        <v>218</v>
      </c>
      <c r="AU2823" s="261" t="s">
        <v>85</v>
      </c>
      <c r="AV2823" s="12" t="s">
        <v>85</v>
      </c>
      <c r="AW2823" s="12" t="s">
        <v>39</v>
      </c>
      <c r="AX2823" s="12" t="s">
        <v>76</v>
      </c>
      <c r="AY2823" s="261" t="s">
        <v>208</v>
      </c>
    </row>
    <row r="2824" spans="2:51" s="12" customFormat="1" ht="13.5">
      <c r="B2824" s="251"/>
      <c r="C2824" s="252"/>
      <c r="D2824" s="248" t="s">
        <v>218</v>
      </c>
      <c r="E2824" s="253" t="s">
        <v>22</v>
      </c>
      <c r="F2824" s="254" t="s">
        <v>1625</v>
      </c>
      <c r="G2824" s="252"/>
      <c r="H2824" s="255">
        <v>9.31</v>
      </c>
      <c r="I2824" s="256"/>
      <c r="J2824" s="252"/>
      <c r="K2824" s="252"/>
      <c r="L2824" s="257"/>
      <c r="M2824" s="258"/>
      <c r="N2824" s="259"/>
      <c r="O2824" s="259"/>
      <c r="P2824" s="259"/>
      <c r="Q2824" s="259"/>
      <c r="R2824" s="259"/>
      <c r="S2824" s="259"/>
      <c r="T2824" s="260"/>
      <c r="AT2824" s="261" t="s">
        <v>218</v>
      </c>
      <c r="AU2824" s="261" t="s">
        <v>85</v>
      </c>
      <c r="AV2824" s="12" t="s">
        <v>85</v>
      </c>
      <c r="AW2824" s="12" t="s">
        <v>39</v>
      </c>
      <c r="AX2824" s="12" t="s">
        <v>76</v>
      </c>
      <c r="AY2824" s="261" t="s">
        <v>208</v>
      </c>
    </row>
    <row r="2825" spans="2:51" s="12" customFormat="1" ht="13.5">
      <c r="B2825" s="251"/>
      <c r="C2825" s="252"/>
      <c r="D2825" s="248" t="s">
        <v>218</v>
      </c>
      <c r="E2825" s="253" t="s">
        <v>22</v>
      </c>
      <c r="F2825" s="254" t="s">
        <v>2941</v>
      </c>
      <c r="G2825" s="252"/>
      <c r="H2825" s="255">
        <v>29.8</v>
      </c>
      <c r="I2825" s="256"/>
      <c r="J2825" s="252"/>
      <c r="K2825" s="252"/>
      <c r="L2825" s="257"/>
      <c r="M2825" s="258"/>
      <c r="N2825" s="259"/>
      <c r="O2825" s="259"/>
      <c r="P2825" s="259"/>
      <c r="Q2825" s="259"/>
      <c r="R2825" s="259"/>
      <c r="S2825" s="259"/>
      <c r="T2825" s="260"/>
      <c r="AT2825" s="261" t="s">
        <v>218</v>
      </c>
      <c r="AU2825" s="261" t="s">
        <v>85</v>
      </c>
      <c r="AV2825" s="12" t="s">
        <v>85</v>
      </c>
      <c r="AW2825" s="12" t="s">
        <v>39</v>
      </c>
      <c r="AX2825" s="12" t="s">
        <v>76</v>
      </c>
      <c r="AY2825" s="261" t="s">
        <v>208</v>
      </c>
    </row>
    <row r="2826" spans="2:51" s="15" customFormat="1" ht="13.5">
      <c r="B2826" s="296"/>
      <c r="C2826" s="297"/>
      <c r="D2826" s="248" t="s">
        <v>218</v>
      </c>
      <c r="E2826" s="298" t="s">
        <v>22</v>
      </c>
      <c r="F2826" s="299" t="s">
        <v>695</v>
      </c>
      <c r="G2826" s="297"/>
      <c r="H2826" s="300">
        <v>70.78</v>
      </c>
      <c r="I2826" s="301"/>
      <c r="J2826" s="297"/>
      <c r="K2826" s="297"/>
      <c r="L2826" s="302"/>
      <c r="M2826" s="303"/>
      <c r="N2826" s="304"/>
      <c r="O2826" s="304"/>
      <c r="P2826" s="304"/>
      <c r="Q2826" s="304"/>
      <c r="R2826" s="304"/>
      <c r="S2826" s="304"/>
      <c r="T2826" s="305"/>
      <c r="AT2826" s="306" t="s">
        <v>218</v>
      </c>
      <c r="AU2826" s="306" t="s">
        <v>85</v>
      </c>
      <c r="AV2826" s="15" t="s">
        <v>104</v>
      </c>
      <c r="AW2826" s="15" t="s">
        <v>39</v>
      </c>
      <c r="AX2826" s="15" t="s">
        <v>76</v>
      </c>
      <c r="AY2826" s="306" t="s">
        <v>208</v>
      </c>
    </row>
    <row r="2827" spans="2:51" s="14" customFormat="1" ht="13.5">
      <c r="B2827" s="273"/>
      <c r="C2827" s="274"/>
      <c r="D2827" s="248" t="s">
        <v>218</v>
      </c>
      <c r="E2827" s="275" t="s">
        <v>22</v>
      </c>
      <c r="F2827" s="276" t="s">
        <v>752</v>
      </c>
      <c r="G2827" s="274"/>
      <c r="H2827" s="275" t="s">
        <v>22</v>
      </c>
      <c r="I2827" s="277"/>
      <c r="J2827" s="274"/>
      <c r="K2827" s="274"/>
      <c r="L2827" s="278"/>
      <c r="M2827" s="279"/>
      <c r="N2827" s="280"/>
      <c r="O2827" s="280"/>
      <c r="P2827" s="280"/>
      <c r="Q2827" s="280"/>
      <c r="R2827" s="280"/>
      <c r="S2827" s="280"/>
      <c r="T2827" s="281"/>
      <c r="AT2827" s="282" t="s">
        <v>218</v>
      </c>
      <c r="AU2827" s="282" t="s">
        <v>85</v>
      </c>
      <c r="AV2827" s="14" t="s">
        <v>18</v>
      </c>
      <c r="AW2827" s="14" t="s">
        <v>39</v>
      </c>
      <c r="AX2827" s="14" t="s">
        <v>76</v>
      </c>
      <c r="AY2827" s="282" t="s">
        <v>208</v>
      </c>
    </row>
    <row r="2828" spans="2:51" s="12" customFormat="1" ht="13.5">
      <c r="B2828" s="251"/>
      <c r="C2828" s="252"/>
      <c r="D2828" s="248" t="s">
        <v>218</v>
      </c>
      <c r="E2828" s="253" t="s">
        <v>22</v>
      </c>
      <c r="F2828" s="254" t="s">
        <v>2942</v>
      </c>
      <c r="G2828" s="252"/>
      <c r="H2828" s="255">
        <v>9.74</v>
      </c>
      <c r="I2828" s="256"/>
      <c r="J2828" s="252"/>
      <c r="K2828" s="252"/>
      <c r="L2828" s="257"/>
      <c r="M2828" s="258"/>
      <c r="N2828" s="259"/>
      <c r="O2828" s="259"/>
      <c r="P2828" s="259"/>
      <c r="Q2828" s="259"/>
      <c r="R2828" s="259"/>
      <c r="S2828" s="259"/>
      <c r="T2828" s="260"/>
      <c r="AT2828" s="261" t="s">
        <v>218</v>
      </c>
      <c r="AU2828" s="261" t="s">
        <v>85</v>
      </c>
      <c r="AV2828" s="12" t="s">
        <v>85</v>
      </c>
      <c r="AW2828" s="12" t="s">
        <v>39</v>
      </c>
      <c r="AX2828" s="12" t="s">
        <v>76</v>
      </c>
      <c r="AY2828" s="261" t="s">
        <v>208</v>
      </c>
    </row>
    <row r="2829" spans="2:51" s="12" customFormat="1" ht="13.5">
      <c r="B2829" s="251"/>
      <c r="C2829" s="252"/>
      <c r="D2829" s="248" t="s">
        <v>218</v>
      </c>
      <c r="E2829" s="253" t="s">
        <v>22</v>
      </c>
      <c r="F2829" s="254" t="s">
        <v>2396</v>
      </c>
      <c r="G2829" s="252"/>
      <c r="H2829" s="255">
        <v>15.31</v>
      </c>
      <c r="I2829" s="256"/>
      <c r="J2829" s="252"/>
      <c r="K2829" s="252"/>
      <c r="L2829" s="257"/>
      <c r="M2829" s="258"/>
      <c r="N2829" s="259"/>
      <c r="O2829" s="259"/>
      <c r="P2829" s="259"/>
      <c r="Q2829" s="259"/>
      <c r="R2829" s="259"/>
      <c r="S2829" s="259"/>
      <c r="T2829" s="260"/>
      <c r="AT2829" s="261" t="s">
        <v>218</v>
      </c>
      <c r="AU2829" s="261" t="s">
        <v>85</v>
      </c>
      <c r="AV2829" s="12" t="s">
        <v>85</v>
      </c>
      <c r="AW2829" s="12" t="s">
        <v>39</v>
      </c>
      <c r="AX2829" s="12" t="s">
        <v>76</v>
      </c>
      <c r="AY2829" s="261" t="s">
        <v>208</v>
      </c>
    </row>
    <row r="2830" spans="2:51" s="12" customFormat="1" ht="13.5">
      <c r="B2830" s="251"/>
      <c r="C2830" s="252"/>
      <c r="D2830" s="248" t="s">
        <v>218</v>
      </c>
      <c r="E2830" s="253" t="s">
        <v>22</v>
      </c>
      <c r="F2830" s="254" t="s">
        <v>1640</v>
      </c>
      <c r="G2830" s="252"/>
      <c r="H2830" s="255">
        <v>9.64</v>
      </c>
      <c r="I2830" s="256"/>
      <c r="J2830" s="252"/>
      <c r="K2830" s="252"/>
      <c r="L2830" s="257"/>
      <c r="M2830" s="258"/>
      <c r="N2830" s="259"/>
      <c r="O2830" s="259"/>
      <c r="P2830" s="259"/>
      <c r="Q2830" s="259"/>
      <c r="R2830" s="259"/>
      <c r="S2830" s="259"/>
      <c r="T2830" s="260"/>
      <c r="AT2830" s="261" t="s">
        <v>218</v>
      </c>
      <c r="AU2830" s="261" t="s">
        <v>85</v>
      </c>
      <c r="AV2830" s="12" t="s">
        <v>85</v>
      </c>
      <c r="AW2830" s="12" t="s">
        <v>39</v>
      </c>
      <c r="AX2830" s="12" t="s">
        <v>76</v>
      </c>
      <c r="AY2830" s="261" t="s">
        <v>208</v>
      </c>
    </row>
    <row r="2831" spans="2:51" s="12" customFormat="1" ht="13.5">
      <c r="B2831" s="251"/>
      <c r="C2831" s="252"/>
      <c r="D2831" s="248" t="s">
        <v>218</v>
      </c>
      <c r="E2831" s="253" t="s">
        <v>22</v>
      </c>
      <c r="F2831" s="254" t="s">
        <v>2398</v>
      </c>
      <c r="G2831" s="252"/>
      <c r="H2831" s="255">
        <v>11.59</v>
      </c>
      <c r="I2831" s="256"/>
      <c r="J2831" s="252"/>
      <c r="K2831" s="252"/>
      <c r="L2831" s="257"/>
      <c r="M2831" s="258"/>
      <c r="N2831" s="259"/>
      <c r="O2831" s="259"/>
      <c r="P2831" s="259"/>
      <c r="Q2831" s="259"/>
      <c r="R2831" s="259"/>
      <c r="S2831" s="259"/>
      <c r="T2831" s="260"/>
      <c r="AT2831" s="261" t="s">
        <v>218</v>
      </c>
      <c r="AU2831" s="261" t="s">
        <v>85</v>
      </c>
      <c r="AV2831" s="12" t="s">
        <v>85</v>
      </c>
      <c r="AW2831" s="12" t="s">
        <v>39</v>
      </c>
      <c r="AX2831" s="12" t="s">
        <v>76</v>
      </c>
      <c r="AY2831" s="261" t="s">
        <v>208</v>
      </c>
    </row>
    <row r="2832" spans="2:51" s="12" customFormat="1" ht="13.5">
      <c r="B2832" s="251"/>
      <c r="C2832" s="252"/>
      <c r="D2832" s="248" t="s">
        <v>218</v>
      </c>
      <c r="E2832" s="253" t="s">
        <v>22</v>
      </c>
      <c r="F2832" s="254" t="s">
        <v>2399</v>
      </c>
      <c r="G2832" s="252"/>
      <c r="H2832" s="255">
        <v>14.21</v>
      </c>
      <c r="I2832" s="256"/>
      <c r="J2832" s="252"/>
      <c r="K2832" s="252"/>
      <c r="L2832" s="257"/>
      <c r="M2832" s="258"/>
      <c r="N2832" s="259"/>
      <c r="O2832" s="259"/>
      <c r="P2832" s="259"/>
      <c r="Q2832" s="259"/>
      <c r="R2832" s="259"/>
      <c r="S2832" s="259"/>
      <c r="T2832" s="260"/>
      <c r="AT2832" s="261" t="s">
        <v>218</v>
      </c>
      <c r="AU2832" s="261" t="s">
        <v>85</v>
      </c>
      <c r="AV2832" s="12" t="s">
        <v>85</v>
      </c>
      <c r="AW2832" s="12" t="s">
        <v>39</v>
      </c>
      <c r="AX2832" s="12" t="s">
        <v>76</v>
      </c>
      <c r="AY2832" s="261" t="s">
        <v>208</v>
      </c>
    </row>
    <row r="2833" spans="2:51" s="12" customFormat="1" ht="13.5">
      <c r="B2833" s="251"/>
      <c r="C2833" s="252"/>
      <c r="D2833" s="248" t="s">
        <v>218</v>
      </c>
      <c r="E2833" s="253" t="s">
        <v>22</v>
      </c>
      <c r="F2833" s="254" t="s">
        <v>2400</v>
      </c>
      <c r="G2833" s="252"/>
      <c r="H2833" s="255">
        <v>10.09</v>
      </c>
      <c r="I2833" s="256"/>
      <c r="J2833" s="252"/>
      <c r="K2833" s="252"/>
      <c r="L2833" s="257"/>
      <c r="M2833" s="258"/>
      <c r="N2833" s="259"/>
      <c r="O2833" s="259"/>
      <c r="P2833" s="259"/>
      <c r="Q2833" s="259"/>
      <c r="R2833" s="259"/>
      <c r="S2833" s="259"/>
      <c r="T2833" s="260"/>
      <c r="AT2833" s="261" t="s">
        <v>218</v>
      </c>
      <c r="AU2833" s="261" t="s">
        <v>85</v>
      </c>
      <c r="AV2833" s="12" t="s">
        <v>85</v>
      </c>
      <c r="AW2833" s="12" t="s">
        <v>39</v>
      </c>
      <c r="AX2833" s="12" t="s">
        <v>76</v>
      </c>
      <c r="AY2833" s="261" t="s">
        <v>208</v>
      </c>
    </row>
    <row r="2834" spans="2:51" s="12" customFormat="1" ht="13.5">
      <c r="B2834" s="251"/>
      <c r="C2834" s="252"/>
      <c r="D2834" s="248" t="s">
        <v>218</v>
      </c>
      <c r="E2834" s="253" t="s">
        <v>22</v>
      </c>
      <c r="F2834" s="254" t="s">
        <v>2943</v>
      </c>
      <c r="G2834" s="252"/>
      <c r="H2834" s="255">
        <v>14.97</v>
      </c>
      <c r="I2834" s="256"/>
      <c r="J2834" s="252"/>
      <c r="K2834" s="252"/>
      <c r="L2834" s="257"/>
      <c r="M2834" s="258"/>
      <c r="N2834" s="259"/>
      <c r="O2834" s="259"/>
      <c r="P2834" s="259"/>
      <c r="Q2834" s="259"/>
      <c r="R2834" s="259"/>
      <c r="S2834" s="259"/>
      <c r="T2834" s="260"/>
      <c r="AT2834" s="261" t="s">
        <v>218</v>
      </c>
      <c r="AU2834" s="261" t="s">
        <v>85</v>
      </c>
      <c r="AV2834" s="12" t="s">
        <v>85</v>
      </c>
      <c r="AW2834" s="12" t="s">
        <v>39</v>
      </c>
      <c r="AX2834" s="12" t="s">
        <v>76</v>
      </c>
      <c r="AY2834" s="261" t="s">
        <v>208</v>
      </c>
    </row>
    <row r="2835" spans="2:51" s="12" customFormat="1" ht="13.5">
      <c r="B2835" s="251"/>
      <c r="C2835" s="252"/>
      <c r="D2835" s="248" t="s">
        <v>218</v>
      </c>
      <c r="E2835" s="253" t="s">
        <v>22</v>
      </c>
      <c r="F2835" s="254" t="s">
        <v>2944</v>
      </c>
      <c r="G2835" s="252"/>
      <c r="H2835" s="255">
        <v>7.97</v>
      </c>
      <c r="I2835" s="256"/>
      <c r="J2835" s="252"/>
      <c r="K2835" s="252"/>
      <c r="L2835" s="257"/>
      <c r="M2835" s="258"/>
      <c r="N2835" s="259"/>
      <c r="O2835" s="259"/>
      <c r="P2835" s="259"/>
      <c r="Q2835" s="259"/>
      <c r="R2835" s="259"/>
      <c r="S2835" s="259"/>
      <c r="T2835" s="260"/>
      <c r="AT2835" s="261" t="s">
        <v>218</v>
      </c>
      <c r="AU2835" s="261" t="s">
        <v>85</v>
      </c>
      <c r="AV2835" s="12" t="s">
        <v>85</v>
      </c>
      <c r="AW2835" s="12" t="s">
        <v>39</v>
      </c>
      <c r="AX2835" s="12" t="s">
        <v>76</v>
      </c>
      <c r="AY2835" s="261" t="s">
        <v>208</v>
      </c>
    </row>
    <row r="2836" spans="2:51" s="15" customFormat="1" ht="13.5">
      <c r="B2836" s="296"/>
      <c r="C2836" s="297"/>
      <c r="D2836" s="248" t="s">
        <v>218</v>
      </c>
      <c r="E2836" s="298" t="s">
        <v>22</v>
      </c>
      <c r="F2836" s="299" t="s">
        <v>703</v>
      </c>
      <c r="G2836" s="297"/>
      <c r="H2836" s="300">
        <v>93.52</v>
      </c>
      <c r="I2836" s="301"/>
      <c r="J2836" s="297"/>
      <c r="K2836" s="297"/>
      <c r="L2836" s="302"/>
      <c r="M2836" s="303"/>
      <c r="N2836" s="304"/>
      <c r="O2836" s="304"/>
      <c r="P2836" s="304"/>
      <c r="Q2836" s="304"/>
      <c r="R2836" s="304"/>
      <c r="S2836" s="304"/>
      <c r="T2836" s="305"/>
      <c r="AT2836" s="306" t="s">
        <v>218</v>
      </c>
      <c r="AU2836" s="306" t="s">
        <v>85</v>
      </c>
      <c r="AV2836" s="15" t="s">
        <v>104</v>
      </c>
      <c r="AW2836" s="15" t="s">
        <v>39</v>
      </c>
      <c r="AX2836" s="15" t="s">
        <v>76</v>
      </c>
      <c r="AY2836" s="306" t="s">
        <v>208</v>
      </c>
    </row>
    <row r="2837" spans="2:51" s="14" customFormat="1" ht="13.5">
      <c r="B2837" s="273"/>
      <c r="C2837" s="274"/>
      <c r="D2837" s="248" t="s">
        <v>218</v>
      </c>
      <c r="E2837" s="275" t="s">
        <v>22</v>
      </c>
      <c r="F2837" s="276" t="s">
        <v>753</v>
      </c>
      <c r="G2837" s="274"/>
      <c r="H2837" s="275" t="s">
        <v>22</v>
      </c>
      <c r="I2837" s="277"/>
      <c r="J2837" s="274"/>
      <c r="K2837" s="274"/>
      <c r="L2837" s="278"/>
      <c r="M2837" s="279"/>
      <c r="N2837" s="280"/>
      <c r="O2837" s="280"/>
      <c r="P2837" s="280"/>
      <c r="Q2837" s="280"/>
      <c r="R2837" s="280"/>
      <c r="S2837" s="280"/>
      <c r="T2837" s="281"/>
      <c r="AT2837" s="282" t="s">
        <v>218</v>
      </c>
      <c r="AU2837" s="282" t="s">
        <v>85</v>
      </c>
      <c r="AV2837" s="14" t="s">
        <v>18</v>
      </c>
      <c r="AW2837" s="14" t="s">
        <v>39</v>
      </c>
      <c r="AX2837" s="14" t="s">
        <v>76</v>
      </c>
      <c r="AY2837" s="282" t="s">
        <v>208</v>
      </c>
    </row>
    <row r="2838" spans="2:51" s="12" customFormat="1" ht="13.5">
      <c r="B2838" s="251"/>
      <c r="C2838" s="252"/>
      <c r="D2838" s="248" t="s">
        <v>218</v>
      </c>
      <c r="E2838" s="253" t="s">
        <v>22</v>
      </c>
      <c r="F2838" s="254" t="s">
        <v>2945</v>
      </c>
      <c r="G2838" s="252"/>
      <c r="H2838" s="255">
        <v>9.74</v>
      </c>
      <c r="I2838" s="256"/>
      <c r="J2838" s="252"/>
      <c r="K2838" s="252"/>
      <c r="L2838" s="257"/>
      <c r="M2838" s="258"/>
      <c r="N2838" s="259"/>
      <c r="O2838" s="259"/>
      <c r="P2838" s="259"/>
      <c r="Q2838" s="259"/>
      <c r="R2838" s="259"/>
      <c r="S2838" s="259"/>
      <c r="T2838" s="260"/>
      <c r="AT2838" s="261" t="s">
        <v>218</v>
      </c>
      <c r="AU2838" s="261" t="s">
        <v>85</v>
      </c>
      <c r="AV2838" s="12" t="s">
        <v>85</v>
      </c>
      <c r="AW2838" s="12" t="s">
        <v>39</v>
      </c>
      <c r="AX2838" s="12" t="s">
        <v>76</v>
      </c>
      <c r="AY2838" s="261" t="s">
        <v>208</v>
      </c>
    </row>
    <row r="2839" spans="2:51" s="12" customFormat="1" ht="13.5">
      <c r="B2839" s="251"/>
      <c r="C2839" s="252"/>
      <c r="D2839" s="248" t="s">
        <v>218</v>
      </c>
      <c r="E2839" s="253" t="s">
        <v>22</v>
      </c>
      <c r="F2839" s="254" t="s">
        <v>2406</v>
      </c>
      <c r="G2839" s="252"/>
      <c r="H2839" s="255">
        <v>15.31</v>
      </c>
      <c r="I2839" s="256"/>
      <c r="J2839" s="252"/>
      <c r="K2839" s="252"/>
      <c r="L2839" s="257"/>
      <c r="M2839" s="258"/>
      <c r="N2839" s="259"/>
      <c r="O2839" s="259"/>
      <c r="P2839" s="259"/>
      <c r="Q2839" s="259"/>
      <c r="R2839" s="259"/>
      <c r="S2839" s="259"/>
      <c r="T2839" s="260"/>
      <c r="AT2839" s="261" t="s">
        <v>218</v>
      </c>
      <c r="AU2839" s="261" t="s">
        <v>85</v>
      </c>
      <c r="AV2839" s="12" t="s">
        <v>85</v>
      </c>
      <c r="AW2839" s="12" t="s">
        <v>39</v>
      </c>
      <c r="AX2839" s="12" t="s">
        <v>76</v>
      </c>
      <c r="AY2839" s="261" t="s">
        <v>208</v>
      </c>
    </row>
    <row r="2840" spans="2:51" s="12" customFormat="1" ht="13.5">
      <c r="B2840" s="251"/>
      <c r="C2840" s="252"/>
      <c r="D2840" s="248" t="s">
        <v>218</v>
      </c>
      <c r="E2840" s="253" t="s">
        <v>22</v>
      </c>
      <c r="F2840" s="254" t="s">
        <v>1655</v>
      </c>
      <c r="G2840" s="252"/>
      <c r="H2840" s="255">
        <v>9.64</v>
      </c>
      <c r="I2840" s="256"/>
      <c r="J2840" s="252"/>
      <c r="K2840" s="252"/>
      <c r="L2840" s="257"/>
      <c r="M2840" s="258"/>
      <c r="N2840" s="259"/>
      <c r="O2840" s="259"/>
      <c r="P2840" s="259"/>
      <c r="Q2840" s="259"/>
      <c r="R2840" s="259"/>
      <c r="S2840" s="259"/>
      <c r="T2840" s="260"/>
      <c r="AT2840" s="261" t="s">
        <v>218</v>
      </c>
      <c r="AU2840" s="261" t="s">
        <v>85</v>
      </c>
      <c r="AV2840" s="12" t="s">
        <v>85</v>
      </c>
      <c r="AW2840" s="12" t="s">
        <v>39</v>
      </c>
      <c r="AX2840" s="12" t="s">
        <v>76</v>
      </c>
      <c r="AY2840" s="261" t="s">
        <v>208</v>
      </c>
    </row>
    <row r="2841" spans="2:51" s="12" customFormat="1" ht="13.5">
      <c r="B2841" s="251"/>
      <c r="C2841" s="252"/>
      <c r="D2841" s="248" t="s">
        <v>218</v>
      </c>
      <c r="E2841" s="253" t="s">
        <v>22</v>
      </c>
      <c r="F2841" s="254" t="s">
        <v>2408</v>
      </c>
      <c r="G2841" s="252"/>
      <c r="H2841" s="255">
        <v>11.59</v>
      </c>
      <c r="I2841" s="256"/>
      <c r="J2841" s="252"/>
      <c r="K2841" s="252"/>
      <c r="L2841" s="257"/>
      <c r="M2841" s="258"/>
      <c r="N2841" s="259"/>
      <c r="O2841" s="259"/>
      <c r="P2841" s="259"/>
      <c r="Q2841" s="259"/>
      <c r="R2841" s="259"/>
      <c r="S2841" s="259"/>
      <c r="T2841" s="260"/>
      <c r="AT2841" s="261" t="s">
        <v>218</v>
      </c>
      <c r="AU2841" s="261" t="s">
        <v>85</v>
      </c>
      <c r="AV2841" s="12" t="s">
        <v>85</v>
      </c>
      <c r="AW2841" s="12" t="s">
        <v>39</v>
      </c>
      <c r="AX2841" s="12" t="s">
        <v>76</v>
      </c>
      <c r="AY2841" s="261" t="s">
        <v>208</v>
      </c>
    </row>
    <row r="2842" spans="2:51" s="12" customFormat="1" ht="13.5">
      <c r="B2842" s="251"/>
      <c r="C2842" s="252"/>
      <c r="D2842" s="248" t="s">
        <v>218</v>
      </c>
      <c r="E2842" s="253" t="s">
        <v>22</v>
      </c>
      <c r="F2842" s="254" t="s">
        <v>2409</v>
      </c>
      <c r="G2842" s="252"/>
      <c r="H2842" s="255">
        <v>14.21</v>
      </c>
      <c r="I2842" s="256"/>
      <c r="J2842" s="252"/>
      <c r="K2842" s="252"/>
      <c r="L2842" s="257"/>
      <c r="M2842" s="258"/>
      <c r="N2842" s="259"/>
      <c r="O2842" s="259"/>
      <c r="P2842" s="259"/>
      <c r="Q2842" s="259"/>
      <c r="R2842" s="259"/>
      <c r="S2842" s="259"/>
      <c r="T2842" s="260"/>
      <c r="AT2842" s="261" t="s">
        <v>218</v>
      </c>
      <c r="AU2842" s="261" t="s">
        <v>85</v>
      </c>
      <c r="AV2842" s="12" t="s">
        <v>85</v>
      </c>
      <c r="AW2842" s="12" t="s">
        <v>39</v>
      </c>
      <c r="AX2842" s="12" t="s">
        <v>76</v>
      </c>
      <c r="AY2842" s="261" t="s">
        <v>208</v>
      </c>
    </row>
    <row r="2843" spans="2:51" s="12" customFormat="1" ht="13.5">
      <c r="B2843" s="251"/>
      <c r="C2843" s="252"/>
      <c r="D2843" s="248" t="s">
        <v>218</v>
      </c>
      <c r="E2843" s="253" t="s">
        <v>22</v>
      </c>
      <c r="F2843" s="254" t="s">
        <v>2410</v>
      </c>
      <c r="G2843" s="252"/>
      <c r="H2843" s="255">
        <v>10.09</v>
      </c>
      <c r="I2843" s="256"/>
      <c r="J2843" s="252"/>
      <c r="K2843" s="252"/>
      <c r="L2843" s="257"/>
      <c r="M2843" s="258"/>
      <c r="N2843" s="259"/>
      <c r="O2843" s="259"/>
      <c r="P2843" s="259"/>
      <c r="Q2843" s="259"/>
      <c r="R2843" s="259"/>
      <c r="S2843" s="259"/>
      <c r="T2843" s="260"/>
      <c r="AT2843" s="261" t="s">
        <v>218</v>
      </c>
      <c r="AU2843" s="261" t="s">
        <v>85</v>
      </c>
      <c r="AV2843" s="12" t="s">
        <v>85</v>
      </c>
      <c r="AW2843" s="12" t="s">
        <v>39</v>
      </c>
      <c r="AX2843" s="12" t="s">
        <v>76</v>
      </c>
      <c r="AY2843" s="261" t="s">
        <v>208</v>
      </c>
    </row>
    <row r="2844" spans="2:51" s="12" customFormat="1" ht="13.5">
      <c r="B2844" s="251"/>
      <c r="C2844" s="252"/>
      <c r="D2844" s="248" t="s">
        <v>218</v>
      </c>
      <c r="E2844" s="253" t="s">
        <v>22</v>
      </c>
      <c r="F2844" s="254" t="s">
        <v>2946</v>
      </c>
      <c r="G2844" s="252"/>
      <c r="H2844" s="255">
        <v>14.97</v>
      </c>
      <c r="I2844" s="256"/>
      <c r="J2844" s="252"/>
      <c r="K2844" s="252"/>
      <c r="L2844" s="257"/>
      <c r="M2844" s="258"/>
      <c r="N2844" s="259"/>
      <c r="O2844" s="259"/>
      <c r="P2844" s="259"/>
      <c r="Q2844" s="259"/>
      <c r="R2844" s="259"/>
      <c r="S2844" s="259"/>
      <c r="T2844" s="260"/>
      <c r="AT2844" s="261" t="s">
        <v>218</v>
      </c>
      <c r="AU2844" s="261" t="s">
        <v>85</v>
      </c>
      <c r="AV2844" s="12" t="s">
        <v>85</v>
      </c>
      <c r="AW2844" s="12" t="s">
        <v>39</v>
      </c>
      <c r="AX2844" s="12" t="s">
        <v>76</v>
      </c>
      <c r="AY2844" s="261" t="s">
        <v>208</v>
      </c>
    </row>
    <row r="2845" spans="2:51" s="12" customFormat="1" ht="13.5">
      <c r="B2845" s="251"/>
      <c r="C2845" s="252"/>
      <c r="D2845" s="248" t="s">
        <v>218</v>
      </c>
      <c r="E2845" s="253" t="s">
        <v>22</v>
      </c>
      <c r="F2845" s="254" t="s">
        <v>2947</v>
      </c>
      <c r="G2845" s="252"/>
      <c r="H2845" s="255">
        <v>7.97</v>
      </c>
      <c r="I2845" s="256"/>
      <c r="J2845" s="252"/>
      <c r="K2845" s="252"/>
      <c r="L2845" s="257"/>
      <c r="M2845" s="258"/>
      <c r="N2845" s="259"/>
      <c r="O2845" s="259"/>
      <c r="P2845" s="259"/>
      <c r="Q2845" s="259"/>
      <c r="R2845" s="259"/>
      <c r="S2845" s="259"/>
      <c r="T2845" s="260"/>
      <c r="AT2845" s="261" t="s">
        <v>218</v>
      </c>
      <c r="AU2845" s="261" t="s">
        <v>85</v>
      </c>
      <c r="AV2845" s="12" t="s">
        <v>85</v>
      </c>
      <c r="AW2845" s="12" t="s">
        <v>39</v>
      </c>
      <c r="AX2845" s="12" t="s">
        <v>76</v>
      </c>
      <c r="AY2845" s="261" t="s">
        <v>208</v>
      </c>
    </row>
    <row r="2846" spans="2:51" s="15" customFormat="1" ht="13.5">
      <c r="B2846" s="296"/>
      <c r="C2846" s="297"/>
      <c r="D2846" s="248" t="s">
        <v>218</v>
      </c>
      <c r="E2846" s="298" t="s">
        <v>22</v>
      </c>
      <c r="F2846" s="299" t="s">
        <v>710</v>
      </c>
      <c r="G2846" s="297"/>
      <c r="H2846" s="300">
        <v>93.52</v>
      </c>
      <c r="I2846" s="301"/>
      <c r="J2846" s="297"/>
      <c r="K2846" s="297"/>
      <c r="L2846" s="302"/>
      <c r="M2846" s="303"/>
      <c r="N2846" s="304"/>
      <c r="O2846" s="304"/>
      <c r="P2846" s="304"/>
      <c r="Q2846" s="304"/>
      <c r="R2846" s="304"/>
      <c r="S2846" s="304"/>
      <c r="T2846" s="305"/>
      <c r="AT2846" s="306" t="s">
        <v>218</v>
      </c>
      <c r="AU2846" s="306" t="s">
        <v>85</v>
      </c>
      <c r="AV2846" s="15" t="s">
        <v>104</v>
      </c>
      <c r="AW2846" s="15" t="s">
        <v>39</v>
      </c>
      <c r="AX2846" s="15" t="s">
        <v>76</v>
      </c>
      <c r="AY2846" s="306" t="s">
        <v>208</v>
      </c>
    </row>
    <row r="2847" spans="2:51" s="13" customFormat="1" ht="13.5">
      <c r="B2847" s="262"/>
      <c r="C2847" s="263"/>
      <c r="D2847" s="248" t="s">
        <v>218</v>
      </c>
      <c r="E2847" s="264" t="s">
        <v>22</v>
      </c>
      <c r="F2847" s="265" t="s">
        <v>259</v>
      </c>
      <c r="G2847" s="263"/>
      <c r="H2847" s="266">
        <v>257.82</v>
      </c>
      <c r="I2847" s="267"/>
      <c r="J2847" s="263"/>
      <c r="K2847" s="263"/>
      <c r="L2847" s="268"/>
      <c r="M2847" s="269"/>
      <c r="N2847" s="270"/>
      <c r="O2847" s="270"/>
      <c r="P2847" s="270"/>
      <c r="Q2847" s="270"/>
      <c r="R2847" s="270"/>
      <c r="S2847" s="270"/>
      <c r="T2847" s="271"/>
      <c r="AT2847" s="272" t="s">
        <v>218</v>
      </c>
      <c r="AU2847" s="272" t="s">
        <v>85</v>
      </c>
      <c r="AV2847" s="13" t="s">
        <v>121</v>
      </c>
      <c r="AW2847" s="13" t="s">
        <v>39</v>
      </c>
      <c r="AX2847" s="13" t="s">
        <v>18</v>
      </c>
      <c r="AY2847" s="272" t="s">
        <v>208</v>
      </c>
    </row>
    <row r="2848" spans="2:65" s="1" customFormat="1" ht="25.5" customHeight="1">
      <c r="B2848" s="48"/>
      <c r="C2848" s="236" t="s">
        <v>2948</v>
      </c>
      <c r="D2848" s="236" t="s">
        <v>210</v>
      </c>
      <c r="E2848" s="237" t="s">
        <v>2949</v>
      </c>
      <c r="F2848" s="238" t="s">
        <v>2950</v>
      </c>
      <c r="G2848" s="239" t="s">
        <v>213</v>
      </c>
      <c r="H2848" s="240">
        <v>891.926</v>
      </c>
      <c r="I2848" s="241"/>
      <c r="J2848" s="242">
        <f>ROUND(I2848*H2848,2)</f>
        <v>0</v>
      </c>
      <c r="K2848" s="238" t="s">
        <v>214</v>
      </c>
      <c r="L2848" s="74"/>
      <c r="M2848" s="243" t="s">
        <v>22</v>
      </c>
      <c r="N2848" s="244" t="s">
        <v>47</v>
      </c>
      <c r="O2848" s="49"/>
      <c r="P2848" s="245">
        <f>O2848*H2848</f>
        <v>0</v>
      </c>
      <c r="Q2848" s="245">
        <v>0.0077</v>
      </c>
      <c r="R2848" s="245">
        <f>Q2848*H2848</f>
        <v>6.8678302</v>
      </c>
      <c r="S2848" s="245">
        <v>0</v>
      </c>
      <c r="T2848" s="246">
        <f>S2848*H2848</f>
        <v>0</v>
      </c>
      <c r="AR2848" s="26" t="s">
        <v>300</v>
      </c>
      <c r="AT2848" s="26" t="s">
        <v>210</v>
      </c>
      <c r="AU2848" s="26" t="s">
        <v>85</v>
      </c>
      <c r="AY2848" s="26" t="s">
        <v>208</v>
      </c>
      <c r="BE2848" s="247">
        <f>IF(N2848="základní",J2848,0)</f>
        <v>0</v>
      </c>
      <c r="BF2848" s="247">
        <f>IF(N2848="snížená",J2848,0)</f>
        <v>0</v>
      </c>
      <c r="BG2848" s="247">
        <f>IF(N2848="zákl. přenesená",J2848,0)</f>
        <v>0</v>
      </c>
      <c r="BH2848" s="247">
        <f>IF(N2848="sníž. přenesená",J2848,0)</f>
        <v>0</v>
      </c>
      <c r="BI2848" s="247">
        <f>IF(N2848="nulová",J2848,0)</f>
        <v>0</v>
      </c>
      <c r="BJ2848" s="26" t="s">
        <v>18</v>
      </c>
      <c r="BK2848" s="247">
        <f>ROUND(I2848*H2848,2)</f>
        <v>0</v>
      </c>
      <c r="BL2848" s="26" t="s">
        <v>300</v>
      </c>
      <c r="BM2848" s="26" t="s">
        <v>2951</v>
      </c>
    </row>
    <row r="2849" spans="2:47" s="1" customFormat="1" ht="13.5">
      <c r="B2849" s="48"/>
      <c r="C2849" s="76"/>
      <c r="D2849" s="248" t="s">
        <v>216</v>
      </c>
      <c r="E2849" s="76"/>
      <c r="F2849" s="249" t="s">
        <v>2952</v>
      </c>
      <c r="G2849" s="76"/>
      <c r="H2849" s="76"/>
      <c r="I2849" s="206"/>
      <c r="J2849" s="76"/>
      <c r="K2849" s="76"/>
      <c r="L2849" s="74"/>
      <c r="M2849" s="250"/>
      <c r="N2849" s="49"/>
      <c r="O2849" s="49"/>
      <c r="P2849" s="49"/>
      <c r="Q2849" s="49"/>
      <c r="R2849" s="49"/>
      <c r="S2849" s="49"/>
      <c r="T2849" s="97"/>
      <c r="AT2849" s="26" t="s">
        <v>216</v>
      </c>
      <c r="AU2849" s="26" t="s">
        <v>85</v>
      </c>
    </row>
    <row r="2850" spans="2:51" s="12" customFormat="1" ht="13.5">
      <c r="B2850" s="251"/>
      <c r="C2850" s="252"/>
      <c r="D2850" s="248" t="s">
        <v>218</v>
      </c>
      <c r="E2850" s="253" t="s">
        <v>22</v>
      </c>
      <c r="F2850" s="254" t="s">
        <v>2953</v>
      </c>
      <c r="G2850" s="252"/>
      <c r="H2850" s="255">
        <v>818.43</v>
      </c>
      <c r="I2850" s="256"/>
      <c r="J2850" s="252"/>
      <c r="K2850" s="252"/>
      <c r="L2850" s="257"/>
      <c r="M2850" s="258"/>
      <c r="N2850" s="259"/>
      <c r="O2850" s="259"/>
      <c r="P2850" s="259"/>
      <c r="Q2850" s="259"/>
      <c r="R2850" s="259"/>
      <c r="S2850" s="259"/>
      <c r="T2850" s="260"/>
      <c r="AT2850" s="261" t="s">
        <v>218</v>
      </c>
      <c r="AU2850" s="261" t="s">
        <v>85</v>
      </c>
      <c r="AV2850" s="12" t="s">
        <v>85</v>
      </c>
      <c r="AW2850" s="12" t="s">
        <v>39</v>
      </c>
      <c r="AX2850" s="12" t="s">
        <v>76</v>
      </c>
      <c r="AY2850" s="261" t="s">
        <v>208</v>
      </c>
    </row>
    <row r="2851" spans="2:51" s="12" customFormat="1" ht="13.5">
      <c r="B2851" s="251"/>
      <c r="C2851" s="252"/>
      <c r="D2851" s="248" t="s">
        <v>218</v>
      </c>
      <c r="E2851" s="253" t="s">
        <v>22</v>
      </c>
      <c r="F2851" s="254" t="s">
        <v>2954</v>
      </c>
      <c r="G2851" s="252"/>
      <c r="H2851" s="255">
        <v>73.496</v>
      </c>
      <c r="I2851" s="256"/>
      <c r="J2851" s="252"/>
      <c r="K2851" s="252"/>
      <c r="L2851" s="257"/>
      <c r="M2851" s="258"/>
      <c r="N2851" s="259"/>
      <c r="O2851" s="259"/>
      <c r="P2851" s="259"/>
      <c r="Q2851" s="259"/>
      <c r="R2851" s="259"/>
      <c r="S2851" s="259"/>
      <c r="T2851" s="260"/>
      <c r="AT2851" s="261" t="s">
        <v>218</v>
      </c>
      <c r="AU2851" s="261" t="s">
        <v>85</v>
      </c>
      <c r="AV2851" s="12" t="s">
        <v>85</v>
      </c>
      <c r="AW2851" s="12" t="s">
        <v>39</v>
      </c>
      <c r="AX2851" s="12" t="s">
        <v>76</v>
      </c>
      <c r="AY2851" s="261" t="s">
        <v>208</v>
      </c>
    </row>
    <row r="2852" spans="2:51" s="13" customFormat="1" ht="13.5">
      <c r="B2852" s="262"/>
      <c r="C2852" s="263"/>
      <c r="D2852" s="248" t="s">
        <v>218</v>
      </c>
      <c r="E2852" s="264" t="s">
        <v>22</v>
      </c>
      <c r="F2852" s="265" t="s">
        <v>259</v>
      </c>
      <c r="G2852" s="263"/>
      <c r="H2852" s="266">
        <v>891.926</v>
      </c>
      <c r="I2852" s="267"/>
      <c r="J2852" s="263"/>
      <c r="K2852" s="263"/>
      <c r="L2852" s="268"/>
      <c r="M2852" s="269"/>
      <c r="N2852" s="270"/>
      <c r="O2852" s="270"/>
      <c r="P2852" s="270"/>
      <c r="Q2852" s="270"/>
      <c r="R2852" s="270"/>
      <c r="S2852" s="270"/>
      <c r="T2852" s="271"/>
      <c r="AT2852" s="272" t="s">
        <v>218</v>
      </c>
      <c r="AU2852" s="272" t="s">
        <v>85</v>
      </c>
      <c r="AV2852" s="13" t="s">
        <v>121</v>
      </c>
      <c r="AW2852" s="13" t="s">
        <v>39</v>
      </c>
      <c r="AX2852" s="13" t="s">
        <v>18</v>
      </c>
      <c r="AY2852" s="272" t="s">
        <v>208</v>
      </c>
    </row>
    <row r="2853" spans="2:65" s="1" customFormat="1" ht="38.25" customHeight="1">
      <c r="B2853" s="48"/>
      <c r="C2853" s="236" t="s">
        <v>2955</v>
      </c>
      <c r="D2853" s="236" t="s">
        <v>210</v>
      </c>
      <c r="E2853" s="237" t="s">
        <v>2956</v>
      </c>
      <c r="F2853" s="238" t="s">
        <v>2957</v>
      </c>
      <c r="G2853" s="239" t="s">
        <v>2043</v>
      </c>
      <c r="H2853" s="307"/>
      <c r="I2853" s="241"/>
      <c r="J2853" s="242">
        <f>ROUND(I2853*H2853,2)</f>
        <v>0</v>
      </c>
      <c r="K2853" s="238" t="s">
        <v>214</v>
      </c>
      <c r="L2853" s="74"/>
      <c r="M2853" s="243" t="s">
        <v>22</v>
      </c>
      <c r="N2853" s="244" t="s">
        <v>47</v>
      </c>
      <c r="O2853" s="49"/>
      <c r="P2853" s="245">
        <f>O2853*H2853</f>
        <v>0</v>
      </c>
      <c r="Q2853" s="245">
        <v>0</v>
      </c>
      <c r="R2853" s="245">
        <f>Q2853*H2853</f>
        <v>0</v>
      </c>
      <c r="S2853" s="245">
        <v>0</v>
      </c>
      <c r="T2853" s="246">
        <f>S2853*H2853</f>
        <v>0</v>
      </c>
      <c r="AR2853" s="26" t="s">
        <v>300</v>
      </c>
      <c r="AT2853" s="26" t="s">
        <v>210</v>
      </c>
      <c r="AU2853" s="26" t="s">
        <v>85</v>
      </c>
      <c r="AY2853" s="26" t="s">
        <v>208</v>
      </c>
      <c r="BE2853" s="247">
        <f>IF(N2853="základní",J2853,0)</f>
        <v>0</v>
      </c>
      <c r="BF2853" s="247">
        <f>IF(N2853="snížená",J2853,0)</f>
        <v>0</v>
      </c>
      <c r="BG2853" s="247">
        <f>IF(N2853="zákl. přenesená",J2853,0)</f>
        <v>0</v>
      </c>
      <c r="BH2853" s="247">
        <f>IF(N2853="sníž. přenesená",J2853,0)</f>
        <v>0</v>
      </c>
      <c r="BI2853" s="247">
        <f>IF(N2853="nulová",J2853,0)</f>
        <v>0</v>
      </c>
      <c r="BJ2853" s="26" t="s">
        <v>18</v>
      </c>
      <c r="BK2853" s="247">
        <f>ROUND(I2853*H2853,2)</f>
        <v>0</v>
      </c>
      <c r="BL2853" s="26" t="s">
        <v>300</v>
      </c>
      <c r="BM2853" s="26" t="s">
        <v>2958</v>
      </c>
    </row>
    <row r="2854" spans="2:47" s="1" customFormat="1" ht="13.5">
      <c r="B2854" s="48"/>
      <c r="C2854" s="76"/>
      <c r="D2854" s="248" t="s">
        <v>216</v>
      </c>
      <c r="E2854" s="76"/>
      <c r="F2854" s="249" t="s">
        <v>2045</v>
      </c>
      <c r="G2854" s="76"/>
      <c r="H2854" s="76"/>
      <c r="I2854" s="206"/>
      <c r="J2854" s="76"/>
      <c r="K2854" s="76"/>
      <c r="L2854" s="74"/>
      <c r="M2854" s="250"/>
      <c r="N2854" s="49"/>
      <c r="O2854" s="49"/>
      <c r="P2854" s="49"/>
      <c r="Q2854" s="49"/>
      <c r="R2854" s="49"/>
      <c r="S2854" s="49"/>
      <c r="T2854" s="97"/>
      <c r="AT2854" s="26" t="s">
        <v>216</v>
      </c>
      <c r="AU2854" s="26" t="s">
        <v>85</v>
      </c>
    </row>
    <row r="2855" spans="2:63" s="11" customFormat="1" ht="29.85" customHeight="1">
      <c r="B2855" s="220"/>
      <c r="C2855" s="221"/>
      <c r="D2855" s="222" t="s">
        <v>75</v>
      </c>
      <c r="E2855" s="234" t="s">
        <v>2959</v>
      </c>
      <c r="F2855" s="234" t="s">
        <v>2960</v>
      </c>
      <c r="G2855" s="221"/>
      <c r="H2855" s="221"/>
      <c r="I2855" s="224"/>
      <c r="J2855" s="235">
        <f>BK2855</f>
        <v>0</v>
      </c>
      <c r="K2855" s="221"/>
      <c r="L2855" s="226"/>
      <c r="M2855" s="227"/>
      <c r="N2855" s="228"/>
      <c r="O2855" s="228"/>
      <c r="P2855" s="229">
        <f>SUM(P2856:P2915)</f>
        <v>0</v>
      </c>
      <c r="Q2855" s="228"/>
      <c r="R2855" s="229">
        <f>SUM(R2856:R2915)</f>
        <v>7.25472024</v>
      </c>
      <c r="S2855" s="228"/>
      <c r="T2855" s="230">
        <f>SUM(T2856:T2915)</f>
        <v>0</v>
      </c>
      <c r="AR2855" s="231" t="s">
        <v>85</v>
      </c>
      <c r="AT2855" s="232" t="s">
        <v>75</v>
      </c>
      <c r="AU2855" s="232" t="s">
        <v>18</v>
      </c>
      <c r="AY2855" s="231" t="s">
        <v>208</v>
      </c>
      <c r="BK2855" s="233">
        <f>SUM(BK2856:BK2915)</f>
        <v>0</v>
      </c>
    </row>
    <row r="2856" spans="2:65" s="1" customFormat="1" ht="16.5" customHeight="1">
      <c r="B2856" s="48"/>
      <c r="C2856" s="236" t="s">
        <v>2961</v>
      </c>
      <c r="D2856" s="236" t="s">
        <v>210</v>
      </c>
      <c r="E2856" s="237" t="s">
        <v>2962</v>
      </c>
      <c r="F2856" s="238" t="s">
        <v>2963</v>
      </c>
      <c r="G2856" s="239" t="s">
        <v>213</v>
      </c>
      <c r="H2856" s="240">
        <v>578.413</v>
      </c>
      <c r="I2856" s="241"/>
      <c r="J2856" s="242">
        <f>ROUND(I2856*H2856,2)</f>
        <v>0</v>
      </c>
      <c r="K2856" s="238" t="s">
        <v>214</v>
      </c>
      <c r="L2856" s="74"/>
      <c r="M2856" s="243" t="s">
        <v>22</v>
      </c>
      <c r="N2856" s="244" t="s">
        <v>47</v>
      </c>
      <c r="O2856" s="49"/>
      <c r="P2856" s="245">
        <f>O2856*H2856</f>
        <v>0</v>
      </c>
      <c r="Q2856" s="245">
        <v>0</v>
      </c>
      <c r="R2856" s="245">
        <f>Q2856*H2856</f>
        <v>0</v>
      </c>
      <c r="S2856" s="245">
        <v>0</v>
      </c>
      <c r="T2856" s="246">
        <f>S2856*H2856</f>
        <v>0</v>
      </c>
      <c r="AR2856" s="26" t="s">
        <v>300</v>
      </c>
      <c r="AT2856" s="26" t="s">
        <v>210</v>
      </c>
      <c r="AU2856" s="26" t="s">
        <v>85</v>
      </c>
      <c r="AY2856" s="26" t="s">
        <v>208</v>
      </c>
      <c r="BE2856" s="247">
        <f>IF(N2856="základní",J2856,0)</f>
        <v>0</v>
      </c>
      <c r="BF2856" s="247">
        <f>IF(N2856="snížená",J2856,0)</f>
        <v>0</v>
      </c>
      <c r="BG2856" s="247">
        <f>IF(N2856="zákl. přenesená",J2856,0)</f>
        <v>0</v>
      </c>
      <c r="BH2856" s="247">
        <f>IF(N2856="sníž. přenesená",J2856,0)</f>
        <v>0</v>
      </c>
      <c r="BI2856" s="247">
        <f>IF(N2856="nulová",J2856,0)</f>
        <v>0</v>
      </c>
      <c r="BJ2856" s="26" t="s">
        <v>18</v>
      </c>
      <c r="BK2856" s="247">
        <f>ROUND(I2856*H2856,2)</f>
        <v>0</v>
      </c>
      <c r="BL2856" s="26" t="s">
        <v>300</v>
      </c>
      <c r="BM2856" s="26" t="s">
        <v>2964</v>
      </c>
    </row>
    <row r="2857" spans="2:47" s="1" customFormat="1" ht="13.5">
      <c r="B2857" s="48"/>
      <c r="C2857" s="76"/>
      <c r="D2857" s="248" t="s">
        <v>216</v>
      </c>
      <c r="E2857" s="76"/>
      <c r="F2857" s="249" t="s">
        <v>2965</v>
      </c>
      <c r="G2857" s="76"/>
      <c r="H2857" s="76"/>
      <c r="I2857" s="206"/>
      <c r="J2857" s="76"/>
      <c r="K2857" s="76"/>
      <c r="L2857" s="74"/>
      <c r="M2857" s="250"/>
      <c r="N2857" s="49"/>
      <c r="O2857" s="49"/>
      <c r="P2857" s="49"/>
      <c r="Q2857" s="49"/>
      <c r="R2857" s="49"/>
      <c r="S2857" s="49"/>
      <c r="T2857" s="97"/>
      <c r="AT2857" s="26" t="s">
        <v>216</v>
      </c>
      <c r="AU2857" s="26" t="s">
        <v>85</v>
      </c>
    </row>
    <row r="2858" spans="2:51" s="14" customFormat="1" ht="13.5">
      <c r="B2858" s="273"/>
      <c r="C2858" s="274"/>
      <c r="D2858" s="248" t="s">
        <v>218</v>
      </c>
      <c r="E2858" s="275" t="s">
        <v>22</v>
      </c>
      <c r="F2858" s="276" t="s">
        <v>2966</v>
      </c>
      <c r="G2858" s="274"/>
      <c r="H2858" s="275" t="s">
        <v>22</v>
      </c>
      <c r="I2858" s="277"/>
      <c r="J2858" s="274"/>
      <c r="K2858" s="274"/>
      <c r="L2858" s="278"/>
      <c r="M2858" s="279"/>
      <c r="N2858" s="280"/>
      <c r="O2858" s="280"/>
      <c r="P2858" s="280"/>
      <c r="Q2858" s="280"/>
      <c r="R2858" s="280"/>
      <c r="S2858" s="280"/>
      <c r="T2858" s="281"/>
      <c r="AT2858" s="282" t="s">
        <v>218</v>
      </c>
      <c r="AU2858" s="282" t="s">
        <v>85</v>
      </c>
      <c r="AV2858" s="14" t="s">
        <v>18</v>
      </c>
      <c r="AW2858" s="14" t="s">
        <v>39</v>
      </c>
      <c r="AX2858" s="14" t="s">
        <v>76</v>
      </c>
      <c r="AY2858" s="282" t="s">
        <v>208</v>
      </c>
    </row>
    <row r="2859" spans="2:51" s="14" customFormat="1" ht="13.5">
      <c r="B2859" s="273"/>
      <c r="C2859" s="274"/>
      <c r="D2859" s="248" t="s">
        <v>218</v>
      </c>
      <c r="E2859" s="275" t="s">
        <v>22</v>
      </c>
      <c r="F2859" s="276" t="s">
        <v>751</v>
      </c>
      <c r="G2859" s="274"/>
      <c r="H2859" s="275" t="s">
        <v>22</v>
      </c>
      <c r="I2859" s="277"/>
      <c r="J2859" s="274"/>
      <c r="K2859" s="274"/>
      <c r="L2859" s="278"/>
      <c r="M2859" s="279"/>
      <c r="N2859" s="280"/>
      <c r="O2859" s="280"/>
      <c r="P2859" s="280"/>
      <c r="Q2859" s="280"/>
      <c r="R2859" s="280"/>
      <c r="S2859" s="280"/>
      <c r="T2859" s="281"/>
      <c r="AT2859" s="282" t="s">
        <v>218</v>
      </c>
      <c r="AU2859" s="282" t="s">
        <v>85</v>
      </c>
      <c r="AV2859" s="14" t="s">
        <v>18</v>
      </c>
      <c r="AW2859" s="14" t="s">
        <v>39</v>
      </c>
      <c r="AX2859" s="14" t="s">
        <v>76</v>
      </c>
      <c r="AY2859" s="282" t="s">
        <v>208</v>
      </c>
    </row>
    <row r="2860" spans="2:51" s="12" customFormat="1" ht="13.5">
      <c r="B2860" s="251"/>
      <c r="C2860" s="252"/>
      <c r="D2860" s="248" t="s">
        <v>218</v>
      </c>
      <c r="E2860" s="253" t="s">
        <v>22</v>
      </c>
      <c r="F2860" s="254" t="s">
        <v>1508</v>
      </c>
      <c r="G2860" s="252"/>
      <c r="H2860" s="255">
        <v>13.388</v>
      </c>
      <c r="I2860" s="256"/>
      <c r="J2860" s="252"/>
      <c r="K2860" s="252"/>
      <c r="L2860" s="257"/>
      <c r="M2860" s="258"/>
      <c r="N2860" s="259"/>
      <c r="O2860" s="259"/>
      <c r="P2860" s="259"/>
      <c r="Q2860" s="259"/>
      <c r="R2860" s="259"/>
      <c r="S2860" s="259"/>
      <c r="T2860" s="260"/>
      <c r="AT2860" s="261" t="s">
        <v>218</v>
      </c>
      <c r="AU2860" s="261" t="s">
        <v>85</v>
      </c>
      <c r="AV2860" s="12" t="s">
        <v>85</v>
      </c>
      <c r="AW2860" s="12" t="s">
        <v>39</v>
      </c>
      <c r="AX2860" s="12" t="s">
        <v>76</v>
      </c>
      <c r="AY2860" s="261" t="s">
        <v>208</v>
      </c>
    </row>
    <row r="2861" spans="2:51" s="12" customFormat="1" ht="13.5">
      <c r="B2861" s="251"/>
      <c r="C2861" s="252"/>
      <c r="D2861" s="248" t="s">
        <v>218</v>
      </c>
      <c r="E2861" s="253" t="s">
        <v>22</v>
      </c>
      <c r="F2861" s="254" t="s">
        <v>1509</v>
      </c>
      <c r="G2861" s="252"/>
      <c r="H2861" s="255">
        <v>65.773</v>
      </c>
      <c r="I2861" s="256"/>
      <c r="J2861" s="252"/>
      <c r="K2861" s="252"/>
      <c r="L2861" s="257"/>
      <c r="M2861" s="258"/>
      <c r="N2861" s="259"/>
      <c r="O2861" s="259"/>
      <c r="P2861" s="259"/>
      <c r="Q2861" s="259"/>
      <c r="R2861" s="259"/>
      <c r="S2861" s="259"/>
      <c r="T2861" s="260"/>
      <c r="AT2861" s="261" t="s">
        <v>218</v>
      </c>
      <c r="AU2861" s="261" t="s">
        <v>85</v>
      </c>
      <c r="AV2861" s="12" t="s">
        <v>85</v>
      </c>
      <c r="AW2861" s="12" t="s">
        <v>39</v>
      </c>
      <c r="AX2861" s="12" t="s">
        <v>76</v>
      </c>
      <c r="AY2861" s="261" t="s">
        <v>208</v>
      </c>
    </row>
    <row r="2862" spans="2:51" s="15" customFormat="1" ht="13.5">
      <c r="B2862" s="296"/>
      <c r="C2862" s="297"/>
      <c r="D2862" s="248" t="s">
        <v>218</v>
      </c>
      <c r="E2862" s="298" t="s">
        <v>22</v>
      </c>
      <c r="F2862" s="299" t="s">
        <v>695</v>
      </c>
      <c r="G2862" s="297"/>
      <c r="H2862" s="300">
        <v>79.161</v>
      </c>
      <c r="I2862" s="301"/>
      <c r="J2862" s="297"/>
      <c r="K2862" s="297"/>
      <c r="L2862" s="302"/>
      <c r="M2862" s="303"/>
      <c r="N2862" s="304"/>
      <c r="O2862" s="304"/>
      <c r="P2862" s="304"/>
      <c r="Q2862" s="304"/>
      <c r="R2862" s="304"/>
      <c r="S2862" s="304"/>
      <c r="T2862" s="305"/>
      <c r="AT2862" s="306" t="s">
        <v>218</v>
      </c>
      <c r="AU2862" s="306" t="s">
        <v>85</v>
      </c>
      <c r="AV2862" s="15" t="s">
        <v>104</v>
      </c>
      <c r="AW2862" s="15" t="s">
        <v>39</v>
      </c>
      <c r="AX2862" s="15" t="s">
        <v>76</v>
      </c>
      <c r="AY2862" s="306" t="s">
        <v>208</v>
      </c>
    </row>
    <row r="2863" spans="2:51" s="14" customFormat="1" ht="13.5">
      <c r="B2863" s="273"/>
      <c r="C2863" s="274"/>
      <c r="D2863" s="248" t="s">
        <v>218</v>
      </c>
      <c r="E2863" s="275" t="s">
        <v>22</v>
      </c>
      <c r="F2863" s="276" t="s">
        <v>752</v>
      </c>
      <c r="G2863" s="274"/>
      <c r="H2863" s="275" t="s">
        <v>22</v>
      </c>
      <c r="I2863" s="277"/>
      <c r="J2863" s="274"/>
      <c r="K2863" s="274"/>
      <c r="L2863" s="278"/>
      <c r="M2863" s="279"/>
      <c r="N2863" s="280"/>
      <c r="O2863" s="280"/>
      <c r="P2863" s="280"/>
      <c r="Q2863" s="280"/>
      <c r="R2863" s="280"/>
      <c r="S2863" s="280"/>
      <c r="T2863" s="281"/>
      <c r="AT2863" s="282" t="s">
        <v>218</v>
      </c>
      <c r="AU2863" s="282" t="s">
        <v>85</v>
      </c>
      <c r="AV2863" s="14" t="s">
        <v>18</v>
      </c>
      <c r="AW2863" s="14" t="s">
        <v>39</v>
      </c>
      <c r="AX2863" s="14" t="s">
        <v>76</v>
      </c>
      <c r="AY2863" s="282" t="s">
        <v>208</v>
      </c>
    </row>
    <row r="2864" spans="2:51" s="12" customFormat="1" ht="13.5">
      <c r="B2864" s="251"/>
      <c r="C2864" s="252"/>
      <c r="D2864" s="248" t="s">
        <v>218</v>
      </c>
      <c r="E2864" s="253" t="s">
        <v>22</v>
      </c>
      <c r="F2864" s="254" t="s">
        <v>1518</v>
      </c>
      <c r="G2864" s="252"/>
      <c r="H2864" s="255">
        <v>68.35</v>
      </c>
      <c r="I2864" s="256"/>
      <c r="J2864" s="252"/>
      <c r="K2864" s="252"/>
      <c r="L2864" s="257"/>
      <c r="M2864" s="258"/>
      <c r="N2864" s="259"/>
      <c r="O2864" s="259"/>
      <c r="P2864" s="259"/>
      <c r="Q2864" s="259"/>
      <c r="R2864" s="259"/>
      <c r="S2864" s="259"/>
      <c r="T2864" s="260"/>
      <c r="AT2864" s="261" t="s">
        <v>218</v>
      </c>
      <c r="AU2864" s="261" t="s">
        <v>85</v>
      </c>
      <c r="AV2864" s="12" t="s">
        <v>85</v>
      </c>
      <c r="AW2864" s="12" t="s">
        <v>39</v>
      </c>
      <c r="AX2864" s="12" t="s">
        <v>76</v>
      </c>
      <c r="AY2864" s="261" t="s">
        <v>208</v>
      </c>
    </row>
    <row r="2865" spans="2:51" s="12" customFormat="1" ht="13.5">
      <c r="B2865" s="251"/>
      <c r="C2865" s="252"/>
      <c r="D2865" s="248" t="s">
        <v>218</v>
      </c>
      <c r="E2865" s="253" t="s">
        <v>22</v>
      </c>
      <c r="F2865" s="254" t="s">
        <v>1519</v>
      </c>
      <c r="G2865" s="252"/>
      <c r="H2865" s="255">
        <v>27.868</v>
      </c>
      <c r="I2865" s="256"/>
      <c r="J2865" s="252"/>
      <c r="K2865" s="252"/>
      <c r="L2865" s="257"/>
      <c r="M2865" s="258"/>
      <c r="N2865" s="259"/>
      <c r="O2865" s="259"/>
      <c r="P2865" s="259"/>
      <c r="Q2865" s="259"/>
      <c r="R2865" s="259"/>
      <c r="S2865" s="259"/>
      <c r="T2865" s="260"/>
      <c r="AT2865" s="261" t="s">
        <v>218</v>
      </c>
      <c r="AU2865" s="261" t="s">
        <v>85</v>
      </c>
      <c r="AV2865" s="12" t="s">
        <v>85</v>
      </c>
      <c r="AW2865" s="12" t="s">
        <v>39</v>
      </c>
      <c r="AX2865" s="12" t="s">
        <v>76</v>
      </c>
      <c r="AY2865" s="261" t="s">
        <v>208</v>
      </c>
    </row>
    <row r="2866" spans="2:51" s="12" customFormat="1" ht="13.5">
      <c r="B2866" s="251"/>
      <c r="C2866" s="252"/>
      <c r="D2866" s="248" t="s">
        <v>218</v>
      </c>
      <c r="E2866" s="253" t="s">
        <v>22</v>
      </c>
      <c r="F2866" s="254" t="s">
        <v>1520</v>
      </c>
      <c r="G2866" s="252"/>
      <c r="H2866" s="255">
        <v>68.125</v>
      </c>
      <c r="I2866" s="256"/>
      <c r="J2866" s="252"/>
      <c r="K2866" s="252"/>
      <c r="L2866" s="257"/>
      <c r="M2866" s="258"/>
      <c r="N2866" s="259"/>
      <c r="O2866" s="259"/>
      <c r="P2866" s="259"/>
      <c r="Q2866" s="259"/>
      <c r="R2866" s="259"/>
      <c r="S2866" s="259"/>
      <c r="T2866" s="260"/>
      <c r="AT2866" s="261" t="s">
        <v>218</v>
      </c>
      <c r="AU2866" s="261" t="s">
        <v>85</v>
      </c>
      <c r="AV2866" s="12" t="s">
        <v>85</v>
      </c>
      <c r="AW2866" s="12" t="s">
        <v>39</v>
      </c>
      <c r="AX2866" s="12" t="s">
        <v>76</v>
      </c>
      <c r="AY2866" s="261" t="s">
        <v>208</v>
      </c>
    </row>
    <row r="2867" spans="2:51" s="12" customFormat="1" ht="13.5">
      <c r="B2867" s="251"/>
      <c r="C2867" s="252"/>
      <c r="D2867" s="248" t="s">
        <v>218</v>
      </c>
      <c r="E2867" s="253" t="s">
        <v>22</v>
      </c>
      <c r="F2867" s="254" t="s">
        <v>1521</v>
      </c>
      <c r="G2867" s="252"/>
      <c r="H2867" s="255">
        <v>66.915</v>
      </c>
      <c r="I2867" s="256"/>
      <c r="J2867" s="252"/>
      <c r="K2867" s="252"/>
      <c r="L2867" s="257"/>
      <c r="M2867" s="258"/>
      <c r="N2867" s="259"/>
      <c r="O2867" s="259"/>
      <c r="P2867" s="259"/>
      <c r="Q2867" s="259"/>
      <c r="R2867" s="259"/>
      <c r="S2867" s="259"/>
      <c r="T2867" s="260"/>
      <c r="AT2867" s="261" t="s">
        <v>218</v>
      </c>
      <c r="AU2867" s="261" t="s">
        <v>85</v>
      </c>
      <c r="AV2867" s="12" t="s">
        <v>85</v>
      </c>
      <c r="AW2867" s="12" t="s">
        <v>39</v>
      </c>
      <c r="AX2867" s="12" t="s">
        <v>76</v>
      </c>
      <c r="AY2867" s="261" t="s">
        <v>208</v>
      </c>
    </row>
    <row r="2868" spans="2:51" s="12" customFormat="1" ht="13.5">
      <c r="B2868" s="251"/>
      <c r="C2868" s="252"/>
      <c r="D2868" s="248" t="s">
        <v>218</v>
      </c>
      <c r="E2868" s="253" t="s">
        <v>22</v>
      </c>
      <c r="F2868" s="254" t="s">
        <v>1522</v>
      </c>
      <c r="G2868" s="252"/>
      <c r="H2868" s="255">
        <v>18.468</v>
      </c>
      <c r="I2868" s="256"/>
      <c r="J2868" s="252"/>
      <c r="K2868" s="252"/>
      <c r="L2868" s="257"/>
      <c r="M2868" s="258"/>
      <c r="N2868" s="259"/>
      <c r="O2868" s="259"/>
      <c r="P2868" s="259"/>
      <c r="Q2868" s="259"/>
      <c r="R2868" s="259"/>
      <c r="S2868" s="259"/>
      <c r="T2868" s="260"/>
      <c r="AT2868" s="261" t="s">
        <v>218</v>
      </c>
      <c r="AU2868" s="261" t="s">
        <v>85</v>
      </c>
      <c r="AV2868" s="12" t="s">
        <v>85</v>
      </c>
      <c r="AW2868" s="12" t="s">
        <v>39</v>
      </c>
      <c r="AX2868" s="12" t="s">
        <v>76</v>
      </c>
      <c r="AY2868" s="261" t="s">
        <v>208</v>
      </c>
    </row>
    <row r="2869" spans="2:51" s="15" customFormat="1" ht="13.5">
      <c r="B2869" s="296"/>
      <c r="C2869" s="297"/>
      <c r="D2869" s="248" t="s">
        <v>218</v>
      </c>
      <c r="E2869" s="298" t="s">
        <v>22</v>
      </c>
      <c r="F2869" s="299" t="s">
        <v>703</v>
      </c>
      <c r="G2869" s="297"/>
      <c r="H2869" s="300">
        <v>249.726</v>
      </c>
      <c r="I2869" s="301"/>
      <c r="J2869" s="297"/>
      <c r="K2869" s="297"/>
      <c r="L2869" s="302"/>
      <c r="M2869" s="303"/>
      <c r="N2869" s="304"/>
      <c r="O2869" s="304"/>
      <c r="P2869" s="304"/>
      <c r="Q2869" s="304"/>
      <c r="R2869" s="304"/>
      <c r="S2869" s="304"/>
      <c r="T2869" s="305"/>
      <c r="AT2869" s="306" t="s">
        <v>218</v>
      </c>
      <c r="AU2869" s="306" t="s">
        <v>85</v>
      </c>
      <c r="AV2869" s="15" t="s">
        <v>104</v>
      </c>
      <c r="AW2869" s="15" t="s">
        <v>39</v>
      </c>
      <c r="AX2869" s="15" t="s">
        <v>76</v>
      </c>
      <c r="AY2869" s="306" t="s">
        <v>208</v>
      </c>
    </row>
    <row r="2870" spans="2:51" s="14" customFormat="1" ht="13.5">
      <c r="B2870" s="273"/>
      <c r="C2870" s="274"/>
      <c r="D2870" s="248" t="s">
        <v>218</v>
      </c>
      <c r="E2870" s="275" t="s">
        <v>22</v>
      </c>
      <c r="F2870" s="276" t="s">
        <v>753</v>
      </c>
      <c r="G2870" s="274"/>
      <c r="H2870" s="275" t="s">
        <v>22</v>
      </c>
      <c r="I2870" s="277"/>
      <c r="J2870" s="274"/>
      <c r="K2870" s="274"/>
      <c r="L2870" s="278"/>
      <c r="M2870" s="279"/>
      <c r="N2870" s="280"/>
      <c r="O2870" s="280"/>
      <c r="P2870" s="280"/>
      <c r="Q2870" s="280"/>
      <c r="R2870" s="280"/>
      <c r="S2870" s="280"/>
      <c r="T2870" s="281"/>
      <c r="AT2870" s="282" t="s">
        <v>218</v>
      </c>
      <c r="AU2870" s="282" t="s">
        <v>85</v>
      </c>
      <c r="AV2870" s="14" t="s">
        <v>18</v>
      </c>
      <c r="AW2870" s="14" t="s">
        <v>39</v>
      </c>
      <c r="AX2870" s="14" t="s">
        <v>76</v>
      </c>
      <c r="AY2870" s="282" t="s">
        <v>208</v>
      </c>
    </row>
    <row r="2871" spans="2:51" s="12" customFormat="1" ht="13.5">
      <c r="B2871" s="251"/>
      <c r="C2871" s="252"/>
      <c r="D2871" s="248" t="s">
        <v>218</v>
      </c>
      <c r="E2871" s="253" t="s">
        <v>22</v>
      </c>
      <c r="F2871" s="254" t="s">
        <v>1534</v>
      </c>
      <c r="G2871" s="252"/>
      <c r="H2871" s="255">
        <v>68.125</v>
      </c>
      <c r="I2871" s="256"/>
      <c r="J2871" s="252"/>
      <c r="K2871" s="252"/>
      <c r="L2871" s="257"/>
      <c r="M2871" s="258"/>
      <c r="N2871" s="259"/>
      <c r="O2871" s="259"/>
      <c r="P2871" s="259"/>
      <c r="Q2871" s="259"/>
      <c r="R2871" s="259"/>
      <c r="S2871" s="259"/>
      <c r="T2871" s="260"/>
      <c r="AT2871" s="261" t="s">
        <v>218</v>
      </c>
      <c r="AU2871" s="261" t="s">
        <v>85</v>
      </c>
      <c r="AV2871" s="12" t="s">
        <v>85</v>
      </c>
      <c r="AW2871" s="12" t="s">
        <v>39</v>
      </c>
      <c r="AX2871" s="12" t="s">
        <v>76</v>
      </c>
      <c r="AY2871" s="261" t="s">
        <v>208</v>
      </c>
    </row>
    <row r="2872" spans="2:51" s="12" customFormat="1" ht="13.5">
      <c r="B2872" s="251"/>
      <c r="C2872" s="252"/>
      <c r="D2872" s="248" t="s">
        <v>218</v>
      </c>
      <c r="E2872" s="253" t="s">
        <v>22</v>
      </c>
      <c r="F2872" s="254" t="s">
        <v>1535</v>
      </c>
      <c r="G2872" s="252"/>
      <c r="H2872" s="255">
        <v>27.868</v>
      </c>
      <c r="I2872" s="256"/>
      <c r="J2872" s="252"/>
      <c r="K2872" s="252"/>
      <c r="L2872" s="257"/>
      <c r="M2872" s="258"/>
      <c r="N2872" s="259"/>
      <c r="O2872" s="259"/>
      <c r="P2872" s="259"/>
      <c r="Q2872" s="259"/>
      <c r="R2872" s="259"/>
      <c r="S2872" s="259"/>
      <c r="T2872" s="260"/>
      <c r="AT2872" s="261" t="s">
        <v>218</v>
      </c>
      <c r="AU2872" s="261" t="s">
        <v>85</v>
      </c>
      <c r="AV2872" s="12" t="s">
        <v>85</v>
      </c>
      <c r="AW2872" s="12" t="s">
        <v>39</v>
      </c>
      <c r="AX2872" s="12" t="s">
        <v>76</v>
      </c>
      <c r="AY2872" s="261" t="s">
        <v>208</v>
      </c>
    </row>
    <row r="2873" spans="2:51" s="12" customFormat="1" ht="13.5">
      <c r="B2873" s="251"/>
      <c r="C2873" s="252"/>
      <c r="D2873" s="248" t="s">
        <v>218</v>
      </c>
      <c r="E2873" s="253" t="s">
        <v>22</v>
      </c>
      <c r="F2873" s="254" t="s">
        <v>1536</v>
      </c>
      <c r="G2873" s="252"/>
      <c r="H2873" s="255">
        <v>68.125</v>
      </c>
      <c r="I2873" s="256"/>
      <c r="J2873" s="252"/>
      <c r="K2873" s="252"/>
      <c r="L2873" s="257"/>
      <c r="M2873" s="258"/>
      <c r="N2873" s="259"/>
      <c r="O2873" s="259"/>
      <c r="P2873" s="259"/>
      <c r="Q2873" s="259"/>
      <c r="R2873" s="259"/>
      <c r="S2873" s="259"/>
      <c r="T2873" s="260"/>
      <c r="AT2873" s="261" t="s">
        <v>218</v>
      </c>
      <c r="AU2873" s="261" t="s">
        <v>85</v>
      </c>
      <c r="AV2873" s="12" t="s">
        <v>85</v>
      </c>
      <c r="AW2873" s="12" t="s">
        <v>39</v>
      </c>
      <c r="AX2873" s="12" t="s">
        <v>76</v>
      </c>
      <c r="AY2873" s="261" t="s">
        <v>208</v>
      </c>
    </row>
    <row r="2874" spans="2:51" s="12" customFormat="1" ht="13.5">
      <c r="B2874" s="251"/>
      <c r="C2874" s="252"/>
      <c r="D2874" s="248" t="s">
        <v>218</v>
      </c>
      <c r="E2874" s="253" t="s">
        <v>22</v>
      </c>
      <c r="F2874" s="254" t="s">
        <v>1537</v>
      </c>
      <c r="G2874" s="252"/>
      <c r="H2874" s="255">
        <v>66.94</v>
      </c>
      <c r="I2874" s="256"/>
      <c r="J2874" s="252"/>
      <c r="K2874" s="252"/>
      <c r="L2874" s="257"/>
      <c r="M2874" s="258"/>
      <c r="N2874" s="259"/>
      <c r="O2874" s="259"/>
      <c r="P2874" s="259"/>
      <c r="Q2874" s="259"/>
      <c r="R2874" s="259"/>
      <c r="S2874" s="259"/>
      <c r="T2874" s="260"/>
      <c r="AT2874" s="261" t="s">
        <v>218</v>
      </c>
      <c r="AU2874" s="261" t="s">
        <v>85</v>
      </c>
      <c r="AV2874" s="12" t="s">
        <v>85</v>
      </c>
      <c r="AW2874" s="12" t="s">
        <v>39</v>
      </c>
      <c r="AX2874" s="12" t="s">
        <v>76</v>
      </c>
      <c r="AY2874" s="261" t="s">
        <v>208</v>
      </c>
    </row>
    <row r="2875" spans="2:51" s="12" customFormat="1" ht="13.5">
      <c r="B2875" s="251"/>
      <c r="C2875" s="252"/>
      <c r="D2875" s="248" t="s">
        <v>218</v>
      </c>
      <c r="E2875" s="253" t="s">
        <v>22</v>
      </c>
      <c r="F2875" s="254" t="s">
        <v>1538</v>
      </c>
      <c r="G2875" s="252"/>
      <c r="H2875" s="255">
        <v>18.468</v>
      </c>
      <c r="I2875" s="256"/>
      <c r="J2875" s="252"/>
      <c r="K2875" s="252"/>
      <c r="L2875" s="257"/>
      <c r="M2875" s="258"/>
      <c r="N2875" s="259"/>
      <c r="O2875" s="259"/>
      <c r="P2875" s="259"/>
      <c r="Q2875" s="259"/>
      <c r="R2875" s="259"/>
      <c r="S2875" s="259"/>
      <c r="T2875" s="260"/>
      <c r="AT2875" s="261" t="s">
        <v>218</v>
      </c>
      <c r="AU2875" s="261" t="s">
        <v>85</v>
      </c>
      <c r="AV2875" s="12" t="s">
        <v>85</v>
      </c>
      <c r="AW2875" s="12" t="s">
        <v>39</v>
      </c>
      <c r="AX2875" s="12" t="s">
        <v>76</v>
      </c>
      <c r="AY2875" s="261" t="s">
        <v>208</v>
      </c>
    </row>
    <row r="2876" spans="2:51" s="15" customFormat="1" ht="13.5">
      <c r="B2876" s="296"/>
      <c r="C2876" s="297"/>
      <c r="D2876" s="248" t="s">
        <v>218</v>
      </c>
      <c r="E2876" s="298" t="s">
        <v>22</v>
      </c>
      <c r="F2876" s="299" t="s">
        <v>710</v>
      </c>
      <c r="G2876" s="297"/>
      <c r="H2876" s="300">
        <v>249.526</v>
      </c>
      <c r="I2876" s="301"/>
      <c r="J2876" s="297"/>
      <c r="K2876" s="297"/>
      <c r="L2876" s="302"/>
      <c r="M2876" s="303"/>
      <c r="N2876" s="304"/>
      <c r="O2876" s="304"/>
      <c r="P2876" s="304"/>
      <c r="Q2876" s="304"/>
      <c r="R2876" s="304"/>
      <c r="S2876" s="304"/>
      <c r="T2876" s="305"/>
      <c r="AT2876" s="306" t="s">
        <v>218</v>
      </c>
      <c r="AU2876" s="306" t="s">
        <v>85</v>
      </c>
      <c r="AV2876" s="15" t="s">
        <v>104</v>
      </c>
      <c r="AW2876" s="15" t="s">
        <v>39</v>
      </c>
      <c r="AX2876" s="15" t="s">
        <v>76</v>
      </c>
      <c r="AY2876" s="306" t="s">
        <v>208</v>
      </c>
    </row>
    <row r="2877" spans="2:51" s="13" customFormat="1" ht="13.5">
      <c r="B2877" s="262"/>
      <c r="C2877" s="263"/>
      <c r="D2877" s="248" t="s">
        <v>218</v>
      </c>
      <c r="E2877" s="264" t="s">
        <v>22</v>
      </c>
      <c r="F2877" s="265" t="s">
        <v>259</v>
      </c>
      <c r="G2877" s="263"/>
      <c r="H2877" s="266">
        <v>578.413</v>
      </c>
      <c r="I2877" s="267"/>
      <c r="J2877" s="263"/>
      <c r="K2877" s="263"/>
      <c r="L2877" s="268"/>
      <c r="M2877" s="269"/>
      <c r="N2877" s="270"/>
      <c r="O2877" s="270"/>
      <c r="P2877" s="270"/>
      <c r="Q2877" s="270"/>
      <c r="R2877" s="270"/>
      <c r="S2877" s="270"/>
      <c r="T2877" s="271"/>
      <c r="AT2877" s="272" t="s">
        <v>218</v>
      </c>
      <c r="AU2877" s="272" t="s">
        <v>85</v>
      </c>
      <c r="AV2877" s="13" t="s">
        <v>121</v>
      </c>
      <c r="AW2877" s="13" t="s">
        <v>39</v>
      </c>
      <c r="AX2877" s="13" t="s">
        <v>18</v>
      </c>
      <c r="AY2877" s="272" t="s">
        <v>208</v>
      </c>
    </row>
    <row r="2878" spans="2:65" s="1" customFormat="1" ht="25.5" customHeight="1">
      <c r="B2878" s="48"/>
      <c r="C2878" s="236" t="s">
        <v>2967</v>
      </c>
      <c r="D2878" s="236" t="s">
        <v>210</v>
      </c>
      <c r="E2878" s="237" t="s">
        <v>2968</v>
      </c>
      <c r="F2878" s="238" t="s">
        <v>2969</v>
      </c>
      <c r="G2878" s="239" t="s">
        <v>213</v>
      </c>
      <c r="H2878" s="240">
        <v>578.413</v>
      </c>
      <c r="I2878" s="241"/>
      <c r="J2878" s="242">
        <f>ROUND(I2878*H2878,2)</f>
        <v>0</v>
      </c>
      <c r="K2878" s="238" t="s">
        <v>214</v>
      </c>
      <c r="L2878" s="74"/>
      <c r="M2878" s="243" t="s">
        <v>22</v>
      </c>
      <c r="N2878" s="244" t="s">
        <v>47</v>
      </c>
      <c r="O2878" s="49"/>
      <c r="P2878" s="245">
        <f>O2878*H2878</f>
        <v>0</v>
      </c>
      <c r="Q2878" s="245">
        <v>0.00758</v>
      </c>
      <c r="R2878" s="245">
        <f>Q2878*H2878</f>
        <v>4.38437054</v>
      </c>
      <c r="S2878" s="245">
        <v>0</v>
      </c>
      <c r="T2878" s="246">
        <f>S2878*H2878</f>
        <v>0</v>
      </c>
      <c r="AR2878" s="26" t="s">
        <v>300</v>
      </c>
      <c r="AT2878" s="26" t="s">
        <v>210</v>
      </c>
      <c r="AU2878" s="26" t="s">
        <v>85</v>
      </c>
      <c r="AY2878" s="26" t="s">
        <v>208</v>
      </c>
      <c r="BE2878" s="247">
        <f>IF(N2878="základní",J2878,0)</f>
        <v>0</v>
      </c>
      <c r="BF2878" s="247">
        <f>IF(N2878="snížená",J2878,0)</f>
        <v>0</v>
      </c>
      <c r="BG2878" s="247">
        <f>IF(N2878="zákl. přenesená",J2878,0)</f>
        <v>0</v>
      </c>
      <c r="BH2878" s="247">
        <f>IF(N2878="sníž. přenesená",J2878,0)</f>
        <v>0</v>
      </c>
      <c r="BI2878" s="247">
        <f>IF(N2878="nulová",J2878,0)</f>
        <v>0</v>
      </c>
      <c r="BJ2878" s="26" t="s">
        <v>18</v>
      </c>
      <c r="BK2878" s="247">
        <f>ROUND(I2878*H2878,2)</f>
        <v>0</v>
      </c>
      <c r="BL2878" s="26" t="s">
        <v>300</v>
      </c>
      <c r="BM2878" s="26" t="s">
        <v>2970</v>
      </c>
    </row>
    <row r="2879" spans="2:47" s="1" customFormat="1" ht="13.5">
      <c r="B2879" s="48"/>
      <c r="C2879" s="76"/>
      <c r="D2879" s="248" t="s">
        <v>216</v>
      </c>
      <c r="E2879" s="76"/>
      <c r="F2879" s="249" t="s">
        <v>2965</v>
      </c>
      <c r="G2879" s="76"/>
      <c r="H2879" s="76"/>
      <c r="I2879" s="206"/>
      <c r="J2879" s="76"/>
      <c r="K2879" s="76"/>
      <c r="L2879" s="74"/>
      <c r="M2879" s="250"/>
      <c r="N2879" s="49"/>
      <c r="O2879" s="49"/>
      <c r="P2879" s="49"/>
      <c r="Q2879" s="49"/>
      <c r="R2879" s="49"/>
      <c r="S2879" s="49"/>
      <c r="T2879" s="97"/>
      <c r="AT2879" s="26" t="s">
        <v>216</v>
      </c>
      <c r="AU2879" s="26" t="s">
        <v>85</v>
      </c>
    </row>
    <row r="2880" spans="2:65" s="1" customFormat="1" ht="25.5" customHeight="1">
      <c r="B2880" s="48"/>
      <c r="C2880" s="236" t="s">
        <v>2971</v>
      </c>
      <c r="D2880" s="236" t="s">
        <v>210</v>
      </c>
      <c r="E2880" s="237" t="s">
        <v>2972</v>
      </c>
      <c r="F2880" s="238" t="s">
        <v>2973</v>
      </c>
      <c r="G2880" s="239" t="s">
        <v>213</v>
      </c>
      <c r="H2880" s="240">
        <v>574.08</v>
      </c>
      <c r="I2880" s="241"/>
      <c r="J2880" s="242">
        <f>ROUND(I2880*H2880,2)</f>
        <v>0</v>
      </c>
      <c r="K2880" s="238" t="s">
        <v>214</v>
      </c>
      <c r="L2880" s="74"/>
      <c r="M2880" s="243" t="s">
        <v>22</v>
      </c>
      <c r="N2880" s="244" t="s">
        <v>47</v>
      </c>
      <c r="O2880" s="49"/>
      <c r="P2880" s="245">
        <f>O2880*H2880</f>
        <v>0</v>
      </c>
      <c r="Q2880" s="245">
        <v>0.0007</v>
      </c>
      <c r="R2880" s="245">
        <f>Q2880*H2880</f>
        <v>0.40185600000000005</v>
      </c>
      <c r="S2880" s="245">
        <v>0</v>
      </c>
      <c r="T2880" s="246">
        <f>S2880*H2880</f>
        <v>0</v>
      </c>
      <c r="AR2880" s="26" t="s">
        <v>300</v>
      </c>
      <c r="AT2880" s="26" t="s">
        <v>210</v>
      </c>
      <c r="AU2880" s="26" t="s">
        <v>85</v>
      </c>
      <c r="AY2880" s="26" t="s">
        <v>208</v>
      </c>
      <c r="BE2880" s="247">
        <f>IF(N2880="základní",J2880,0)</f>
        <v>0</v>
      </c>
      <c r="BF2880" s="247">
        <f>IF(N2880="snížená",J2880,0)</f>
        <v>0</v>
      </c>
      <c r="BG2880" s="247">
        <f>IF(N2880="zákl. přenesená",J2880,0)</f>
        <v>0</v>
      </c>
      <c r="BH2880" s="247">
        <f>IF(N2880="sníž. přenesená",J2880,0)</f>
        <v>0</v>
      </c>
      <c r="BI2880" s="247">
        <f>IF(N2880="nulová",J2880,0)</f>
        <v>0</v>
      </c>
      <c r="BJ2880" s="26" t="s">
        <v>18</v>
      </c>
      <c r="BK2880" s="247">
        <f>ROUND(I2880*H2880,2)</f>
        <v>0</v>
      </c>
      <c r="BL2880" s="26" t="s">
        <v>300</v>
      </c>
      <c r="BM2880" s="26" t="s">
        <v>2974</v>
      </c>
    </row>
    <row r="2881" spans="2:65" s="1" customFormat="1" ht="25.5" customHeight="1">
      <c r="B2881" s="48"/>
      <c r="C2881" s="236" t="s">
        <v>2975</v>
      </c>
      <c r="D2881" s="236" t="s">
        <v>210</v>
      </c>
      <c r="E2881" s="237" t="s">
        <v>2976</v>
      </c>
      <c r="F2881" s="238" t="s">
        <v>2977</v>
      </c>
      <c r="G2881" s="239" t="s">
        <v>269</v>
      </c>
      <c r="H2881" s="240">
        <v>318.8</v>
      </c>
      <c r="I2881" s="241"/>
      <c r="J2881" s="242">
        <f>ROUND(I2881*H2881,2)</f>
        <v>0</v>
      </c>
      <c r="K2881" s="238" t="s">
        <v>22</v>
      </c>
      <c r="L2881" s="74"/>
      <c r="M2881" s="243" t="s">
        <v>22</v>
      </c>
      <c r="N2881" s="244" t="s">
        <v>47</v>
      </c>
      <c r="O2881" s="49"/>
      <c r="P2881" s="245">
        <f>O2881*H2881</f>
        <v>0</v>
      </c>
      <c r="Q2881" s="245">
        <v>0.0002</v>
      </c>
      <c r="R2881" s="245">
        <f>Q2881*H2881</f>
        <v>0.06376000000000001</v>
      </c>
      <c r="S2881" s="245">
        <v>0</v>
      </c>
      <c r="T2881" s="246">
        <f>S2881*H2881</f>
        <v>0</v>
      </c>
      <c r="AR2881" s="26" t="s">
        <v>300</v>
      </c>
      <c r="AT2881" s="26" t="s">
        <v>210</v>
      </c>
      <c r="AU2881" s="26" t="s">
        <v>85</v>
      </c>
      <c r="AY2881" s="26" t="s">
        <v>208</v>
      </c>
      <c r="BE2881" s="247">
        <f>IF(N2881="základní",J2881,0)</f>
        <v>0</v>
      </c>
      <c r="BF2881" s="247">
        <f>IF(N2881="snížená",J2881,0)</f>
        <v>0</v>
      </c>
      <c r="BG2881" s="247">
        <f>IF(N2881="zákl. přenesená",J2881,0)</f>
        <v>0</v>
      </c>
      <c r="BH2881" s="247">
        <f>IF(N2881="sníž. přenesená",J2881,0)</f>
        <v>0</v>
      </c>
      <c r="BI2881" s="247">
        <f>IF(N2881="nulová",J2881,0)</f>
        <v>0</v>
      </c>
      <c r="BJ2881" s="26" t="s">
        <v>18</v>
      </c>
      <c r="BK2881" s="247">
        <f>ROUND(I2881*H2881,2)</f>
        <v>0</v>
      </c>
      <c r="BL2881" s="26" t="s">
        <v>300</v>
      </c>
      <c r="BM2881" s="26" t="s">
        <v>2978</v>
      </c>
    </row>
    <row r="2882" spans="2:51" s="14" customFormat="1" ht="13.5">
      <c r="B2882" s="273"/>
      <c r="C2882" s="274"/>
      <c r="D2882" s="248" t="s">
        <v>218</v>
      </c>
      <c r="E2882" s="275" t="s">
        <v>22</v>
      </c>
      <c r="F2882" s="276" t="s">
        <v>681</v>
      </c>
      <c r="G2882" s="274"/>
      <c r="H2882" s="275" t="s">
        <v>22</v>
      </c>
      <c r="I2882" s="277"/>
      <c r="J2882" s="274"/>
      <c r="K2882" s="274"/>
      <c r="L2882" s="278"/>
      <c r="M2882" s="279"/>
      <c r="N2882" s="280"/>
      <c r="O2882" s="280"/>
      <c r="P2882" s="280"/>
      <c r="Q2882" s="280"/>
      <c r="R2882" s="280"/>
      <c r="S2882" s="280"/>
      <c r="T2882" s="281"/>
      <c r="AT2882" s="282" t="s">
        <v>218</v>
      </c>
      <c r="AU2882" s="282" t="s">
        <v>85</v>
      </c>
      <c r="AV2882" s="14" t="s">
        <v>18</v>
      </c>
      <c r="AW2882" s="14" t="s">
        <v>39</v>
      </c>
      <c r="AX2882" s="14" t="s">
        <v>76</v>
      </c>
      <c r="AY2882" s="282" t="s">
        <v>208</v>
      </c>
    </row>
    <row r="2883" spans="2:51" s="12" customFormat="1" ht="13.5">
      <c r="B2883" s="251"/>
      <c r="C2883" s="252"/>
      <c r="D2883" s="248" t="s">
        <v>218</v>
      </c>
      <c r="E2883" s="253" t="s">
        <v>22</v>
      </c>
      <c r="F2883" s="254" t="s">
        <v>2979</v>
      </c>
      <c r="G2883" s="252"/>
      <c r="H2883" s="255">
        <v>15.5</v>
      </c>
      <c r="I2883" s="256"/>
      <c r="J2883" s="252"/>
      <c r="K2883" s="252"/>
      <c r="L2883" s="257"/>
      <c r="M2883" s="258"/>
      <c r="N2883" s="259"/>
      <c r="O2883" s="259"/>
      <c r="P2883" s="259"/>
      <c r="Q2883" s="259"/>
      <c r="R2883" s="259"/>
      <c r="S2883" s="259"/>
      <c r="T2883" s="260"/>
      <c r="AT2883" s="261" t="s">
        <v>218</v>
      </c>
      <c r="AU2883" s="261" t="s">
        <v>85</v>
      </c>
      <c r="AV2883" s="12" t="s">
        <v>85</v>
      </c>
      <c r="AW2883" s="12" t="s">
        <v>39</v>
      </c>
      <c r="AX2883" s="12" t="s">
        <v>76</v>
      </c>
      <c r="AY2883" s="261" t="s">
        <v>208</v>
      </c>
    </row>
    <row r="2884" spans="2:51" s="12" customFormat="1" ht="13.5">
      <c r="B2884" s="251"/>
      <c r="C2884" s="252"/>
      <c r="D2884" s="248" t="s">
        <v>218</v>
      </c>
      <c r="E2884" s="253" t="s">
        <v>22</v>
      </c>
      <c r="F2884" s="254" t="s">
        <v>2980</v>
      </c>
      <c r="G2884" s="252"/>
      <c r="H2884" s="255">
        <v>31.5</v>
      </c>
      <c r="I2884" s="256"/>
      <c r="J2884" s="252"/>
      <c r="K2884" s="252"/>
      <c r="L2884" s="257"/>
      <c r="M2884" s="258"/>
      <c r="N2884" s="259"/>
      <c r="O2884" s="259"/>
      <c r="P2884" s="259"/>
      <c r="Q2884" s="259"/>
      <c r="R2884" s="259"/>
      <c r="S2884" s="259"/>
      <c r="T2884" s="260"/>
      <c r="AT2884" s="261" t="s">
        <v>218</v>
      </c>
      <c r="AU2884" s="261" t="s">
        <v>85</v>
      </c>
      <c r="AV2884" s="12" t="s">
        <v>85</v>
      </c>
      <c r="AW2884" s="12" t="s">
        <v>39</v>
      </c>
      <c r="AX2884" s="12" t="s">
        <v>76</v>
      </c>
      <c r="AY2884" s="261" t="s">
        <v>208</v>
      </c>
    </row>
    <row r="2885" spans="2:51" s="15" customFormat="1" ht="13.5">
      <c r="B2885" s="296"/>
      <c r="C2885" s="297"/>
      <c r="D2885" s="248" t="s">
        <v>218</v>
      </c>
      <c r="E2885" s="298" t="s">
        <v>22</v>
      </c>
      <c r="F2885" s="299" t="s">
        <v>695</v>
      </c>
      <c r="G2885" s="297"/>
      <c r="H2885" s="300">
        <v>47</v>
      </c>
      <c r="I2885" s="301"/>
      <c r="J2885" s="297"/>
      <c r="K2885" s="297"/>
      <c r="L2885" s="302"/>
      <c r="M2885" s="303"/>
      <c r="N2885" s="304"/>
      <c r="O2885" s="304"/>
      <c r="P2885" s="304"/>
      <c r="Q2885" s="304"/>
      <c r="R2885" s="304"/>
      <c r="S2885" s="304"/>
      <c r="T2885" s="305"/>
      <c r="AT2885" s="306" t="s">
        <v>218</v>
      </c>
      <c r="AU2885" s="306" t="s">
        <v>85</v>
      </c>
      <c r="AV2885" s="15" t="s">
        <v>104</v>
      </c>
      <c r="AW2885" s="15" t="s">
        <v>39</v>
      </c>
      <c r="AX2885" s="15" t="s">
        <v>76</v>
      </c>
      <c r="AY2885" s="306" t="s">
        <v>208</v>
      </c>
    </row>
    <row r="2886" spans="2:51" s="14" customFormat="1" ht="13.5">
      <c r="B2886" s="273"/>
      <c r="C2886" s="274"/>
      <c r="D2886" s="248" t="s">
        <v>218</v>
      </c>
      <c r="E2886" s="275" t="s">
        <v>22</v>
      </c>
      <c r="F2886" s="276" t="s">
        <v>697</v>
      </c>
      <c r="G2886" s="274"/>
      <c r="H2886" s="275" t="s">
        <v>22</v>
      </c>
      <c r="I2886" s="277"/>
      <c r="J2886" s="274"/>
      <c r="K2886" s="274"/>
      <c r="L2886" s="278"/>
      <c r="M2886" s="279"/>
      <c r="N2886" s="280"/>
      <c r="O2886" s="280"/>
      <c r="P2886" s="280"/>
      <c r="Q2886" s="280"/>
      <c r="R2886" s="280"/>
      <c r="S2886" s="280"/>
      <c r="T2886" s="281"/>
      <c r="AT2886" s="282" t="s">
        <v>218</v>
      </c>
      <c r="AU2886" s="282" t="s">
        <v>85</v>
      </c>
      <c r="AV2886" s="14" t="s">
        <v>18</v>
      </c>
      <c r="AW2886" s="14" t="s">
        <v>39</v>
      </c>
      <c r="AX2886" s="14" t="s">
        <v>76</v>
      </c>
      <c r="AY2886" s="282" t="s">
        <v>208</v>
      </c>
    </row>
    <row r="2887" spans="2:51" s="12" customFormat="1" ht="13.5">
      <c r="B2887" s="251"/>
      <c r="C2887" s="252"/>
      <c r="D2887" s="248" t="s">
        <v>218</v>
      </c>
      <c r="E2887" s="253" t="s">
        <v>22</v>
      </c>
      <c r="F2887" s="254" t="s">
        <v>2981</v>
      </c>
      <c r="G2887" s="252"/>
      <c r="H2887" s="255">
        <v>32</v>
      </c>
      <c r="I2887" s="256"/>
      <c r="J2887" s="252"/>
      <c r="K2887" s="252"/>
      <c r="L2887" s="257"/>
      <c r="M2887" s="258"/>
      <c r="N2887" s="259"/>
      <c r="O2887" s="259"/>
      <c r="P2887" s="259"/>
      <c r="Q2887" s="259"/>
      <c r="R2887" s="259"/>
      <c r="S2887" s="259"/>
      <c r="T2887" s="260"/>
      <c r="AT2887" s="261" t="s">
        <v>218</v>
      </c>
      <c r="AU2887" s="261" t="s">
        <v>85</v>
      </c>
      <c r="AV2887" s="12" t="s">
        <v>85</v>
      </c>
      <c r="AW2887" s="12" t="s">
        <v>39</v>
      </c>
      <c r="AX2887" s="12" t="s">
        <v>76</v>
      </c>
      <c r="AY2887" s="261" t="s">
        <v>208</v>
      </c>
    </row>
    <row r="2888" spans="2:51" s="12" customFormat="1" ht="13.5">
      <c r="B2888" s="251"/>
      <c r="C2888" s="252"/>
      <c r="D2888" s="248" t="s">
        <v>218</v>
      </c>
      <c r="E2888" s="253" t="s">
        <v>22</v>
      </c>
      <c r="F2888" s="254" t="s">
        <v>2982</v>
      </c>
      <c r="G2888" s="252"/>
      <c r="H2888" s="255">
        <v>20.3</v>
      </c>
      <c r="I2888" s="256"/>
      <c r="J2888" s="252"/>
      <c r="K2888" s="252"/>
      <c r="L2888" s="257"/>
      <c r="M2888" s="258"/>
      <c r="N2888" s="259"/>
      <c r="O2888" s="259"/>
      <c r="P2888" s="259"/>
      <c r="Q2888" s="259"/>
      <c r="R2888" s="259"/>
      <c r="S2888" s="259"/>
      <c r="T2888" s="260"/>
      <c r="AT2888" s="261" t="s">
        <v>218</v>
      </c>
      <c r="AU2888" s="261" t="s">
        <v>85</v>
      </c>
      <c r="AV2888" s="12" t="s">
        <v>85</v>
      </c>
      <c r="AW2888" s="12" t="s">
        <v>39</v>
      </c>
      <c r="AX2888" s="12" t="s">
        <v>76</v>
      </c>
      <c r="AY2888" s="261" t="s">
        <v>208</v>
      </c>
    </row>
    <row r="2889" spans="2:51" s="12" customFormat="1" ht="13.5">
      <c r="B2889" s="251"/>
      <c r="C2889" s="252"/>
      <c r="D2889" s="248" t="s">
        <v>218</v>
      </c>
      <c r="E2889" s="253" t="s">
        <v>22</v>
      </c>
      <c r="F2889" s="254" t="s">
        <v>2983</v>
      </c>
      <c r="G2889" s="252"/>
      <c r="H2889" s="255">
        <v>32</v>
      </c>
      <c r="I2889" s="256"/>
      <c r="J2889" s="252"/>
      <c r="K2889" s="252"/>
      <c r="L2889" s="257"/>
      <c r="M2889" s="258"/>
      <c r="N2889" s="259"/>
      <c r="O2889" s="259"/>
      <c r="P2889" s="259"/>
      <c r="Q2889" s="259"/>
      <c r="R2889" s="259"/>
      <c r="S2889" s="259"/>
      <c r="T2889" s="260"/>
      <c r="AT2889" s="261" t="s">
        <v>218</v>
      </c>
      <c r="AU2889" s="261" t="s">
        <v>85</v>
      </c>
      <c r="AV2889" s="12" t="s">
        <v>85</v>
      </c>
      <c r="AW2889" s="12" t="s">
        <v>39</v>
      </c>
      <c r="AX2889" s="12" t="s">
        <v>76</v>
      </c>
      <c r="AY2889" s="261" t="s">
        <v>208</v>
      </c>
    </row>
    <row r="2890" spans="2:51" s="12" customFormat="1" ht="13.5">
      <c r="B2890" s="251"/>
      <c r="C2890" s="252"/>
      <c r="D2890" s="248" t="s">
        <v>218</v>
      </c>
      <c r="E2890" s="253" t="s">
        <v>22</v>
      </c>
      <c r="F2890" s="254" t="s">
        <v>2984</v>
      </c>
      <c r="G2890" s="252"/>
      <c r="H2890" s="255">
        <v>32.9</v>
      </c>
      <c r="I2890" s="256"/>
      <c r="J2890" s="252"/>
      <c r="K2890" s="252"/>
      <c r="L2890" s="257"/>
      <c r="M2890" s="258"/>
      <c r="N2890" s="259"/>
      <c r="O2890" s="259"/>
      <c r="P2890" s="259"/>
      <c r="Q2890" s="259"/>
      <c r="R2890" s="259"/>
      <c r="S2890" s="259"/>
      <c r="T2890" s="260"/>
      <c r="AT2890" s="261" t="s">
        <v>218</v>
      </c>
      <c r="AU2890" s="261" t="s">
        <v>85</v>
      </c>
      <c r="AV2890" s="12" t="s">
        <v>85</v>
      </c>
      <c r="AW2890" s="12" t="s">
        <v>39</v>
      </c>
      <c r="AX2890" s="12" t="s">
        <v>76</v>
      </c>
      <c r="AY2890" s="261" t="s">
        <v>208</v>
      </c>
    </row>
    <row r="2891" spans="2:51" s="12" customFormat="1" ht="13.5">
      <c r="B2891" s="251"/>
      <c r="C2891" s="252"/>
      <c r="D2891" s="248" t="s">
        <v>218</v>
      </c>
      <c r="E2891" s="253" t="s">
        <v>22</v>
      </c>
      <c r="F2891" s="254" t="s">
        <v>2985</v>
      </c>
      <c r="G2891" s="252"/>
      <c r="H2891" s="255">
        <v>18.7</v>
      </c>
      <c r="I2891" s="256"/>
      <c r="J2891" s="252"/>
      <c r="K2891" s="252"/>
      <c r="L2891" s="257"/>
      <c r="M2891" s="258"/>
      <c r="N2891" s="259"/>
      <c r="O2891" s="259"/>
      <c r="P2891" s="259"/>
      <c r="Q2891" s="259"/>
      <c r="R2891" s="259"/>
      <c r="S2891" s="259"/>
      <c r="T2891" s="260"/>
      <c r="AT2891" s="261" t="s">
        <v>218</v>
      </c>
      <c r="AU2891" s="261" t="s">
        <v>85</v>
      </c>
      <c r="AV2891" s="12" t="s">
        <v>85</v>
      </c>
      <c r="AW2891" s="12" t="s">
        <v>39</v>
      </c>
      <c r="AX2891" s="12" t="s">
        <v>76</v>
      </c>
      <c r="AY2891" s="261" t="s">
        <v>208</v>
      </c>
    </row>
    <row r="2892" spans="2:51" s="15" customFormat="1" ht="13.5">
      <c r="B2892" s="296"/>
      <c r="C2892" s="297"/>
      <c r="D2892" s="248" t="s">
        <v>218</v>
      </c>
      <c r="E2892" s="298" t="s">
        <v>22</v>
      </c>
      <c r="F2892" s="299" t="s">
        <v>703</v>
      </c>
      <c r="G2892" s="297"/>
      <c r="H2892" s="300">
        <v>135.9</v>
      </c>
      <c r="I2892" s="301"/>
      <c r="J2892" s="297"/>
      <c r="K2892" s="297"/>
      <c r="L2892" s="302"/>
      <c r="M2892" s="303"/>
      <c r="N2892" s="304"/>
      <c r="O2892" s="304"/>
      <c r="P2892" s="304"/>
      <c r="Q2892" s="304"/>
      <c r="R2892" s="304"/>
      <c r="S2892" s="304"/>
      <c r="T2892" s="305"/>
      <c r="AT2892" s="306" t="s">
        <v>218</v>
      </c>
      <c r="AU2892" s="306" t="s">
        <v>85</v>
      </c>
      <c r="AV2892" s="15" t="s">
        <v>104</v>
      </c>
      <c r="AW2892" s="15" t="s">
        <v>39</v>
      </c>
      <c r="AX2892" s="15" t="s">
        <v>76</v>
      </c>
      <c r="AY2892" s="306" t="s">
        <v>208</v>
      </c>
    </row>
    <row r="2893" spans="2:51" s="14" customFormat="1" ht="13.5">
      <c r="B2893" s="273"/>
      <c r="C2893" s="274"/>
      <c r="D2893" s="248" t="s">
        <v>218</v>
      </c>
      <c r="E2893" s="275" t="s">
        <v>22</v>
      </c>
      <c r="F2893" s="276" t="s">
        <v>705</v>
      </c>
      <c r="G2893" s="274"/>
      <c r="H2893" s="275" t="s">
        <v>22</v>
      </c>
      <c r="I2893" s="277"/>
      <c r="J2893" s="274"/>
      <c r="K2893" s="274"/>
      <c r="L2893" s="278"/>
      <c r="M2893" s="279"/>
      <c r="N2893" s="280"/>
      <c r="O2893" s="280"/>
      <c r="P2893" s="280"/>
      <c r="Q2893" s="280"/>
      <c r="R2893" s="280"/>
      <c r="S2893" s="280"/>
      <c r="T2893" s="281"/>
      <c r="AT2893" s="282" t="s">
        <v>218</v>
      </c>
      <c r="AU2893" s="282" t="s">
        <v>85</v>
      </c>
      <c r="AV2893" s="14" t="s">
        <v>18</v>
      </c>
      <c r="AW2893" s="14" t="s">
        <v>39</v>
      </c>
      <c r="AX2893" s="14" t="s">
        <v>76</v>
      </c>
      <c r="AY2893" s="282" t="s">
        <v>208</v>
      </c>
    </row>
    <row r="2894" spans="2:51" s="12" customFormat="1" ht="13.5">
      <c r="B2894" s="251"/>
      <c r="C2894" s="252"/>
      <c r="D2894" s="248" t="s">
        <v>218</v>
      </c>
      <c r="E2894" s="253" t="s">
        <v>22</v>
      </c>
      <c r="F2894" s="254" t="s">
        <v>2986</v>
      </c>
      <c r="G2894" s="252"/>
      <c r="H2894" s="255">
        <v>32</v>
      </c>
      <c r="I2894" s="256"/>
      <c r="J2894" s="252"/>
      <c r="K2894" s="252"/>
      <c r="L2894" s="257"/>
      <c r="M2894" s="258"/>
      <c r="N2894" s="259"/>
      <c r="O2894" s="259"/>
      <c r="P2894" s="259"/>
      <c r="Q2894" s="259"/>
      <c r="R2894" s="259"/>
      <c r="S2894" s="259"/>
      <c r="T2894" s="260"/>
      <c r="AT2894" s="261" t="s">
        <v>218</v>
      </c>
      <c r="AU2894" s="261" t="s">
        <v>85</v>
      </c>
      <c r="AV2894" s="12" t="s">
        <v>85</v>
      </c>
      <c r="AW2894" s="12" t="s">
        <v>39</v>
      </c>
      <c r="AX2894" s="12" t="s">
        <v>76</v>
      </c>
      <c r="AY2894" s="261" t="s">
        <v>208</v>
      </c>
    </row>
    <row r="2895" spans="2:51" s="12" customFormat="1" ht="13.5">
      <c r="B2895" s="251"/>
      <c r="C2895" s="252"/>
      <c r="D2895" s="248" t="s">
        <v>218</v>
      </c>
      <c r="E2895" s="253" t="s">
        <v>22</v>
      </c>
      <c r="F2895" s="254" t="s">
        <v>2987</v>
      </c>
      <c r="G2895" s="252"/>
      <c r="H2895" s="255">
        <v>20.3</v>
      </c>
      <c r="I2895" s="256"/>
      <c r="J2895" s="252"/>
      <c r="K2895" s="252"/>
      <c r="L2895" s="257"/>
      <c r="M2895" s="258"/>
      <c r="N2895" s="259"/>
      <c r="O2895" s="259"/>
      <c r="P2895" s="259"/>
      <c r="Q2895" s="259"/>
      <c r="R2895" s="259"/>
      <c r="S2895" s="259"/>
      <c r="T2895" s="260"/>
      <c r="AT2895" s="261" t="s">
        <v>218</v>
      </c>
      <c r="AU2895" s="261" t="s">
        <v>85</v>
      </c>
      <c r="AV2895" s="12" t="s">
        <v>85</v>
      </c>
      <c r="AW2895" s="12" t="s">
        <v>39</v>
      </c>
      <c r="AX2895" s="12" t="s">
        <v>76</v>
      </c>
      <c r="AY2895" s="261" t="s">
        <v>208</v>
      </c>
    </row>
    <row r="2896" spans="2:51" s="12" customFormat="1" ht="13.5">
      <c r="B2896" s="251"/>
      <c r="C2896" s="252"/>
      <c r="D2896" s="248" t="s">
        <v>218</v>
      </c>
      <c r="E2896" s="253" t="s">
        <v>22</v>
      </c>
      <c r="F2896" s="254" t="s">
        <v>2988</v>
      </c>
      <c r="G2896" s="252"/>
      <c r="H2896" s="255">
        <v>32</v>
      </c>
      <c r="I2896" s="256"/>
      <c r="J2896" s="252"/>
      <c r="K2896" s="252"/>
      <c r="L2896" s="257"/>
      <c r="M2896" s="258"/>
      <c r="N2896" s="259"/>
      <c r="O2896" s="259"/>
      <c r="P2896" s="259"/>
      <c r="Q2896" s="259"/>
      <c r="R2896" s="259"/>
      <c r="S2896" s="259"/>
      <c r="T2896" s="260"/>
      <c r="AT2896" s="261" t="s">
        <v>218</v>
      </c>
      <c r="AU2896" s="261" t="s">
        <v>85</v>
      </c>
      <c r="AV2896" s="12" t="s">
        <v>85</v>
      </c>
      <c r="AW2896" s="12" t="s">
        <v>39</v>
      </c>
      <c r="AX2896" s="12" t="s">
        <v>76</v>
      </c>
      <c r="AY2896" s="261" t="s">
        <v>208</v>
      </c>
    </row>
    <row r="2897" spans="2:51" s="12" customFormat="1" ht="13.5">
      <c r="B2897" s="251"/>
      <c r="C2897" s="252"/>
      <c r="D2897" s="248" t="s">
        <v>218</v>
      </c>
      <c r="E2897" s="253" t="s">
        <v>22</v>
      </c>
      <c r="F2897" s="254" t="s">
        <v>2989</v>
      </c>
      <c r="G2897" s="252"/>
      <c r="H2897" s="255">
        <v>32.9</v>
      </c>
      <c r="I2897" s="256"/>
      <c r="J2897" s="252"/>
      <c r="K2897" s="252"/>
      <c r="L2897" s="257"/>
      <c r="M2897" s="258"/>
      <c r="N2897" s="259"/>
      <c r="O2897" s="259"/>
      <c r="P2897" s="259"/>
      <c r="Q2897" s="259"/>
      <c r="R2897" s="259"/>
      <c r="S2897" s="259"/>
      <c r="T2897" s="260"/>
      <c r="AT2897" s="261" t="s">
        <v>218</v>
      </c>
      <c r="AU2897" s="261" t="s">
        <v>85</v>
      </c>
      <c r="AV2897" s="12" t="s">
        <v>85</v>
      </c>
      <c r="AW2897" s="12" t="s">
        <v>39</v>
      </c>
      <c r="AX2897" s="12" t="s">
        <v>76</v>
      </c>
      <c r="AY2897" s="261" t="s">
        <v>208</v>
      </c>
    </row>
    <row r="2898" spans="2:51" s="12" customFormat="1" ht="13.5">
      <c r="B2898" s="251"/>
      <c r="C2898" s="252"/>
      <c r="D2898" s="248" t="s">
        <v>218</v>
      </c>
      <c r="E2898" s="253" t="s">
        <v>22</v>
      </c>
      <c r="F2898" s="254" t="s">
        <v>2990</v>
      </c>
      <c r="G2898" s="252"/>
      <c r="H2898" s="255">
        <v>18.7</v>
      </c>
      <c r="I2898" s="256"/>
      <c r="J2898" s="252"/>
      <c r="K2898" s="252"/>
      <c r="L2898" s="257"/>
      <c r="M2898" s="258"/>
      <c r="N2898" s="259"/>
      <c r="O2898" s="259"/>
      <c r="P2898" s="259"/>
      <c r="Q2898" s="259"/>
      <c r="R2898" s="259"/>
      <c r="S2898" s="259"/>
      <c r="T2898" s="260"/>
      <c r="AT2898" s="261" t="s">
        <v>218</v>
      </c>
      <c r="AU2898" s="261" t="s">
        <v>85</v>
      </c>
      <c r="AV2898" s="12" t="s">
        <v>85</v>
      </c>
      <c r="AW2898" s="12" t="s">
        <v>39</v>
      </c>
      <c r="AX2898" s="12" t="s">
        <v>76</v>
      </c>
      <c r="AY2898" s="261" t="s">
        <v>208</v>
      </c>
    </row>
    <row r="2899" spans="2:51" s="15" customFormat="1" ht="13.5">
      <c r="B2899" s="296"/>
      <c r="C2899" s="297"/>
      <c r="D2899" s="248" t="s">
        <v>218</v>
      </c>
      <c r="E2899" s="298" t="s">
        <v>22</v>
      </c>
      <c r="F2899" s="299" t="s">
        <v>710</v>
      </c>
      <c r="G2899" s="297"/>
      <c r="H2899" s="300">
        <v>135.9</v>
      </c>
      <c r="I2899" s="301"/>
      <c r="J2899" s="297"/>
      <c r="K2899" s="297"/>
      <c r="L2899" s="302"/>
      <c r="M2899" s="303"/>
      <c r="N2899" s="304"/>
      <c r="O2899" s="304"/>
      <c r="P2899" s="304"/>
      <c r="Q2899" s="304"/>
      <c r="R2899" s="304"/>
      <c r="S2899" s="304"/>
      <c r="T2899" s="305"/>
      <c r="AT2899" s="306" t="s">
        <v>218</v>
      </c>
      <c r="AU2899" s="306" t="s">
        <v>85</v>
      </c>
      <c r="AV2899" s="15" t="s">
        <v>104</v>
      </c>
      <c r="AW2899" s="15" t="s">
        <v>39</v>
      </c>
      <c r="AX2899" s="15" t="s">
        <v>76</v>
      </c>
      <c r="AY2899" s="306" t="s">
        <v>208</v>
      </c>
    </row>
    <row r="2900" spans="2:51" s="13" customFormat="1" ht="13.5">
      <c r="B2900" s="262"/>
      <c r="C2900" s="263"/>
      <c r="D2900" s="248" t="s">
        <v>218</v>
      </c>
      <c r="E2900" s="264" t="s">
        <v>22</v>
      </c>
      <c r="F2900" s="265" t="s">
        <v>259</v>
      </c>
      <c r="G2900" s="263"/>
      <c r="H2900" s="266">
        <v>318.8</v>
      </c>
      <c r="I2900" s="267"/>
      <c r="J2900" s="263"/>
      <c r="K2900" s="263"/>
      <c r="L2900" s="268"/>
      <c r="M2900" s="269"/>
      <c r="N2900" s="270"/>
      <c r="O2900" s="270"/>
      <c r="P2900" s="270"/>
      <c r="Q2900" s="270"/>
      <c r="R2900" s="270"/>
      <c r="S2900" s="270"/>
      <c r="T2900" s="271"/>
      <c r="AT2900" s="272" t="s">
        <v>218</v>
      </c>
      <c r="AU2900" s="272" t="s">
        <v>85</v>
      </c>
      <c r="AV2900" s="13" t="s">
        <v>121</v>
      </c>
      <c r="AW2900" s="13" t="s">
        <v>39</v>
      </c>
      <c r="AX2900" s="13" t="s">
        <v>18</v>
      </c>
      <c r="AY2900" s="272" t="s">
        <v>208</v>
      </c>
    </row>
    <row r="2901" spans="2:65" s="1" customFormat="1" ht="25.5" customHeight="1">
      <c r="B2901" s="48"/>
      <c r="C2901" s="286" t="s">
        <v>2991</v>
      </c>
      <c r="D2901" s="286" t="s">
        <v>468</v>
      </c>
      <c r="E2901" s="287" t="s">
        <v>2992</v>
      </c>
      <c r="F2901" s="288" t="s">
        <v>2993</v>
      </c>
      <c r="G2901" s="289" t="s">
        <v>213</v>
      </c>
      <c r="H2901" s="290">
        <v>688.856</v>
      </c>
      <c r="I2901" s="291"/>
      <c r="J2901" s="292">
        <f>ROUND(I2901*H2901,2)</f>
        <v>0</v>
      </c>
      <c r="K2901" s="288" t="s">
        <v>242</v>
      </c>
      <c r="L2901" s="293"/>
      <c r="M2901" s="294" t="s">
        <v>22</v>
      </c>
      <c r="N2901" s="295" t="s">
        <v>47</v>
      </c>
      <c r="O2901" s="49"/>
      <c r="P2901" s="245">
        <f>O2901*H2901</f>
        <v>0</v>
      </c>
      <c r="Q2901" s="245">
        <v>0.0034</v>
      </c>
      <c r="R2901" s="245">
        <f>Q2901*H2901</f>
        <v>2.3421103999999997</v>
      </c>
      <c r="S2901" s="245">
        <v>0</v>
      </c>
      <c r="T2901" s="246">
        <f>S2901*H2901</f>
        <v>0</v>
      </c>
      <c r="AR2901" s="26" t="s">
        <v>559</v>
      </c>
      <c r="AT2901" s="26" t="s">
        <v>468</v>
      </c>
      <c r="AU2901" s="26" t="s">
        <v>85</v>
      </c>
      <c r="AY2901" s="26" t="s">
        <v>208</v>
      </c>
      <c r="BE2901" s="247">
        <f>IF(N2901="základní",J2901,0)</f>
        <v>0</v>
      </c>
      <c r="BF2901" s="247">
        <f>IF(N2901="snížená",J2901,0)</f>
        <v>0</v>
      </c>
      <c r="BG2901" s="247">
        <f>IF(N2901="zákl. přenesená",J2901,0)</f>
        <v>0</v>
      </c>
      <c r="BH2901" s="247">
        <f>IF(N2901="sníž. přenesená",J2901,0)</f>
        <v>0</v>
      </c>
      <c r="BI2901" s="247">
        <f>IF(N2901="nulová",J2901,0)</f>
        <v>0</v>
      </c>
      <c r="BJ2901" s="26" t="s">
        <v>18</v>
      </c>
      <c r="BK2901" s="247">
        <f>ROUND(I2901*H2901,2)</f>
        <v>0</v>
      </c>
      <c r="BL2901" s="26" t="s">
        <v>300</v>
      </c>
      <c r="BM2901" s="26" t="s">
        <v>2994</v>
      </c>
    </row>
    <row r="2902" spans="2:47" s="1" customFormat="1" ht="13.5">
      <c r="B2902" s="48"/>
      <c r="C2902" s="76"/>
      <c r="D2902" s="248" t="s">
        <v>391</v>
      </c>
      <c r="E2902" s="76"/>
      <c r="F2902" s="249" t="s">
        <v>2995</v>
      </c>
      <c r="G2902" s="76"/>
      <c r="H2902" s="76"/>
      <c r="I2902" s="206"/>
      <c r="J2902" s="76"/>
      <c r="K2902" s="76"/>
      <c r="L2902" s="74"/>
      <c r="M2902" s="250"/>
      <c r="N2902" s="49"/>
      <c r="O2902" s="49"/>
      <c r="P2902" s="49"/>
      <c r="Q2902" s="49"/>
      <c r="R2902" s="49"/>
      <c r="S2902" s="49"/>
      <c r="T2902" s="97"/>
      <c r="AT2902" s="26" t="s">
        <v>391</v>
      </c>
      <c r="AU2902" s="26" t="s">
        <v>85</v>
      </c>
    </row>
    <row r="2903" spans="2:51" s="12" customFormat="1" ht="13.5">
      <c r="B2903" s="251"/>
      <c r="C2903" s="252"/>
      <c r="D2903" s="248" t="s">
        <v>218</v>
      </c>
      <c r="E2903" s="253" t="s">
        <v>22</v>
      </c>
      <c r="F2903" s="254" t="s">
        <v>2996</v>
      </c>
      <c r="G2903" s="252"/>
      <c r="H2903" s="255">
        <v>578.413</v>
      </c>
      <c r="I2903" s="256"/>
      <c r="J2903" s="252"/>
      <c r="K2903" s="252"/>
      <c r="L2903" s="257"/>
      <c r="M2903" s="258"/>
      <c r="N2903" s="259"/>
      <c r="O2903" s="259"/>
      <c r="P2903" s="259"/>
      <c r="Q2903" s="259"/>
      <c r="R2903" s="259"/>
      <c r="S2903" s="259"/>
      <c r="T2903" s="260"/>
      <c r="AT2903" s="261" t="s">
        <v>218</v>
      </c>
      <c r="AU2903" s="261" t="s">
        <v>85</v>
      </c>
      <c r="AV2903" s="12" t="s">
        <v>85</v>
      </c>
      <c r="AW2903" s="12" t="s">
        <v>39</v>
      </c>
      <c r="AX2903" s="12" t="s">
        <v>76</v>
      </c>
      <c r="AY2903" s="261" t="s">
        <v>208</v>
      </c>
    </row>
    <row r="2904" spans="2:51" s="12" customFormat="1" ht="13.5">
      <c r="B2904" s="251"/>
      <c r="C2904" s="252"/>
      <c r="D2904" s="248" t="s">
        <v>218</v>
      </c>
      <c r="E2904" s="253" t="s">
        <v>22</v>
      </c>
      <c r="F2904" s="254" t="s">
        <v>2997</v>
      </c>
      <c r="G2904" s="252"/>
      <c r="H2904" s="255">
        <v>47.82</v>
      </c>
      <c r="I2904" s="256"/>
      <c r="J2904" s="252"/>
      <c r="K2904" s="252"/>
      <c r="L2904" s="257"/>
      <c r="M2904" s="258"/>
      <c r="N2904" s="259"/>
      <c r="O2904" s="259"/>
      <c r="P2904" s="259"/>
      <c r="Q2904" s="259"/>
      <c r="R2904" s="259"/>
      <c r="S2904" s="259"/>
      <c r="T2904" s="260"/>
      <c r="AT2904" s="261" t="s">
        <v>218</v>
      </c>
      <c r="AU2904" s="261" t="s">
        <v>85</v>
      </c>
      <c r="AV2904" s="12" t="s">
        <v>85</v>
      </c>
      <c r="AW2904" s="12" t="s">
        <v>39</v>
      </c>
      <c r="AX2904" s="12" t="s">
        <v>76</v>
      </c>
      <c r="AY2904" s="261" t="s">
        <v>208</v>
      </c>
    </row>
    <row r="2905" spans="2:51" s="13" customFormat="1" ht="13.5">
      <c r="B2905" s="262"/>
      <c r="C2905" s="263"/>
      <c r="D2905" s="248" t="s">
        <v>218</v>
      </c>
      <c r="E2905" s="264" t="s">
        <v>22</v>
      </c>
      <c r="F2905" s="265" t="s">
        <v>259</v>
      </c>
      <c r="G2905" s="263"/>
      <c r="H2905" s="266">
        <v>626.233</v>
      </c>
      <c r="I2905" s="267"/>
      <c r="J2905" s="263"/>
      <c r="K2905" s="263"/>
      <c r="L2905" s="268"/>
      <c r="M2905" s="269"/>
      <c r="N2905" s="270"/>
      <c r="O2905" s="270"/>
      <c r="P2905" s="270"/>
      <c r="Q2905" s="270"/>
      <c r="R2905" s="270"/>
      <c r="S2905" s="270"/>
      <c r="T2905" s="271"/>
      <c r="AT2905" s="272" t="s">
        <v>218</v>
      </c>
      <c r="AU2905" s="272" t="s">
        <v>85</v>
      </c>
      <c r="AV2905" s="13" t="s">
        <v>121</v>
      </c>
      <c r="AW2905" s="13" t="s">
        <v>39</v>
      </c>
      <c r="AX2905" s="13" t="s">
        <v>18</v>
      </c>
      <c r="AY2905" s="272" t="s">
        <v>208</v>
      </c>
    </row>
    <row r="2906" spans="2:51" s="12" customFormat="1" ht="13.5">
      <c r="B2906" s="251"/>
      <c r="C2906" s="252"/>
      <c r="D2906" s="248" t="s">
        <v>218</v>
      </c>
      <c r="E2906" s="252"/>
      <c r="F2906" s="254" t="s">
        <v>2998</v>
      </c>
      <c r="G2906" s="252"/>
      <c r="H2906" s="255">
        <v>688.856</v>
      </c>
      <c r="I2906" s="256"/>
      <c r="J2906" s="252"/>
      <c r="K2906" s="252"/>
      <c r="L2906" s="257"/>
      <c r="M2906" s="258"/>
      <c r="N2906" s="259"/>
      <c r="O2906" s="259"/>
      <c r="P2906" s="259"/>
      <c r="Q2906" s="259"/>
      <c r="R2906" s="259"/>
      <c r="S2906" s="259"/>
      <c r="T2906" s="260"/>
      <c r="AT2906" s="261" t="s">
        <v>218</v>
      </c>
      <c r="AU2906" s="261" t="s">
        <v>85</v>
      </c>
      <c r="AV2906" s="12" t="s">
        <v>85</v>
      </c>
      <c r="AW2906" s="12" t="s">
        <v>6</v>
      </c>
      <c r="AX2906" s="12" t="s">
        <v>18</v>
      </c>
      <c r="AY2906" s="261" t="s">
        <v>208</v>
      </c>
    </row>
    <row r="2907" spans="2:65" s="1" customFormat="1" ht="25.5" customHeight="1">
      <c r="B2907" s="48"/>
      <c r="C2907" s="236" t="s">
        <v>2999</v>
      </c>
      <c r="D2907" s="236" t="s">
        <v>210</v>
      </c>
      <c r="E2907" s="237" t="s">
        <v>3000</v>
      </c>
      <c r="F2907" s="238" t="s">
        <v>3001</v>
      </c>
      <c r="G2907" s="239" t="s">
        <v>213</v>
      </c>
      <c r="H2907" s="240">
        <v>626.233</v>
      </c>
      <c r="I2907" s="241"/>
      <c r="J2907" s="242">
        <f>ROUND(I2907*H2907,2)</f>
        <v>0</v>
      </c>
      <c r="K2907" s="238" t="s">
        <v>214</v>
      </c>
      <c r="L2907" s="74"/>
      <c r="M2907" s="243" t="s">
        <v>22</v>
      </c>
      <c r="N2907" s="244" t="s">
        <v>47</v>
      </c>
      <c r="O2907" s="49"/>
      <c r="P2907" s="245">
        <f>O2907*H2907</f>
        <v>0</v>
      </c>
      <c r="Q2907" s="245">
        <v>7E-05</v>
      </c>
      <c r="R2907" s="245">
        <f>Q2907*H2907</f>
        <v>0.04383630999999999</v>
      </c>
      <c r="S2907" s="245">
        <v>0</v>
      </c>
      <c r="T2907" s="246">
        <f>S2907*H2907</f>
        <v>0</v>
      </c>
      <c r="AR2907" s="26" t="s">
        <v>300</v>
      </c>
      <c r="AT2907" s="26" t="s">
        <v>210</v>
      </c>
      <c r="AU2907" s="26" t="s">
        <v>85</v>
      </c>
      <c r="AY2907" s="26" t="s">
        <v>208</v>
      </c>
      <c r="BE2907" s="247">
        <f>IF(N2907="základní",J2907,0)</f>
        <v>0</v>
      </c>
      <c r="BF2907" s="247">
        <f>IF(N2907="snížená",J2907,0)</f>
        <v>0</v>
      </c>
      <c r="BG2907" s="247">
        <f>IF(N2907="zákl. přenesená",J2907,0)</f>
        <v>0</v>
      </c>
      <c r="BH2907" s="247">
        <f>IF(N2907="sníž. přenesená",J2907,0)</f>
        <v>0</v>
      </c>
      <c r="BI2907" s="247">
        <f>IF(N2907="nulová",J2907,0)</f>
        <v>0</v>
      </c>
      <c r="BJ2907" s="26" t="s">
        <v>18</v>
      </c>
      <c r="BK2907" s="247">
        <f>ROUND(I2907*H2907,2)</f>
        <v>0</v>
      </c>
      <c r="BL2907" s="26" t="s">
        <v>300</v>
      </c>
      <c r="BM2907" s="26" t="s">
        <v>3002</v>
      </c>
    </row>
    <row r="2908" spans="2:47" s="1" customFormat="1" ht="13.5">
      <c r="B2908" s="48"/>
      <c r="C2908" s="76"/>
      <c r="D2908" s="248" t="s">
        <v>216</v>
      </c>
      <c r="E2908" s="76"/>
      <c r="F2908" s="249" t="s">
        <v>2965</v>
      </c>
      <c r="G2908" s="76"/>
      <c r="H2908" s="76"/>
      <c r="I2908" s="206"/>
      <c r="J2908" s="76"/>
      <c r="K2908" s="76"/>
      <c r="L2908" s="74"/>
      <c r="M2908" s="250"/>
      <c r="N2908" s="49"/>
      <c r="O2908" s="49"/>
      <c r="P2908" s="49"/>
      <c r="Q2908" s="49"/>
      <c r="R2908" s="49"/>
      <c r="S2908" s="49"/>
      <c r="T2908" s="97"/>
      <c r="AT2908" s="26" t="s">
        <v>216</v>
      </c>
      <c r="AU2908" s="26" t="s">
        <v>85</v>
      </c>
    </row>
    <row r="2909" spans="2:51" s="12" customFormat="1" ht="13.5">
      <c r="B2909" s="251"/>
      <c r="C2909" s="252"/>
      <c r="D2909" s="248" t="s">
        <v>218</v>
      </c>
      <c r="E2909" s="253" t="s">
        <v>22</v>
      </c>
      <c r="F2909" s="254" t="s">
        <v>2996</v>
      </c>
      <c r="G2909" s="252"/>
      <c r="H2909" s="255">
        <v>578.413</v>
      </c>
      <c r="I2909" s="256"/>
      <c r="J2909" s="252"/>
      <c r="K2909" s="252"/>
      <c r="L2909" s="257"/>
      <c r="M2909" s="258"/>
      <c r="N2909" s="259"/>
      <c r="O2909" s="259"/>
      <c r="P2909" s="259"/>
      <c r="Q2909" s="259"/>
      <c r="R2909" s="259"/>
      <c r="S2909" s="259"/>
      <c r="T2909" s="260"/>
      <c r="AT2909" s="261" t="s">
        <v>218</v>
      </c>
      <c r="AU2909" s="261" t="s">
        <v>85</v>
      </c>
      <c r="AV2909" s="12" t="s">
        <v>85</v>
      </c>
      <c r="AW2909" s="12" t="s">
        <v>39</v>
      </c>
      <c r="AX2909" s="12" t="s">
        <v>76</v>
      </c>
      <c r="AY2909" s="261" t="s">
        <v>208</v>
      </c>
    </row>
    <row r="2910" spans="2:51" s="12" customFormat="1" ht="13.5">
      <c r="B2910" s="251"/>
      <c r="C2910" s="252"/>
      <c r="D2910" s="248" t="s">
        <v>218</v>
      </c>
      <c r="E2910" s="253" t="s">
        <v>22</v>
      </c>
      <c r="F2910" s="254" t="s">
        <v>2997</v>
      </c>
      <c r="G2910" s="252"/>
      <c r="H2910" s="255">
        <v>47.82</v>
      </c>
      <c r="I2910" s="256"/>
      <c r="J2910" s="252"/>
      <c r="K2910" s="252"/>
      <c r="L2910" s="257"/>
      <c r="M2910" s="258"/>
      <c r="N2910" s="259"/>
      <c r="O2910" s="259"/>
      <c r="P2910" s="259"/>
      <c r="Q2910" s="259"/>
      <c r="R2910" s="259"/>
      <c r="S2910" s="259"/>
      <c r="T2910" s="260"/>
      <c r="AT2910" s="261" t="s">
        <v>218</v>
      </c>
      <c r="AU2910" s="261" t="s">
        <v>85</v>
      </c>
      <c r="AV2910" s="12" t="s">
        <v>85</v>
      </c>
      <c r="AW2910" s="12" t="s">
        <v>39</v>
      </c>
      <c r="AX2910" s="12" t="s">
        <v>76</v>
      </c>
      <c r="AY2910" s="261" t="s">
        <v>208</v>
      </c>
    </row>
    <row r="2911" spans="2:51" s="13" customFormat="1" ht="13.5">
      <c r="B2911" s="262"/>
      <c r="C2911" s="263"/>
      <c r="D2911" s="248" t="s">
        <v>218</v>
      </c>
      <c r="E2911" s="264" t="s">
        <v>22</v>
      </c>
      <c r="F2911" s="265" t="s">
        <v>259</v>
      </c>
      <c r="G2911" s="263"/>
      <c r="H2911" s="266">
        <v>626.233</v>
      </c>
      <c r="I2911" s="267"/>
      <c r="J2911" s="263"/>
      <c r="K2911" s="263"/>
      <c r="L2911" s="268"/>
      <c r="M2911" s="269"/>
      <c r="N2911" s="270"/>
      <c r="O2911" s="270"/>
      <c r="P2911" s="270"/>
      <c r="Q2911" s="270"/>
      <c r="R2911" s="270"/>
      <c r="S2911" s="270"/>
      <c r="T2911" s="271"/>
      <c r="AT2911" s="272" t="s">
        <v>218</v>
      </c>
      <c r="AU2911" s="272" t="s">
        <v>85</v>
      </c>
      <c r="AV2911" s="13" t="s">
        <v>121</v>
      </c>
      <c r="AW2911" s="13" t="s">
        <v>39</v>
      </c>
      <c r="AX2911" s="13" t="s">
        <v>18</v>
      </c>
      <c r="AY2911" s="272" t="s">
        <v>208</v>
      </c>
    </row>
    <row r="2912" spans="2:65" s="1" customFormat="1" ht="25.5" customHeight="1">
      <c r="B2912" s="48"/>
      <c r="C2912" s="236" t="s">
        <v>3003</v>
      </c>
      <c r="D2912" s="236" t="s">
        <v>210</v>
      </c>
      <c r="E2912" s="237" t="s">
        <v>3004</v>
      </c>
      <c r="F2912" s="238" t="s">
        <v>3005</v>
      </c>
      <c r="G2912" s="239" t="s">
        <v>213</v>
      </c>
      <c r="H2912" s="240">
        <v>626.233</v>
      </c>
      <c r="I2912" s="241"/>
      <c r="J2912" s="242">
        <f>ROUND(I2912*H2912,2)</f>
        <v>0</v>
      </c>
      <c r="K2912" s="238" t="s">
        <v>214</v>
      </c>
      <c r="L2912" s="74"/>
      <c r="M2912" s="243" t="s">
        <v>22</v>
      </c>
      <c r="N2912" s="244" t="s">
        <v>47</v>
      </c>
      <c r="O2912" s="49"/>
      <c r="P2912" s="245">
        <f>O2912*H2912</f>
        <v>0</v>
      </c>
      <c r="Q2912" s="245">
        <v>3E-05</v>
      </c>
      <c r="R2912" s="245">
        <f>Q2912*H2912</f>
        <v>0.01878699</v>
      </c>
      <c r="S2912" s="245">
        <v>0</v>
      </c>
      <c r="T2912" s="246">
        <f>S2912*H2912</f>
        <v>0</v>
      </c>
      <c r="AR2912" s="26" t="s">
        <v>300</v>
      </c>
      <c r="AT2912" s="26" t="s">
        <v>210</v>
      </c>
      <c r="AU2912" s="26" t="s">
        <v>85</v>
      </c>
      <c r="AY2912" s="26" t="s">
        <v>208</v>
      </c>
      <c r="BE2912" s="247">
        <f>IF(N2912="základní",J2912,0)</f>
        <v>0</v>
      </c>
      <c r="BF2912" s="247">
        <f>IF(N2912="snížená",J2912,0)</f>
        <v>0</v>
      </c>
      <c r="BG2912" s="247">
        <f>IF(N2912="zákl. přenesená",J2912,0)</f>
        <v>0</v>
      </c>
      <c r="BH2912" s="247">
        <f>IF(N2912="sníž. přenesená",J2912,0)</f>
        <v>0</v>
      </c>
      <c r="BI2912" s="247">
        <f>IF(N2912="nulová",J2912,0)</f>
        <v>0</v>
      </c>
      <c r="BJ2912" s="26" t="s">
        <v>18</v>
      </c>
      <c r="BK2912" s="247">
        <f>ROUND(I2912*H2912,2)</f>
        <v>0</v>
      </c>
      <c r="BL2912" s="26" t="s">
        <v>300</v>
      </c>
      <c r="BM2912" s="26" t="s">
        <v>3006</v>
      </c>
    </row>
    <row r="2913" spans="2:47" s="1" customFormat="1" ht="13.5">
      <c r="B2913" s="48"/>
      <c r="C2913" s="76"/>
      <c r="D2913" s="248" t="s">
        <v>216</v>
      </c>
      <c r="E2913" s="76"/>
      <c r="F2913" s="249" t="s">
        <v>3007</v>
      </c>
      <c r="G2913" s="76"/>
      <c r="H2913" s="76"/>
      <c r="I2913" s="206"/>
      <c r="J2913" s="76"/>
      <c r="K2913" s="76"/>
      <c r="L2913" s="74"/>
      <c r="M2913" s="250"/>
      <c r="N2913" s="49"/>
      <c r="O2913" s="49"/>
      <c r="P2913" s="49"/>
      <c r="Q2913" s="49"/>
      <c r="R2913" s="49"/>
      <c r="S2913" s="49"/>
      <c r="T2913" s="97"/>
      <c r="AT2913" s="26" t="s">
        <v>216</v>
      </c>
      <c r="AU2913" s="26" t="s">
        <v>85</v>
      </c>
    </row>
    <row r="2914" spans="2:65" s="1" customFormat="1" ht="38.25" customHeight="1">
      <c r="B2914" s="48"/>
      <c r="C2914" s="236" t="s">
        <v>3008</v>
      </c>
      <c r="D2914" s="236" t="s">
        <v>210</v>
      </c>
      <c r="E2914" s="237" t="s">
        <v>3009</v>
      </c>
      <c r="F2914" s="238" t="s">
        <v>3010</v>
      </c>
      <c r="G2914" s="239" t="s">
        <v>2043</v>
      </c>
      <c r="H2914" s="307"/>
      <c r="I2914" s="241"/>
      <c r="J2914" s="242">
        <f>ROUND(I2914*H2914,2)</f>
        <v>0</v>
      </c>
      <c r="K2914" s="238" t="s">
        <v>214</v>
      </c>
      <c r="L2914" s="74"/>
      <c r="M2914" s="243" t="s">
        <v>22</v>
      </c>
      <c r="N2914" s="244" t="s">
        <v>47</v>
      </c>
      <c r="O2914" s="49"/>
      <c r="P2914" s="245">
        <f>O2914*H2914</f>
        <v>0</v>
      </c>
      <c r="Q2914" s="245">
        <v>0</v>
      </c>
      <c r="R2914" s="245">
        <f>Q2914*H2914</f>
        <v>0</v>
      </c>
      <c r="S2914" s="245">
        <v>0</v>
      </c>
      <c r="T2914" s="246">
        <f>S2914*H2914</f>
        <v>0</v>
      </c>
      <c r="AR2914" s="26" t="s">
        <v>300</v>
      </c>
      <c r="AT2914" s="26" t="s">
        <v>210</v>
      </c>
      <c r="AU2914" s="26" t="s">
        <v>85</v>
      </c>
      <c r="AY2914" s="26" t="s">
        <v>208</v>
      </c>
      <c r="BE2914" s="247">
        <f>IF(N2914="základní",J2914,0)</f>
        <v>0</v>
      </c>
      <c r="BF2914" s="247">
        <f>IF(N2914="snížená",J2914,0)</f>
        <v>0</v>
      </c>
      <c r="BG2914" s="247">
        <f>IF(N2914="zákl. přenesená",J2914,0)</f>
        <v>0</v>
      </c>
      <c r="BH2914" s="247">
        <f>IF(N2914="sníž. přenesená",J2914,0)</f>
        <v>0</v>
      </c>
      <c r="BI2914" s="247">
        <f>IF(N2914="nulová",J2914,0)</f>
        <v>0</v>
      </c>
      <c r="BJ2914" s="26" t="s">
        <v>18</v>
      </c>
      <c r="BK2914" s="247">
        <f>ROUND(I2914*H2914,2)</f>
        <v>0</v>
      </c>
      <c r="BL2914" s="26" t="s">
        <v>300</v>
      </c>
      <c r="BM2914" s="26" t="s">
        <v>3011</v>
      </c>
    </row>
    <row r="2915" spans="2:47" s="1" customFormat="1" ht="13.5">
      <c r="B2915" s="48"/>
      <c r="C2915" s="76"/>
      <c r="D2915" s="248" t="s">
        <v>216</v>
      </c>
      <c r="E2915" s="76"/>
      <c r="F2915" s="249" t="s">
        <v>2674</v>
      </c>
      <c r="G2915" s="76"/>
      <c r="H2915" s="76"/>
      <c r="I2915" s="206"/>
      <c r="J2915" s="76"/>
      <c r="K2915" s="76"/>
      <c r="L2915" s="74"/>
      <c r="M2915" s="250"/>
      <c r="N2915" s="49"/>
      <c r="O2915" s="49"/>
      <c r="P2915" s="49"/>
      <c r="Q2915" s="49"/>
      <c r="R2915" s="49"/>
      <c r="S2915" s="49"/>
      <c r="T2915" s="97"/>
      <c r="AT2915" s="26" t="s">
        <v>216</v>
      </c>
      <c r="AU2915" s="26" t="s">
        <v>85</v>
      </c>
    </row>
    <row r="2916" spans="2:63" s="11" customFormat="1" ht="29.85" customHeight="1">
      <c r="B2916" s="220"/>
      <c r="C2916" s="221"/>
      <c r="D2916" s="222" t="s">
        <v>75</v>
      </c>
      <c r="E2916" s="234" t="s">
        <v>3012</v>
      </c>
      <c r="F2916" s="234" t="s">
        <v>3013</v>
      </c>
      <c r="G2916" s="221"/>
      <c r="H2916" s="221"/>
      <c r="I2916" s="224"/>
      <c r="J2916" s="235">
        <f>BK2916</f>
        <v>0</v>
      </c>
      <c r="K2916" s="221"/>
      <c r="L2916" s="226"/>
      <c r="M2916" s="227"/>
      <c r="N2916" s="228"/>
      <c r="O2916" s="228"/>
      <c r="P2916" s="229">
        <f>SUM(P2917:P2921)</f>
        <v>0</v>
      </c>
      <c r="Q2916" s="228"/>
      <c r="R2916" s="229">
        <f>SUM(R2917:R2921)</f>
        <v>0.005855999999999999</v>
      </c>
      <c r="S2916" s="228"/>
      <c r="T2916" s="230">
        <f>SUM(T2917:T2921)</f>
        <v>0</v>
      </c>
      <c r="AR2916" s="231" t="s">
        <v>104</v>
      </c>
      <c r="AT2916" s="232" t="s">
        <v>75</v>
      </c>
      <c r="AU2916" s="232" t="s">
        <v>18</v>
      </c>
      <c r="AY2916" s="231" t="s">
        <v>208</v>
      </c>
      <c r="BK2916" s="233">
        <f>SUM(BK2917:BK2921)</f>
        <v>0</v>
      </c>
    </row>
    <row r="2917" spans="2:65" s="1" customFormat="1" ht="51" customHeight="1">
      <c r="B2917" s="48"/>
      <c r="C2917" s="236" t="s">
        <v>3014</v>
      </c>
      <c r="D2917" s="236" t="s">
        <v>210</v>
      </c>
      <c r="E2917" s="237" t="s">
        <v>3015</v>
      </c>
      <c r="F2917" s="238" t="s">
        <v>3016</v>
      </c>
      <c r="G2917" s="239" t="s">
        <v>213</v>
      </c>
      <c r="H2917" s="240">
        <v>4.88</v>
      </c>
      <c r="I2917" s="241"/>
      <c r="J2917" s="242">
        <f>ROUND(I2917*H2917,2)</f>
        <v>0</v>
      </c>
      <c r="K2917" s="238" t="s">
        <v>2644</v>
      </c>
      <c r="L2917" s="74"/>
      <c r="M2917" s="243" t="s">
        <v>22</v>
      </c>
      <c r="N2917" s="244" t="s">
        <v>47</v>
      </c>
      <c r="O2917" s="49"/>
      <c r="P2917" s="245">
        <f>O2917*H2917</f>
        <v>0</v>
      </c>
      <c r="Q2917" s="245">
        <v>0.0012</v>
      </c>
      <c r="R2917" s="245">
        <f>Q2917*H2917</f>
        <v>0.005855999999999999</v>
      </c>
      <c r="S2917" s="245">
        <v>0</v>
      </c>
      <c r="T2917" s="246">
        <f>S2917*H2917</f>
        <v>0</v>
      </c>
      <c r="AR2917" s="26" t="s">
        <v>300</v>
      </c>
      <c r="AT2917" s="26" t="s">
        <v>210</v>
      </c>
      <c r="AU2917" s="26" t="s">
        <v>85</v>
      </c>
      <c r="AY2917" s="26" t="s">
        <v>208</v>
      </c>
      <c r="BE2917" s="247">
        <f>IF(N2917="základní",J2917,0)</f>
        <v>0</v>
      </c>
      <c r="BF2917" s="247">
        <f>IF(N2917="snížená",J2917,0)</f>
        <v>0</v>
      </c>
      <c r="BG2917" s="247">
        <f>IF(N2917="zákl. přenesená",J2917,0)</f>
        <v>0</v>
      </c>
      <c r="BH2917" s="247">
        <f>IF(N2917="sníž. přenesená",J2917,0)</f>
        <v>0</v>
      </c>
      <c r="BI2917" s="247">
        <f>IF(N2917="nulová",J2917,0)</f>
        <v>0</v>
      </c>
      <c r="BJ2917" s="26" t="s">
        <v>18</v>
      </c>
      <c r="BK2917" s="247">
        <f>ROUND(I2917*H2917,2)</f>
        <v>0</v>
      </c>
      <c r="BL2917" s="26" t="s">
        <v>300</v>
      </c>
      <c r="BM2917" s="26" t="s">
        <v>3017</v>
      </c>
    </row>
    <row r="2918" spans="2:51" s="14" customFormat="1" ht="13.5">
      <c r="B2918" s="273"/>
      <c r="C2918" s="274"/>
      <c r="D2918" s="248" t="s">
        <v>218</v>
      </c>
      <c r="E2918" s="275" t="s">
        <v>22</v>
      </c>
      <c r="F2918" s="276" t="s">
        <v>3018</v>
      </c>
      <c r="G2918" s="274"/>
      <c r="H2918" s="275" t="s">
        <v>22</v>
      </c>
      <c r="I2918" s="277"/>
      <c r="J2918" s="274"/>
      <c r="K2918" s="274"/>
      <c r="L2918" s="278"/>
      <c r="M2918" s="279"/>
      <c r="N2918" s="280"/>
      <c r="O2918" s="280"/>
      <c r="P2918" s="280"/>
      <c r="Q2918" s="280"/>
      <c r="R2918" s="280"/>
      <c r="S2918" s="280"/>
      <c r="T2918" s="281"/>
      <c r="AT2918" s="282" t="s">
        <v>218</v>
      </c>
      <c r="AU2918" s="282" t="s">
        <v>85</v>
      </c>
      <c r="AV2918" s="14" t="s">
        <v>18</v>
      </c>
      <c r="AW2918" s="14" t="s">
        <v>39</v>
      </c>
      <c r="AX2918" s="14" t="s">
        <v>76</v>
      </c>
      <c r="AY2918" s="282" t="s">
        <v>208</v>
      </c>
    </row>
    <row r="2919" spans="2:51" s="12" customFormat="1" ht="13.5">
      <c r="B2919" s="251"/>
      <c r="C2919" s="252"/>
      <c r="D2919" s="248" t="s">
        <v>218</v>
      </c>
      <c r="E2919" s="253" t="s">
        <v>22</v>
      </c>
      <c r="F2919" s="254" t="s">
        <v>3019</v>
      </c>
      <c r="G2919" s="252"/>
      <c r="H2919" s="255">
        <v>3.4</v>
      </c>
      <c r="I2919" s="256"/>
      <c r="J2919" s="252"/>
      <c r="K2919" s="252"/>
      <c r="L2919" s="257"/>
      <c r="M2919" s="258"/>
      <c r="N2919" s="259"/>
      <c r="O2919" s="259"/>
      <c r="P2919" s="259"/>
      <c r="Q2919" s="259"/>
      <c r="R2919" s="259"/>
      <c r="S2919" s="259"/>
      <c r="T2919" s="260"/>
      <c r="AT2919" s="261" t="s">
        <v>218</v>
      </c>
      <c r="AU2919" s="261" t="s">
        <v>85</v>
      </c>
      <c r="AV2919" s="12" t="s">
        <v>85</v>
      </c>
      <c r="AW2919" s="12" t="s">
        <v>39</v>
      </c>
      <c r="AX2919" s="12" t="s">
        <v>76</v>
      </c>
      <c r="AY2919" s="261" t="s">
        <v>208</v>
      </c>
    </row>
    <row r="2920" spans="2:51" s="12" customFormat="1" ht="13.5">
      <c r="B2920" s="251"/>
      <c r="C2920" s="252"/>
      <c r="D2920" s="248" t="s">
        <v>218</v>
      </c>
      <c r="E2920" s="253" t="s">
        <v>22</v>
      </c>
      <c r="F2920" s="254" t="s">
        <v>3020</v>
      </c>
      <c r="G2920" s="252"/>
      <c r="H2920" s="255">
        <v>1.48</v>
      </c>
      <c r="I2920" s="256"/>
      <c r="J2920" s="252"/>
      <c r="K2920" s="252"/>
      <c r="L2920" s="257"/>
      <c r="M2920" s="258"/>
      <c r="N2920" s="259"/>
      <c r="O2920" s="259"/>
      <c r="P2920" s="259"/>
      <c r="Q2920" s="259"/>
      <c r="R2920" s="259"/>
      <c r="S2920" s="259"/>
      <c r="T2920" s="260"/>
      <c r="AT2920" s="261" t="s">
        <v>218</v>
      </c>
      <c r="AU2920" s="261" t="s">
        <v>85</v>
      </c>
      <c r="AV2920" s="12" t="s">
        <v>85</v>
      </c>
      <c r="AW2920" s="12" t="s">
        <v>39</v>
      </c>
      <c r="AX2920" s="12" t="s">
        <v>76</v>
      </c>
      <c r="AY2920" s="261" t="s">
        <v>208</v>
      </c>
    </row>
    <row r="2921" spans="2:51" s="13" customFormat="1" ht="13.5">
      <c r="B2921" s="262"/>
      <c r="C2921" s="263"/>
      <c r="D2921" s="248" t="s">
        <v>218</v>
      </c>
      <c r="E2921" s="264" t="s">
        <v>22</v>
      </c>
      <c r="F2921" s="265" t="s">
        <v>259</v>
      </c>
      <c r="G2921" s="263"/>
      <c r="H2921" s="266">
        <v>4.88</v>
      </c>
      <c r="I2921" s="267"/>
      <c r="J2921" s="263"/>
      <c r="K2921" s="263"/>
      <c r="L2921" s="268"/>
      <c r="M2921" s="269"/>
      <c r="N2921" s="270"/>
      <c r="O2921" s="270"/>
      <c r="P2921" s="270"/>
      <c r="Q2921" s="270"/>
      <c r="R2921" s="270"/>
      <c r="S2921" s="270"/>
      <c r="T2921" s="271"/>
      <c r="AT2921" s="272" t="s">
        <v>218</v>
      </c>
      <c r="AU2921" s="272" t="s">
        <v>85</v>
      </c>
      <c r="AV2921" s="13" t="s">
        <v>121</v>
      </c>
      <c r="AW2921" s="13" t="s">
        <v>39</v>
      </c>
      <c r="AX2921" s="13" t="s">
        <v>18</v>
      </c>
      <c r="AY2921" s="272" t="s">
        <v>208</v>
      </c>
    </row>
    <row r="2922" spans="2:63" s="11" customFormat="1" ht="29.85" customHeight="1">
      <c r="B2922" s="220"/>
      <c r="C2922" s="221"/>
      <c r="D2922" s="222" t="s">
        <v>75</v>
      </c>
      <c r="E2922" s="234" t="s">
        <v>3021</v>
      </c>
      <c r="F2922" s="234" t="s">
        <v>3022</v>
      </c>
      <c r="G2922" s="221"/>
      <c r="H2922" s="221"/>
      <c r="I2922" s="224"/>
      <c r="J2922" s="235">
        <f>BK2922</f>
        <v>0</v>
      </c>
      <c r="K2922" s="221"/>
      <c r="L2922" s="226"/>
      <c r="M2922" s="227"/>
      <c r="N2922" s="228"/>
      <c r="O2922" s="228"/>
      <c r="P2922" s="229">
        <f>SUM(P2923:P3006)</f>
        <v>0</v>
      </c>
      <c r="Q2922" s="228"/>
      <c r="R2922" s="229">
        <f>SUM(R2923:R3006)</f>
        <v>11.158714</v>
      </c>
      <c r="S2922" s="228"/>
      <c r="T2922" s="230">
        <f>SUM(T2923:T3006)</f>
        <v>0</v>
      </c>
      <c r="AR2922" s="231" t="s">
        <v>104</v>
      </c>
      <c r="AT2922" s="232" t="s">
        <v>75</v>
      </c>
      <c r="AU2922" s="232" t="s">
        <v>18</v>
      </c>
      <c r="AY2922" s="231" t="s">
        <v>208</v>
      </c>
      <c r="BK2922" s="233">
        <f>SUM(BK2923:BK3006)</f>
        <v>0</v>
      </c>
    </row>
    <row r="2923" spans="2:65" s="1" customFormat="1" ht="25.5" customHeight="1">
      <c r="B2923" s="48"/>
      <c r="C2923" s="236" t="s">
        <v>3023</v>
      </c>
      <c r="D2923" s="236" t="s">
        <v>210</v>
      </c>
      <c r="E2923" s="237" t="s">
        <v>3024</v>
      </c>
      <c r="F2923" s="238" t="s">
        <v>3025</v>
      </c>
      <c r="G2923" s="239" t="s">
        <v>213</v>
      </c>
      <c r="H2923" s="240">
        <v>417.012</v>
      </c>
      <c r="I2923" s="241"/>
      <c r="J2923" s="242">
        <f>ROUND(I2923*H2923,2)</f>
        <v>0</v>
      </c>
      <c r="K2923" s="238" t="s">
        <v>214</v>
      </c>
      <c r="L2923" s="74"/>
      <c r="M2923" s="243" t="s">
        <v>22</v>
      </c>
      <c r="N2923" s="244" t="s">
        <v>47</v>
      </c>
      <c r="O2923" s="49"/>
      <c r="P2923" s="245">
        <f>O2923*H2923</f>
        <v>0</v>
      </c>
      <c r="Q2923" s="245">
        <v>0.0029</v>
      </c>
      <c r="R2923" s="245">
        <f>Q2923*H2923</f>
        <v>1.2093348</v>
      </c>
      <c r="S2923" s="245">
        <v>0</v>
      </c>
      <c r="T2923" s="246">
        <f>S2923*H2923</f>
        <v>0</v>
      </c>
      <c r="AR2923" s="26" t="s">
        <v>300</v>
      </c>
      <c r="AT2923" s="26" t="s">
        <v>210</v>
      </c>
      <c r="AU2923" s="26" t="s">
        <v>85</v>
      </c>
      <c r="AY2923" s="26" t="s">
        <v>208</v>
      </c>
      <c r="BE2923" s="247">
        <f>IF(N2923="základní",J2923,0)</f>
        <v>0</v>
      </c>
      <c r="BF2923" s="247">
        <f>IF(N2923="snížená",J2923,0)</f>
        <v>0</v>
      </c>
      <c r="BG2923" s="247">
        <f>IF(N2923="zákl. přenesená",J2923,0)</f>
        <v>0</v>
      </c>
      <c r="BH2923" s="247">
        <f>IF(N2923="sníž. přenesená",J2923,0)</f>
        <v>0</v>
      </c>
      <c r="BI2923" s="247">
        <f>IF(N2923="nulová",J2923,0)</f>
        <v>0</v>
      </c>
      <c r="BJ2923" s="26" t="s">
        <v>18</v>
      </c>
      <c r="BK2923" s="247">
        <f>ROUND(I2923*H2923,2)</f>
        <v>0</v>
      </c>
      <c r="BL2923" s="26" t="s">
        <v>300</v>
      </c>
      <c r="BM2923" s="26" t="s">
        <v>3026</v>
      </c>
    </row>
    <row r="2924" spans="2:51" s="14" customFormat="1" ht="13.5">
      <c r="B2924" s="273"/>
      <c r="C2924" s="274"/>
      <c r="D2924" s="248" t="s">
        <v>218</v>
      </c>
      <c r="E2924" s="275" t="s">
        <v>22</v>
      </c>
      <c r="F2924" s="276" t="s">
        <v>681</v>
      </c>
      <c r="G2924" s="274"/>
      <c r="H2924" s="275" t="s">
        <v>22</v>
      </c>
      <c r="I2924" s="277"/>
      <c r="J2924" s="274"/>
      <c r="K2924" s="274"/>
      <c r="L2924" s="278"/>
      <c r="M2924" s="279"/>
      <c r="N2924" s="280"/>
      <c r="O2924" s="280"/>
      <c r="P2924" s="280"/>
      <c r="Q2924" s="280"/>
      <c r="R2924" s="280"/>
      <c r="S2924" s="280"/>
      <c r="T2924" s="281"/>
      <c r="AT2924" s="282" t="s">
        <v>218</v>
      </c>
      <c r="AU2924" s="282" t="s">
        <v>85</v>
      </c>
      <c r="AV2924" s="14" t="s">
        <v>18</v>
      </c>
      <c r="AW2924" s="14" t="s">
        <v>39</v>
      </c>
      <c r="AX2924" s="14" t="s">
        <v>76</v>
      </c>
      <c r="AY2924" s="282" t="s">
        <v>208</v>
      </c>
    </row>
    <row r="2925" spans="2:51" s="12" customFormat="1" ht="13.5">
      <c r="B2925" s="251"/>
      <c r="C2925" s="252"/>
      <c r="D2925" s="248" t="s">
        <v>218</v>
      </c>
      <c r="E2925" s="253" t="s">
        <v>22</v>
      </c>
      <c r="F2925" s="254" t="s">
        <v>3027</v>
      </c>
      <c r="G2925" s="252"/>
      <c r="H2925" s="255">
        <v>7.02</v>
      </c>
      <c r="I2925" s="256"/>
      <c r="J2925" s="252"/>
      <c r="K2925" s="252"/>
      <c r="L2925" s="257"/>
      <c r="M2925" s="258"/>
      <c r="N2925" s="259"/>
      <c r="O2925" s="259"/>
      <c r="P2925" s="259"/>
      <c r="Q2925" s="259"/>
      <c r="R2925" s="259"/>
      <c r="S2925" s="259"/>
      <c r="T2925" s="260"/>
      <c r="AT2925" s="261" t="s">
        <v>218</v>
      </c>
      <c r="AU2925" s="261" t="s">
        <v>85</v>
      </c>
      <c r="AV2925" s="12" t="s">
        <v>85</v>
      </c>
      <c r="AW2925" s="12" t="s">
        <v>39</v>
      </c>
      <c r="AX2925" s="12" t="s">
        <v>76</v>
      </c>
      <c r="AY2925" s="261" t="s">
        <v>208</v>
      </c>
    </row>
    <row r="2926" spans="2:51" s="12" customFormat="1" ht="13.5">
      <c r="B2926" s="251"/>
      <c r="C2926" s="252"/>
      <c r="D2926" s="248" t="s">
        <v>218</v>
      </c>
      <c r="E2926" s="253" t="s">
        <v>22</v>
      </c>
      <c r="F2926" s="254" t="s">
        <v>3028</v>
      </c>
      <c r="G2926" s="252"/>
      <c r="H2926" s="255">
        <v>9.486</v>
      </c>
      <c r="I2926" s="256"/>
      <c r="J2926" s="252"/>
      <c r="K2926" s="252"/>
      <c r="L2926" s="257"/>
      <c r="M2926" s="258"/>
      <c r="N2926" s="259"/>
      <c r="O2926" s="259"/>
      <c r="P2926" s="259"/>
      <c r="Q2926" s="259"/>
      <c r="R2926" s="259"/>
      <c r="S2926" s="259"/>
      <c r="T2926" s="260"/>
      <c r="AT2926" s="261" t="s">
        <v>218</v>
      </c>
      <c r="AU2926" s="261" t="s">
        <v>85</v>
      </c>
      <c r="AV2926" s="12" t="s">
        <v>85</v>
      </c>
      <c r="AW2926" s="12" t="s">
        <v>39</v>
      </c>
      <c r="AX2926" s="12" t="s">
        <v>76</v>
      </c>
      <c r="AY2926" s="261" t="s">
        <v>208</v>
      </c>
    </row>
    <row r="2927" spans="2:51" s="12" customFormat="1" ht="13.5">
      <c r="B2927" s="251"/>
      <c r="C2927" s="252"/>
      <c r="D2927" s="248" t="s">
        <v>218</v>
      </c>
      <c r="E2927" s="253" t="s">
        <v>22</v>
      </c>
      <c r="F2927" s="254" t="s">
        <v>3029</v>
      </c>
      <c r="G2927" s="252"/>
      <c r="H2927" s="255">
        <v>15.606</v>
      </c>
      <c r="I2927" s="256"/>
      <c r="J2927" s="252"/>
      <c r="K2927" s="252"/>
      <c r="L2927" s="257"/>
      <c r="M2927" s="258"/>
      <c r="N2927" s="259"/>
      <c r="O2927" s="259"/>
      <c r="P2927" s="259"/>
      <c r="Q2927" s="259"/>
      <c r="R2927" s="259"/>
      <c r="S2927" s="259"/>
      <c r="T2927" s="260"/>
      <c r="AT2927" s="261" t="s">
        <v>218</v>
      </c>
      <c r="AU2927" s="261" t="s">
        <v>85</v>
      </c>
      <c r="AV2927" s="12" t="s">
        <v>85</v>
      </c>
      <c r="AW2927" s="12" t="s">
        <v>39</v>
      </c>
      <c r="AX2927" s="12" t="s">
        <v>76</v>
      </c>
      <c r="AY2927" s="261" t="s">
        <v>208</v>
      </c>
    </row>
    <row r="2928" spans="2:51" s="12" customFormat="1" ht="13.5">
      <c r="B2928" s="251"/>
      <c r="C2928" s="252"/>
      <c r="D2928" s="248" t="s">
        <v>218</v>
      </c>
      <c r="E2928" s="253" t="s">
        <v>22</v>
      </c>
      <c r="F2928" s="254" t="s">
        <v>3030</v>
      </c>
      <c r="G2928" s="252"/>
      <c r="H2928" s="255">
        <v>8.946</v>
      </c>
      <c r="I2928" s="256"/>
      <c r="J2928" s="252"/>
      <c r="K2928" s="252"/>
      <c r="L2928" s="257"/>
      <c r="M2928" s="258"/>
      <c r="N2928" s="259"/>
      <c r="O2928" s="259"/>
      <c r="P2928" s="259"/>
      <c r="Q2928" s="259"/>
      <c r="R2928" s="259"/>
      <c r="S2928" s="259"/>
      <c r="T2928" s="260"/>
      <c r="AT2928" s="261" t="s">
        <v>218</v>
      </c>
      <c r="AU2928" s="261" t="s">
        <v>85</v>
      </c>
      <c r="AV2928" s="12" t="s">
        <v>85</v>
      </c>
      <c r="AW2928" s="12" t="s">
        <v>39</v>
      </c>
      <c r="AX2928" s="12" t="s">
        <v>76</v>
      </c>
      <c r="AY2928" s="261" t="s">
        <v>208</v>
      </c>
    </row>
    <row r="2929" spans="2:51" s="12" customFormat="1" ht="13.5">
      <c r="B2929" s="251"/>
      <c r="C2929" s="252"/>
      <c r="D2929" s="248" t="s">
        <v>218</v>
      </c>
      <c r="E2929" s="253" t="s">
        <v>22</v>
      </c>
      <c r="F2929" s="254" t="s">
        <v>3031</v>
      </c>
      <c r="G2929" s="252"/>
      <c r="H2929" s="255">
        <v>15.228</v>
      </c>
      <c r="I2929" s="256"/>
      <c r="J2929" s="252"/>
      <c r="K2929" s="252"/>
      <c r="L2929" s="257"/>
      <c r="M2929" s="258"/>
      <c r="N2929" s="259"/>
      <c r="O2929" s="259"/>
      <c r="P2929" s="259"/>
      <c r="Q2929" s="259"/>
      <c r="R2929" s="259"/>
      <c r="S2929" s="259"/>
      <c r="T2929" s="260"/>
      <c r="AT2929" s="261" t="s">
        <v>218</v>
      </c>
      <c r="AU2929" s="261" t="s">
        <v>85</v>
      </c>
      <c r="AV2929" s="12" t="s">
        <v>85</v>
      </c>
      <c r="AW2929" s="12" t="s">
        <v>39</v>
      </c>
      <c r="AX2929" s="12" t="s">
        <v>76</v>
      </c>
      <c r="AY2929" s="261" t="s">
        <v>208</v>
      </c>
    </row>
    <row r="2930" spans="2:51" s="12" customFormat="1" ht="13.5">
      <c r="B2930" s="251"/>
      <c r="C2930" s="252"/>
      <c r="D2930" s="248" t="s">
        <v>218</v>
      </c>
      <c r="E2930" s="253" t="s">
        <v>22</v>
      </c>
      <c r="F2930" s="254" t="s">
        <v>3032</v>
      </c>
      <c r="G2930" s="252"/>
      <c r="H2930" s="255">
        <v>15.318</v>
      </c>
      <c r="I2930" s="256"/>
      <c r="J2930" s="252"/>
      <c r="K2930" s="252"/>
      <c r="L2930" s="257"/>
      <c r="M2930" s="258"/>
      <c r="N2930" s="259"/>
      <c r="O2930" s="259"/>
      <c r="P2930" s="259"/>
      <c r="Q2930" s="259"/>
      <c r="R2930" s="259"/>
      <c r="S2930" s="259"/>
      <c r="T2930" s="260"/>
      <c r="AT2930" s="261" t="s">
        <v>218</v>
      </c>
      <c r="AU2930" s="261" t="s">
        <v>85</v>
      </c>
      <c r="AV2930" s="12" t="s">
        <v>85</v>
      </c>
      <c r="AW2930" s="12" t="s">
        <v>39</v>
      </c>
      <c r="AX2930" s="12" t="s">
        <v>76</v>
      </c>
      <c r="AY2930" s="261" t="s">
        <v>208</v>
      </c>
    </row>
    <row r="2931" spans="2:51" s="15" customFormat="1" ht="13.5">
      <c r="B2931" s="296"/>
      <c r="C2931" s="297"/>
      <c r="D2931" s="248" t="s">
        <v>218</v>
      </c>
      <c r="E2931" s="298" t="s">
        <v>22</v>
      </c>
      <c r="F2931" s="299" t="s">
        <v>695</v>
      </c>
      <c r="G2931" s="297"/>
      <c r="H2931" s="300">
        <v>71.604</v>
      </c>
      <c r="I2931" s="301"/>
      <c r="J2931" s="297"/>
      <c r="K2931" s="297"/>
      <c r="L2931" s="302"/>
      <c r="M2931" s="303"/>
      <c r="N2931" s="304"/>
      <c r="O2931" s="304"/>
      <c r="P2931" s="304"/>
      <c r="Q2931" s="304"/>
      <c r="R2931" s="304"/>
      <c r="S2931" s="304"/>
      <c r="T2931" s="305"/>
      <c r="AT2931" s="306" t="s">
        <v>218</v>
      </c>
      <c r="AU2931" s="306" t="s">
        <v>85</v>
      </c>
      <c r="AV2931" s="15" t="s">
        <v>104</v>
      </c>
      <c r="AW2931" s="15" t="s">
        <v>39</v>
      </c>
      <c r="AX2931" s="15" t="s">
        <v>76</v>
      </c>
      <c r="AY2931" s="306" t="s">
        <v>208</v>
      </c>
    </row>
    <row r="2932" spans="2:51" s="14" customFormat="1" ht="13.5">
      <c r="B2932" s="273"/>
      <c r="C2932" s="274"/>
      <c r="D2932" s="248" t="s">
        <v>218</v>
      </c>
      <c r="E2932" s="275" t="s">
        <v>22</v>
      </c>
      <c r="F2932" s="276" t="s">
        <v>697</v>
      </c>
      <c r="G2932" s="274"/>
      <c r="H2932" s="275" t="s">
        <v>22</v>
      </c>
      <c r="I2932" s="277"/>
      <c r="J2932" s="274"/>
      <c r="K2932" s="274"/>
      <c r="L2932" s="278"/>
      <c r="M2932" s="279"/>
      <c r="N2932" s="280"/>
      <c r="O2932" s="280"/>
      <c r="P2932" s="280"/>
      <c r="Q2932" s="280"/>
      <c r="R2932" s="280"/>
      <c r="S2932" s="280"/>
      <c r="T2932" s="281"/>
      <c r="AT2932" s="282" t="s">
        <v>218</v>
      </c>
      <c r="AU2932" s="282" t="s">
        <v>85</v>
      </c>
      <c r="AV2932" s="14" t="s">
        <v>18</v>
      </c>
      <c r="AW2932" s="14" t="s">
        <v>39</v>
      </c>
      <c r="AX2932" s="14" t="s">
        <v>76</v>
      </c>
      <c r="AY2932" s="282" t="s">
        <v>208</v>
      </c>
    </row>
    <row r="2933" spans="2:51" s="12" customFormat="1" ht="13.5">
      <c r="B2933" s="251"/>
      <c r="C2933" s="252"/>
      <c r="D2933" s="248" t="s">
        <v>218</v>
      </c>
      <c r="E2933" s="253" t="s">
        <v>22</v>
      </c>
      <c r="F2933" s="254" t="s">
        <v>3033</v>
      </c>
      <c r="G2933" s="252"/>
      <c r="H2933" s="255">
        <v>3.69</v>
      </c>
      <c r="I2933" s="256"/>
      <c r="J2933" s="252"/>
      <c r="K2933" s="252"/>
      <c r="L2933" s="257"/>
      <c r="M2933" s="258"/>
      <c r="N2933" s="259"/>
      <c r="O2933" s="259"/>
      <c r="P2933" s="259"/>
      <c r="Q2933" s="259"/>
      <c r="R2933" s="259"/>
      <c r="S2933" s="259"/>
      <c r="T2933" s="260"/>
      <c r="AT2933" s="261" t="s">
        <v>218</v>
      </c>
      <c r="AU2933" s="261" t="s">
        <v>85</v>
      </c>
      <c r="AV2933" s="12" t="s">
        <v>85</v>
      </c>
      <c r="AW2933" s="12" t="s">
        <v>39</v>
      </c>
      <c r="AX2933" s="12" t="s">
        <v>76</v>
      </c>
      <c r="AY2933" s="261" t="s">
        <v>208</v>
      </c>
    </row>
    <row r="2934" spans="2:51" s="12" customFormat="1" ht="13.5">
      <c r="B2934" s="251"/>
      <c r="C2934" s="252"/>
      <c r="D2934" s="248" t="s">
        <v>218</v>
      </c>
      <c r="E2934" s="253" t="s">
        <v>22</v>
      </c>
      <c r="F2934" s="254" t="s">
        <v>3034</v>
      </c>
      <c r="G2934" s="252"/>
      <c r="H2934" s="255">
        <v>3.69</v>
      </c>
      <c r="I2934" s="256"/>
      <c r="J2934" s="252"/>
      <c r="K2934" s="252"/>
      <c r="L2934" s="257"/>
      <c r="M2934" s="258"/>
      <c r="N2934" s="259"/>
      <c r="O2934" s="259"/>
      <c r="P2934" s="259"/>
      <c r="Q2934" s="259"/>
      <c r="R2934" s="259"/>
      <c r="S2934" s="259"/>
      <c r="T2934" s="260"/>
      <c r="AT2934" s="261" t="s">
        <v>218</v>
      </c>
      <c r="AU2934" s="261" t="s">
        <v>85</v>
      </c>
      <c r="AV2934" s="12" t="s">
        <v>85</v>
      </c>
      <c r="AW2934" s="12" t="s">
        <v>39</v>
      </c>
      <c r="AX2934" s="12" t="s">
        <v>76</v>
      </c>
      <c r="AY2934" s="261" t="s">
        <v>208</v>
      </c>
    </row>
    <row r="2935" spans="2:51" s="12" customFormat="1" ht="13.5">
      <c r="B2935" s="251"/>
      <c r="C2935" s="252"/>
      <c r="D2935" s="248" t="s">
        <v>218</v>
      </c>
      <c r="E2935" s="253" t="s">
        <v>22</v>
      </c>
      <c r="F2935" s="254" t="s">
        <v>3035</v>
      </c>
      <c r="G2935" s="252"/>
      <c r="H2935" s="255">
        <v>2.88</v>
      </c>
      <c r="I2935" s="256"/>
      <c r="J2935" s="252"/>
      <c r="K2935" s="252"/>
      <c r="L2935" s="257"/>
      <c r="M2935" s="258"/>
      <c r="N2935" s="259"/>
      <c r="O2935" s="259"/>
      <c r="P2935" s="259"/>
      <c r="Q2935" s="259"/>
      <c r="R2935" s="259"/>
      <c r="S2935" s="259"/>
      <c r="T2935" s="260"/>
      <c r="AT2935" s="261" t="s">
        <v>218</v>
      </c>
      <c r="AU2935" s="261" t="s">
        <v>85</v>
      </c>
      <c r="AV2935" s="12" t="s">
        <v>85</v>
      </c>
      <c r="AW2935" s="12" t="s">
        <v>39</v>
      </c>
      <c r="AX2935" s="12" t="s">
        <v>76</v>
      </c>
      <c r="AY2935" s="261" t="s">
        <v>208</v>
      </c>
    </row>
    <row r="2936" spans="2:51" s="12" customFormat="1" ht="13.5">
      <c r="B2936" s="251"/>
      <c r="C2936" s="252"/>
      <c r="D2936" s="248" t="s">
        <v>218</v>
      </c>
      <c r="E2936" s="253" t="s">
        <v>22</v>
      </c>
      <c r="F2936" s="254" t="s">
        <v>3036</v>
      </c>
      <c r="G2936" s="252"/>
      <c r="H2936" s="255">
        <v>2.88</v>
      </c>
      <c r="I2936" s="256"/>
      <c r="J2936" s="252"/>
      <c r="K2936" s="252"/>
      <c r="L2936" s="257"/>
      <c r="M2936" s="258"/>
      <c r="N2936" s="259"/>
      <c r="O2936" s="259"/>
      <c r="P2936" s="259"/>
      <c r="Q2936" s="259"/>
      <c r="R2936" s="259"/>
      <c r="S2936" s="259"/>
      <c r="T2936" s="260"/>
      <c r="AT2936" s="261" t="s">
        <v>218</v>
      </c>
      <c r="AU2936" s="261" t="s">
        <v>85</v>
      </c>
      <c r="AV2936" s="12" t="s">
        <v>85</v>
      </c>
      <c r="AW2936" s="12" t="s">
        <v>39</v>
      </c>
      <c r="AX2936" s="12" t="s">
        <v>76</v>
      </c>
      <c r="AY2936" s="261" t="s">
        <v>208</v>
      </c>
    </row>
    <row r="2937" spans="2:51" s="12" customFormat="1" ht="13.5">
      <c r="B2937" s="251"/>
      <c r="C2937" s="252"/>
      <c r="D2937" s="248" t="s">
        <v>218</v>
      </c>
      <c r="E2937" s="253" t="s">
        <v>22</v>
      </c>
      <c r="F2937" s="254" t="s">
        <v>3037</v>
      </c>
      <c r="G2937" s="252"/>
      <c r="H2937" s="255">
        <v>3.6</v>
      </c>
      <c r="I2937" s="256"/>
      <c r="J2937" s="252"/>
      <c r="K2937" s="252"/>
      <c r="L2937" s="257"/>
      <c r="M2937" s="258"/>
      <c r="N2937" s="259"/>
      <c r="O2937" s="259"/>
      <c r="P2937" s="259"/>
      <c r="Q2937" s="259"/>
      <c r="R2937" s="259"/>
      <c r="S2937" s="259"/>
      <c r="T2937" s="260"/>
      <c r="AT2937" s="261" t="s">
        <v>218</v>
      </c>
      <c r="AU2937" s="261" t="s">
        <v>85</v>
      </c>
      <c r="AV2937" s="12" t="s">
        <v>85</v>
      </c>
      <c r="AW2937" s="12" t="s">
        <v>39</v>
      </c>
      <c r="AX2937" s="12" t="s">
        <v>76</v>
      </c>
      <c r="AY2937" s="261" t="s">
        <v>208</v>
      </c>
    </row>
    <row r="2938" spans="2:51" s="12" customFormat="1" ht="13.5">
      <c r="B2938" s="251"/>
      <c r="C2938" s="252"/>
      <c r="D2938" s="248" t="s">
        <v>218</v>
      </c>
      <c r="E2938" s="253" t="s">
        <v>22</v>
      </c>
      <c r="F2938" s="254" t="s">
        <v>3038</v>
      </c>
      <c r="G2938" s="252"/>
      <c r="H2938" s="255">
        <v>14.652</v>
      </c>
      <c r="I2938" s="256"/>
      <c r="J2938" s="252"/>
      <c r="K2938" s="252"/>
      <c r="L2938" s="257"/>
      <c r="M2938" s="258"/>
      <c r="N2938" s="259"/>
      <c r="O2938" s="259"/>
      <c r="P2938" s="259"/>
      <c r="Q2938" s="259"/>
      <c r="R2938" s="259"/>
      <c r="S2938" s="259"/>
      <c r="T2938" s="260"/>
      <c r="AT2938" s="261" t="s">
        <v>218</v>
      </c>
      <c r="AU2938" s="261" t="s">
        <v>85</v>
      </c>
      <c r="AV2938" s="12" t="s">
        <v>85</v>
      </c>
      <c r="AW2938" s="12" t="s">
        <v>39</v>
      </c>
      <c r="AX2938" s="12" t="s">
        <v>76</v>
      </c>
      <c r="AY2938" s="261" t="s">
        <v>208</v>
      </c>
    </row>
    <row r="2939" spans="2:51" s="12" customFormat="1" ht="13.5">
      <c r="B2939" s="251"/>
      <c r="C2939" s="252"/>
      <c r="D2939" s="248" t="s">
        <v>218</v>
      </c>
      <c r="E2939" s="253" t="s">
        <v>22</v>
      </c>
      <c r="F2939" s="254" t="s">
        <v>3039</v>
      </c>
      <c r="G2939" s="252"/>
      <c r="H2939" s="255">
        <v>26.468</v>
      </c>
      <c r="I2939" s="256"/>
      <c r="J2939" s="252"/>
      <c r="K2939" s="252"/>
      <c r="L2939" s="257"/>
      <c r="M2939" s="258"/>
      <c r="N2939" s="259"/>
      <c r="O2939" s="259"/>
      <c r="P2939" s="259"/>
      <c r="Q2939" s="259"/>
      <c r="R2939" s="259"/>
      <c r="S2939" s="259"/>
      <c r="T2939" s="260"/>
      <c r="AT2939" s="261" t="s">
        <v>218</v>
      </c>
      <c r="AU2939" s="261" t="s">
        <v>85</v>
      </c>
      <c r="AV2939" s="12" t="s">
        <v>85</v>
      </c>
      <c r="AW2939" s="12" t="s">
        <v>39</v>
      </c>
      <c r="AX2939" s="12" t="s">
        <v>76</v>
      </c>
      <c r="AY2939" s="261" t="s">
        <v>208</v>
      </c>
    </row>
    <row r="2940" spans="2:51" s="12" customFormat="1" ht="13.5">
      <c r="B2940" s="251"/>
      <c r="C2940" s="252"/>
      <c r="D2940" s="248" t="s">
        <v>218</v>
      </c>
      <c r="E2940" s="253" t="s">
        <v>22</v>
      </c>
      <c r="F2940" s="254" t="s">
        <v>3040</v>
      </c>
      <c r="G2940" s="252"/>
      <c r="H2940" s="255">
        <v>15.912</v>
      </c>
      <c r="I2940" s="256"/>
      <c r="J2940" s="252"/>
      <c r="K2940" s="252"/>
      <c r="L2940" s="257"/>
      <c r="M2940" s="258"/>
      <c r="N2940" s="259"/>
      <c r="O2940" s="259"/>
      <c r="P2940" s="259"/>
      <c r="Q2940" s="259"/>
      <c r="R2940" s="259"/>
      <c r="S2940" s="259"/>
      <c r="T2940" s="260"/>
      <c r="AT2940" s="261" t="s">
        <v>218</v>
      </c>
      <c r="AU2940" s="261" t="s">
        <v>85</v>
      </c>
      <c r="AV2940" s="12" t="s">
        <v>85</v>
      </c>
      <c r="AW2940" s="12" t="s">
        <v>39</v>
      </c>
      <c r="AX2940" s="12" t="s">
        <v>76</v>
      </c>
      <c r="AY2940" s="261" t="s">
        <v>208</v>
      </c>
    </row>
    <row r="2941" spans="2:51" s="12" customFormat="1" ht="13.5">
      <c r="B2941" s="251"/>
      <c r="C2941" s="252"/>
      <c r="D2941" s="248" t="s">
        <v>218</v>
      </c>
      <c r="E2941" s="253" t="s">
        <v>22</v>
      </c>
      <c r="F2941" s="254" t="s">
        <v>3041</v>
      </c>
      <c r="G2941" s="252"/>
      <c r="H2941" s="255">
        <v>17.982</v>
      </c>
      <c r="I2941" s="256"/>
      <c r="J2941" s="252"/>
      <c r="K2941" s="252"/>
      <c r="L2941" s="257"/>
      <c r="M2941" s="258"/>
      <c r="N2941" s="259"/>
      <c r="O2941" s="259"/>
      <c r="P2941" s="259"/>
      <c r="Q2941" s="259"/>
      <c r="R2941" s="259"/>
      <c r="S2941" s="259"/>
      <c r="T2941" s="260"/>
      <c r="AT2941" s="261" t="s">
        <v>218</v>
      </c>
      <c r="AU2941" s="261" t="s">
        <v>85</v>
      </c>
      <c r="AV2941" s="12" t="s">
        <v>85</v>
      </c>
      <c r="AW2941" s="12" t="s">
        <v>39</v>
      </c>
      <c r="AX2941" s="12" t="s">
        <v>76</v>
      </c>
      <c r="AY2941" s="261" t="s">
        <v>208</v>
      </c>
    </row>
    <row r="2942" spans="2:51" s="12" customFormat="1" ht="13.5">
      <c r="B2942" s="251"/>
      <c r="C2942" s="252"/>
      <c r="D2942" s="248" t="s">
        <v>218</v>
      </c>
      <c r="E2942" s="253" t="s">
        <v>22</v>
      </c>
      <c r="F2942" s="254" t="s">
        <v>3042</v>
      </c>
      <c r="G2942" s="252"/>
      <c r="H2942" s="255">
        <v>23.048</v>
      </c>
      <c r="I2942" s="256"/>
      <c r="J2942" s="252"/>
      <c r="K2942" s="252"/>
      <c r="L2942" s="257"/>
      <c r="M2942" s="258"/>
      <c r="N2942" s="259"/>
      <c r="O2942" s="259"/>
      <c r="P2942" s="259"/>
      <c r="Q2942" s="259"/>
      <c r="R2942" s="259"/>
      <c r="S2942" s="259"/>
      <c r="T2942" s="260"/>
      <c r="AT2942" s="261" t="s">
        <v>218</v>
      </c>
      <c r="AU2942" s="261" t="s">
        <v>85</v>
      </c>
      <c r="AV2942" s="12" t="s">
        <v>85</v>
      </c>
      <c r="AW2942" s="12" t="s">
        <v>39</v>
      </c>
      <c r="AX2942" s="12" t="s">
        <v>76</v>
      </c>
      <c r="AY2942" s="261" t="s">
        <v>208</v>
      </c>
    </row>
    <row r="2943" spans="2:51" s="12" customFormat="1" ht="13.5">
      <c r="B2943" s="251"/>
      <c r="C2943" s="252"/>
      <c r="D2943" s="248" t="s">
        <v>218</v>
      </c>
      <c r="E2943" s="253" t="s">
        <v>22</v>
      </c>
      <c r="F2943" s="254" t="s">
        <v>3043</v>
      </c>
      <c r="G2943" s="252"/>
      <c r="H2943" s="255">
        <v>17.072</v>
      </c>
      <c r="I2943" s="256"/>
      <c r="J2943" s="252"/>
      <c r="K2943" s="252"/>
      <c r="L2943" s="257"/>
      <c r="M2943" s="258"/>
      <c r="N2943" s="259"/>
      <c r="O2943" s="259"/>
      <c r="P2943" s="259"/>
      <c r="Q2943" s="259"/>
      <c r="R2943" s="259"/>
      <c r="S2943" s="259"/>
      <c r="T2943" s="260"/>
      <c r="AT2943" s="261" t="s">
        <v>218</v>
      </c>
      <c r="AU2943" s="261" t="s">
        <v>85</v>
      </c>
      <c r="AV2943" s="12" t="s">
        <v>85</v>
      </c>
      <c r="AW2943" s="12" t="s">
        <v>39</v>
      </c>
      <c r="AX2943" s="12" t="s">
        <v>76</v>
      </c>
      <c r="AY2943" s="261" t="s">
        <v>208</v>
      </c>
    </row>
    <row r="2944" spans="2:51" s="12" customFormat="1" ht="13.5">
      <c r="B2944" s="251"/>
      <c r="C2944" s="252"/>
      <c r="D2944" s="248" t="s">
        <v>218</v>
      </c>
      <c r="E2944" s="253" t="s">
        <v>22</v>
      </c>
      <c r="F2944" s="254" t="s">
        <v>3044</v>
      </c>
      <c r="G2944" s="252"/>
      <c r="H2944" s="255">
        <v>26.556</v>
      </c>
      <c r="I2944" s="256"/>
      <c r="J2944" s="252"/>
      <c r="K2944" s="252"/>
      <c r="L2944" s="257"/>
      <c r="M2944" s="258"/>
      <c r="N2944" s="259"/>
      <c r="O2944" s="259"/>
      <c r="P2944" s="259"/>
      <c r="Q2944" s="259"/>
      <c r="R2944" s="259"/>
      <c r="S2944" s="259"/>
      <c r="T2944" s="260"/>
      <c r="AT2944" s="261" t="s">
        <v>218</v>
      </c>
      <c r="AU2944" s="261" t="s">
        <v>85</v>
      </c>
      <c r="AV2944" s="12" t="s">
        <v>85</v>
      </c>
      <c r="AW2944" s="12" t="s">
        <v>39</v>
      </c>
      <c r="AX2944" s="12" t="s">
        <v>76</v>
      </c>
      <c r="AY2944" s="261" t="s">
        <v>208</v>
      </c>
    </row>
    <row r="2945" spans="2:51" s="12" customFormat="1" ht="13.5">
      <c r="B2945" s="251"/>
      <c r="C2945" s="252"/>
      <c r="D2945" s="248" t="s">
        <v>218</v>
      </c>
      <c r="E2945" s="253" t="s">
        <v>22</v>
      </c>
      <c r="F2945" s="254" t="s">
        <v>3045</v>
      </c>
      <c r="G2945" s="252"/>
      <c r="H2945" s="255">
        <v>14.274</v>
      </c>
      <c r="I2945" s="256"/>
      <c r="J2945" s="252"/>
      <c r="K2945" s="252"/>
      <c r="L2945" s="257"/>
      <c r="M2945" s="258"/>
      <c r="N2945" s="259"/>
      <c r="O2945" s="259"/>
      <c r="P2945" s="259"/>
      <c r="Q2945" s="259"/>
      <c r="R2945" s="259"/>
      <c r="S2945" s="259"/>
      <c r="T2945" s="260"/>
      <c r="AT2945" s="261" t="s">
        <v>218</v>
      </c>
      <c r="AU2945" s="261" t="s">
        <v>85</v>
      </c>
      <c r="AV2945" s="12" t="s">
        <v>85</v>
      </c>
      <c r="AW2945" s="12" t="s">
        <v>39</v>
      </c>
      <c r="AX2945" s="12" t="s">
        <v>76</v>
      </c>
      <c r="AY2945" s="261" t="s">
        <v>208</v>
      </c>
    </row>
    <row r="2946" spans="2:51" s="15" customFormat="1" ht="13.5">
      <c r="B2946" s="296"/>
      <c r="C2946" s="297"/>
      <c r="D2946" s="248" t="s">
        <v>218</v>
      </c>
      <c r="E2946" s="298" t="s">
        <v>22</v>
      </c>
      <c r="F2946" s="299" t="s">
        <v>703</v>
      </c>
      <c r="G2946" s="297"/>
      <c r="H2946" s="300">
        <v>172.704</v>
      </c>
      <c r="I2946" s="301"/>
      <c r="J2946" s="297"/>
      <c r="K2946" s="297"/>
      <c r="L2946" s="302"/>
      <c r="M2946" s="303"/>
      <c r="N2946" s="304"/>
      <c r="O2946" s="304"/>
      <c r="P2946" s="304"/>
      <c r="Q2946" s="304"/>
      <c r="R2946" s="304"/>
      <c r="S2946" s="304"/>
      <c r="T2946" s="305"/>
      <c r="AT2946" s="306" t="s">
        <v>218</v>
      </c>
      <c r="AU2946" s="306" t="s">
        <v>85</v>
      </c>
      <c r="AV2946" s="15" t="s">
        <v>104</v>
      </c>
      <c r="AW2946" s="15" t="s">
        <v>39</v>
      </c>
      <c r="AX2946" s="15" t="s">
        <v>76</v>
      </c>
      <c r="AY2946" s="306" t="s">
        <v>208</v>
      </c>
    </row>
    <row r="2947" spans="2:51" s="14" customFormat="1" ht="13.5">
      <c r="B2947" s="273"/>
      <c r="C2947" s="274"/>
      <c r="D2947" s="248" t="s">
        <v>218</v>
      </c>
      <c r="E2947" s="275" t="s">
        <v>22</v>
      </c>
      <c r="F2947" s="276" t="s">
        <v>705</v>
      </c>
      <c r="G2947" s="274"/>
      <c r="H2947" s="275" t="s">
        <v>22</v>
      </c>
      <c r="I2947" s="277"/>
      <c r="J2947" s="274"/>
      <c r="K2947" s="274"/>
      <c r="L2947" s="278"/>
      <c r="M2947" s="279"/>
      <c r="N2947" s="280"/>
      <c r="O2947" s="280"/>
      <c r="P2947" s="280"/>
      <c r="Q2947" s="280"/>
      <c r="R2947" s="280"/>
      <c r="S2947" s="280"/>
      <c r="T2947" s="281"/>
      <c r="AT2947" s="282" t="s">
        <v>218</v>
      </c>
      <c r="AU2947" s="282" t="s">
        <v>85</v>
      </c>
      <c r="AV2947" s="14" t="s">
        <v>18</v>
      </c>
      <c r="AW2947" s="14" t="s">
        <v>39</v>
      </c>
      <c r="AX2947" s="14" t="s">
        <v>76</v>
      </c>
      <c r="AY2947" s="282" t="s">
        <v>208</v>
      </c>
    </row>
    <row r="2948" spans="2:51" s="12" customFormat="1" ht="13.5">
      <c r="B2948" s="251"/>
      <c r="C2948" s="252"/>
      <c r="D2948" s="248" t="s">
        <v>218</v>
      </c>
      <c r="E2948" s="253" t="s">
        <v>22</v>
      </c>
      <c r="F2948" s="254" t="s">
        <v>3046</v>
      </c>
      <c r="G2948" s="252"/>
      <c r="H2948" s="255">
        <v>3.69</v>
      </c>
      <c r="I2948" s="256"/>
      <c r="J2948" s="252"/>
      <c r="K2948" s="252"/>
      <c r="L2948" s="257"/>
      <c r="M2948" s="258"/>
      <c r="N2948" s="259"/>
      <c r="O2948" s="259"/>
      <c r="P2948" s="259"/>
      <c r="Q2948" s="259"/>
      <c r="R2948" s="259"/>
      <c r="S2948" s="259"/>
      <c r="T2948" s="260"/>
      <c r="AT2948" s="261" t="s">
        <v>218</v>
      </c>
      <c r="AU2948" s="261" t="s">
        <v>85</v>
      </c>
      <c r="AV2948" s="12" t="s">
        <v>85</v>
      </c>
      <c r="AW2948" s="12" t="s">
        <v>39</v>
      </c>
      <c r="AX2948" s="12" t="s">
        <v>76</v>
      </c>
      <c r="AY2948" s="261" t="s">
        <v>208</v>
      </c>
    </row>
    <row r="2949" spans="2:51" s="12" customFormat="1" ht="13.5">
      <c r="B2949" s="251"/>
      <c r="C2949" s="252"/>
      <c r="D2949" s="248" t="s">
        <v>218</v>
      </c>
      <c r="E2949" s="253" t="s">
        <v>22</v>
      </c>
      <c r="F2949" s="254" t="s">
        <v>3047</v>
      </c>
      <c r="G2949" s="252"/>
      <c r="H2949" s="255">
        <v>3.69</v>
      </c>
      <c r="I2949" s="256"/>
      <c r="J2949" s="252"/>
      <c r="K2949" s="252"/>
      <c r="L2949" s="257"/>
      <c r="M2949" s="258"/>
      <c r="N2949" s="259"/>
      <c r="O2949" s="259"/>
      <c r="P2949" s="259"/>
      <c r="Q2949" s="259"/>
      <c r="R2949" s="259"/>
      <c r="S2949" s="259"/>
      <c r="T2949" s="260"/>
      <c r="AT2949" s="261" t="s">
        <v>218</v>
      </c>
      <c r="AU2949" s="261" t="s">
        <v>85</v>
      </c>
      <c r="AV2949" s="12" t="s">
        <v>85</v>
      </c>
      <c r="AW2949" s="12" t="s">
        <v>39</v>
      </c>
      <c r="AX2949" s="12" t="s">
        <v>76</v>
      </c>
      <c r="AY2949" s="261" t="s">
        <v>208</v>
      </c>
    </row>
    <row r="2950" spans="2:51" s="12" customFormat="1" ht="13.5">
      <c r="B2950" s="251"/>
      <c r="C2950" s="252"/>
      <c r="D2950" s="248" t="s">
        <v>218</v>
      </c>
      <c r="E2950" s="253" t="s">
        <v>22</v>
      </c>
      <c r="F2950" s="254" t="s">
        <v>3048</v>
      </c>
      <c r="G2950" s="252"/>
      <c r="H2950" s="255">
        <v>2.88</v>
      </c>
      <c r="I2950" s="256"/>
      <c r="J2950" s="252"/>
      <c r="K2950" s="252"/>
      <c r="L2950" s="257"/>
      <c r="M2950" s="258"/>
      <c r="N2950" s="259"/>
      <c r="O2950" s="259"/>
      <c r="P2950" s="259"/>
      <c r="Q2950" s="259"/>
      <c r="R2950" s="259"/>
      <c r="S2950" s="259"/>
      <c r="T2950" s="260"/>
      <c r="AT2950" s="261" t="s">
        <v>218</v>
      </c>
      <c r="AU2950" s="261" t="s">
        <v>85</v>
      </c>
      <c r="AV2950" s="12" t="s">
        <v>85</v>
      </c>
      <c r="AW2950" s="12" t="s">
        <v>39</v>
      </c>
      <c r="AX2950" s="12" t="s">
        <v>76</v>
      </c>
      <c r="AY2950" s="261" t="s">
        <v>208</v>
      </c>
    </row>
    <row r="2951" spans="2:51" s="12" customFormat="1" ht="13.5">
      <c r="B2951" s="251"/>
      <c r="C2951" s="252"/>
      <c r="D2951" s="248" t="s">
        <v>218</v>
      </c>
      <c r="E2951" s="253" t="s">
        <v>22</v>
      </c>
      <c r="F2951" s="254" t="s">
        <v>3049</v>
      </c>
      <c r="G2951" s="252"/>
      <c r="H2951" s="255">
        <v>2.88</v>
      </c>
      <c r="I2951" s="256"/>
      <c r="J2951" s="252"/>
      <c r="K2951" s="252"/>
      <c r="L2951" s="257"/>
      <c r="M2951" s="258"/>
      <c r="N2951" s="259"/>
      <c r="O2951" s="259"/>
      <c r="P2951" s="259"/>
      <c r="Q2951" s="259"/>
      <c r="R2951" s="259"/>
      <c r="S2951" s="259"/>
      <c r="T2951" s="260"/>
      <c r="AT2951" s="261" t="s">
        <v>218</v>
      </c>
      <c r="AU2951" s="261" t="s">
        <v>85</v>
      </c>
      <c r="AV2951" s="12" t="s">
        <v>85</v>
      </c>
      <c r="AW2951" s="12" t="s">
        <v>39</v>
      </c>
      <c r="AX2951" s="12" t="s">
        <v>76</v>
      </c>
      <c r="AY2951" s="261" t="s">
        <v>208</v>
      </c>
    </row>
    <row r="2952" spans="2:51" s="12" customFormat="1" ht="13.5">
      <c r="B2952" s="251"/>
      <c r="C2952" s="252"/>
      <c r="D2952" s="248" t="s">
        <v>218</v>
      </c>
      <c r="E2952" s="253" t="s">
        <v>22</v>
      </c>
      <c r="F2952" s="254" t="s">
        <v>3050</v>
      </c>
      <c r="G2952" s="252"/>
      <c r="H2952" s="255">
        <v>3.6</v>
      </c>
      <c r="I2952" s="256"/>
      <c r="J2952" s="252"/>
      <c r="K2952" s="252"/>
      <c r="L2952" s="257"/>
      <c r="M2952" s="258"/>
      <c r="N2952" s="259"/>
      <c r="O2952" s="259"/>
      <c r="P2952" s="259"/>
      <c r="Q2952" s="259"/>
      <c r="R2952" s="259"/>
      <c r="S2952" s="259"/>
      <c r="T2952" s="260"/>
      <c r="AT2952" s="261" t="s">
        <v>218</v>
      </c>
      <c r="AU2952" s="261" t="s">
        <v>85</v>
      </c>
      <c r="AV2952" s="12" t="s">
        <v>85</v>
      </c>
      <c r="AW2952" s="12" t="s">
        <v>39</v>
      </c>
      <c r="AX2952" s="12" t="s">
        <v>76</v>
      </c>
      <c r="AY2952" s="261" t="s">
        <v>208</v>
      </c>
    </row>
    <row r="2953" spans="2:51" s="12" customFormat="1" ht="13.5">
      <c r="B2953" s="251"/>
      <c r="C2953" s="252"/>
      <c r="D2953" s="248" t="s">
        <v>218</v>
      </c>
      <c r="E2953" s="253" t="s">
        <v>22</v>
      </c>
      <c r="F2953" s="254" t="s">
        <v>3051</v>
      </c>
      <c r="G2953" s="252"/>
      <c r="H2953" s="255">
        <v>14.652</v>
      </c>
      <c r="I2953" s="256"/>
      <c r="J2953" s="252"/>
      <c r="K2953" s="252"/>
      <c r="L2953" s="257"/>
      <c r="M2953" s="258"/>
      <c r="N2953" s="259"/>
      <c r="O2953" s="259"/>
      <c r="P2953" s="259"/>
      <c r="Q2953" s="259"/>
      <c r="R2953" s="259"/>
      <c r="S2953" s="259"/>
      <c r="T2953" s="260"/>
      <c r="AT2953" s="261" t="s">
        <v>218</v>
      </c>
      <c r="AU2953" s="261" t="s">
        <v>85</v>
      </c>
      <c r="AV2953" s="12" t="s">
        <v>85</v>
      </c>
      <c r="AW2953" s="12" t="s">
        <v>39</v>
      </c>
      <c r="AX2953" s="12" t="s">
        <v>76</v>
      </c>
      <c r="AY2953" s="261" t="s">
        <v>208</v>
      </c>
    </row>
    <row r="2954" spans="2:51" s="12" customFormat="1" ht="13.5">
      <c r="B2954" s="251"/>
      <c r="C2954" s="252"/>
      <c r="D2954" s="248" t="s">
        <v>218</v>
      </c>
      <c r="E2954" s="253" t="s">
        <v>22</v>
      </c>
      <c r="F2954" s="254" t="s">
        <v>3052</v>
      </c>
      <c r="G2954" s="252"/>
      <c r="H2954" s="255">
        <v>26.468</v>
      </c>
      <c r="I2954" s="256"/>
      <c r="J2954" s="252"/>
      <c r="K2954" s="252"/>
      <c r="L2954" s="257"/>
      <c r="M2954" s="258"/>
      <c r="N2954" s="259"/>
      <c r="O2954" s="259"/>
      <c r="P2954" s="259"/>
      <c r="Q2954" s="259"/>
      <c r="R2954" s="259"/>
      <c r="S2954" s="259"/>
      <c r="T2954" s="260"/>
      <c r="AT2954" s="261" t="s">
        <v>218</v>
      </c>
      <c r="AU2954" s="261" t="s">
        <v>85</v>
      </c>
      <c r="AV2954" s="12" t="s">
        <v>85</v>
      </c>
      <c r="AW2954" s="12" t="s">
        <v>39</v>
      </c>
      <c r="AX2954" s="12" t="s">
        <v>76</v>
      </c>
      <c r="AY2954" s="261" t="s">
        <v>208</v>
      </c>
    </row>
    <row r="2955" spans="2:51" s="12" customFormat="1" ht="13.5">
      <c r="B2955" s="251"/>
      <c r="C2955" s="252"/>
      <c r="D2955" s="248" t="s">
        <v>218</v>
      </c>
      <c r="E2955" s="253" t="s">
        <v>22</v>
      </c>
      <c r="F2955" s="254" t="s">
        <v>3053</v>
      </c>
      <c r="G2955" s="252"/>
      <c r="H2955" s="255">
        <v>15.912</v>
      </c>
      <c r="I2955" s="256"/>
      <c r="J2955" s="252"/>
      <c r="K2955" s="252"/>
      <c r="L2955" s="257"/>
      <c r="M2955" s="258"/>
      <c r="N2955" s="259"/>
      <c r="O2955" s="259"/>
      <c r="P2955" s="259"/>
      <c r="Q2955" s="259"/>
      <c r="R2955" s="259"/>
      <c r="S2955" s="259"/>
      <c r="T2955" s="260"/>
      <c r="AT2955" s="261" t="s">
        <v>218</v>
      </c>
      <c r="AU2955" s="261" t="s">
        <v>85</v>
      </c>
      <c r="AV2955" s="12" t="s">
        <v>85</v>
      </c>
      <c r="AW2955" s="12" t="s">
        <v>39</v>
      </c>
      <c r="AX2955" s="12" t="s">
        <v>76</v>
      </c>
      <c r="AY2955" s="261" t="s">
        <v>208</v>
      </c>
    </row>
    <row r="2956" spans="2:51" s="12" customFormat="1" ht="13.5">
      <c r="B2956" s="251"/>
      <c r="C2956" s="252"/>
      <c r="D2956" s="248" t="s">
        <v>218</v>
      </c>
      <c r="E2956" s="253" t="s">
        <v>22</v>
      </c>
      <c r="F2956" s="254" t="s">
        <v>3054</v>
      </c>
      <c r="G2956" s="252"/>
      <c r="H2956" s="255">
        <v>17.982</v>
      </c>
      <c r="I2956" s="256"/>
      <c r="J2956" s="252"/>
      <c r="K2956" s="252"/>
      <c r="L2956" s="257"/>
      <c r="M2956" s="258"/>
      <c r="N2956" s="259"/>
      <c r="O2956" s="259"/>
      <c r="P2956" s="259"/>
      <c r="Q2956" s="259"/>
      <c r="R2956" s="259"/>
      <c r="S2956" s="259"/>
      <c r="T2956" s="260"/>
      <c r="AT2956" s="261" t="s">
        <v>218</v>
      </c>
      <c r="AU2956" s="261" t="s">
        <v>85</v>
      </c>
      <c r="AV2956" s="12" t="s">
        <v>85</v>
      </c>
      <c r="AW2956" s="12" t="s">
        <v>39</v>
      </c>
      <c r="AX2956" s="12" t="s">
        <v>76</v>
      </c>
      <c r="AY2956" s="261" t="s">
        <v>208</v>
      </c>
    </row>
    <row r="2957" spans="2:51" s="12" customFormat="1" ht="13.5">
      <c r="B2957" s="251"/>
      <c r="C2957" s="252"/>
      <c r="D2957" s="248" t="s">
        <v>218</v>
      </c>
      <c r="E2957" s="253" t="s">
        <v>22</v>
      </c>
      <c r="F2957" s="254" t="s">
        <v>3055</v>
      </c>
      <c r="G2957" s="252"/>
      <c r="H2957" s="255">
        <v>23.048</v>
      </c>
      <c r="I2957" s="256"/>
      <c r="J2957" s="252"/>
      <c r="K2957" s="252"/>
      <c r="L2957" s="257"/>
      <c r="M2957" s="258"/>
      <c r="N2957" s="259"/>
      <c r="O2957" s="259"/>
      <c r="P2957" s="259"/>
      <c r="Q2957" s="259"/>
      <c r="R2957" s="259"/>
      <c r="S2957" s="259"/>
      <c r="T2957" s="260"/>
      <c r="AT2957" s="261" t="s">
        <v>218</v>
      </c>
      <c r="AU2957" s="261" t="s">
        <v>85</v>
      </c>
      <c r="AV2957" s="12" t="s">
        <v>85</v>
      </c>
      <c r="AW2957" s="12" t="s">
        <v>39</v>
      </c>
      <c r="AX2957" s="12" t="s">
        <v>76</v>
      </c>
      <c r="AY2957" s="261" t="s">
        <v>208</v>
      </c>
    </row>
    <row r="2958" spans="2:51" s="12" customFormat="1" ht="13.5">
      <c r="B2958" s="251"/>
      <c r="C2958" s="252"/>
      <c r="D2958" s="248" t="s">
        <v>218</v>
      </c>
      <c r="E2958" s="253" t="s">
        <v>22</v>
      </c>
      <c r="F2958" s="254" t="s">
        <v>3056</v>
      </c>
      <c r="G2958" s="252"/>
      <c r="H2958" s="255">
        <v>17.072</v>
      </c>
      <c r="I2958" s="256"/>
      <c r="J2958" s="252"/>
      <c r="K2958" s="252"/>
      <c r="L2958" s="257"/>
      <c r="M2958" s="258"/>
      <c r="N2958" s="259"/>
      <c r="O2958" s="259"/>
      <c r="P2958" s="259"/>
      <c r="Q2958" s="259"/>
      <c r="R2958" s="259"/>
      <c r="S2958" s="259"/>
      <c r="T2958" s="260"/>
      <c r="AT2958" s="261" t="s">
        <v>218</v>
      </c>
      <c r="AU2958" s="261" t="s">
        <v>85</v>
      </c>
      <c r="AV2958" s="12" t="s">
        <v>85</v>
      </c>
      <c r="AW2958" s="12" t="s">
        <v>39</v>
      </c>
      <c r="AX2958" s="12" t="s">
        <v>76</v>
      </c>
      <c r="AY2958" s="261" t="s">
        <v>208</v>
      </c>
    </row>
    <row r="2959" spans="2:51" s="12" customFormat="1" ht="13.5">
      <c r="B2959" s="251"/>
      <c r="C2959" s="252"/>
      <c r="D2959" s="248" t="s">
        <v>218</v>
      </c>
      <c r="E2959" s="253" t="s">
        <v>22</v>
      </c>
      <c r="F2959" s="254" t="s">
        <v>3057</v>
      </c>
      <c r="G2959" s="252"/>
      <c r="H2959" s="255">
        <v>26.556</v>
      </c>
      <c r="I2959" s="256"/>
      <c r="J2959" s="252"/>
      <c r="K2959" s="252"/>
      <c r="L2959" s="257"/>
      <c r="M2959" s="258"/>
      <c r="N2959" s="259"/>
      <c r="O2959" s="259"/>
      <c r="P2959" s="259"/>
      <c r="Q2959" s="259"/>
      <c r="R2959" s="259"/>
      <c r="S2959" s="259"/>
      <c r="T2959" s="260"/>
      <c r="AT2959" s="261" t="s">
        <v>218</v>
      </c>
      <c r="AU2959" s="261" t="s">
        <v>85</v>
      </c>
      <c r="AV2959" s="12" t="s">
        <v>85</v>
      </c>
      <c r="AW2959" s="12" t="s">
        <v>39</v>
      </c>
      <c r="AX2959" s="12" t="s">
        <v>76</v>
      </c>
      <c r="AY2959" s="261" t="s">
        <v>208</v>
      </c>
    </row>
    <row r="2960" spans="2:51" s="12" customFormat="1" ht="13.5">
      <c r="B2960" s="251"/>
      <c r="C2960" s="252"/>
      <c r="D2960" s="248" t="s">
        <v>218</v>
      </c>
      <c r="E2960" s="253" t="s">
        <v>22</v>
      </c>
      <c r="F2960" s="254" t="s">
        <v>3058</v>
      </c>
      <c r="G2960" s="252"/>
      <c r="H2960" s="255">
        <v>14.274</v>
      </c>
      <c r="I2960" s="256"/>
      <c r="J2960" s="252"/>
      <c r="K2960" s="252"/>
      <c r="L2960" s="257"/>
      <c r="M2960" s="258"/>
      <c r="N2960" s="259"/>
      <c r="O2960" s="259"/>
      <c r="P2960" s="259"/>
      <c r="Q2960" s="259"/>
      <c r="R2960" s="259"/>
      <c r="S2960" s="259"/>
      <c r="T2960" s="260"/>
      <c r="AT2960" s="261" t="s">
        <v>218</v>
      </c>
      <c r="AU2960" s="261" t="s">
        <v>85</v>
      </c>
      <c r="AV2960" s="12" t="s">
        <v>85</v>
      </c>
      <c r="AW2960" s="12" t="s">
        <v>39</v>
      </c>
      <c r="AX2960" s="12" t="s">
        <v>76</v>
      </c>
      <c r="AY2960" s="261" t="s">
        <v>208</v>
      </c>
    </row>
    <row r="2961" spans="2:51" s="15" customFormat="1" ht="13.5">
      <c r="B2961" s="296"/>
      <c r="C2961" s="297"/>
      <c r="D2961" s="248" t="s">
        <v>218</v>
      </c>
      <c r="E2961" s="298" t="s">
        <v>22</v>
      </c>
      <c r="F2961" s="299" t="s">
        <v>710</v>
      </c>
      <c r="G2961" s="297"/>
      <c r="H2961" s="300">
        <v>172.704</v>
      </c>
      <c r="I2961" s="301"/>
      <c r="J2961" s="297"/>
      <c r="K2961" s="297"/>
      <c r="L2961" s="302"/>
      <c r="M2961" s="303"/>
      <c r="N2961" s="304"/>
      <c r="O2961" s="304"/>
      <c r="P2961" s="304"/>
      <c r="Q2961" s="304"/>
      <c r="R2961" s="304"/>
      <c r="S2961" s="304"/>
      <c r="T2961" s="305"/>
      <c r="AT2961" s="306" t="s">
        <v>218</v>
      </c>
      <c r="AU2961" s="306" t="s">
        <v>85</v>
      </c>
      <c r="AV2961" s="15" t="s">
        <v>104</v>
      </c>
      <c r="AW2961" s="15" t="s">
        <v>39</v>
      </c>
      <c r="AX2961" s="15" t="s">
        <v>76</v>
      </c>
      <c r="AY2961" s="306" t="s">
        <v>208</v>
      </c>
    </row>
    <row r="2962" spans="2:51" s="13" customFormat="1" ht="13.5">
      <c r="B2962" s="262"/>
      <c r="C2962" s="263"/>
      <c r="D2962" s="248" t="s">
        <v>218</v>
      </c>
      <c r="E2962" s="264" t="s">
        <v>22</v>
      </c>
      <c r="F2962" s="265" t="s">
        <v>259</v>
      </c>
      <c r="G2962" s="263"/>
      <c r="H2962" s="266">
        <v>417.012</v>
      </c>
      <c r="I2962" s="267"/>
      <c r="J2962" s="263"/>
      <c r="K2962" s="263"/>
      <c r="L2962" s="268"/>
      <c r="M2962" s="269"/>
      <c r="N2962" s="270"/>
      <c r="O2962" s="270"/>
      <c r="P2962" s="270"/>
      <c r="Q2962" s="270"/>
      <c r="R2962" s="270"/>
      <c r="S2962" s="270"/>
      <c r="T2962" s="271"/>
      <c r="AT2962" s="272" t="s">
        <v>218</v>
      </c>
      <c r="AU2962" s="272" t="s">
        <v>85</v>
      </c>
      <c r="AV2962" s="13" t="s">
        <v>121</v>
      </c>
      <c r="AW2962" s="13" t="s">
        <v>39</v>
      </c>
      <c r="AX2962" s="13" t="s">
        <v>18</v>
      </c>
      <c r="AY2962" s="272" t="s">
        <v>208</v>
      </c>
    </row>
    <row r="2963" spans="2:65" s="1" customFormat="1" ht="25.5" customHeight="1">
      <c r="B2963" s="48"/>
      <c r="C2963" s="286" t="s">
        <v>3059</v>
      </c>
      <c r="D2963" s="286" t="s">
        <v>468</v>
      </c>
      <c r="E2963" s="287" t="s">
        <v>3060</v>
      </c>
      <c r="F2963" s="288" t="s">
        <v>3061</v>
      </c>
      <c r="G2963" s="289" t="s">
        <v>213</v>
      </c>
      <c r="H2963" s="290">
        <v>450.373</v>
      </c>
      <c r="I2963" s="291"/>
      <c r="J2963" s="292">
        <f>ROUND(I2963*H2963,2)</f>
        <v>0</v>
      </c>
      <c r="K2963" s="288" t="s">
        <v>22</v>
      </c>
      <c r="L2963" s="293"/>
      <c r="M2963" s="294" t="s">
        <v>22</v>
      </c>
      <c r="N2963" s="295" t="s">
        <v>47</v>
      </c>
      <c r="O2963" s="49"/>
      <c r="P2963" s="245">
        <f>O2963*H2963</f>
        <v>0</v>
      </c>
      <c r="Q2963" s="245">
        <v>0.0138</v>
      </c>
      <c r="R2963" s="245">
        <f>Q2963*H2963</f>
        <v>6.215147399999999</v>
      </c>
      <c r="S2963" s="245">
        <v>0</v>
      </c>
      <c r="T2963" s="246">
        <f>S2963*H2963</f>
        <v>0</v>
      </c>
      <c r="AR2963" s="26" t="s">
        <v>559</v>
      </c>
      <c r="AT2963" s="26" t="s">
        <v>468</v>
      </c>
      <c r="AU2963" s="26" t="s">
        <v>85</v>
      </c>
      <c r="AY2963" s="26" t="s">
        <v>208</v>
      </c>
      <c r="BE2963" s="247">
        <f>IF(N2963="základní",J2963,0)</f>
        <v>0</v>
      </c>
      <c r="BF2963" s="247">
        <f>IF(N2963="snížená",J2963,0)</f>
        <v>0</v>
      </c>
      <c r="BG2963" s="247">
        <f>IF(N2963="zákl. přenesená",J2963,0)</f>
        <v>0</v>
      </c>
      <c r="BH2963" s="247">
        <f>IF(N2963="sníž. přenesená",J2963,0)</f>
        <v>0</v>
      </c>
      <c r="BI2963" s="247">
        <f>IF(N2963="nulová",J2963,0)</f>
        <v>0</v>
      </c>
      <c r="BJ2963" s="26" t="s">
        <v>18</v>
      </c>
      <c r="BK2963" s="247">
        <f>ROUND(I2963*H2963,2)</f>
        <v>0</v>
      </c>
      <c r="BL2963" s="26" t="s">
        <v>300</v>
      </c>
      <c r="BM2963" s="26" t="s">
        <v>3062</v>
      </c>
    </row>
    <row r="2964" spans="2:51" s="12" customFormat="1" ht="13.5">
      <c r="B2964" s="251"/>
      <c r="C2964" s="252"/>
      <c r="D2964" s="248" t="s">
        <v>218</v>
      </c>
      <c r="E2964" s="252"/>
      <c r="F2964" s="254" t="s">
        <v>3063</v>
      </c>
      <c r="G2964" s="252"/>
      <c r="H2964" s="255">
        <v>450.373</v>
      </c>
      <c r="I2964" s="256"/>
      <c r="J2964" s="252"/>
      <c r="K2964" s="252"/>
      <c r="L2964" s="257"/>
      <c r="M2964" s="258"/>
      <c r="N2964" s="259"/>
      <c r="O2964" s="259"/>
      <c r="P2964" s="259"/>
      <c r="Q2964" s="259"/>
      <c r="R2964" s="259"/>
      <c r="S2964" s="259"/>
      <c r="T2964" s="260"/>
      <c r="AT2964" s="261" t="s">
        <v>218</v>
      </c>
      <c r="AU2964" s="261" t="s">
        <v>85</v>
      </c>
      <c r="AV2964" s="12" t="s">
        <v>85</v>
      </c>
      <c r="AW2964" s="12" t="s">
        <v>6</v>
      </c>
      <c r="AX2964" s="12" t="s">
        <v>18</v>
      </c>
      <c r="AY2964" s="261" t="s">
        <v>208</v>
      </c>
    </row>
    <row r="2965" spans="2:65" s="1" customFormat="1" ht="25.5" customHeight="1">
      <c r="B2965" s="48"/>
      <c r="C2965" s="236" t="s">
        <v>3064</v>
      </c>
      <c r="D2965" s="236" t="s">
        <v>210</v>
      </c>
      <c r="E2965" s="237" t="s">
        <v>3065</v>
      </c>
      <c r="F2965" s="238" t="s">
        <v>3066</v>
      </c>
      <c r="G2965" s="239" t="s">
        <v>213</v>
      </c>
      <c r="H2965" s="240">
        <v>417.012</v>
      </c>
      <c r="I2965" s="241"/>
      <c r="J2965" s="242">
        <f>ROUND(I2965*H2965,2)</f>
        <v>0</v>
      </c>
      <c r="K2965" s="238" t="s">
        <v>214</v>
      </c>
      <c r="L2965" s="74"/>
      <c r="M2965" s="243" t="s">
        <v>22</v>
      </c>
      <c r="N2965" s="244" t="s">
        <v>47</v>
      </c>
      <c r="O2965" s="49"/>
      <c r="P2965" s="245">
        <f>O2965*H2965</f>
        <v>0</v>
      </c>
      <c r="Q2965" s="245">
        <v>0.008</v>
      </c>
      <c r="R2965" s="245">
        <f>Q2965*H2965</f>
        <v>3.336096</v>
      </c>
      <c r="S2965" s="245">
        <v>0</v>
      </c>
      <c r="T2965" s="246">
        <f>S2965*H2965</f>
        <v>0</v>
      </c>
      <c r="AR2965" s="26" t="s">
        <v>300</v>
      </c>
      <c r="AT2965" s="26" t="s">
        <v>210</v>
      </c>
      <c r="AU2965" s="26" t="s">
        <v>85</v>
      </c>
      <c r="AY2965" s="26" t="s">
        <v>208</v>
      </c>
      <c r="BE2965" s="247">
        <f>IF(N2965="základní",J2965,0)</f>
        <v>0</v>
      </c>
      <c r="BF2965" s="247">
        <f>IF(N2965="snížená",J2965,0)</f>
        <v>0</v>
      </c>
      <c r="BG2965" s="247">
        <f>IF(N2965="zákl. přenesená",J2965,0)</f>
        <v>0</v>
      </c>
      <c r="BH2965" s="247">
        <f>IF(N2965="sníž. přenesená",J2965,0)</f>
        <v>0</v>
      </c>
      <c r="BI2965" s="247">
        <f>IF(N2965="nulová",J2965,0)</f>
        <v>0</v>
      </c>
      <c r="BJ2965" s="26" t="s">
        <v>18</v>
      </c>
      <c r="BK2965" s="247">
        <f>ROUND(I2965*H2965,2)</f>
        <v>0</v>
      </c>
      <c r="BL2965" s="26" t="s">
        <v>300</v>
      </c>
      <c r="BM2965" s="26" t="s">
        <v>3067</v>
      </c>
    </row>
    <row r="2966" spans="2:65" s="1" customFormat="1" ht="25.5" customHeight="1">
      <c r="B2966" s="48"/>
      <c r="C2966" s="236" t="s">
        <v>3068</v>
      </c>
      <c r="D2966" s="236" t="s">
        <v>210</v>
      </c>
      <c r="E2966" s="237" t="s">
        <v>3069</v>
      </c>
      <c r="F2966" s="238" t="s">
        <v>3070</v>
      </c>
      <c r="G2966" s="239" t="s">
        <v>213</v>
      </c>
      <c r="H2966" s="240">
        <v>417.012</v>
      </c>
      <c r="I2966" s="241"/>
      <c r="J2966" s="242">
        <f>ROUND(I2966*H2966,2)</f>
        <v>0</v>
      </c>
      <c r="K2966" s="238" t="s">
        <v>214</v>
      </c>
      <c r="L2966" s="74"/>
      <c r="M2966" s="243" t="s">
        <v>22</v>
      </c>
      <c r="N2966" s="244" t="s">
        <v>47</v>
      </c>
      <c r="O2966" s="49"/>
      <c r="P2966" s="245">
        <f>O2966*H2966</f>
        <v>0</v>
      </c>
      <c r="Q2966" s="245">
        <v>0</v>
      </c>
      <c r="R2966" s="245">
        <f>Q2966*H2966</f>
        <v>0</v>
      </c>
      <c r="S2966" s="245">
        <v>0</v>
      </c>
      <c r="T2966" s="246">
        <f>S2966*H2966</f>
        <v>0</v>
      </c>
      <c r="AR2966" s="26" t="s">
        <v>300</v>
      </c>
      <c r="AT2966" s="26" t="s">
        <v>210</v>
      </c>
      <c r="AU2966" s="26" t="s">
        <v>85</v>
      </c>
      <c r="AY2966" s="26" t="s">
        <v>208</v>
      </c>
      <c r="BE2966" s="247">
        <f>IF(N2966="základní",J2966,0)</f>
        <v>0</v>
      </c>
      <c r="BF2966" s="247">
        <f>IF(N2966="snížená",J2966,0)</f>
        <v>0</v>
      </c>
      <c r="BG2966" s="247">
        <f>IF(N2966="zákl. přenesená",J2966,0)</f>
        <v>0</v>
      </c>
      <c r="BH2966" s="247">
        <f>IF(N2966="sníž. přenesená",J2966,0)</f>
        <v>0</v>
      </c>
      <c r="BI2966" s="247">
        <f>IF(N2966="nulová",J2966,0)</f>
        <v>0</v>
      </c>
      <c r="BJ2966" s="26" t="s">
        <v>18</v>
      </c>
      <c r="BK2966" s="247">
        <f>ROUND(I2966*H2966,2)</f>
        <v>0</v>
      </c>
      <c r="BL2966" s="26" t="s">
        <v>300</v>
      </c>
      <c r="BM2966" s="26" t="s">
        <v>3071</v>
      </c>
    </row>
    <row r="2967" spans="2:65" s="1" customFormat="1" ht="25.5" customHeight="1">
      <c r="B2967" s="48"/>
      <c r="C2967" s="236" t="s">
        <v>3072</v>
      </c>
      <c r="D2967" s="236" t="s">
        <v>210</v>
      </c>
      <c r="E2967" s="237" t="s">
        <v>3073</v>
      </c>
      <c r="F2967" s="238" t="s">
        <v>3074</v>
      </c>
      <c r="G2967" s="239" t="s">
        <v>213</v>
      </c>
      <c r="H2967" s="240">
        <v>15.225</v>
      </c>
      <c r="I2967" s="241"/>
      <c r="J2967" s="242">
        <f>ROUND(I2967*H2967,2)</f>
        <v>0</v>
      </c>
      <c r="K2967" s="238" t="s">
        <v>214</v>
      </c>
      <c r="L2967" s="74"/>
      <c r="M2967" s="243" t="s">
        <v>22</v>
      </c>
      <c r="N2967" s="244" t="s">
        <v>47</v>
      </c>
      <c r="O2967" s="49"/>
      <c r="P2967" s="245">
        <f>O2967*H2967</f>
        <v>0</v>
      </c>
      <c r="Q2967" s="245">
        <v>0.00058</v>
      </c>
      <c r="R2967" s="245">
        <f>Q2967*H2967</f>
        <v>0.0088305</v>
      </c>
      <c r="S2967" s="245">
        <v>0</v>
      </c>
      <c r="T2967" s="246">
        <f>S2967*H2967</f>
        <v>0</v>
      </c>
      <c r="AR2967" s="26" t="s">
        <v>300</v>
      </c>
      <c r="AT2967" s="26" t="s">
        <v>210</v>
      </c>
      <c r="AU2967" s="26" t="s">
        <v>85</v>
      </c>
      <c r="AY2967" s="26" t="s">
        <v>208</v>
      </c>
      <c r="BE2967" s="247">
        <f>IF(N2967="základní",J2967,0)</f>
        <v>0</v>
      </c>
      <c r="BF2967" s="247">
        <f>IF(N2967="snížená",J2967,0)</f>
        <v>0</v>
      </c>
      <c r="BG2967" s="247">
        <f>IF(N2967="zákl. přenesená",J2967,0)</f>
        <v>0</v>
      </c>
      <c r="BH2967" s="247">
        <f>IF(N2967="sníž. přenesená",J2967,0)</f>
        <v>0</v>
      </c>
      <c r="BI2967" s="247">
        <f>IF(N2967="nulová",J2967,0)</f>
        <v>0</v>
      </c>
      <c r="BJ2967" s="26" t="s">
        <v>18</v>
      </c>
      <c r="BK2967" s="247">
        <f>ROUND(I2967*H2967,2)</f>
        <v>0</v>
      </c>
      <c r="BL2967" s="26" t="s">
        <v>300</v>
      </c>
      <c r="BM2967" s="26" t="s">
        <v>3075</v>
      </c>
    </row>
    <row r="2968" spans="2:51" s="14" customFormat="1" ht="13.5">
      <c r="B2968" s="273"/>
      <c r="C2968" s="274"/>
      <c r="D2968" s="248" t="s">
        <v>218</v>
      </c>
      <c r="E2968" s="275" t="s">
        <v>22</v>
      </c>
      <c r="F2968" s="276" t="s">
        <v>681</v>
      </c>
      <c r="G2968" s="274"/>
      <c r="H2968" s="275" t="s">
        <v>22</v>
      </c>
      <c r="I2968" s="277"/>
      <c r="J2968" s="274"/>
      <c r="K2968" s="274"/>
      <c r="L2968" s="278"/>
      <c r="M2968" s="279"/>
      <c r="N2968" s="280"/>
      <c r="O2968" s="280"/>
      <c r="P2968" s="280"/>
      <c r="Q2968" s="280"/>
      <c r="R2968" s="280"/>
      <c r="S2968" s="280"/>
      <c r="T2968" s="281"/>
      <c r="AT2968" s="282" t="s">
        <v>218</v>
      </c>
      <c r="AU2968" s="282" t="s">
        <v>85</v>
      </c>
      <c r="AV2968" s="14" t="s">
        <v>18</v>
      </c>
      <c r="AW2968" s="14" t="s">
        <v>39</v>
      </c>
      <c r="AX2968" s="14" t="s">
        <v>76</v>
      </c>
      <c r="AY2968" s="282" t="s">
        <v>208</v>
      </c>
    </row>
    <row r="2969" spans="2:51" s="12" customFormat="1" ht="13.5">
      <c r="B2969" s="251"/>
      <c r="C2969" s="252"/>
      <c r="D2969" s="248" t="s">
        <v>218</v>
      </c>
      <c r="E2969" s="253" t="s">
        <v>22</v>
      </c>
      <c r="F2969" s="254" t="s">
        <v>3076</v>
      </c>
      <c r="G2969" s="252"/>
      <c r="H2969" s="255">
        <v>2.025</v>
      </c>
      <c r="I2969" s="256"/>
      <c r="J2969" s="252"/>
      <c r="K2969" s="252"/>
      <c r="L2969" s="257"/>
      <c r="M2969" s="258"/>
      <c r="N2969" s="259"/>
      <c r="O2969" s="259"/>
      <c r="P2969" s="259"/>
      <c r="Q2969" s="259"/>
      <c r="R2969" s="259"/>
      <c r="S2969" s="259"/>
      <c r="T2969" s="260"/>
      <c r="AT2969" s="261" t="s">
        <v>218</v>
      </c>
      <c r="AU2969" s="261" t="s">
        <v>85</v>
      </c>
      <c r="AV2969" s="12" t="s">
        <v>85</v>
      </c>
      <c r="AW2969" s="12" t="s">
        <v>39</v>
      </c>
      <c r="AX2969" s="12" t="s">
        <v>76</v>
      </c>
      <c r="AY2969" s="261" t="s">
        <v>208</v>
      </c>
    </row>
    <row r="2970" spans="2:51" s="14" customFormat="1" ht="13.5">
      <c r="B2970" s="273"/>
      <c r="C2970" s="274"/>
      <c r="D2970" s="248" t="s">
        <v>218</v>
      </c>
      <c r="E2970" s="275" t="s">
        <v>22</v>
      </c>
      <c r="F2970" s="276" t="s">
        <v>697</v>
      </c>
      <c r="G2970" s="274"/>
      <c r="H2970" s="275" t="s">
        <v>22</v>
      </c>
      <c r="I2970" s="277"/>
      <c r="J2970" s="274"/>
      <c r="K2970" s="274"/>
      <c r="L2970" s="278"/>
      <c r="M2970" s="279"/>
      <c r="N2970" s="280"/>
      <c r="O2970" s="280"/>
      <c r="P2970" s="280"/>
      <c r="Q2970" s="280"/>
      <c r="R2970" s="280"/>
      <c r="S2970" s="280"/>
      <c r="T2970" s="281"/>
      <c r="AT2970" s="282" t="s">
        <v>218</v>
      </c>
      <c r="AU2970" s="282" t="s">
        <v>85</v>
      </c>
      <c r="AV2970" s="14" t="s">
        <v>18</v>
      </c>
      <c r="AW2970" s="14" t="s">
        <v>39</v>
      </c>
      <c r="AX2970" s="14" t="s">
        <v>76</v>
      </c>
      <c r="AY2970" s="282" t="s">
        <v>208</v>
      </c>
    </row>
    <row r="2971" spans="2:51" s="12" customFormat="1" ht="13.5">
      <c r="B2971" s="251"/>
      <c r="C2971" s="252"/>
      <c r="D2971" s="248" t="s">
        <v>218</v>
      </c>
      <c r="E2971" s="253" t="s">
        <v>22</v>
      </c>
      <c r="F2971" s="254" t="s">
        <v>3077</v>
      </c>
      <c r="G2971" s="252"/>
      <c r="H2971" s="255">
        <v>3.75</v>
      </c>
      <c r="I2971" s="256"/>
      <c r="J2971" s="252"/>
      <c r="K2971" s="252"/>
      <c r="L2971" s="257"/>
      <c r="M2971" s="258"/>
      <c r="N2971" s="259"/>
      <c r="O2971" s="259"/>
      <c r="P2971" s="259"/>
      <c r="Q2971" s="259"/>
      <c r="R2971" s="259"/>
      <c r="S2971" s="259"/>
      <c r="T2971" s="260"/>
      <c r="AT2971" s="261" t="s">
        <v>218</v>
      </c>
      <c r="AU2971" s="261" t="s">
        <v>85</v>
      </c>
      <c r="AV2971" s="12" t="s">
        <v>85</v>
      </c>
      <c r="AW2971" s="12" t="s">
        <v>39</v>
      </c>
      <c r="AX2971" s="12" t="s">
        <v>76</v>
      </c>
      <c r="AY2971" s="261" t="s">
        <v>208</v>
      </c>
    </row>
    <row r="2972" spans="2:51" s="12" customFormat="1" ht="13.5">
      <c r="B2972" s="251"/>
      <c r="C2972" s="252"/>
      <c r="D2972" s="248" t="s">
        <v>218</v>
      </c>
      <c r="E2972" s="253" t="s">
        <v>22</v>
      </c>
      <c r="F2972" s="254" t="s">
        <v>3078</v>
      </c>
      <c r="G2972" s="252"/>
      <c r="H2972" s="255">
        <v>1.35</v>
      </c>
      <c r="I2972" s="256"/>
      <c r="J2972" s="252"/>
      <c r="K2972" s="252"/>
      <c r="L2972" s="257"/>
      <c r="M2972" s="258"/>
      <c r="N2972" s="259"/>
      <c r="O2972" s="259"/>
      <c r="P2972" s="259"/>
      <c r="Q2972" s="259"/>
      <c r="R2972" s="259"/>
      <c r="S2972" s="259"/>
      <c r="T2972" s="260"/>
      <c r="AT2972" s="261" t="s">
        <v>218</v>
      </c>
      <c r="AU2972" s="261" t="s">
        <v>85</v>
      </c>
      <c r="AV2972" s="12" t="s">
        <v>85</v>
      </c>
      <c r="AW2972" s="12" t="s">
        <v>39</v>
      </c>
      <c r="AX2972" s="12" t="s">
        <v>76</v>
      </c>
      <c r="AY2972" s="261" t="s">
        <v>208</v>
      </c>
    </row>
    <row r="2973" spans="2:51" s="12" customFormat="1" ht="13.5">
      <c r="B2973" s="251"/>
      <c r="C2973" s="252"/>
      <c r="D2973" s="248" t="s">
        <v>218</v>
      </c>
      <c r="E2973" s="253" t="s">
        <v>22</v>
      </c>
      <c r="F2973" s="254" t="s">
        <v>3079</v>
      </c>
      <c r="G2973" s="252"/>
      <c r="H2973" s="255">
        <v>1.5</v>
      </c>
      <c r="I2973" s="256"/>
      <c r="J2973" s="252"/>
      <c r="K2973" s="252"/>
      <c r="L2973" s="257"/>
      <c r="M2973" s="258"/>
      <c r="N2973" s="259"/>
      <c r="O2973" s="259"/>
      <c r="P2973" s="259"/>
      <c r="Q2973" s="259"/>
      <c r="R2973" s="259"/>
      <c r="S2973" s="259"/>
      <c r="T2973" s="260"/>
      <c r="AT2973" s="261" t="s">
        <v>218</v>
      </c>
      <c r="AU2973" s="261" t="s">
        <v>85</v>
      </c>
      <c r="AV2973" s="12" t="s">
        <v>85</v>
      </c>
      <c r="AW2973" s="12" t="s">
        <v>39</v>
      </c>
      <c r="AX2973" s="12" t="s">
        <v>76</v>
      </c>
      <c r="AY2973" s="261" t="s">
        <v>208</v>
      </c>
    </row>
    <row r="2974" spans="2:51" s="14" customFormat="1" ht="13.5">
      <c r="B2974" s="273"/>
      <c r="C2974" s="274"/>
      <c r="D2974" s="248" t="s">
        <v>218</v>
      </c>
      <c r="E2974" s="275" t="s">
        <v>22</v>
      </c>
      <c r="F2974" s="276" t="s">
        <v>705</v>
      </c>
      <c r="G2974" s="274"/>
      <c r="H2974" s="275" t="s">
        <v>22</v>
      </c>
      <c r="I2974" s="277"/>
      <c r="J2974" s="274"/>
      <c r="K2974" s="274"/>
      <c r="L2974" s="278"/>
      <c r="M2974" s="279"/>
      <c r="N2974" s="280"/>
      <c r="O2974" s="280"/>
      <c r="P2974" s="280"/>
      <c r="Q2974" s="280"/>
      <c r="R2974" s="280"/>
      <c r="S2974" s="280"/>
      <c r="T2974" s="281"/>
      <c r="AT2974" s="282" t="s">
        <v>218</v>
      </c>
      <c r="AU2974" s="282" t="s">
        <v>85</v>
      </c>
      <c r="AV2974" s="14" t="s">
        <v>18</v>
      </c>
      <c r="AW2974" s="14" t="s">
        <v>39</v>
      </c>
      <c r="AX2974" s="14" t="s">
        <v>76</v>
      </c>
      <c r="AY2974" s="282" t="s">
        <v>208</v>
      </c>
    </row>
    <row r="2975" spans="2:51" s="12" customFormat="1" ht="13.5">
      <c r="B2975" s="251"/>
      <c r="C2975" s="252"/>
      <c r="D2975" s="248" t="s">
        <v>218</v>
      </c>
      <c r="E2975" s="253" t="s">
        <v>22</v>
      </c>
      <c r="F2975" s="254" t="s">
        <v>3077</v>
      </c>
      <c r="G2975" s="252"/>
      <c r="H2975" s="255">
        <v>3.75</v>
      </c>
      <c r="I2975" s="256"/>
      <c r="J2975" s="252"/>
      <c r="K2975" s="252"/>
      <c r="L2975" s="257"/>
      <c r="M2975" s="258"/>
      <c r="N2975" s="259"/>
      <c r="O2975" s="259"/>
      <c r="P2975" s="259"/>
      <c r="Q2975" s="259"/>
      <c r="R2975" s="259"/>
      <c r="S2975" s="259"/>
      <c r="T2975" s="260"/>
      <c r="AT2975" s="261" t="s">
        <v>218</v>
      </c>
      <c r="AU2975" s="261" t="s">
        <v>85</v>
      </c>
      <c r="AV2975" s="12" t="s">
        <v>85</v>
      </c>
      <c r="AW2975" s="12" t="s">
        <v>39</v>
      </c>
      <c r="AX2975" s="12" t="s">
        <v>76</v>
      </c>
      <c r="AY2975" s="261" t="s">
        <v>208</v>
      </c>
    </row>
    <row r="2976" spans="2:51" s="12" customFormat="1" ht="13.5">
      <c r="B2976" s="251"/>
      <c r="C2976" s="252"/>
      <c r="D2976" s="248" t="s">
        <v>218</v>
      </c>
      <c r="E2976" s="253" t="s">
        <v>22</v>
      </c>
      <c r="F2976" s="254" t="s">
        <v>3078</v>
      </c>
      <c r="G2976" s="252"/>
      <c r="H2976" s="255">
        <v>1.35</v>
      </c>
      <c r="I2976" s="256"/>
      <c r="J2976" s="252"/>
      <c r="K2976" s="252"/>
      <c r="L2976" s="257"/>
      <c r="M2976" s="258"/>
      <c r="N2976" s="259"/>
      <c r="O2976" s="259"/>
      <c r="P2976" s="259"/>
      <c r="Q2976" s="259"/>
      <c r="R2976" s="259"/>
      <c r="S2976" s="259"/>
      <c r="T2976" s="260"/>
      <c r="AT2976" s="261" t="s">
        <v>218</v>
      </c>
      <c r="AU2976" s="261" t="s">
        <v>85</v>
      </c>
      <c r="AV2976" s="12" t="s">
        <v>85</v>
      </c>
      <c r="AW2976" s="12" t="s">
        <v>39</v>
      </c>
      <c r="AX2976" s="12" t="s">
        <v>76</v>
      </c>
      <c r="AY2976" s="261" t="s">
        <v>208</v>
      </c>
    </row>
    <row r="2977" spans="2:51" s="12" customFormat="1" ht="13.5">
      <c r="B2977" s="251"/>
      <c r="C2977" s="252"/>
      <c r="D2977" s="248" t="s">
        <v>218</v>
      </c>
      <c r="E2977" s="253" t="s">
        <v>22</v>
      </c>
      <c r="F2977" s="254" t="s">
        <v>3079</v>
      </c>
      <c r="G2977" s="252"/>
      <c r="H2977" s="255">
        <v>1.5</v>
      </c>
      <c r="I2977" s="256"/>
      <c r="J2977" s="252"/>
      <c r="K2977" s="252"/>
      <c r="L2977" s="257"/>
      <c r="M2977" s="258"/>
      <c r="N2977" s="259"/>
      <c r="O2977" s="259"/>
      <c r="P2977" s="259"/>
      <c r="Q2977" s="259"/>
      <c r="R2977" s="259"/>
      <c r="S2977" s="259"/>
      <c r="T2977" s="260"/>
      <c r="AT2977" s="261" t="s">
        <v>218</v>
      </c>
      <c r="AU2977" s="261" t="s">
        <v>85</v>
      </c>
      <c r="AV2977" s="12" t="s">
        <v>85</v>
      </c>
      <c r="AW2977" s="12" t="s">
        <v>39</v>
      </c>
      <c r="AX2977" s="12" t="s">
        <v>76</v>
      </c>
      <c r="AY2977" s="261" t="s">
        <v>208</v>
      </c>
    </row>
    <row r="2978" spans="2:51" s="13" customFormat="1" ht="13.5">
      <c r="B2978" s="262"/>
      <c r="C2978" s="263"/>
      <c r="D2978" s="248" t="s">
        <v>218</v>
      </c>
      <c r="E2978" s="264" t="s">
        <v>22</v>
      </c>
      <c r="F2978" s="265" t="s">
        <v>259</v>
      </c>
      <c r="G2978" s="263"/>
      <c r="H2978" s="266">
        <v>15.225</v>
      </c>
      <c r="I2978" s="267"/>
      <c r="J2978" s="263"/>
      <c r="K2978" s="263"/>
      <c r="L2978" s="268"/>
      <c r="M2978" s="269"/>
      <c r="N2978" s="270"/>
      <c r="O2978" s="270"/>
      <c r="P2978" s="270"/>
      <c r="Q2978" s="270"/>
      <c r="R2978" s="270"/>
      <c r="S2978" s="270"/>
      <c r="T2978" s="271"/>
      <c r="AT2978" s="272" t="s">
        <v>218</v>
      </c>
      <c r="AU2978" s="272" t="s">
        <v>85</v>
      </c>
      <c r="AV2978" s="13" t="s">
        <v>121</v>
      </c>
      <c r="AW2978" s="13" t="s">
        <v>39</v>
      </c>
      <c r="AX2978" s="13" t="s">
        <v>18</v>
      </c>
      <c r="AY2978" s="272" t="s">
        <v>208</v>
      </c>
    </row>
    <row r="2979" spans="2:65" s="1" customFormat="1" ht="16.5" customHeight="1">
      <c r="B2979" s="48"/>
      <c r="C2979" s="286" t="s">
        <v>3080</v>
      </c>
      <c r="D2979" s="286" t="s">
        <v>468</v>
      </c>
      <c r="E2979" s="287" t="s">
        <v>3081</v>
      </c>
      <c r="F2979" s="288" t="s">
        <v>3082</v>
      </c>
      <c r="G2979" s="289" t="s">
        <v>213</v>
      </c>
      <c r="H2979" s="290">
        <v>15.225</v>
      </c>
      <c r="I2979" s="291"/>
      <c r="J2979" s="292">
        <f>ROUND(I2979*H2979,2)</f>
        <v>0</v>
      </c>
      <c r="K2979" s="288" t="s">
        <v>214</v>
      </c>
      <c r="L2979" s="293"/>
      <c r="M2979" s="294" t="s">
        <v>22</v>
      </c>
      <c r="N2979" s="295" t="s">
        <v>47</v>
      </c>
      <c r="O2979" s="49"/>
      <c r="P2979" s="245">
        <f>O2979*H2979</f>
        <v>0</v>
      </c>
      <c r="Q2979" s="245">
        <v>0.012</v>
      </c>
      <c r="R2979" s="245">
        <f>Q2979*H2979</f>
        <v>0.1827</v>
      </c>
      <c r="S2979" s="245">
        <v>0</v>
      </c>
      <c r="T2979" s="246">
        <f>S2979*H2979</f>
        <v>0</v>
      </c>
      <c r="AR2979" s="26" t="s">
        <v>559</v>
      </c>
      <c r="AT2979" s="26" t="s">
        <v>468</v>
      </c>
      <c r="AU2979" s="26" t="s">
        <v>85</v>
      </c>
      <c r="AY2979" s="26" t="s">
        <v>208</v>
      </c>
      <c r="BE2979" s="247">
        <f>IF(N2979="základní",J2979,0)</f>
        <v>0</v>
      </c>
      <c r="BF2979" s="247">
        <f>IF(N2979="snížená",J2979,0)</f>
        <v>0</v>
      </c>
      <c r="BG2979" s="247">
        <f>IF(N2979="zákl. přenesená",J2979,0)</f>
        <v>0</v>
      </c>
      <c r="BH2979" s="247">
        <f>IF(N2979="sníž. přenesená",J2979,0)</f>
        <v>0</v>
      </c>
      <c r="BI2979" s="247">
        <f>IF(N2979="nulová",J2979,0)</f>
        <v>0</v>
      </c>
      <c r="BJ2979" s="26" t="s">
        <v>18</v>
      </c>
      <c r="BK2979" s="247">
        <f>ROUND(I2979*H2979,2)</f>
        <v>0</v>
      </c>
      <c r="BL2979" s="26" t="s">
        <v>300</v>
      </c>
      <c r="BM2979" s="26" t="s">
        <v>3083</v>
      </c>
    </row>
    <row r="2980" spans="2:51" s="12" customFormat="1" ht="13.5">
      <c r="B2980" s="251"/>
      <c r="C2980" s="252"/>
      <c r="D2980" s="248" t="s">
        <v>218</v>
      </c>
      <c r="E2980" s="252"/>
      <c r="F2980" s="254" t="s">
        <v>3084</v>
      </c>
      <c r="G2980" s="252"/>
      <c r="H2980" s="255">
        <v>15.225</v>
      </c>
      <c r="I2980" s="256"/>
      <c r="J2980" s="252"/>
      <c r="K2980" s="252"/>
      <c r="L2980" s="257"/>
      <c r="M2980" s="258"/>
      <c r="N2980" s="259"/>
      <c r="O2980" s="259"/>
      <c r="P2980" s="259"/>
      <c r="Q2980" s="259"/>
      <c r="R2980" s="259"/>
      <c r="S2980" s="259"/>
      <c r="T2980" s="260"/>
      <c r="AT2980" s="261" t="s">
        <v>218</v>
      </c>
      <c r="AU2980" s="261" t="s">
        <v>85</v>
      </c>
      <c r="AV2980" s="12" t="s">
        <v>85</v>
      </c>
      <c r="AW2980" s="12" t="s">
        <v>6</v>
      </c>
      <c r="AX2980" s="12" t="s">
        <v>18</v>
      </c>
      <c r="AY2980" s="261" t="s">
        <v>208</v>
      </c>
    </row>
    <row r="2981" spans="2:65" s="1" customFormat="1" ht="25.5" customHeight="1">
      <c r="B2981" s="48"/>
      <c r="C2981" s="236" t="s">
        <v>3085</v>
      </c>
      <c r="D2981" s="236" t="s">
        <v>210</v>
      </c>
      <c r="E2981" s="237" t="s">
        <v>3086</v>
      </c>
      <c r="F2981" s="238" t="s">
        <v>3087</v>
      </c>
      <c r="G2981" s="239" t="s">
        <v>269</v>
      </c>
      <c r="H2981" s="240">
        <v>200.06</v>
      </c>
      <c r="I2981" s="241"/>
      <c r="J2981" s="242">
        <f>ROUND(I2981*H2981,2)</f>
        <v>0</v>
      </c>
      <c r="K2981" s="238" t="s">
        <v>22</v>
      </c>
      <c r="L2981" s="74"/>
      <c r="M2981" s="243" t="s">
        <v>22</v>
      </c>
      <c r="N2981" s="244" t="s">
        <v>47</v>
      </c>
      <c r="O2981" s="49"/>
      <c r="P2981" s="245">
        <f>O2981*H2981</f>
        <v>0</v>
      </c>
      <c r="Q2981" s="245">
        <v>0.00031</v>
      </c>
      <c r="R2981" s="245">
        <f>Q2981*H2981</f>
        <v>0.0620186</v>
      </c>
      <c r="S2981" s="245">
        <v>0</v>
      </c>
      <c r="T2981" s="246">
        <f>S2981*H2981</f>
        <v>0</v>
      </c>
      <c r="AR2981" s="26" t="s">
        <v>300</v>
      </c>
      <c r="AT2981" s="26" t="s">
        <v>210</v>
      </c>
      <c r="AU2981" s="26" t="s">
        <v>85</v>
      </c>
      <c r="AY2981" s="26" t="s">
        <v>208</v>
      </c>
      <c r="BE2981" s="247">
        <f>IF(N2981="základní",J2981,0)</f>
        <v>0</v>
      </c>
      <c r="BF2981" s="247">
        <f>IF(N2981="snížená",J2981,0)</f>
        <v>0</v>
      </c>
      <c r="BG2981" s="247">
        <f>IF(N2981="zákl. přenesená",J2981,0)</f>
        <v>0</v>
      </c>
      <c r="BH2981" s="247">
        <f>IF(N2981="sníž. přenesená",J2981,0)</f>
        <v>0</v>
      </c>
      <c r="BI2981" s="247">
        <f>IF(N2981="nulová",J2981,0)</f>
        <v>0</v>
      </c>
      <c r="BJ2981" s="26" t="s">
        <v>18</v>
      </c>
      <c r="BK2981" s="247">
        <f>ROUND(I2981*H2981,2)</f>
        <v>0</v>
      </c>
      <c r="BL2981" s="26" t="s">
        <v>300</v>
      </c>
      <c r="BM2981" s="26" t="s">
        <v>3088</v>
      </c>
    </row>
    <row r="2982" spans="2:51" s="14" customFormat="1" ht="13.5">
      <c r="B2982" s="273"/>
      <c r="C2982" s="274"/>
      <c r="D2982" s="248" t="s">
        <v>218</v>
      </c>
      <c r="E2982" s="275" t="s">
        <v>22</v>
      </c>
      <c r="F2982" s="276" t="s">
        <v>681</v>
      </c>
      <c r="G2982" s="274"/>
      <c r="H2982" s="275" t="s">
        <v>22</v>
      </c>
      <c r="I2982" s="277"/>
      <c r="J2982" s="274"/>
      <c r="K2982" s="274"/>
      <c r="L2982" s="278"/>
      <c r="M2982" s="279"/>
      <c r="N2982" s="280"/>
      <c r="O2982" s="280"/>
      <c r="P2982" s="280"/>
      <c r="Q2982" s="280"/>
      <c r="R2982" s="280"/>
      <c r="S2982" s="280"/>
      <c r="T2982" s="281"/>
      <c r="AT2982" s="282" t="s">
        <v>218</v>
      </c>
      <c r="AU2982" s="282" t="s">
        <v>85</v>
      </c>
      <c r="AV2982" s="14" t="s">
        <v>18</v>
      </c>
      <c r="AW2982" s="14" t="s">
        <v>39</v>
      </c>
      <c r="AX2982" s="14" t="s">
        <v>76</v>
      </c>
      <c r="AY2982" s="282" t="s">
        <v>208</v>
      </c>
    </row>
    <row r="2983" spans="2:51" s="12" customFormat="1" ht="13.5">
      <c r="B2983" s="251"/>
      <c r="C2983" s="252"/>
      <c r="D2983" s="248" t="s">
        <v>218</v>
      </c>
      <c r="E2983" s="253" t="s">
        <v>22</v>
      </c>
      <c r="F2983" s="254" t="s">
        <v>3089</v>
      </c>
      <c r="G2983" s="252"/>
      <c r="H2983" s="255">
        <v>14.9</v>
      </c>
      <c r="I2983" s="256"/>
      <c r="J2983" s="252"/>
      <c r="K2983" s="252"/>
      <c r="L2983" s="257"/>
      <c r="M2983" s="258"/>
      <c r="N2983" s="259"/>
      <c r="O2983" s="259"/>
      <c r="P2983" s="259"/>
      <c r="Q2983" s="259"/>
      <c r="R2983" s="259"/>
      <c r="S2983" s="259"/>
      <c r="T2983" s="260"/>
      <c r="AT2983" s="261" t="s">
        <v>218</v>
      </c>
      <c r="AU2983" s="261" t="s">
        <v>85</v>
      </c>
      <c r="AV2983" s="12" t="s">
        <v>85</v>
      </c>
      <c r="AW2983" s="12" t="s">
        <v>39</v>
      </c>
      <c r="AX2983" s="12" t="s">
        <v>76</v>
      </c>
      <c r="AY2983" s="261" t="s">
        <v>208</v>
      </c>
    </row>
    <row r="2984" spans="2:51" s="12" customFormat="1" ht="13.5">
      <c r="B2984" s="251"/>
      <c r="C2984" s="252"/>
      <c r="D2984" s="248" t="s">
        <v>218</v>
      </c>
      <c r="E2984" s="253" t="s">
        <v>22</v>
      </c>
      <c r="F2984" s="254" t="s">
        <v>3090</v>
      </c>
      <c r="G2984" s="252"/>
      <c r="H2984" s="255">
        <v>39.9</v>
      </c>
      <c r="I2984" s="256"/>
      <c r="J2984" s="252"/>
      <c r="K2984" s="252"/>
      <c r="L2984" s="257"/>
      <c r="M2984" s="258"/>
      <c r="N2984" s="259"/>
      <c r="O2984" s="259"/>
      <c r="P2984" s="259"/>
      <c r="Q2984" s="259"/>
      <c r="R2984" s="259"/>
      <c r="S2984" s="259"/>
      <c r="T2984" s="260"/>
      <c r="AT2984" s="261" t="s">
        <v>218</v>
      </c>
      <c r="AU2984" s="261" t="s">
        <v>85</v>
      </c>
      <c r="AV2984" s="12" t="s">
        <v>85</v>
      </c>
      <c r="AW2984" s="12" t="s">
        <v>39</v>
      </c>
      <c r="AX2984" s="12" t="s">
        <v>76</v>
      </c>
      <c r="AY2984" s="261" t="s">
        <v>208</v>
      </c>
    </row>
    <row r="2985" spans="2:51" s="14" customFormat="1" ht="13.5">
      <c r="B2985" s="273"/>
      <c r="C2985" s="274"/>
      <c r="D2985" s="248" t="s">
        <v>218</v>
      </c>
      <c r="E2985" s="275" t="s">
        <v>22</v>
      </c>
      <c r="F2985" s="276" t="s">
        <v>697</v>
      </c>
      <c r="G2985" s="274"/>
      <c r="H2985" s="275" t="s">
        <v>22</v>
      </c>
      <c r="I2985" s="277"/>
      <c r="J2985" s="274"/>
      <c r="K2985" s="274"/>
      <c r="L2985" s="278"/>
      <c r="M2985" s="279"/>
      <c r="N2985" s="280"/>
      <c r="O2985" s="280"/>
      <c r="P2985" s="280"/>
      <c r="Q2985" s="280"/>
      <c r="R2985" s="280"/>
      <c r="S2985" s="280"/>
      <c r="T2985" s="281"/>
      <c r="AT2985" s="282" t="s">
        <v>218</v>
      </c>
      <c r="AU2985" s="282" t="s">
        <v>85</v>
      </c>
      <c r="AV2985" s="14" t="s">
        <v>18</v>
      </c>
      <c r="AW2985" s="14" t="s">
        <v>39</v>
      </c>
      <c r="AX2985" s="14" t="s">
        <v>76</v>
      </c>
      <c r="AY2985" s="282" t="s">
        <v>208</v>
      </c>
    </row>
    <row r="2986" spans="2:51" s="12" customFormat="1" ht="13.5">
      <c r="B2986" s="251"/>
      <c r="C2986" s="252"/>
      <c r="D2986" s="248" t="s">
        <v>218</v>
      </c>
      <c r="E2986" s="253" t="s">
        <v>22</v>
      </c>
      <c r="F2986" s="254" t="s">
        <v>3091</v>
      </c>
      <c r="G2986" s="252"/>
      <c r="H2986" s="255">
        <v>36.53</v>
      </c>
      <c r="I2986" s="256"/>
      <c r="J2986" s="252"/>
      <c r="K2986" s="252"/>
      <c r="L2986" s="257"/>
      <c r="M2986" s="258"/>
      <c r="N2986" s="259"/>
      <c r="O2986" s="259"/>
      <c r="P2986" s="259"/>
      <c r="Q2986" s="259"/>
      <c r="R2986" s="259"/>
      <c r="S2986" s="259"/>
      <c r="T2986" s="260"/>
      <c r="AT2986" s="261" t="s">
        <v>218</v>
      </c>
      <c r="AU2986" s="261" t="s">
        <v>85</v>
      </c>
      <c r="AV2986" s="12" t="s">
        <v>85</v>
      </c>
      <c r="AW2986" s="12" t="s">
        <v>39</v>
      </c>
      <c r="AX2986" s="12" t="s">
        <v>76</v>
      </c>
      <c r="AY2986" s="261" t="s">
        <v>208</v>
      </c>
    </row>
    <row r="2987" spans="2:51" s="12" customFormat="1" ht="13.5">
      <c r="B2987" s="251"/>
      <c r="C2987" s="252"/>
      <c r="D2987" s="248" t="s">
        <v>218</v>
      </c>
      <c r="E2987" s="253" t="s">
        <v>22</v>
      </c>
      <c r="F2987" s="254" t="s">
        <v>3092</v>
      </c>
      <c r="G2987" s="252"/>
      <c r="H2987" s="255">
        <v>36.1</v>
      </c>
      <c r="I2987" s="256"/>
      <c r="J2987" s="252"/>
      <c r="K2987" s="252"/>
      <c r="L2987" s="257"/>
      <c r="M2987" s="258"/>
      <c r="N2987" s="259"/>
      <c r="O2987" s="259"/>
      <c r="P2987" s="259"/>
      <c r="Q2987" s="259"/>
      <c r="R2987" s="259"/>
      <c r="S2987" s="259"/>
      <c r="T2987" s="260"/>
      <c r="AT2987" s="261" t="s">
        <v>218</v>
      </c>
      <c r="AU2987" s="261" t="s">
        <v>85</v>
      </c>
      <c r="AV2987" s="12" t="s">
        <v>85</v>
      </c>
      <c r="AW2987" s="12" t="s">
        <v>39</v>
      </c>
      <c r="AX2987" s="12" t="s">
        <v>76</v>
      </c>
      <c r="AY2987" s="261" t="s">
        <v>208</v>
      </c>
    </row>
    <row r="2988" spans="2:51" s="14" customFormat="1" ht="13.5">
      <c r="B2988" s="273"/>
      <c r="C2988" s="274"/>
      <c r="D2988" s="248" t="s">
        <v>218</v>
      </c>
      <c r="E2988" s="275" t="s">
        <v>22</v>
      </c>
      <c r="F2988" s="276" t="s">
        <v>705</v>
      </c>
      <c r="G2988" s="274"/>
      <c r="H2988" s="275" t="s">
        <v>22</v>
      </c>
      <c r="I2988" s="277"/>
      <c r="J2988" s="274"/>
      <c r="K2988" s="274"/>
      <c r="L2988" s="278"/>
      <c r="M2988" s="279"/>
      <c r="N2988" s="280"/>
      <c r="O2988" s="280"/>
      <c r="P2988" s="280"/>
      <c r="Q2988" s="280"/>
      <c r="R2988" s="280"/>
      <c r="S2988" s="280"/>
      <c r="T2988" s="281"/>
      <c r="AT2988" s="282" t="s">
        <v>218</v>
      </c>
      <c r="AU2988" s="282" t="s">
        <v>85</v>
      </c>
      <c r="AV2988" s="14" t="s">
        <v>18</v>
      </c>
      <c r="AW2988" s="14" t="s">
        <v>39</v>
      </c>
      <c r="AX2988" s="14" t="s">
        <v>76</v>
      </c>
      <c r="AY2988" s="282" t="s">
        <v>208</v>
      </c>
    </row>
    <row r="2989" spans="2:51" s="12" customFormat="1" ht="13.5">
      <c r="B2989" s="251"/>
      <c r="C2989" s="252"/>
      <c r="D2989" s="248" t="s">
        <v>218</v>
      </c>
      <c r="E2989" s="253" t="s">
        <v>22</v>
      </c>
      <c r="F2989" s="254" t="s">
        <v>3091</v>
      </c>
      <c r="G2989" s="252"/>
      <c r="H2989" s="255">
        <v>36.53</v>
      </c>
      <c r="I2989" s="256"/>
      <c r="J2989" s="252"/>
      <c r="K2989" s="252"/>
      <c r="L2989" s="257"/>
      <c r="M2989" s="258"/>
      <c r="N2989" s="259"/>
      <c r="O2989" s="259"/>
      <c r="P2989" s="259"/>
      <c r="Q2989" s="259"/>
      <c r="R2989" s="259"/>
      <c r="S2989" s="259"/>
      <c r="T2989" s="260"/>
      <c r="AT2989" s="261" t="s">
        <v>218</v>
      </c>
      <c r="AU2989" s="261" t="s">
        <v>85</v>
      </c>
      <c r="AV2989" s="12" t="s">
        <v>85</v>
      </c>
      <c r="AW2989" s="12" t="s">
        <v>39</v>
      </c>
      <c r="AX2989" s="12" t="s">
        <v>76</v>
      </c>
      <c r="AY2989" s="261" t="s">
        <v>208</v>
      </c>
    </row>
    <row r="2990" spans="2:51" s="12" customFormat="1" ht="13.5">
      <c r="B2990" s="251"/>
      <c r="C2990" s="252"/>
      <c r="D2990" s="248" t="s">
        <v>218</v>
      </c>
      <c r="E2990" s="253" t="s">
        <v>22</v>
      </c>
      <c r="F2990" s="254" t="s">
        <v>3092</v>
      </c>
      <c r="G2990" s="252"/>
      <c r="H2990" s="255">
        <v>36.1</v>
      </c>
      <c r="I2990" s="256"/>
      <c r="J2990" s="252"/>
      <c r="K2990" s="252"/>
      <c r="L2990" s="257"/>
      <c r="M2990" s="258"/>
      <c r="N2990" s="259"/>
      <c r="O2990" s="259"/>
      <c r="P2990" s="259"/>
      <c r="Q2990" s="259"/>
      <c r="R2990" s="259"/>
      <c r="S2990" s="259"/>
      <c r="T2990" s="260"/>
      <c r="AT2990" s="261" t="s">
        <v>218</v>
      </c>
      <c r="AU2990" s="261" t="s">
        <v>85</v>
      </c>
      <c r="AV2990" s="12" t="s">
        <v>85</v>
      </c>
      <c r="AW2990" s="12" t="s">
        <v>39</v>
      </c>
      <c r="AX2990" s="12" t="s">
        <v>76</v>
      </c>
      <c r="AY2990" s="261" t="s">
        <v>208</v>
      </c>
    </row>
    <row r="2991" spans="2:51" s="13" customFormat="1" ht="13.5">
      <c r="B2991" s="262"/>
      <c r="C2991" s="263"/>
      <c r="D2991" s="248" t="s">
        <v>218</v>
      </c>
      <c r="E2991" s="264" t="s">
        <v>22</v>
      </c>
      <c r="F2991" s="265" t="s">
        <v>259</v>
      </c>
      <c r="G2991" s="263"/>
      <c r="H2991" s="266">
        <v>200.06</v>
      </c>
      <c r="I2991" s="267"/>
      <c r="J2991" s="263"/>
      <c r="K2991" s="263"/>
      <c r="L2991" s="268"/>
      <c r="M2991" s="269"/>
      <c r="N2991" s="270"/>
      <c r="O2991" s="270"/>
      <c r="P2991" s="270"/>
      <c r="Q2991" s="270"/>
      <c r="R2991" s="270"/>
      <c r="S2991" s="270"/>
      <c r="T2991" s="271"/>
      <c r="AT2991" s="272" t="s">
        <v>218</v>
      </c>
      <c r="AU2991" s="272" t="s">
        <v>85</v>
      </c>
      <c r="AV2991" s="13" t="s">
        <v>121</v>
      </c>
      <c r="AW2991" s="13" t="s">
        <v>39</v>
      </c>
      <c r="AX2991" s="13" t="s">
        <v>18</v>
      </c>
      <c r="AY2991" s="272" t="s">
        <v>208</v>
      </c>
    </row>
    <row r="2992" spans="2:65" s="1" customFormat="1" ht="25.5" customHeight="1">
      <c r="B2992" s="48"/>
      <c r="C2992" s="286" t="s">
        <v>3093</v>
      </c>
      <c r="D2992" s="286" t="s">
        <v>468</v>
      </c>
      <c r="E2992" s="287" t="s">
        <v>3094</v>
      </c>
      <c r="F2992" s="288" t="s">
        <v>3095</v>
      </c>
      <c r="G2992" s="289" t="s">
        <v>269</v>
      </c>
      <c r="H2992" s="290">
        <v>206.062</v>
      </c>
      <c r="I2992" s="291"/>
      <c r="J2992" s="292">
        <f>ROUND(I2992*H2992,2)</f>
        <v>0</v>
      </c>
      <c r="K2992" s="288" t="s">
        <v>214</v>
      </c>
      <c r="L2992" s="293"/>
      <c r="M2992" s="294" t="s">
        <v>22</v>
      </c>
      <c r="N2992" s="295" t="s">
        <v>47</v>
      </c>
      <c r="O2992" s="49"/>
      <c r="P2992" s="245">
        <f>O2992*H2992</f>
        <v>0</v>
      </c>
      <c r="Q2992" s="245">
        <v>5E-05</v>
      </c>
      <c r="R2992" s="245">
        <f>Q2992*H2992</f>
        <v>0.0103031</v>
      </c>
      <c r="S2992" s="245">
        <v>0</v>
      </c>
      <c r="T2992" s="246">
        <f>S2992*H2992</f>
        <v>0</v>
      </c>
      <c r="AR2992" s="26" t="s">
        <v>559</v>
      </c>
      <c r="AT2992" s="26" t="s">
        <v>468</v>
      </c>
      <c r="AU2992" s="26" t="s">
        <v>85</v>
      </c>
      <c r="AY2992" s="26" t="s">
        <v>208</v>
      </c>
      <c r="BE2992" s="247">
        <f>IF(N2992="základní",J2992,0)</f>
        <v>0</v>
      </c>
      <c r="BF2992" s="247">
        <f>IF(N2992="snížená",J2992,0)</f>
        <v>0</v>
      </c>
      <c r="BG2992" s="247">
        <f>IF(N2992="zákl. přenesená",J2992,0)</f>
        <v>0</v>
      </c>
      <c r="BH2992" s="247">
        <f>IF(N2992="sníž. přenesená",J2992,0)</f>
        <v>0</v>
      </c>
      <c r="BI2992" s="247">
        <f>IF(N2992="nulová",J2992,0)</f>
        <v>0</v>
      </c>
      <c r="BJ2992" s="26" t="s">
        <v>18</v>
      </c>
      <c r="BK2992" s="247">
        <f>ROUND(I2992*H2992,2)</f>
        <v>0</v>
      </c>
      <c r="BL2992" s="26" t="s">
        <v>300</v>
      </c>
      <c r="BM2992" s="26" t="s">
        <v>3096</v>
      </c>
    </row>
    <row r="2993" spans="2:51" s="12" customFormat="1" ht="13.5">
      <c r="B2993" s="251"/>
      <c r="C2993" s="252"/>
      <c r="D2993" s="248" t="s">
        <v>218</v>
      </c>
      <c r="E2993" s="252"/>
      <c r="F2993" s="254" t="s">
        <v>3097</v>
      </c>
      <c r="G2993" s="252"/>
      <c r="H2993" s="255">
        <v>206.062</v>
      </c>
      <c r="I2993" s="256"/>
      <c r="J2993" s="252"/>
      <c r="K2993" s="252"/>
      <c r="L2993" s="257"/>
      <c r="M2993" s="258"/>
      <c r="N2993" s="259"/>
      <c r="O2993" s="259"/>
      <c r="P2993" s="259"/>
      <c r="Q2993" s="259"/>
      <c r="R2993" s="259"/>
      <c r="S2993" s="259"/>
      <c r="T2993" s="260"/>
      <c r="AT2993" s="261" t="s">
        <v>218</v>
      </c>
      <c r="AU2993" s="261" t="s">
        <v>85</v>
      </c>
      <c r="AV2993" s="12" t="s">
        <v>85</v>
      </c>
      <c r="AW2993" s="12" t="s">
        <v>6</v>
      </c>
      <c r="AX2993" s="12" t="s">
        <v>18</v>
      </c>
      <c r="AY2993" s="261" t="s">
        <v>208</v>
      </c>
    </row>
    <row r="2994" spans="2:65" s="1" customFormat="1" ht="16.5" customHeight="1">
      <c r="B2994" s="48"/>
      <c r="C2994" s="236" t="s">
        <v>3098</v>
      </c>
      <c r="D2994" s="236" t="s">
        <v>210</v>
      </c>
      <c r="E2994" s="237" t="s">
        <v>3099</v>
      </c>
      <c r="F2994" s="238" t="s">
        <v>3100</v>
      </c>
      <c r="G2994" s="239" t="s">
        <v>213</v>
      </c>
      <c r="H2994" s="240">
        <v>417.012</v>
      </c>
      <c r="I2994" s="241"/>
      <c r="J2994" s="242">
        <f>ROUND(I2994*H2994,2)</f>
        <v>0</v>
      </c>
      <c r="K2994" s="238" t="s">
        <v>214</v>
      </c>
      <c r="L2994" s="74"/>
      <c r="M2994" s="243" t="s">
        <v>22</v>
      </c>
      <c r="N2994" s="244" t="s">
        <v>47</v>
      </c>
      <c r="O2994" s="49"/>
      <c r="P2994" s="245">
        <f>O2994*H2994</f>
        <v>0</v>
      </c>
      <c r="Q2994" s="245">
        <v>0.0003</v>
      </c>
      <c r="R2994" s="245">
        <f>Q2994*H2994</f>
        <v>0.12510359999999998</v>
      </c>
      <c r="S2994" s="245">
        <v>0</v>
      </c>
      <c r="T2994" s="246">
        <f>S2994*H2994</f>
        <v>0</v>
      </c>
      <c r="AR2994" s="26" t="s">
        <v>300</v>
      </c>
      <c r="AT2994" s="26" t="s">
        <v>210</v>
      </c>
      <c r="AU2994" s="26" t="s">
        <v>85</v>
      </c>
      <c r="AY2994" s="26" t="s">
        <v>208</v>
      </c>
      <c r="BE2994" s="247">
        <f>IF(N2994="základní",J2994,0)</f>
        <v>0</v>
      </c>
      <c r="BF2994" s="247">
        <f>IF(N2994="snížená",J2994,0)</f>
        <v>0</v>
      </c>
      <c r="BG2994" s="247">
        <f>IF(N2994="zákl. přenesená",J2994,0)</f>
        <v>0</v>
      </c>
      <c r="BH2994" s="247">
        <f>IF(N2994="sníž. přenesená",J2994,0)</f>
        <v>0</v>
      </c>
      <c r="BI2994" s="247">
        <f>IF(N2994="nulová",J2994,0)</f>
        <v>0</v>
      </c>
      <c r="BJ2994" s="26" t="s">
        <v>18</v>
      </c>
      <c r="BK2994" s="247">
        <f>ROUND(I2994*H2994,2)</f>
        <v>0</v>
      </c>
      <c r="BL2994" s="26" t="s">
        <v>300</v>
      </c>
      <c r="BM2994" s="26" t="s">
        <v>3101</v>
      </c>
    </row>
    <row r="2995" spans="2:47" s="1" customFormat="1" ht="13.5">
      <c r="B2995" s="48"/>
      <c r="C2995" s="76"/>
      <c r="D2995" s="248" t="s">
        <v>216</v>
      </c>
      <c r="E2995" s="76"/>
      <c r="F2995" s="249" t="s">
        <v>3102</v>
      </c>
      <c r="G2995" s="76"/>
      <c r="H2995" s="76"/>
      <c r="I2995" s="206"/>
      <c r="J2995" s="76"/>
      <c r="K2995" s="76"/>
      <c r="L2995" s="74"/>
      <c r="M2995" s="250"/>
      <c r="N2995" s="49"/>
      <c r="O2995" s="49"/>
      <c r="P2995" s="49"/>
      <c r="Q2995" s="49"/>
      <c r="R2995" s="49"/>
      <c r="S2995" s="49"/>
      <c r="T2995" s="97"/>
      <c r="AT2995" s="26" t="s">
        <v>216</v>
      </c>
      <c r="AU2995" s="26" t="s">
        <v>85</v>
      </c>
    </row>
    <row r="2996" spans="2:65" s="1" customFormat="1" ht="16.5" customHeight="1">
      <c r="B2996" s="48"/>
      <c r="C2996" s="236" t="s">
        <v>3103</v>
      </c>
      <c r="D2996" s="236" t="s">
        <v>210</v>
      </c>
      <c r="E2996" s="237" t="s">
        <v>3104</v>
      </c>
      <c r="F2996" s="238" t="s">
        <v>3105</v>
      </c>
      <c r="G2996" s="239" t="s">
        <v>269</v>
      </c>
      <c r="H2996" s="240">
        <v>306</v>
      </c>
      <c r="I2996" s="241"/>
      <c r="J2996" s="242">
        <f>ROUND(I2996*H2996,2)</f>
        <v>0</v>
      </c>
      <c r="K2996" s="238" t="s">
        <v>214</v>
      </c>
      <c r="L2996" s="74"/>
      <c r="M2996" s="243" t="s">
        <v>22</v>
      </c>
      <c r="N2996" s="244" t="s">
        <v>47</v>
      </c>
      <c r="O2996" s="49"/>
      <c r="P2996" s="245">
        <f>O2996*H2996</f>
        <v>0</v>
      </c>
      <c r="Q2996" s="245">
        <v>3E-05</v>
      </c>
      <c r="R2996" s="245">
        <f>Q2996*H2996</f>
        <v>0.00918</v>
      </c>
      <c r="S2996" s="245">
        <v>0</v>
      </c>
      <c r="T2996" s="246">
        <f>S2996*H2996</f>
        <v>0</v>
      </c>
      <c r="AR2996" s="26" t="s">
        <v>859</v>
      </c>
      <c r="AT2996" s="26" t="s">
        <v>210</v>
      </c>
      <c r="AU2996" s="26" t="s">
        <v>85</v>
      </c>
      <c r="AY2996" s="26" t="s">
        <v>208</v>
      </c>
      <c r="BE2996" s="247">
        <f>IF(N2996="základní",J2996,0)</f>
        <v>0</v>
      </c>
      <c r="BF2996" s="247">
        <f>IF(N2996="snížená",J2996,0)</f>
        <v>0</v>
      </c>
      <c r="BG2996" s="247">
        <f>IF(N2996="zákl. přenesená",J2996,0)</f>
        <v>0</v>
      </c>
      <c r="BH2996" s="247">
        <f>IF(N2996="sníž. přenesená",J2996,0)</f>
        <v>0</v>
      </c>
      <c r="BI2996" s="247">
        <f>IF(N2996="nulová",J2996,0)</f>
        <v>0</v>
      </c>
      <c r="BJ2996" s="26" t="s">
        <v>18</v>
      </c>
      <c r="BK2996" s="247">
        <f>ROUND(I2996*H2996,2)</f>
        <v>0</v>
      </c>
      <c r="BL2996" s="26" t="s">
        <v>859</v>
      </c>
      <c r="BM2996" s="26" t="s">
        <v>3106</v>
      </c>
    </row>
    <row r="2997" spans="2:51" s="14" customFormat="1" ht="13.5">
      <c r="B2997" s="273"/>
      <c r="C2997" s="274"/>
      <c r="D2997" s="248" t="s">
        <v>218</v>
      </c>
      <c r="E2997" s="275" t="s">
        <v>22</v>
      </c>
      <c r="F2997" s="276" t="s">
        <v>3107</v>
      </c>
      <c r="G2997" s="274"/>
      <c r="H2997" s="275" t="s">
        <v>22</v>
      </c>
      <c r="I2997" s="277"/>
      <c r="J2997" s="274"/>
      <c r="K2997" s="274"/>
      <c r="L2997" s="278"/>
      <c r="M2997" s="279"/>
      <c r="N2997" s="280"/>
      <c r="O2997" s="280"/>
      <c r="P2997" s="280"/>
      <c r="Q2997" s="280"/>
      <c r="R2997" s="280"/>
      <c r="S2997" s="280"/>
      <c r="T2997" s="281"/>
      <c r="AT2997" s="282" t="s">
        <v>218</v>
      </c>
      <c r="AU2997" s="282" t="s">
        <v>85</v>
      </c>
      <c r="AV2997" s="14" t="s">
        <v>18</v>
      </c>
      <c r="AW2997" s="14" t="s">
        <v>39</v>
      </c>
      <c r="AX2997" s="14" t="s">
        <v>76</v>
      </c>
      <c r="AY2997" s="282" t="s">
        <v>208</v>
      </c>
    </row>
    <row r="2998" spans="2:51" s="14" customFormat="1" ht="13.5">
      <c r="B2998" s="273"/>
      <c r="C2998" s="274"/>
      <c r="D2998" s="248" t="s">
        <v>218</v>
      </c>
      <c r="E2998" s="275" t="s">
        <v>22</v>
      </c>
      <c r="F2998" s="276" t="s">
        <v>681</v>
      </c>
      <c r="G2998" s="274"/>
      <c r="H2998" s="275" t="s">
        <v>22</v>
      </c>
      <c r="I2998" s="277"/>
      <c r="J2998" s="274"/>
      <c r="K2998" s="274"/>
      <c r="L2998" s="278"/>
      <c r="M2998" s="279"/>
      <c r="N2998" s="280"/>
      <c r="O2998" s="280"/>
      <c r="P2998" s="280"/>
      <c r="Q2998" s="280"/>
      <c r="R2998" s="280"/>
      <c r="S2998" s="280"/>
      <c r="T2998" s="281"/>
      <c r="AT2998" s="282" t="s">
        <v>218</v>
      </c>
      <c r="AU2998" s="282" t="s">
        <v>85</v>
      </c>
      <c r="AV2998" s="14" t="s">
        <v>18</v>
      </c>
      <c r="AW2998" s="14" t="s">
        <v>39</v>
      </c>
      <c r="AX2998" s="14" t="s">
        <v>76</v>
      </c>
      <c r="AY2998" s="282" t="s">
        <v>208</v>
      </c>
    </row>
    <row r="2999" spans="2:51" s="12" customFormat="1" ht="13.5">
      <c r="B2999" s="251"/>
      <c r="C2999" s="252"/>
      <c r="D2999" s="248" t="s">
        <v>218</v>
      </c>
      <c r="E2999" s="253" t="s">
        <v>22</v>
      </c>
      <c r="F2999" s="254" t="s">
        <v>3108</v>
      </c>
      <c r="G2999" s="252"/>
      <c r="H2999" s="255">
        <v>79.2</v>
      </c>
      <c r="I2999" s="256"/>
      <c r="J2999" s="252"/>
      <c r="K2999" s="252"/>
      <c r="L2999" s="257"/>
      <c r="M2999" s="258"/>
      <c r="N2999" s="259"/>
      <c r="O2999" s="259"/>
      <c r="P2999" s="259"/>
      <c r="Q2999" s="259"/>
      <c r="R2999" s="259"/>
      <c r="S2999" s="259"/>
      <c r="T2999" s="260"/>
      <c r="AT2999" s="261" t="s">
        <v>218</v>
      </c>
      <c r="AU2999" s="261" t="s">
        <v>85</v>
      </c>
      <c r="AV2999" s="12" t="s">
        <v>85</v>
      </c>
      <c r="AW2999" s="12" t="s">
        <v>39</v>
      </c>
      <c r="AX2999" s="12" t="s">
        <v>76</v>
      </c>
      <c r="AY2999" s="261" t="s">
        <v>208</v>
      </c>
    </row>
    <row r="3000" spans="2:51" s="14" customFormat="1" ht="13.5">
      <c r="B3000" s="273"/>
      <c r="C3000" s="274"/>
      <c r="D3000" s="248" t="s">
        <v>218</v>
      </c>
      <c r="E3000" s="275" t="s">
        <v>22</v>
      </c>
      <c r="F3000" s="276" t="s">
        <v>697</v>
      </c>
      <c r="G3000" s="274"/>
      <c r="H3000" s="275" t="s">
        <v>22</v>
      </c>
      <c r="I3000" s="277"/>
      <c r="J3000" s="274"/>
      <c r="K3000" s="274"/>
      <c r="L3000" s="278"/>
      <c r="M3000" s="279"/>
      <c r="N3000" s="280"/>
      <c r="O3000" s="280"/>
      <c r="P3000" s="280"/>
      <c r="Q3000" s="280"/>
      <c r="R3000" s="280"/>
      <c r="S3000" s="280"/>
      <c r="T3000" s="281"/>
      <c r="AT3000" s="282" t="s">
        <v>218</v>
      </c>
      <c r="AU3000" s="282" t="s">
        <v>85</v>
      </c>
      <c r="AV3000" s="14" t="s">
        <v>18</v>
      </c>
      <c r="AW3000" s="14" t="s">
        <v>39</v>
      </c>
      <c r="AX3000" s="14" t="s">
        <v>76</v>
      </c>
      <c r="AY3000" s="282" t="s">
        <v>208</v>
      </c>
    </row>
    <row r="3001" spans="2:51" s="12" customFormat="1" ht="13.5">
      <c r="B3001" s="251"/>
      <c r="C3001" s="252"/>
      <c r="D3001" s="248" t="s">
        <v>218</v>
      </c>
      <c r="E3001" s="253" t="s">
        <v>22</v>
      </c>
      <c r="F3001" s="254" t="s">
        <v>3109</v>
      </c>
      <c r="G3001" s="252"/>
      <c r="H3001" s="255">
        <v>113.4</v>
      </c>
      <c r="I3001" s="256"/>
      <c r="J3001" s="252"/>
      <c r="K3001" s="252"/>
      <c r="L3001" s="257"/>
      <c r="M3001" s="258"/>
      <c r="N3001" s="259"/>
      <c r="O3001" s="259"/>
      <c r="P3001" s="259"/>
      <c r="Q3001" s="259"/>
      <c r="R3001" s="259"/>
      <c r="S3001" s="259"/>
      <c r="T3001" s="260"/>
      <c r="AT3001" s="261" t="s">
        <v>218</v>
      </c>
      <c r="AU3001" s="261" t="s">
        <v>85</v>
      </c>
      <c r="AV3001" s="12" t="s">
        <v>85</v>
      </c>
      <c r="AW3001" s="12" t="s">
        <v>39</v>
      </c>
      <c r="AX3001" s="12" t="s">
        <v>76</v>
      </c>
      <c r="AY3001" s="261" t="s">
        <v>208</v>
      </c>
    </row>
    <row r="3002" spans="2:51" s="14" customFormat="1" ht="13.5">
      <c r="B3002" s="273"/>
      <c r="C3002" s="274"/>
      <c r="D3002" s="248" t="s">
        <v>218</v>
      </c>
      <c r="E3002" s="275" t="s">
        <v>22</v>
      </c>
      <c r="F3002" s="276" t="s">
        <v>705</v>
      </c>
      <c r="G3002" s="274"/>
      <c r="H3002" s="275" t="s">
        <v>22</v>
      </c>
      <c r="I3002" s="277"/>
      <c r="J3002" s="274"/>
      <c r="K3002" s="274"/>
      <c r="L3002" s="278"/>
      <c r="M3002" s="279"/>
      <c r="N3002" s="280"/>
      <c r="O3002" s="280"/>
      <c r="P3002" s="280"/>
      <c r="Q3002" s="280"/>
      <c r="R3002" s="280"/>
      <c r="S3002" s="280"/>
      <c r="T3002" s="281"/>
      <c r="AT3002" s="282" t="s">
        <v>218</v>
      </c>
      <c r="AU3002" s="282" t="s">
        <v>85</v>
      </c>
      <c r="AV3002" s="14" t="s">
        <v>18</v>
      </c>
      <c r="AW3002" s="14" t="s">
        <v>39</v>
      </c>
      <c r="AX3002" s="14" t="s">
        <v>76</v>
      </c>
      <c r="AY3002" s="282" t="s">
        <v>208</v>
      </c>
    </row>
    <row r="3003" spans="2:51" s="12" customFormat="1" ht="13.5">
      <c r="B3003" s="251"/>
      <c r="C3003" s="252"/>
      <c r="D3003" s="248" t="s">
        <v>218</v>
      </c>
      <c r="E3003" s="253" t="s">
        <v>22</v>
      </c>
      <c r="F3003" s="254" t="s">
        <v>3109</v>
      </c>
      <c r="G3003" s="252"/>
      <c r="H3003" s="255">
        <v>113.4</v>
      </c>
      <c r="I3003" s="256"/>
      <c r="J3003" s="252"/>
      <c r="K3003" s="252"/>
      <c r="L3003" s="257"/>
      <c r="M3003" s="258"/>
      <c r="N3003" s="259"/>
      <c r="O3003" s="259"/>
      <c r="P3003" s="259"/>
      <c r="Q3003" s="259"/>
      <c r="R3003" s="259"/>
      <c r="S3003" s="259"/>
      <c r="T3003" s="260"/>
      <c r="AT3003" s="261" t="s">
        <v>218</v>
      </c>
      <c r="AU3003" s="261" t="s">
        <v>85</v>
      </c>
      <c r="AV3003" s="12" t="s">
        <v>85</v>
      </c>
      <c r="AW3003" s="12" t="s">
        <v>39</v>
      </c>
      <c r="AX3003" s="12" t="s">
        <v>76</v>
      </c>
      <c r="AY3003" s="261" t="s">
        <v>208</v>
      </c>
    </row>
    <row r="3004" spans="2:51" s="13" customFormat="1" ht="13.5">
      <c r="B3004" s="262"/>
      <c r="C3004" s="263"/>
      <c r="D3004" s="248" t="s">
        <v>218</v>
      </c>
      <c r="E3004" s="264" t="s">
        <v>22</v>
      </c>
      <c r="F3004" s="265" t="s">
        <v>259</v>
      </c>
      <c r="G3004" s="263"/>
      <c r="H3004" s="266">
        <v>306</v>
      </c>
      <c r="I3004" s="267"/>
      <c r="J3004" s="263"/>
      <c r="K3004" s="263"/>
      <c r="L3004" s="268"/>
      <c r="M3004" s="269"/>
      <c r="N3004" s="270"/>
      <c r="O3004" s="270"/>
      <c r="P3004" s="270"/>
      <c r="Q3004" s="270"/>
      <c r="R3004" s="270"/>
      <c r="S3004" s="270"/>
      <c r="T3004" s="271"/>
      <c r="AT3004" s="272" t="s">
        <v>218</v>
      </c>
      <c r="AU3004" s="272" t="s">
        <v>85</v>
      </c>
      <c r="AV3004" s="13" t="s">
        <v>121</v>
      </c>
      <c r="AW3004" s="13" t="s">
        <v>39</v>
      </c>
      <c r="AX3004" s="13" t="s">
        <v>18</v>
      </c>
      <c r="AY3004" s="272" t="s">
        <v>208</v>
      </c>
    </row>
    <row r="3005" spans="2:65" s="1" customFormat="1" ht="38.25" customHeight="1">
      <c r="B3005" s="48"/>
      <c r="C3005" s="236" t="s">
        <v>3110</v>
      </c>
      <c r="D3005" s="236" t="s">
        <v>210</v>
      </c>
      <c r="E3005" s="237" t="s">
        <v>3111</v>
      </c>
      <c r="F3005" s="238" t="s">
        <v>3112</v>
      </c>
      <c r="G3005" s="239" t="s">
        <v>2043</v>
      </c>
      <c r="H3005" s="307"/>
      <c r="I3005" s="241"/>
      <c r="J3005" s="242">
        <f>ROUND(I3005*H3005,2)</f>
        <v>0</v>
      </c>
      <c r="K3005" s="238" t="s">
        <v>214</v>
      </c>
      <c r="L3005" s="74"/>
      <c r="M3005" s="243" t="s">
        <v>22</v>
      </c>
      <c r="N3005" s="244" t="s">
        <v>47</v>
      </c>
      <c r="O3005" s="49"/>
      <c r="P3005" s="245">
        <f>O3005*H3005</f>
        <v>0</v>
      </c>
      <c r="Q3005" s="245">
        <v>0</v>
      </c>
      <c r="R3005" s="245">
        <f>Q3005*H3005</f>
        <v>0</v>
      </c>
      <c r="S3005" s="245">
        <v>0</v>
      </c>
      <c r="T3005" s="246">
        <f>S3005*H3005</f>
        <v>0</v>
      </c>
      <c r="AR3005" s="26" t="s">
        <v>300</v>
      </c>
      <c r="AT3005" s="26" t="s">
        <v>210</v>
      </c>
      <c r="AU3005" s="26" t="s">
        <v>85</v>
      </c>
      <c r="AY3005" s="26" t="s">
        <v>208</v>
      </c>
      <c r="BE3005" s="247">
        <f>IF(N3005="základní",J3005,0)</f>
        <v>0</v>
      </c>
      <c r="BF3005" s="247">
        <f>IF(N3005="snížená",J3005,0)</f>
        <v>0</v>
      </c>
      <c r="BG3005" s="247">
        <f>IF(N3005="zákl. přenesená",J3005,0)</f>
        <v>0</v>
      </c>
      <c r="BH3005" s="247">
        <f>IF(N3005="sníž. přenesená",J3005,0)</f>
        <v>0</v>
      </c>
      <c r="BI3005" s="247">
        <f>IF(N3005="nulová",J3005,0)</f>
        <v>0</v>
      </c>
      <c r="BJ3005" s="26" t="s">
        <v>18</v>
      </c>
      <c r="BK3005" s="247">
        <f>ROUND(I3005*H3005,2)</f>
        <v>0</v>
      </c>
      <c r="BL3005" s="26" t="s">
        <v>300</v>
      </c>
      <c r="BM3005" s="26" t="s">
        <v>3113</v>
      </c>
    </row>
    <row r="3006" spans="2:47" s="1" customFormat="1" ht="13.5">
      <c r="B3006" s="48"/>
      <c r="C3006" s="76"/>
      <c r="D3006" s="248" t="s">
        <v>216</v>
      </c>
      <c r="E3006" s="76"/>
      <c r="F3006" s="249" t="s">
        <v>2045</v>
      </c>
      <c r="G3006" s="76"/>
      <c r="H3006" s="76"/>
      <c r="I3006" s="206"/>
      <c r="J3006" s="76"/>
      <c r="K3006" s="76"/>
      <c r="L3006" s="74"/>
      <c r="M3006" s="250"/>
      <c r="N3006" s="49"/>
      <c r="O3006" s="49"/>
      <c r="P3006" s="49"/>
      <c r="Q3006" s="49"/>
      <c r="R3006" s="49"/>
      <c r="S3006" s="49"/>
      <c r="T3006" s="97"/>
      <c r="AT3006" s="26" t="s">
        <v>216</v>
      </c>
      <c r="AU3006" s="26" t="s">
        <v>85</v>
      </c>
    </row>
    <row r="3007" spans="2:63" s="11" customFormat="1" ht="29.85" customHeight="1">
      <c r="B3007" s="220"/>
      <c r="C3007" s="221"/>
      <c r="D3007" s="222" t="s">
        <v>75</v>
      </c>
      <c r="E3007" s="234" t="s">
        <v>3114</v>
      </c>
      <c r="F3007" s="234" t="s">
        <v>3115</v>
      </c>
      <c r="G3007" s="221"/>
      <c r="H3007" s="221"/>
      <c r="I3007" s="224"/>
      <c r="J3007" s="235">
        <f>BK3007</f>
        <v>0</v>
      </c>
      <c r="K3007" s="221"/>
      <c r="L3007" s="226"/>
      <c r="M3007" s="227"/>
      <c r="N3007" s="228"/>
      <c r="O3007" s="228"/>
      <c r="P3007" s="229">
        <f>SUM(P3008:P3256)</f>
        <v>0</v>
      </c>
      <c r="Q3007" s="228"/>
      <c r="R3007" s="229">
        <f>SUM(R3008:R3256)</f>
        <v>1.9181503199999999</v>
      </c>
      <c r="S3007" s="228"/>
      <c r="T3007" s="230">
        <f>SUM(T3008:T3256)</f>
        <v>0</v>
      </c>
      <c r="AR3007" s="231" t="s">
        <v>85</v>
      </c>
      <c r="AT3007" s="232" t="s">
        <v>75</v>
      </c>
      <c r="AU3007" s="232" t="s">
        <v>18</v>
      </c>
      <c r="AY3007" s="231" t="s">
        <v>208</v>
      </c>
      <c r="BK3007" s="233">
        <f>SUM(BK3008:BK3256)</f>
        <v>0</v>
      </c>
    </row>
    <row r="3008" spans="2:65" s="1" customFormat="1" ht="25.5" customHeight="1">
      <c r="B3008" s="48"/>
      <c r="C3008" s="236" t="s">
        <v>3116</v>
      </c>
      <c r="D3008" s="236" t="s">
        <v>210</v>
      </c>
      <c r="E3008" s="237" t="s">
        <v>3117</v>
      </c>
      <c r="F3008" s="238" t="s">
        <v>3118</v>
      </c>
      <c r="G3008" s="239" t="s">
        <v>213</v>
      </c>
      <c r="H3008" s="240">
        <v>4088.075</v>
      </c>
      <c r="I3008" s="241"/>
      <c r="J3008" s="242">
        <f>ROUND(I3008*H3008,2)</f>
        <v>0</v>
      </c>
      <c r="K3008" s="238" t="s">
        <v>214</v>
      </c>
      <c r="L3008" s="74"/>
      <c r="M3008" s="243" t="s">
        <v>22</v>
      </c>
      <c r="N3008" s="244" t="s">
        <v>47</v>
      </c>
      <c r="O3008" s="49"/>
      <c r="P3008" s="245">
        <f>O3008*H3008</f>
        <v>0</v>
      </c>
      <c r="Q3008" s="245">
        <v>0.0002</v>
      </c>
      <c r="R3008" s="245">
        <f>Q3008*H3008</f>
        <v>0.817615</v>
      </c>
      <c r="S3008" s="245">
        <v>0</v>
      </c>
      <c r="T3008" s="246">
        <f>S3008*H3008</f>
        <v>0</v>
      </c>
      <c r="AR3008" s="26" t="s">
        <v>300</v>
      </c>
      <c r="AT3008" s="26" t="s">
        <v>210</v>
      </c>
      <c r="AU3008" s="26" t="s">
        <v>85</v>
      </c>
      <c r="AY3008" s="26" t="s">
        <v>208</v>
      </c>
      <c r="BE3008" s="247">
        <f>IF(N3008="základní",J3008,0)</f>
        <v>0</v>
      </c>
      <c r="BF3008" s="247">
        <f>IF(N3008="snížená",J3008,0)</f>
        <v>0</v>
      </c>
      <c r="BG3008" s="247">
        <f>IF(N3008="zákl. přenesená",J3008,0)</f>
        <v>0</v>
      </c>
      <c r="BH3008" s="247">
        <f>IF(N3008="sníž. přenesená",J3008,0)</f>
        <v>0</v>
      </c>
      <c r="BI3008" s="247">
        <f>IF(N3008="nulová",J3008,0)</f>
        <v>0</v>
      </c>
      <c r="BJ3008" s="26" t="s">
        <v>18</v>
      </c>
      <c r="BK3008" s="247">
        <f>ROUND(I3008*H3008,2)</f>
        <v>0</v>
      </c>
      <c r="BL3008" s="26" t="s">
        <v>300</v>
      </c>
      <c r="BM3008" s="26" t="s">
        <v>3119</v>
      </c>
    </row>
    <row r="3009" spans="2:51" s="14" customFormat="1" ht="13.5">
      <c r="B3009" s="273"/>
      <c r="C3009" s="274"/>
      <c r="D3009" s="248" t="s">
        <v>218</v>
      </c>
      <c r="E3009" s="275" t="s">
        <v>22</v>
      </c>
      <c r="F3009" s="276" t="s">
        <v>3120</v>
      </c>
      <c r="G3009" s="274"/>
      <c r="H3009" s="275" t="s">
        <v>22</v>
      </c>
      <c r="I3009" s="277"/>
      <c r="J3009" s="274"/>
      <c r="K3009" s="274"/>
      <c r="L3009" s="278"/>
      <c r="M3009" s="279"/>
      <c r="N3009" s="280"/>
      <c r="O3009" s="280"/>
      <c r="P3009" s="280"/>
      <c r="Q3009" s="280"/>
      <c r="R3009" s="280"/>
      <c r="S3009" s="280"/>
      <c r="T3009" s="281"/>
      <c r="AT3009" s="282" t="s">
        <v>218</v>
      </c>
      <c r="AU3009" s="282" t="s">
        <v>85</v>
      </c>
      <c r="AV3009" s="14" t="s">
        <v>18</v>
      </c>
      <c r="AW3009" s="14" t="s">
        <v>39</v>
      </c>
      <c r="AX3009" s="14" t="s">
        <v>76</v>
      </c>
      <c r="AY3009" s="282" t="s">
        <v>208</v>
      </c>
    </row>
    <row r="3010" spans="2:51" s="14" customFormat="1" ht="13.5">
      <c r="B3010" s="273"/>
      <c r="C3010" s="274"/>
      <c r="D3010" s="248" t="s">
        <v>218</v>
      </c>
      <c r="E3010" s="275" t="s">
        <v>22</v>
      </c>
      <c r="F3010" s="276" t="s">
        <v>751</v>
      </c>
      <c r="G3010" s="274"/>
      <c r="H3010" s="275" t="s">
        <v>22</v>
      </c>
      <c r="I3010" s="277"/>
      <c r="J3010" s="274"/>
      <c r="K3010" s="274"/>
      <c r="L3010" s="278"/>
      <c r="M3010" s="279"/>
      <c r="N3010" s="280"/>
      <c r="O3010" s="280"/>
      <c r="P3010" s="280"/>
      <c r="Q3010" s="280"/>
      <c r="R3010" s="280"/>
      <c r="S3010" s="280"/>
      <c r="T3010" s="281"/>
      <c r="AT3010" s="282" t="s">
        <v>218</v>
      </c>
      <c r="AU3010" s="282" t="s">
        <v>85</v>
      </c>
      <c r="AV3010" s="14" t="s">
        <v>18</v>
      </c>
      <c r="AW3010" s="14" t="s">
        <v>39</v>
      </c>
      <c r="AX3010" s="14" t="s">
        <v>76</v>
      </c>
      <c r="AY3010" s="282" t="s">
        <v>208</v>
      </c>
    </row>
    <row r="3011" spans="2:51" s="12" customFormat="1" ht="13.5">
      <c r="B3011" s="251"/>
      <c r="C3011" s="252"/>
      <c r="D3011" s="248" t="s">
        <v>218</v>
      </c>
      <c r="E3011" s="253" t="s">
        <v>22</v>
      </c>
      <c r="F3011" s="254" t="s">
        <v>1498</v>
      </c>
      <c r="G3011" s="252"/>
      <c r="H3011" s="255">
        <v>17.423</v>
      </c>
      <c r="I3011" s="256"/>
      <c r="J3011" s="252"/>
      <c r="K3011" s="252"/>
      <c r="L3011" s="257"/>
      <c r="M3011" s="258"/>
      <c r="N3011" s="259"/>
      <c r="O3011" s="259"/>
      <c r="P3011" s="259"/>
      <c r="Q3011" s="259"/>
      <c r="R3011" s="259"/>
      <c r="S3011" s="259"/>
      <c r="T3011" s="260"/>
      <c r="AT3011" s="261" t="s">
        <v>218</v>
      </c>
      <c r="AU3011" s="261" t="s">
        <v>85</v>
      </c>
      <c r="AV3011" s="12" t="s">
        <v>85</v>
      </c>
      <c r="AW3011" s="12" t="s">
        <v>39</v>
      </c>
      <c r="AX3011" s="12" t="s">
        <v>76</v>
      </c>
      <c r="AY3011" s="261" t="s">
        <v>208</v>
      </c>
    </row>
    <row r="3012" spans="2:51" s="12" customFormat="1" ht="13.5">
      <c r="B3012" s="251"/>
      <c r="C3012" s="252"/>
      <c r="D3012" s="248" t="s">
        <v>218</v>
      </c>
      <c r="E3012" s="253" t="s">
        <v>22</v>
      </c>
      <c r="F3012" s="254" t="s">
        <v>1499</v>
      </c>
      <c r="G3012" s="252"/>
      <c r="H3012" s="255">
        <v>52.198</v>
      </c>
      <c r="I3012" s="256"/>
      <c r="J3012" s="252"/>
      <c r="K3012" s="252"/>
      <c r="L3012" s="257"/>
      <c r="M3012" s="258"/>
      <c r="N3012" s="259"/>
      <c r="O3012" s="259"/>
      <c r="P3012" s="259"/>
      <c r="Q3012" s="259"/>
      <c r="R3012" s="259"/>
      <c r="S3012" s="259"/>
      <c r="T3012" s="260"/>
      <c r="AT3012" s="261" t="s">
        <v>218</v>
      </c>
      <c r="AU3012" s="261" t="s">
        <v>85</v>
      </c>
      <c r="AV3012" s="12" t="s">
        <v>85</v>
      </c>
      <c r="AW3012" s="12" t="s">
        <v>39</v>
      </c>
      <c r="AX3012" s="12" t="s">
        <v>76</v>
      </c>
      <c r="AY3012" s="261" t="s">
        <v>208</v>
      </c>
    </row>
    <row r="3013" spans="2:51" s="12" customFormat="1" ht="13.5">
      <c r="B3013" s="251"/>
      <c r="C3013" s="252"/>
      <c r="D3013" s="248" t="s">
        <v>218</v>
      </c>
      <c r="E3013" s="253" t="s">
        <v>22</v>
      </c>
      <c r="F3013" s="254" t="s">
        <v>1500</v>
      </c>
      <c r="G3013" s="252"/>
      <c r="H3013" s="255">
        <v>11.863</v>
      </c>
      <c r="I3013" s="256"/>
      <c r="J3013" s="252"/>
      <c r="K3013" s="252"/>
      <c r="L3013" s="257"/>
      <c r="M3013" s="258"/>
      <c r="N3013" s="259"/>
      <c r="O3013" s="259"/>
      <c r="P3013" s="259"/>
      <c r="Q3013" s="259"/>
      <c r="R3013" s="259"/>
      <c r="S3013" s="259"/>
      <c r="T3013" s="260"/>
      <c r="AT3013" s="261" t="s">
        <v>218</v>
      </c>
      <c r="AU3013" s="261" t="s">
        <v>85</v>
      </c>
      <c r="AV3013" s="12" t="s">
        <v>85</v>
      </c>
      <c r="AW3013" s="12" t="s">
        <v>39</v>
      </c>
      <c r="AX3013" s="12" t="s">
        <v>76</v>
      </c>
      <c r="AY3013" s="261" t="s">
        <v>208</v>
      </c>
    </row>
    <row r="3014" spans="2:51" s="12" customFormat="1" ht="13.5">
      <c r="B3014" s="251"/>
      <c r="C3014" s="252"/>
      <c r="D3014" s="248" t="s">
        <v>218</v>
      </c>
      <c r="E3014" s="253" t="s">
        <v>22</v>
      </c>
      <c r="F3014" s="254" t="s">
        <v>1501</v>
      </c>
      <c r="G3014" s="252"/>
      <c r="H3014" s="255">
        <v>212.006</v>
      </c>
      <c r="I3014" s="256"/>
      <c r="J3014" s="252"/>
      <c r="K3014" s="252"/>
      <c r="L3014" s="257"/>
      <c r="M3014" s="258"/>
      <c r="N3014" s="259"/>
      <c r="O3014" s="259"/>
      <c r="P3014" s="259"/>
      <c r="Q3014" s="259"/>
      <c r="R3014" s="259"/>
      <c r="S3014" s="259"/>
      <c r="T3014" s="260"/>
      <c r="AT3014" s="261" t="s">
        <v>218</v>
      </c>
      <c r="AU3014" s="261" t="s">
        <v>85</v>
      </c>
      <c r="AV3014" s="12" t="s">
        <v>85</v>
      </c>
      <c r="AW3014" s="12" t="s">
        <v>39</v>
      </c>
      <c r="AX3014" s="12" t="s">
        <v>76</v>
      </c>
      <c r="AY3014" s="261" t="s">
        <v>208</v>
      </c>
    </row>
    <row r="3015" spans="2:51" s="12" customFormat="1" ht="13.5">
      <c r="B3015" s="251"/>
      <c r="C3015" s="252"/>
      <c r="D3015" s="248" t="s">
        <v>218</v>
      </c>
      <c r="E3015" s="253" t="s">
        <v>22</v>
      </c>
      <c r="F3015" s="254" t="s">
        <v>1502</v>
      </c>
      <c r="G3015" s="252"/>
      <c r="H3015" s="255">
        <v>3.762</v>
      </c>
      <c r="I3015" s="256"/>
      <c r="J3015" s="252"/>
      <c r="K3015" s="252"/>
      <c r="L3015" s="257"/>
      <c r="M3015" s="258"/>
      <c r="N3015" s="259"/>
      <c r="O3015" s="259"/>
      <c r="P3015" s="259"/>
      <c r="Q3015" s="259"/>
      <c r="R3015" s="259"/>
      <c r="S3015" s="259"/>
      <c r="T3015" s="260"/>
      <c r="AT3015" s="261" t="s">
        <v>218</v>
      </c>
      <c r="AU3015" s="261" t="s">
        <v>85</v>
      </c>
      <c r="AV3015" s="12" t="s">
        <v>85</v>
      </c>
      <c r="AW3015" s="12" t="s">
        <v>39</v>
      </c>
      <c r="AX3015" s="12" t="s">
        <v>76</v>
      </c>
      <c r="AY3015" s="261" t="s">
        <v>208</v>
      </c>
    </row>
    <row r="3016" spans="2:51" s="12" customFormat="1" ht="13.5">
      <c r="B3016" s="251"/>
      <c r="C3016" s="252"/>
      <c r="D3016" s="248" t="s">
        <v>218</v>
      </c>
      <c r="E3016" s="253" t="s">
        <v>22</v>
      </c>
      <c r="F3016" s="254" t="s">
        <v>1503</v>
      </c>
      <c r="G3016" s="252"/>
      <c r="H3016" s="255">
        <v>5.002</v>
      </c>
      <c r="I3016" s="256"/>
      <c r="J3016" s="252"/>
      <c r="K3016" s="252"/>
      <c r="L3016" s="257"/>
      <c r="M3016" s="258"/>
      <c r="N3016" s="259"/>
      <c r="O3016" s="259"/>
      <c r="P3016" s="259"/>
      <c r="Q3016" s="259"/>
      <c r="R3016" s="259"/>
      <c r="S3016" s="259"/>
      <c r="T3016" s="260"/>
      <c r="AT3016" s="261" t="s">
        <v>218</v>
      </c>
      <c r="AU3016" s="261" t="s">
        <v>85</v>
      </c>
      <c r="AV3016" s="12" t="s">
        <v>85</v>
      </c>
      <c r="AW3016" s="12" t="s">
        <v>39</v>
      </c>
      <c r="AX3016" s="12" t="s">
        <v>76</v>
      </c>
      <c r="AY3016" s="261" t="s">
        <v>208</v>
      </c>
    </row>
    <row r="3017" spans="2:51" s="12" customFormat="1" ht="13.5">
      <c r="B3017" s="251"/>
      <c r="C3017" s="252"/>
      <c r="D3017" s="248" t="s">
        <v>218</v>
      </c>
      <c r="E3017" s="253" t="s">
        <v>22</v>
      </c>
      <c r="F3017" s="254" t="s">
        <v>1504</v>
      </c>
      <c r="G3017" s="252"/>
      <c r="H3017" s="255">
        <v>1.878</v>
      </c>
      <c r="I3017" s="256"/>
      <c r="J3017" s="252"/>
      <c r="K3017" s="252"/>
      <c r="L3017" s="257"/>
      <c r="M3017" s="258"/>
      <c r="N3017" s="259"/>
      <c r="O3017" s="259"/>
      <c r="P3017" s="259"/>
      <c r="Q3017" s="259"/>
      <c r="R3017" s="259"/>
      <c r="S3017" s="259"/>
      <c r="T3017" s="260"/>
      <c r="AT3017" s="261" t="s">
        <v>218</v>
      </c>
      <c r="AU3017" s="261" t="s">
        <v>85</v>
      </c>
      <c r="AV3017" s="12" t="s">
        <v>85</v>
      </c>
      <c r="AW3017" s="12" t="s">
        <v>39</v>
      </c>
      <c r="AX3017" s="12" t="s">
        <v>76</v>
      </c>
      <c r="AY3017" s="261" t="s">
        <v>208</v>
      </c>
    </row>
    <row r="3018" spans="2:51" s="12" customFormat="1" ht="13.5">
      <c r="B3018" s="251"/>
      <c r="C3018" s="252"/>
      <c r="D3018" s="248" t="s">
        <v>218</v>
      </c>
      <c r="E3018" s="253" t="s">
        <v>22</v>
      </c>
      <c r="F3018" s="254" t="s">
        <v>1505</v>
      </c>
      <c r="G3018" s="252"/>
      <c r="H3018" s="255">
        <v>5.087</v>
      </c>
      <c r="I3018" s="256"/>
      <c r="J3018" s="252"/>
      <c r="K3018" s="252"/>
      <c r="L3018" s="257"/>
      <c r="M3018" s="258"/>
      <c r="N3018" s="259"/>
      <c r="O3018" s="259"/>
      <c r="P3018" s="259"/>
      <c r="Q3018" s="259"/>
      <c r="R3018" s="259"/>
      <c r="S3018" s="259"/>
      <c r="T3018" s="260"/>
      <c r="AT3018" s="261" t="s">
        <v>218</v>
      </c>
      <c r="AU3018" s="261" t="s">
        <v>85</v>
      </c>
      <c r="AV3018" s="12" t="s">
        <v>85</v>
      </c>
      <c r="AW3018" s="12" t="s">
        <v>39</v>
      </c>
      <c r="AX3018" s="12" t="s">
        <v>76</v>
      </c>
      <c r="AY3018" s="261" t="s">
        <v>208</v>
      </c>
    </row>
    <row r="3019" spans="2:51" s="12" customFormat="1" ht="13.5">
      <c r="B3019" s="251"/>
      <c r="C3019" s="252"/>
      <c r="D3019" s="248" t="s">
        <v>218</v>
      </c>
      <c r="E3019" s="253" t="s">
        <v>22</v>
      </c>
      <c r="F3019" s="254" t="s">
        <v>1506</v>
      </c>
      <c r="G3019" s="252"/>
      <c r="H3019" s="255">
        <v>5.16</v>
      </c>
      <c r="I3019" s="256"/>
      <c r="J3019" s="252"/>
      <c r="K3019" s="252"/>
      <c r="L3019" s="257"/>
      <c r="M3019" s="258"/>
      <c r="N3019" s="259"/>
      <c r="O3019" s="259"/>
      <c r="P3019" s="259"/>
      <c r="Q3019" s="259"/>
      <c r="R3019" s="259"/>
      <c r="S3019" s="259"/>
      <c r="T3019" s="260"/>
      <c r="AT3019" s="261" t="s">
        <v>218</v>
      </c>
      <c r="AU3019" s="261" t="s">
        <v>85</v>
      </c>
      <c r="AV3019" s="12" t="s">
        <v>85</v>
      </c>
      <c r="AW3019" s="12" t="s">
        <v>39</v>
      </c>
      <c r="AX3019" s="12" t="s">
        <v>76</v>
      </c>
      <c r="AY3019" s="261" t="s">
        <v>208</v>
      </c>
    </row>
    <row r="3020" spans="2:51" s="12" customFormat="1" ht="13.5">
      <c r="B3020" s="251"/>
      <c r="C3020" s="252"/>
      <c r="D3020" s="248" t="s">
        <v>218</v>
      </c>
      <c r="E3020" s="253" t="s">
        <v>22</v>
      </c>
      <c r="F3020" s="254" t="s">
        <v>1507</v>
      </c>
      <c r="G3020" s="252"/>
      <c r="H3020" s="255">
        <v>21.415</v>
      </c>
      <c r="I3020" s="256"/>
      <c r="J3020" s="252"/>
      <c r="K3020" s="252"/>
      <c r="L3020" s="257"/>
      <c r="M3020" s="258"/>
      <c r="N3020" s="259"/>
      <c r="O3020" s="259"/>
      <c r="P3020" s="259"/>
      <c r="Q3020" s="259"/>
      <c r="R3020" s="259"/>
      <c r="S3020" s="259"/>
      <c r="T3020" s="260"/>
      <c r="AT3020" s="261" t="s">
        <v>218</v>
      </c>
      <c r="AU3020" s="261" t="s">
        <v>85</v>
      </c>
      <c r="AV3020" s="12" t="s">
        <v>85</v>
      </c>
      <c r="AW3020" s="12" t="s">
        <v>39</v>
      </c>
      <c r="AX3020" s="12" t="s">
        <v>76</v>
      </c>
      <c r="AY3020" s="261" t="s">
        <v>208</v>
      </c>
    </row>
    <row r="3021" spans="2:51" s="12" customFormat="1" ht="13.5">
      <c r="B3021" s="251"/>
      <c r="C3021" s="252"/>
      <c r="D3021" s="248" t="s">
        <v>218</v>
      </c>
      <c r="E3021" s="253" t="s">
        <v>22</v>
      </c>
      <c r="F3021" s="254" t="s">
        <v>1508</v>
      </c>
      <c r="G3021" s="252"/>
      <c r="H3021" s="255">
        <v>13.388</v>
      </c>
      <c r="I3021" s="256"/>
      <c r="J3021" s="252"/>
      <c r="K3021" s="252"/>
      <c r="L3021" s="257"/>
      <c r="M3021" s="258"/>
      <c r="N3021" s="259"/>
      <c r="O3021" s="259"/>
      <c r="P3021" s="259"/>
      <c r="Q3021" s="259"/>
      <c r="R3021" s="259"/>
      <c r="S3021" s="259"/>
      <c r="T3021" s="260"/>
      <c r="AT3021" s="261" t="s">
        <v>218</v>
      </c>
      <c r="AU3021" s="261" t="s">
        <v>85</v>
      </c>
      <c r="AV3021" s="12" t="s">
        <v>85</v>
      </c>
      <c r="AW3021" s="12" t="s">
        <v>39</v>
      </c>
      <c r="AX3021" s="12" t="s">
        <v>76</v>
      </c>
      <c r="AY3021" s="261" t="s">
        <v>208</v>
      </c>
    </row>
    <row r="3022" spans="2:51" s="12" customFormat="1" ht="13.5">
      <c r="B3022" s="251"/>
      <c r="C3022" s="252"/>
      <c r="D3022" s="248" t="s">
        <v>218</v>
      </c>
      <c r="E3022" s="253" t="s">
        <v>22</v>
      </c>
      <c r="F3022" s="254" t="s">
        <v>1509</v>
      </c>
      <c r="G3022" s="252"/>
      <c r="H3022" s="255">
        <v>65.773</v>
      </c>
      <c r="I3022" s="256"/>
      <c r="J3022" s="252"/>
      <c r="K3022" s="252"/>
      <c r="L3022" s="257"/>
      <c r="M3022" s="258"/>
      <c r="N3022" s="259"/>
      <c r="O3022" s="259"/>
      <c r="P3022" s="259"/>
      <c r="Q3022" s="259"/>
      <c r="R3022" s="259"/>
      <c r="S3022" s="259"/>
      <c r="T3022" s="260"/>
      <c r="AT3022" s="261" t="s">
        <v>218</v>
      </c>
      <c r="AU3022" s="261" t="s">
        <v>85</v>
      </c>
      <c r="AV3022" s="12" t="s">
        <v>85</v>
      </c>
      <c r="AW3022" s="12" t="s">
        <v>39</v>
      </c>
      <c r="AX3022" s="12" t="s">
        <v>76</v>
      </c>
      <c r="AY3022" s="261" t="s">
        <v>208</v>
      </c>
    </row>
    <row r="3023" spans="2:51" s="12" customFormat="1" ht="13.5">
      <c r="B3023" s="251"/>
      <c r="C3023" s="252"/>
      <c r="D3023" s="248" t="s">
        <v>218</v>
      </c>
      <c r="E3023" s="253" t="s">
        <v>22</v>
      </c>
      <c r="F3023" s="254" t="s">
        <v>1510</v>
      </c>
      <c r="G3023" s="252"/>
      <c r="H3023" s="255">
        <v>17.684</v>
      </c>
      <c r="I3023" s="256"/>
      <c r="J3023" s="252"/>
      <c r="K3023" s="252"/>
      <c r="L3023" s="257"/>
      <c r="M3023" s="258"/>
      <c r="N3023" s="259"/>
      <c r="O3023" s="259"/>
      <c r="P3023" s="259"/>
      <c r="Q3023" s="259"/>
      <c r="R3023" s="259"/>
      <c r="S3023" s="259"/>
      <c r="T3023" s="260"/>
      <c r="AT3023" s="261" t="s">
        <v>218</v>
      </c>
      <c r="AU3023" s="261" t="s">
        <v>85</v>
      </c>
      <c r="AV3023" s="12" t="s">
        <v>85</v>
      </c>
      <c r="AW3023" s="12" t="s">
        <v>39</v>
      </c>
      <c r="AX3023" s="12" t="s">
        <v>76</v>
      </c>
      <c r="AY3023" s="261" t="s">
        <v>208</v>
      </c>
    </row>
    <row r="3024" spans="2:51" s="12" customFormat="1" ht="13.5">
      <c r="B3024" s="251"/>
      <c r="C3024" s="252"/>
      <c r="D3024" s="248" t="s">
        <v>218</v>
      </c>
      <c r="E3024" s="253" t="s">
        <v>22</v>
      </c>
      <c r="F3024" s="254" t="s">
        <v>1511</v>
      </c>
      <c r="G3024" s="252"/>
      <c r="H3024" s="255">
        <v>23.283</v>
      </c>
      <c r="I3024" s="256"/>
      <c r="J3024" s="252"/>
      <c r="K3024" s="252"/>
      <c r="L3024" s="257"/>
      <c r="M3024" s="258"/>
      <c r="N3024" s="259"/>
      <c r="O3024" s="259"/>
      <c r="P3024" s="259"/>
      <c r="Q3024" s="259"/>
      <c r="R3024" s="259"/>
      <c r="S3024" s="259"/>
      <c r="T3024" s="260"/>
      <c r="AT3024" s="261" t="s">
        <v>218</v>
      </c>
      <c r="AU3024" s="261" t="s">
        <v>85</v>
      </c>
      <c r="AV3024" s="12" t="s">
        <v>85</v>
      </c>
      <c r="AW3024" s="12" t="s">
        <v>39</v>
      </c>
      <c r="AX3024" s="12" t="s">
        <v>76</v>
      </c>
      <c r="AY3024" s="261" t="s">
        <v>208</v>
      </c>
    </row>
    <row r="3025" spans="2:51" s="12" customFormat="1" ht="13.5">
      <c r="B3025" s="251"/>
      <c r="C3025" s="252"/>
      <c r="D3025" s="248" t="s">
        <v>218</v>
      </c>
      <c r="E3025" s="253" t="s">
        <v>22</v>
      </c>
      <c r="F3025" s="254" t="s">
        <v>1512</v>
      </c>
      <c r="G3025" s="252"/>
      <c r="H3025" s="255">
        <v>0</v>
      </c>
      <c r="I3025" s="256"/>
      <c r="J3025" s="252"/>
      <c r="K3025" s="252"/>
      <c r="L3025" s="257"/>
      <c r="M3025" s="258"/>
      <c r="N3025" s="259"/>
      <c r="O3025" s="259"/>
      <c r="P3025" s="259"/>
      <c r="Q3025" s="259"/>
      <c r="R3025" s="259"/>
      <c r="S3025" s="259"/>
      <c r="T3025" s="260"/>
      <c r="AT3025" s="261" t="s">
        <v>218</v>
      </c>
      <c r="AU3025" s="261" t="s">
        <v>85</v>
      </c>
      <c r="AV3025" s="12" t="s">
        <v>85</v>
      </c>
      <c r="AW3025" s="12" t="s">
        <v>39</v>
      </c>
      <c r="AX3025" s="12" t="s">
        <v>76</v>
      </c>
      <c r="AY3025" s="261" t="s">
        <v>208</v>
      </c>
    </row>
    <row r="3026" spans="2:51" s="12" customFormat="1" ht="13.5">
      <c r="B3026" s="251"/>
      <c r="C3026" s="252"/>
      <c r="D3026" s="248" t="s">
        <v>218</v>
      </c>
      <c r="E3026" s="253" t="s">
        <v>22</v>
      </c>
      <c r="F3026" s="254" t="s">
        <v>1513</v>
      </c>
      <c r="G3026" s="252"/>
      <c r="H3026" s="255">
        <v>43.559</v>
      </c>
      <c r="I3026" s="256"/>
      <c r="J3026" s="252"/>
      <c r="K3026" s="252"/>
      <c r="L3026" s="257"/>
      <c r="M3026" s="258"/>
      <c r="N3026" s="259"/>
      <c r="O3026" s="259"/>
      <c r="P3026" s="259"/>
      <c r="Q3026" s="259"/>
      <c r="R3026" s="259"/>
      <c r="S3026" s="259"/>
      <c r="T3026" s="260"/>
      <c r="AT3026" s="261" t="s">
        <v>218</v>
      </c>
      <c r="AU3026" s="261" t="s">
        <v>85</v>
      </c>
      <c r="AV3026" s="12" t="s">
        <v>85</v>
      </c>
      <c r="AW3026" s="12" t="s">
        <v>39</v>
      </c>
      <c r="AX3026" s="12" t="s">
        <v>76</v>
      </c>
      <c r="AY3026" s="261" t="s">
        <v>208</v>
      </c>
    </row>
    <row r="3027" spans="2:51" s="12" customFormat="1" ht="13.5">
      <c r="B3027" s="251"/>
      <c r="C3027" s="252"/>
      <c r="D3027" s="248" t="s">
        <v>218</v>
      </c>
      <c r="E3027" s="253" t="s">
        <v>22</v>
      </c>
      <c r="F3027" s="254" t="s">
        <v>1514</v>
      </c>
      <c r="G3027" s="252"/>
      <c r="H3027" s="255">
        <v>37.963</v>
      </c>
      <c r="I3027" s="256"/>
      <c r="J3027" s="252"/>
      <c r="K3027" s="252"/>
      <c r="L3027" s="257"/>
      <c r="M3027" s="258"/>
      <c r="N3027" s="259"/>
      <c r="O3027" s="259"/>
      <c r="P3027" s="259"/>
      <c r="Q3027" s="259"/>
      <c r="R3027" s="259"/>
      <c r="S3027" s="259"/>
      <c r="T3027" s="260"/>
      <c r="AT3027" s="261" t="s">
        <v>218</v>
      </c>
      <c r="AU3027" s="261" t="s">
        <v>85</v>
      </c>
      <c r="AV3027" s="12" t="s">
        <v>85</v>
      </c>
      <c r="AW3027" s="12" t="s">
        <v>39</v>
      </c>
      <c r="AX3027" s="12" t="s">
        <v>76</v>
      </c>
      <c r="AY3027" s="261" t="s">
        <v>208</v>
      </c>
    </row>
    <row r="3028" spans="2:51" s="15" customFormat="1" ht="13.5">
      <c r="B3028" s="296"/>
      <c r="C3028" s="297"/>
      <c r="D3028" s="248" t="s">
        <v>218</v>
      </c>
      <c r="E3028" s="298" t="s">
        <v>22</v>
      </c>
      <c r="F3028" s="299" t="s">
        <v>695</v>
      </c>
      <c r="G3028" s="297"/>
      <c r="H3028" s="300">
        <v>537.444</v>
      </c>
      <c r="I3028" s="301"/>
      <c r="J3028" s="297"/>
      <c r="K3028" s="297"/>
      <c r="L3028" s="302"/>
      <c r="M3028" s="303"/>
      <c r="N3028" s="304"/>
      <c r="O3028" s="304"/>
      <c r="P3028" s="304"/>
      <c r="Q3028" s="304"/>
      <c r="R3028" s="304"/>
      <c r="S3028" s="304"/>
      <c r="T3028" s="305"/>
      <c r="AT3028" s="306" t="s">
        <v>218</v>
      </c>
      <c r="AU3028" s="306" t="s">
        <v>85</v>
      </c>
      <c r="AV3028" s="15" t="s">
        <v>104</v>
      </c>
      <c r="AW3028" s="15" t="s">
        <v>39</v>
      </c>
      <c r="AX3028" s="15" t="s">
        <v>76</v>
      </c>
      <c r="AY3028" s="306" t="s">
        <v>208</v>
      </c>
    </row>
    <row r="3029" spans="2:51" s="14" customFormat="1" ht="13.5">
      <c r="B3029" s="273"/>
      <c r="C3029" s="274"/>
      <c r="D3029" s="248" t="s">
        <v>218</v>
      </c>
      <c r="E3029" s="275" t="s">
        <v>22</v>
      </c>
      <c r="F3029" s="276" t="s">
        <v>752</v>
      </c>
      <c r="G3029" s="274"/>
      <c r="H3029" s="275" t="s">
        <v>22</v>
      </c>
      <c r="I3029" s="277"/>
      <c r="J3029" s="274"/>
      <c r="K3029" s="274"/>
      <c r="L3029" s="278"/>
      <c r="M3029" s="279"/>
      <c r="N3029" s="280"/>
      <c r="O3029" s="280"/>
      <c r="P3029" s="280"/>
      <c r="Q3029" s="280"/>
      <c r="R3029" s="280"/>
      <c r="S3029" s="280"/>
      <c r="T3029" s="281"/>
      <c r="AT3029" s="282" t="s">
        <v>218</v>
      </c>
      <c r="AU3029" s="282" t="s">
        <v>85</v>
      </c>
      <c r="AV3029" s="14" t="s">
        <v>18</v>
      </c>
      <c r="AW3029" s="14" t="s">
        <v>39</v>
      </c>
      <c r="AX3029" s="14" t="s">
        <v>76</v>
      </c>
      <c r="AY3029" s="282" t="s">
        <v>208</v>
      </c>
    </row>
    <row r="3030" spans="2:51" s="12" customFormat="1" ht="13.5">
      <c r="B3030" s="251"/>
      <c r="C3030" s="252"/>
      <c r="D3030" s="248" t="s">
        <v>218</v>
      </c>
      <c r="E3030" s="253" t="s">
        <v>22</v>
      </c>
      <c r="F3030" s="254" t="s">
        <v>1515</v>
      </c>
      <c r="G3030" s="252"/>
      <c r="H3030" s="255">
        <v>29.183</v>
      </c>
      <c r="I3030" s="256"/>
      <c r="J3030" s="252"/>
      <c r="K3030" s="252"/>
      <c r="L3030" s="257"/>
      <c r="M3030" s="258"/>
      <c r="N3030" s="259"/>
      <c r="O3030" s="259"/>
      <c r="P3030" s="259"/>
      <c r="Q3030" s="259"/>
      <c r="R3030" s="259"/>
      <c r="S3030" s="259"/>
      <c r="T3030" s="260"/>
      <c r="AT3030" s="261" t="s">
        <v>218</v>
      </c>
      <c r="AU3030" s="261" t="s">
        <v>85</v>
      </c>
      <c r="AV3030" s="12" t="s">
        <v>85</v>
      </c>
      <c r="AW3030" s="12" t="s">
        <v>39</v>
      </c>
      <c r="AX3030" s="12" t="s">
        <v>76</v>
      </c>
      <c r="AY3030" s="261" t="s">
        <v>208</v>
      </c>
    </row>
    <row r="3031" spans="2:51" s="12" customFormat="1" ht="13.5">
      <c r="B3031" s="251"/>
      <c r="C3031" s="252"/>
      <c r="D3031" s="248" t="s">
        <v>218</v>
      </c>
      <c r="E3031" s="253" t="s">
        <v>22</v>
      </c>
      <c r="F3031" s="254" t="s">
        <v>1516</v>
      </c>
      <c r="G3031" s="252"/>
      <c r="H3031" s="255">
        <v>0</v>
      </c>
      <c r="I3031" s="256"/>
      <c r="J3031" s="252"/>
      <c r="K3031" s="252"/>
      <c r="L3031" s="257"/>
      <c r="M3031" s="258"/>
      <c r="N3031" s="259"/>
      <c r="O3031" s="259"/>
      <c r="P3031" s="259"/>
      <c r="Q3031" s="259"/>
      <c r="R3031" s="259"/>
      <c r="S3031" s="259"/>
      <c r="T3031" s="260"/>
      <c r="AT3031" s="261" t="s">
        <v>218</v>
      </c>
      <c r="AU3031" s="261" t="s">
        <v>85</v>
      </c>
      <c r="AV3031" s="12" t="s">
        <v>85</v>
      </c>
      <c r="AW3031" s="12" t="s">
        <v>39</v>
      </c>
      <c r="AX3031" s="12" t="s">
        <v>76</v>
      </c>
      <c r="AY3031" s="261" t="s">
        <v>208</v>
      </c>
    </row>
    <row r="3032" spans="2:51" s="12" customFormat="1" ht="13.5">
      <c r="B3032" s="251"/>
      <c r="C3032" s="252"/>
      <c r="D3032" s="248" t="s">
        <v>218</v>
      </c>
      <c r="E3032" s="253" t="s">
        <v>22</v>
      </c>
      <c r="F3032" s="254" t="s">
        <v>1517</v>
      </c>
      <c r="G3032" s="252"/>
      <c r="H3032" s="255">
        <v>88.859</v>
      </c>
      <c r="I3032" s="256"/>
      <c r="J3032" s="252"/>
      <c r="K3032" s="252"/>
      <c r="L3032" s="257"/>
      <c r="M3032" s="258"/>
      <c r="N3032" s="259"/>
      <c r="O3032" s="259"/>
      <c r="P3032" s="259"/>
      <c r="Q3032" s="259"/>
      <c r="R3032" s="259"/>
      <c r="S3032" s="259"/>
      <c r="T3032" s="260"/>
      <c r="AT3032" s="261" t="s">
        <v>218</v>
      </c>
      <c r="AU3032" s="261" t="s">
        <v>85</v>
      </c>
      <c r="AV3032" s="12" t="s">
        <v>85</v>
      </c>
      <c r="AW3032" s="12" t="s">
        <v>39</v>
      </c>
      <c r="AX3032" s="12" t="s">
        <v>76</v>
      </c>
      <c r="AY3032" s="261" t="s">
        <v>208</v>
      </c>
    </row>
    <row r="3033" spans="2:51" s="12" customFormat="1" ht="13.5">
      <c r="B3033" s="251"/>
      <c r="C3033" s="252"/>
      <c r="D3033" s="248" t="s">
        <v>218</v>
      </c>
      <c r="E3033" s="253" t="s">
        <v>22</v>
      </c>
      <c r="F3033" s="254" t="s">
        <v>1518</v>
      </c>
      <c r="G3033" s="252"/>
      <c r="H3033" s="255">
        <v>68.35</v>
      </c>
      <c r="I3033" s="256"/>
      <c r="J3033" s="252"/>
      <c r="K3033" s="252"/>
      <c r="L3033" s="257"/>
      <c r="M3033" s="258"/>
      <c r="N3033" s="259"/>
      <c r="O3033" s="259"/>
      <c r="P3033" s="259"/>
      <c r="Q3033" s="259"/>
      <c r="R3033" s="259"/>
      <c r="S3033" s="259"/>
      <c r="T3033" s="260"/>
      <c r="AT3033" s="261" t="s">
        <v>218</v>
      </c>
      <c r="AU3033" s="261" t="s">
        <v>85</v>
      </c>
      <c r="AV3033" s="12" t="s">
        <v>85</v>
      </c>
      <c r="AW3033" s="12" t="s">
        <v>39</v>
      </c>
      <c r="AX3033" s="12" t="s">
        <v>76</v>
      </c>
      <c r="AY3033" s="261" t="s">
        <v>208</v>
      </c>
    </row>
    <row r="3034" spans="2:51" s="12" customFormat="1" ht="13.5">
      <c r="B3034" s="251"/>
      <c r="C3034" s="252"/>
      <c r="D3034" s="248" t="s">
        <v>218</v>
      </c>
      <c r="E3034" s="253" t="s">
        <v>22</v>
      </c>
      <c r="F3034" s="254" t="s">
        <v>1519</v>
      </c>
      <c r="G3034" s="252"/>
      <c r="H3034" s="255">
        <v>27.868</v>
      </c>
      <c r="I3034" s="256"/>
      <c r="J3034" s="252"/>
      <c r="K3034" s="252"/>
      <c r="L3034" s="257"/>
      <c r="M3034" s="258"/>
      <c r="N3034" s="259"/>
      <c r="O3034" s="259"/>
      <c r="P3034" s="259"/>
      <c r="Q3034" s="259"/>
      <c r="R3034" s="259"/>
      <c r="S3034" s="259"/>
      <c r="T3034" s="260"/>
      <c r="AT3034" s="261" t="s">
        <v>218</v>
      </c>
      <c r="AU3034" s="261" t="s">
        <v>85</v>
      </c>
      <c r="AV3034" s="12" t="s">
        <v>85</v>
      </c>
      <c r="AW3034" s="12" t="s">
        <v>39</v>
      </c>
      <c r="AX3034" s="12" t="s">
        <v>76</v>
      </c>
      <c r="AY3034" s="261" t="s">
        <v>208</v>
      </c>
    </row>
    <row r="3035" spans="2:51" s="12" customFormat="1" ht="13.5">
      <c r="B3035" s="251"/>
      <c r="C3035" s="252"/>
      <c r="D3035" s="248" t="s">
        <v>218</v>
      </c>
      <c r="E3035" s="253" t="s">
        <v>22</v>
      </c>
      <c r="F3035" s="254" t="s">
        <v>1520</v>
      </c>
      <c r="G3035" s="252"/>
      <c r="H3035" s="255">
        <v>68.125</v>
      </c>
      <c r="I3035" s="256"/>
      <c r="J3035" s="252"/>
      <c r="K3035" s="252"/>
      <c r="L3035" s="257"/>
      <c r="M3035" s="258"/>
      <c r="N3035" s="259"/>
      <c r="O3035" s="259"/>
      <c r="P3035" s="259"/>
      <c r="Q3035" s="259"/>
      <c r="R3035" s="259"/>
      <c r="S3035" s="259"/>
      <c r="T3035" s="260"/>
      <c r="AT3035" s="261" t="s">
        <v>218</v>
      </c>
      <c r="AU3035" s="261" t="s">
        <v>85</v>
      </c>
      <c r="AV3035" s="12" t="s">
        <v>85</v>
      </c>
      <c r="AW3035" s="12" t="s">
        <v>39</v>
      </c>
      <c r="AX3035" s="12" t="s">
        <v>76</v>
      </c>
      <c r="AY3035" s="261" t="s">
        <v>208</v>
      </c>
    </row>
    <row r="3036" spans="2:51" s="12" customFormat="1" ht="13.5">
      <c r="B3036" s="251"/>
      <c r="C3036" s="252"/>
      <c r="D3036" s="248" t="s">
        <v>218</v>
      </c>
      <c r="E3036" s="253" t="s">
        <v>22</v>
      </c>
      <c r="F3036" s="254" t="s">
        <v>1521</v>
      </c>
      <c r="G3036" s="252"/>
      <c r="H3036" s="255">
        <v>66.915</v>
      </c>
      <c r="I3036" s="256"/>
      <c r="J3036" s="252"/>
      <c r="K3036" s="252"/>
      <c r="L3036" s="257"/>
      <c r="M3036" s="258"/>
      <c r="N3036" s="259"/>
      <c r="O3036" s="259"/>
      <c r="P3036" s="259"/>
      <c r="Q3036" s="259"/>
      <c r="R3036" s="259"/>
      <c r="S3036" s="259"/>
      <c r="T3036" s="260"/>
      <c r="AT3036" s="261" t="s">
        <v>218</v>
      </c>
      <c r="AU3036" s="261" t="s">
        <v>85</v>
      </c>
      <c r="AV3036" s="12" t="s">
        <v>85</v>
      </c>
      <c r="AW3036" s="12" t="s">
        <v>39</v>
      </c>
      <c r="AX3036" s="12" t="s">
        <v>76</v>
      </c>
      <c r="AY3036" s="261" t="s">
        <v>208</v>
      </c>
    </row>
    <row r="3037" spans="2:51" s="12" customFormat="1" ht="13.5">
      <c r="B3037" s="251"/>
      <c r="C3037" s="252"/>
      <c r="D3037" s="248" t="s">
        <v>218</v>
      </c>
      <c r="E3037" s="253" t="s">
        <v>22</v>
      </c>
      <c r="F3037" s="254" t="s">
        <v>1522</v>
      </c>
      <c r="G3037" s="252"/>
      <c r="H3037" s="255">
        <v>18.468</v>
      </c>
      <c r="I3037" s="256"/>
      <c r="J3037" s="252"/>
      <c r="K3037" s="252"/>
      <c r="L3037" s="257"/>
      <c r="M3037" s="258"/>
      <c r="N3037" s="259"/>
      <c r="O3037" s="259"/>
      <c r="P3037" s="259"/>
      <c r="Q3037" s="259"/>
      <c r="R3037" s="259"/>
      <c r="S3037" s="259"/>
      <c r="T3037" s="260"/>
      <c r="AT3037" s="261" t="s">
        <v>218</v>
      </c>
      <c r="AU3037" s="261" t="s">
        <v>85</v>
      </c>
      <c r="AV3037" s="12" t="s">
        <v>85</v>
      </c>
      <c r="AW3037" s="12" t="s">
        <v>39</v>
      </c>
      <c r="AX3037" s="12" t="s">
        <v>76</v>
      </c>
      <c r="AY3037" s="261" t="s">
        <v>208</v>
      </c>
    </row>
    <row r="3038" spans="2:51" s="12" customFormat="1" ht="13.5">
      <c r="B3038" s="251"/>
      <c r="C3038" s="252"/>
      <c r="D3038" s="248" t="s">
        <v>218</v>
      </c>
      <c r="E3038" s="253" t="s">
        <v>22</v>
      </c>
      <c r="F3038" s="254" t="s">
        <v>1523</v>
      </c>
      <c r="G3038" s="252"/>
      <c r="H3038" s="255">
        <v>5.723</v>
      </c>
      <c r="I3038" s="256"/>
      <c r="J3038" s="252"/>
      <c r="K3038" s="252"/>
      <c r="L3038" s="257"/>
      <c r="M3038" s="258"/>
      <c r="N3038" s="259"/>
      <c r="O3038" s="259"/>
      <c r="P3038" s="259"/>
      <c r="Q3038" s="259"/>
      <c r="R3038" s="259"/>
      <c r="S3038" s="259"/>
      <c r="T3038" s="260"/>
      <c r="AT3038" s="261" t="s">
        <v>218</v>
      </c>
      <c r="AU3038" s="261" t="s">
        <v>85</v>
      </c>
      <c r="AV3038" s="12" t="s">
        <v>85</v>
      </c>
      <c r="AW3038" s="12" t="s">
        <v>39</v>
      </c>
      <c r="AX3038" s="12" t="s">
        <v>76</v>
      </c>
      <c r="AY3038" s="261" t="s">
        <v>208</v>
      </c>
    </row>
    <row r="3039" spans="2:51" s="12" customFormat="1" ht="13.5">
      <c r="B3039" s="251"/>
      <c r="C3039" s="252"/>
      <c r="D3039" s="248" t="s">
        <v>218</v>
      </c>
      <c r="E3039" s="253" t="s">
        <v>22</v>
      </c>
      <c r="F3039" s="254" t="s">
        <v>1524</v>
      </c>
      <c r="G3039" s="252"/>
      <c r="H3039" s="255">
        <v>13.717</v>
      </c>
      <c r="I3039" s="256"/>
      <c r="J3039" s="252"/>
      <c r="K3039" s="252"/>
      <c r="L3039" s="257"/>
      <c r="M3039" s="258"/>
      <c r="N3039" s="259"/>
      <c r="O3039" s="259"/>
      <c r="P3039" s="259"/>
      <c r="Q3039" s="259"/>
      <c r="R3039" s="259"/>
      <c r="S3039" s="259"/>
      <c r="T3039" s="260"/>
      <c r="AT3039" s="261" t="s">
        <v>218</v>
      </c>
      <c r="AU3039" s="261" t="s">
        <v>85</v>
      </c>
      <c r="AV3039" s="12" t="s">
        <v>85</v>
      </c>
      <c r="AW3039" s="12" t="s">
        <v>39</v>
      </c>
      <c r="AX3039" s="12" t="s">
        <v>76</v>
      </c>
      <c r="AY3039" s="261" t="s">
        <v>208</v>
      </c>
    </row>
    <row r="3040" spans="2:51" s="12" customFormat="1" ht="13.5">
      <c r="B3040" s="251"/>
      <c r="C3040" s="252"/>
      <c r="D3040" s="248" t="s">
        <v>218</v>
      </c>
      <c r="E3040" s="253" t="s">
        <v>22</v>
      </c>
      <c r="F3040" s="254" t="s">
        <v>1525</v>
      </c>
      <c r="G3040" s="252"/>
      <c r="H3040" s="255">
        <v>5.585</v>
      </c>
      <c r="I3040" s="256"/>
      <c r="J3040" s="252"/>
      <c r="K3040" s="252"/>
      <c r="L3040" s="257"/>
      <c r="M3040" s="258"/>
      <c r="N3040" s="259"/>
      <c r="O3040" s="259"/>
      <c r="P3040" s="259"/>
      <c r="Q3040" s="259"/>
      <c r="R3040" s="259"/>
      <c r="S3040" s="259"/>
      <c r="T3040" s="260"/>
      <c r="AT3040" s="261" t="s">
        <v>218</v>
      </c>
      <c r="AU3040" s="261" t="s">
        <v>85</v>
      </c>
      <c r="AV3040" s="12" t="s">
        <v>85</v>
      </c>
      <c r="AW3040" s="12" t="s">
        <v>39</v>
      </c>
      <c r="AX3040" s="12" t="s">
        <v>76</v>
      </c>
      <c r="AY3040" s="261" t="s">
        <v>208</v>
      </c>
    </row>
    <row r="3041" spans="2:51" s="12" customFormat="1" ht="13.5">
      <c r="B3041" s="251"/>
      <c r="C3041" s="252"/>
      <c r="D3041" s="248" t="s">
        <v>218</v>
      </c>
      <c r="E3041" s="253" t="s">
        <v>22</v>
      </c>
      <c r="F3041" s="254" t="s">
        <v>1526</v>
      </c>
      <c r="G3041" s="252"/>
      <c r="H3041" s="255">
        <v>7.648</v>
      </c>
      <c r="I3041" s="256"/>
      <c r="J3041" s="252"/>
      <c r="K3041" s="252"/>
      <c r="L3041" s="257"/>
      <c r="M3041" s="258"/>
      <c r="N3041" s="259"/>
      <c r="O3041" s="259"/>
      <c r="P3041" s="259"/>
      <c r="Q3041" s="259"/>
      <c r="R3041" s="259"/>
      <c r="S3041" s="259"/>
      <c r="T3041" s="260"/>
      <c r="AT3041" s="261" t="s">
        <v>218</v>
      </c>
      <c r="AU3041" s="261" t="s">
        <v>85</v>
      </c>
      <c r="AV3041" s="12" t="s">
        <v>85</v>
      </c>
      <c r="AW3041" s="12" t="s">
        <v>39</v>
      </c>
      <c r="AX3041" s="12" t="s">
        <v>76</v>
      </c>
      <c r="AY3041" s="261" t="s">
        <v>208</v>
      </c>
    </row>
    <row r="3042" spans="2:51" s="12" customFormat="1" ht="13.5">
      <c r="B3042" s="251"/>
      <c r="C3042" s="252"/>
      <c r="D3042" s="248" t="s">
        <v>218</v>
      </c>
      <c r="E3042" s="253" t="s">
        <v>22</v>
      </c>
      <c r="F3042" s="254" t="s">
        <v>1527</v>
      </c>
      <c r="G3042" s="252"/>
      <c r="H3042" s="255">
        <v>11.785</v>
      </c>
      <c r="I3042" s="256"/>
      <c r="J3042" s="252"/>
      <c r="K3042" s="252"/>
      <c r="L3042" s="257"/>
      <c r="M3042" s="258"/>
      <c r="N3042" s="259"/>
      <c r="O3042" s="259"/>
      <c r="P3042" s="259"/>
      <c r="Q3042" s="259"/>
      <c r="R3042" s="259"/>
      <c r="S3042" s="259"/>
      <c r="T3042" s="260"/>
      <c r="AT3042" s="261" t="s">
        <v>218</v>
      </c>
      <c r="AU3042" s="261" t="s">
        <v>85</v>
      </c>
      <c r="AV3042" s="12" t="s">
        <v>85</v>
      </c>
      <c r="AW3042" s="12" t="s">
        <v>39</v>
      </c>
      <c r="AX3042" s="12" t="s">
        <v>76</v>
      </c>
      <c r="AY3042" s="261" t="s">
        <v>208</v>
      </c>
    </row>
    <row r="3043" spans="2:51" s="12" customFormat="1" ht="13.5">
      <c r="B3043" s="251"/>
      <c r="C3043" s="252"/>
      <c r="D3043" s="248" t="s">
        <v>218</v>
      </c>
      <c r="E3043" s="253" t="s">
        <v>22</v>
      </c>
      <c r="F3043" s="254" t="s">
        <v>1528</v>
      </c>
      <c r="G3043" s="252"/>
      <c r="H3043" s="255">
        <v>6.432</v>
      </c>
      <c r="I3043" s="256"/>
      <c r="J3043" s="252"/>
      <c r="K3043" s="252"/>
      <c r="L3043" s="257"/>
      <c r="M3043" s="258"/>
      <c r="N3043" s="259"/>
      <c r="O3043" s="259"/>
      <c r="P3043" s="259"/>
      <c r="Q3043" s="259"/>
      <c r="R3043" s="259"/>
      <c r="S3043" s="259"/>
      <c r="T3043" s="260"/>
      <c r="AT3043" s="261" t="s">
        <v>218</v>
      </c>
      <c r="AU3043" s="261" t="s">
        <v>85</v>
      </c>
      <c r="AV3043" s="12" t="s">
        <v>85</v>
      </c>
      <c r="AW3043" s="12" t="s">
        <v>39</v>
      </c>
      <c r="AX3043" s="12" t="s">
        <v>76</v>
      </c>
      <c r="AY3043" s="261" t="s">
        <v>208</v>
      </c>
    </row>
    <row r="3044" spans="2:51" s="12" customFormat="1" ht="13.5">
      <c r="B3044" s="251"/>
      <c r="C3044" s="252"/>
      <c r="D3044" s="248" t="s">
        <v>218</v>
      </c>
      <c r="E3044" s="253" t="s">
        <v>22</v>
      </c>
      <c r="F3044" s="254" t="s">
        <v>1529</v>
      </c>
      <c r="G3044" s="252"/>
      <c r="H3044" s="255">
        <v>12.081</v>
      </c>
      <c r="I3044" s="256"/>
      <c r="J3044" s="252"/>
      <c r="K3044" s="252"/>
      <c r="L3044" s="257"/>
      <c r="M3044" s="258"/>
      <c r="N3044" s="259"/>
      <c r="O3044" s="259"/>
      <c r="P3044" s="259"/>
      <c r="Q3044" s="259"/>
      <c r="R3044" s="259"/>
      <c r="S3044" s="259"/>
      <c r="T3044" s="260"/>
      <c r="AT3044" s="261" t="s">
        <v>218</v>
      </c>
      <c r="AU3044" s="261" t="s">
        <v>85</v>
      </c>
      <c r="AV3044" s="12" t="s">
        <v>85</v>
      </c>
      <c r="AW3044" s="12" t="s">
        <v>39</v>
      </c>
      <c r="AX3044" s="12" t="s">
        <v>76</v>
      </c>
      <c r="AY3044" s="261" t="s">
        <v>208</v>
      </c>
    </row>
    <row r="3045" spans="2:51" s="12" customFormat="1" ht="13.5">
      <c r="B3045" s="251"/>
      <c r="C3045" s="252"/>
      <c r="D3045" s="248" t="s">
        <v>218</v>
      </c>
      <c r="E3045" s="253" t="s">
        <v>22</v>
      </c>
      <c r="F3045" s="254" t="s">
        <v>1530</v>
      </c>
      <c r="G3045" s="252"/>
      <c r="H3045" s="255">
        <v>4.383</v>
      </c>
      <c r="I3045" s="256"/>
      <c r="J3045" s="252"/>
      <c r="K3045" s="252"/>
      <c r="L3045" s="257"/>
      <c r="M3045" s="258"/>
      <c r="N3045" s="259"/>
      <c r="O3045" s="259"/>
      <c r="P3045" s="259"/>
      <c r="Q3045" s="259"/>
      <c r="R3045" s="259"/>
      <c r="S3045" s="259"/>
      <c r="T3045" s="260"/>
      <c r="AT3045" s="261" t="s">
        <v>218</v>
      </c>
      <c r="AU3045" s="261" t="s">
        <v>85</v>
      </c>
      <c r="AV3045" s="12" t="s">
        <v>85</v>
      </c>
      <c r="AW3045" s="12" t="s">
        <v>39</v>
      </c>
      <c r="AX3045" s="12" t="s">
        <v>76</v>
      </c>
      <c r="AY3045" s="261" t="s">
        <v>208</v>
      </c>
    </row>
    <row r="3046" spans="2:51" s="15" customFormat="1" ht="13.5">
      <c r="B3046" s="296"/>
      <c r="C3046" s="297"/>
      <c r="D3046" s="248" t="s">
        <v>218</v>
      </c>
      <c r="E3046" s="298" t="s">
        <v>22</v>
      </c>
      <c r="F3046" s="299" t="s">
        <v>703</v>
      </c>
      <c r="G3046" s="297"/>
      <c r="H3046" s="300">
        <v>435.122</v>
      </c>
      <c r="I3046" s="301"/>
      <c r="J3046" s="297"/>
      <c r="K3046" s="297"/>
      <c r="L3046" s="302"/>
      <c r="M3046" s="303"/>
      <c r="N3046" s="304"/>
      <c r="O3046" s="304"/>
      <c r="P3046" s="304"/>
      <c r="Q3046" s="304"/>
      <c r="R3046" s="304"/>
      <c r="S3046" s="304"/>
      <c r="T3046" s="305"/>
      <c r="AT3046" s="306" t="s">
        <v>218</v>
      </c>
      <c r="AU3046" s="306" t="s">
        <v>85</v>
      </c>
      <c r="AV3046" s="15" t="s">
        <v>104</v>
      </c>
      <c r="AW3046" s="15" t="s">
        <v>39</v>
      </c>
      <c r="AX3046" s="15" t="s">
        <v>76</v>
      </c>
      <c r="AY3046" s="306" t="s">
        <v>208</v>
      </c>
    </row>
    <row r="3047" spans="2:51" s="14" customFormat="1" ht="13.5">
      <c r="B3047" s="273"/>
      <c r="C3047" s="274"/>
      <c r="D3047" s="248" t="s">
        <v>218</v>
      </c>
      <c r="E3047" s="275" t="s">
        <v>22</v>
      </c>
      <c r="F3047" s="276" t="s">
        <v>753</v>
      </c>
      <c r="G3047" s="274"/>
      <c r="H3047" s="275" t="s">
        <v>22</v>
      </c>
      <c r="I3047" s="277"/>
      <c r="J3047" s="274"/>
      <c r="K3047" s="274"/>
      <c r="L3047" s="278"/>
      <c r="M3047" s="279"/>
      <c r="N3047" s="280"/>
      <c r="O3047" s="280"/>
      <c r="P3047" s="280"/>
      <c r="Q3047" s="280"/>
      <c r="R3047" s="280"/>
      <c r="S3047" s="280"/>
      <c r="T3047" s="281"/>
      <c r="AT3047" s="282" t="s">
        <v>218</v>
      </c>
      <c r="AU3047" s="282" t="s">
        <v>85</v>
      </c>
      <c r="AV3047" s="14" t="s">
        <v>18</v>
      </c>
      <c r="AW3047" s="14" t="s">
        <v>39</v>
      </c>
      <c r="AX3047" s="14" t="s">
        <v>76</v>
      </c>
      <c r="AY3047" s="282" t="s">
        <v>208</v>
      </c>
    </row>
    <row r="3048" spans="2:51" s="12" customFormat="1" ht="13.5">
      <c r="B3048" s="251"/>
      <c r="C3048" s="252"/>
      <c r="D3048" s="248" t="s">
        <v>218</v>
      </c>
      <c r="E3048" s="253" t="s">
        <v>22</v>
      </c>
      <c r="F3048" s="254" t="s">
        <v>1531</v>
      </c>
      <c r="G3048" s="252"/>
      <c r="H3048" s="255">
        <v>17.564</v>
      </c>
      <c r="I3048" s="256"/>
      <c r="J3048" s="252"/>
      <c r="K3048" s="252"/>
      <c r="L3048" s="257"/>
      <c r="M3048" s="258"/>
      <c r="N3048" s="259"/>
      <c r="O3048" s="259"/>
      <c r="P3048" s="259"/>
      <c r="Q3048" s="259"/>
      <c r="R3048" s="259"/>
      <c r="S3048" s="259"/>
      <c r="T3048" s="260"/>
      <c r="AT3048" s="261" t="s">
        <v>218</v>
      </c>
      <c r="AU3048" s="261" t="s">
        <v>85</v>
      </c>
      <c r="AV3048" s="12" t="s">
        <v>85</v>
      </c>
      <c r="AW3048" s="12" t="s">
        <v>39</v>
      </c>
      <c r="AX3048" s="12" t="s">
        <v>76</v>
      </c>
      <c r="AY3048" s="261" t="s">
        <v>208</v>
      </c>
    </row>
    <row r="3049" spans="2:51" s="12" customFormat="1" ht="13.5">
      <c r="B3049" s="251"/>
      <c r="C3049" s="252"/>
      <c r="D3049" s="248" t="s">
        <v>218</v>
      </c>
      <c r="E3049" s="253" t="s">
        <v>22</v>
      </c>
      <c r="F3049" s="254" t="s">
        <v>1532</v>
      </c>
      <c r="G3049" s="252"/>
      <c r="H3049" s="255">
        <v>0</v>
      </c>
      <c r="I3049" s="256"/>
      <c r="J3049" s="252"/>
      <c r="K3049" s="252"/>
      <c r="L3049" s="257"/>
      <c r="M3049" s="258"/>
      <c r="N3049" s="259"/>
      <c r="O3049" s="259"/>
      <c r="P3049" s="259"/>
      <c r="Q3049" s="259"/>
      <c r="R3049" s="259"/>
      <c r="S3049" s="259"/>
      <c r="T3049" s="260"/>
      <c r="AT3049" s="261" t="s">
        <v>218</v>
      </c>
      <c r="AU3049" s="261" t="s">
        <v>85</v>
      </c>
      <c r="AV3049" s="12" t="s">
        <v>85</v>
      </c>
      <c r="AW3049" s="12" t="s">
        <v>39</v>
      </c>
      <c r="AX3049" s="12" t="s">
        <v>76</v>
      </c>
      <c r="AY3049" s="261" t="s">
        <v>208</v>
      </c>
    </row>
    <row r="3050" spans="2:51" s="12" customFormat="1" ht="13.5">
      <c r="B3050" s="251"/>
      <c r="C3050" s="252"/>
      <c r="D3050" s="248" t="s">
        <v>218</v>
      </c>
      <c r="E3050" s="253" t="s">
        <v>22</v>
      </c>
      <c r="F3050" s="254" t="s">
        <v>1533</v>
      </c>
      <c r="G3050" s="252"/>
      <c r="H3050" s="255">
        <v>88.65</v>
      </c>
      <c r="I3050" s="256"/>
      <c r="J3050" s="252"/>
      <c r="K3050" s="252"/>
      <c r="L3050" s="257"/>
      <c r="M3050" s="258"/>
      <c r="N3050" s="259"/>
      <c r="O3050" s="259"/>
      <c r="P3050" s="259"/>
      <c r="Q3050" s="259"/>
      <c r="R3050" s="259"/>
      <c r="S3050" s="259"/>
      <c r="T3050" s="260"/>
      <c r="AT3050" s="261" t="s">
        <v>218</v>
      </c>
      <c r="AU3050" s="261" t="s">
        <v>85</v>
      </c>
      <c r="AV3050" s="12" t="s">
        <v>85</v>
      </c>
      <c r="AW3050" s="12" t="s">
        <v>39</v>
      </c>
      <c r="AX3050" s="12" t="s">
        <v>76</v>
      </c>
      <c r="AY3050" s="261" t="s">
        <v>208</v>
      </c>
    </row>
    <row r="3051" spans="2:51" s="12" customFormat="1" ht="13.5">
      <c r="B3051" s="251"/>
      <c r="C3051" s="252"/>
      <c r="D3051" s="248" t="s">
        <v>218</v>
      </c>
      <c r="E3051" s="253" t="s">
        <v>22</v>
      </c>
      <c r="F3051" s="254" t="s">
        <v>1534</v>
      </c>
      <c r="G3051" s="252"/>
      <c r="H3051" s="255">
        <v>68.125</v>
      </c>
      <c r="I3051" s="256"/>
      <c r="J3051" s="252"/>
      <c r="K3051" s="252"/>
      <c r="L3051" s="257"/>
      <c r="M3051" s="258"/>
      <c r="N3051" s="259"/>
      <c r="O3051" s="259"/>
      <c r="P3051" s="259"/>
      <c r="Q3051" s="259"/>
      <c r="R3051" s="259"/>
      <c r="S3051" s="259"/>
      <c r="T3051" s="260"/>
      <c r="AT3051" s="261" t="s">
        <v>218</v>
      </c>
      <c r="AU3051" s="261" t="s">
        <v>85</v>
      </c>
      <c r="AV3051" s="12" t="s">
        <v>85</v>
      </c>
      <c r="AW3051" s="12" t="s">
        <v>39</v>
      </c>
      <c r="AX3051" s="12" t="s">
        <v>76</v>
      </c>
      <c r="AY3051" s="261" t="s">
        <v>208</v>
      </c>
    </row>
    <row r="3052" spans="2:51" s="12" customFormat="1" ht="13.5">
      <c r="B3052" s="251"/>
      <c r="C3052" s="252"/>
      <c r="D3052" s="248" t="s">
        <v>218</v>
      </c>
      <c r="E3052" s="253" t="s">
        <v>22</v>
      </c>
      <c r="F3052" s="254" t="s">
        <v>1535</v>
      </c>
      <c r="G3052" s="252"/>
      <c r="H3052" s="255">
        <v>27.868</v>
      </c>
      <c r="I3052" s="256"/>
      <c r="J3052" s="252"/>
      <c r="K3052" s="252"/>
      <c r="L3052" s="257"/>
      <c r="M3052" s="258"/>
      <c r="N3052" s="259"/>
      <c r="O3052" s="259"/>
      <c r="P3052" s="259"/>
      <c r="Q3052" s="259"/>
      <c r="R3052" s="259"/>
      <c r="S3052" s="259"/>
      <c r="T3052" s="260"/>
      <c r="AT3052" s="261" t="s">
        <v>218</v>
      </c>
      <c r="AU3052" s="261" t="s">
        <v>85</v>
      </c>
      <c r="AV3052" s="12" t="s">
        <v>85</v>
      </c>
      <c r="AW3052" s="12" t="s">
        <v>39</v>
      </c>
      <c r="AX3052" s="12" t="s">
        <v>76</v>
      </c>
      <c r="AY3052" s="261" t="s">
        <v>208</v>
      </c>
    </row>
    <row r="3053" spans="2:51" s="12" customFormat="1" ht="13.5">
      <c r="B3053" s="251"/>
      <c r="C3053" s="252"/>
      <c r="D3053" s="248" t="s">
        <v>218</v>
      </c>
      <c r="E3053" s="253" t="s">
        <v>22</v>
      </c>
      <c r="F3053" s="254" t="s">
        <v>1536</v>
      </c>
      <c r="G3053" s="252"/>
      <c r="H3053" s="255">
        <v>68.125</v>
      </c>
      <c r="I3053" s="256"/>
      <c r="J3053" s="252"/>
      <c r="K3053" s="252"/>
      <c r="L3053" s="257"/>
      <c r="M3053" s="258"/>
      <c r="N3053" s="259"/>
      <c r="O3053" s="259"/>
      <c r="P3053" s="259"/>
      <c r="Q3053" s="259"/>
      <c r="R3053" s="259"/>
      <c r="S3053" s="259"/>
      <c r="T3053" s="260"/>
      <c r="AT3053" s="261" t="s">
        <v>218</v>
      </c>
      <c r="AU3053" s="261" t="s">
        <v>85</v>
      </c>
      <c r="AV3053" s="12" t="s">
        <v>85</v>
      </c>
      <c r="AW3053" s="12" t="s">
        <v>39</v>
      </c>
      <c r="AX3053" s="12" t="s">
        <v>76</v>
      </c>
      <c r="AY3053" s="261" t="s">
        <v>208</v>
      </c>
    </row>
    <row r="3054" spans="2:51" s="12" customFormat="1" ht="13.5">
      <c r="B3054" s="251"/>
      <c r="C3054" s="252"/>
      <c r="D3054" s="248" t="s">
        <v>218</v>
      </c>
      <c r="E3054" s="253" t="s">
        <v>22</v>
      </c>
      <c r="F3054" s="254" t="s">
        <v>1537</v>
      </c>
      <c r="G3054" s="252"/>
      <c r="H3054" s="255">
        <v>66.94</v>
      </c>
      <c r="I3054" s="256"/>
      <c r="J3054" s="252"/>
      <c r="K3054" s="252"/>
      <c r="L3054" s="257"/>
      <c r="M3054" s="258"/>
      <c r="N3054" s="259"/>
      <c r="O3054" s="259"/>
      <c r="P3054" s="259"/>
      <c r="Q3054" s="259"/>
      <c r="R3054" s="259"/>
      <c r="S3054" s="259"/>
      <c r="T3054" s="260"/>
      <c r="AT3054" s="261" t="s">
        <v>218</v>
      </c>
      <c r="AU3054" s="261" t="s">
        <v>85</v>
      </c>
      <c r="AV3054" s="12" t="s">
        <v>85</v>
      </c>
      <c r="AW3054" s="12" t="s">
        <v>39</v>
      </c>
      <c r="AX3054" s="12" t="s">
        <v>76</v>
      </c>
      <c r="AY3054" s="261" t="s">
        <v>208</v>
      </c>
    </row>
    <row r="3055" spans="2:51" s="12" customFormat="1" ht="13.5">
      <c r="B3055" s="251"/>
      <c r="C3055" s="252"/>
      <c r="D3055" s="248" t="s">
        <v>218</v>
      </c>
      <c r="E3055" s="253" t="s">
        <v>22</v>
      </c>
      <c r="F3055" s="254" t="s">
        <v>1538</v>
      </c>
      <c r="G3055" s="252"/>
      <c r="H3055" s="255">
        <v>18.468</v>
      </c>
      <c r="I3055" s="256"/>
      <c r="J3055" s="252"/>
      <c r="K3055" s="252"/>
      <c r="L3055" s="257"/>
      <c r="M3055" s="258"/>
      <c r="N3055" s="259"/>
      <c r="O3055" s="259"/>
      <c r="P3055" s="259"/>
      <c r="Q3055" s="259"/>
      <c r="R3055" s="259"/>
      <c r="S3055" s="259"/>
      <c r="T3055" s="260"/>
      <c r="AT3055" s="261" t="s">
        <v>218</v>
      </c>
      <c r="AU3055" s="261" t="s">
        <v>85</v>
      </c>
      <c r="AV3055" s="12" t="s">
        <v>85</v>
      </c>
      <c r="AW3055" s="12" t="s">
        <v>39</v>
      </c>
      <c r="AX3055" s="12" t="s">
        <v>76</v>
      </c>
      <c r="AY3055" s="261" t="s">
        <v>208</v>
      </c>
    </row>
    <row r="3056" spans="2:51" s="12" customFormat="1" ht="13.5">
      <c r="B3056" s="251"/>
      <c r="C3056" s="252"/>
      <c r="D3056" s="248" t="s">
        <v>218</v>
      </c>
      <c r="E3056" s="253" t="s">
        <v>22</v>
      </c>
      <c r="F3056" s="254" t="s">
        <v>1539</v>
      </c>
      <c r="G3056" s="252"/>
      <c r="H3056" s="255">
        <v>5.735</v>
      </c>
      <c r="I3056" s="256"/>
      <c r="J3056" s="252"/>
      <c r="K3056" s="252"/>
      <c r="L3056" s="257"/>
      <c r="M3056" s="258"/>
      <c r="N3056" s="259"/>
      <c r="O3056" s="259"/>
      <c r="P3056" s="259"/>
      <c r="Q3056" s="259"/>
      <c r="R3056" s="259"/>
      <c r="S3056" s="259"/>
      <c r="T3056" s="260"/>
      <c r="AT3056" s="261" t="s">
        <v>218</v>
      </c>
      <c r="AU3056" s="261" t="s">
        <v>85</v>
      </c>
      <c r="AV3056" s="12" t="s">
        <v>85</v>
      </c>
      <c r="AW3056" s="12" t="s">
        <v>39</v>
      </c>
      <c r="AX3056" s="12" t="s">
        <v>76</v>
      </c>
      <c r="AY3056" s="261" t="s">
        <v>208</v>
      </c>
    </row>
    <row r="3057" spans="2:51" s="12" customFormat="1" ht="13.5">
      <c r="B3057" s="251"/>
      <c r="C3057" s="252"/>
      <c r="D3057" s="248" t="s">
        <v>218</v>
      </c>
      <c r="E3057" s="253" t="s">
        <v>22</v>
      </c>
      <c r="F3057" s="254" t="s">
        <v>1540</v>
      </c>
      <c r="G3057" s="252"/>
      <c r="H3057" s="255">
        <v>13.717</v>
      </c>
      <c r="I3057" s="256"/>
      <c r="J3057" s="252"/>
      <c r="K3057" s="252"/>
      <c r="L3057" s="257"/>
      <c r="M3057" s="258"/>
      <c r="N3057" s="259"/>
      <c r="O3057" s="259"/>
      <c r="P3057" s="259"/>
      <c r="Q3057" s="259"/>
      <c r="R3057" s="259"/>
      <c r="S3057" s="259"/>
      <c r="T3057" s="260"/>
      <c r="AT3057" s="261" t="s">
        <v>218</v>
      </c>
      <c r="AU3057" s="261" t="s">
        <v>85</v>
      </c>
      <c r="AV3057" s="12" t="s">
        <v>85</v>
      </c>
      <c r="AW3057" s="12" t="s">
        <v>39</v>
      </c>
      <c r="AX3057" s="12" t="s">
        <v>76</v>
      </c>
      <c r="AY3057" s="261" t="s">
        <v>208</v>
      </c>
    </row>
    <row r="3058" spans="2:51" s="12" customFormat="1" ht="13.5">
      <c r="B3058" s="251"/>
      <c r="C3058" s="252"/>
      <c r="D3058" s="248" t="s">
        <v>218</v>
      </c>
      <c r="E3058" s="253" t="s">
        <v>22</v>
      </c>
      <c r="F3058" s="254" t="s">
        <v>1541</v>
      </c>
      <c r="G3058" s="252"/>
      <c r="H3058" s="255">
        <v>5.585</v>
      </c>
      <c r="I3058" s="256"/>
      <c r="J3058" s="252"/>
      <c r="K3058" s="252"/>
      <c r="L3058" s="257"/>
      <c r="M3058" s="258"/>
      <c r="N3058" s="259"/>
      <c r="O3058" s="259"/>
      <c r="P3058" s="259"/>
      <c r="Q3058" s="259"/>
      <c r="R3058" s="259"/>
      <c r="S3058" s="259"/>
      <c r="T3058" s="260"/>
      <c r="AT3058" s="261" t="s">
        <v>218</v>
      </c>
      <c r="AU3058" s="261" t="s">
        <v>85</v>
      </c>
      <c r="AV3058" s="12" t="s">
        <v>85</v>
      </c>
      <c r="AW3058" s="12" t="s">
        <v>39</v>
      </c>
      <c r="AX3058" s="12" t="s">
        <v>76</v>
      </c>
      <c r="AY3058" s="261" t="s">
        <v>208</v>
      </c>
    </row>
    <row r="3059" spans="2:51" s="12" customFormat="1" ht="13.5">
      <c r="B3059" s="251"/>
      <c r="C3059" s="252"/>
      <c r="D3059" s="248" t="s">
        <v>218</v>
      </c>
      <c r="E3059" s="253" t="s">
        <v>22</v>
      </c>
      <c r="F3059" s="254" t="s">
        <v>1542</v>
      </c>
      <c r="G3059" s="252"/>
      <c r="H3059" s="255">
        <v>7.265</v>
      </c>
      <c r="I3059" s="256"/>
      <c r="J3059" s="252"/>
      <c r="K3059" s="252"/>
      <c r="L3059" s="257"/>
      <c r="M3059" s="258"/>
      <c r="N3059" s="259"/>
      <c r="O3059" s="259"/>
      <c r="P3059" s="259"/>
      <c r="Q3059" s="259"/>
      <c r="R3059" s="259"/>
      <c r="S3059" s="259"/>
      <c r="T3059" s="260"/>
      <c r="AT3059" s="261" t="s">
        <v>218</v>
      </c>
      <c r="AU3059" s="261" t="s">
        <v>85</v>
      </c>
      <c r="AV3059" s="12" t="s">
        <v>85</v>
      </c>
      <c r="AW3059" s="12" t="s">
        <v>39</v>
      </c>
      <c r="AX3059" s="12" t="s">
        <v>76</v>
      </c>
      <c r="AY3059" s="261" t="s">
        <v>208</v>
      </c>
    </row>
    <row r="3060" spans="2:51" s="12" customFormat="1" ht="13.5">
      <c r="B3060" s="251"/>
      <c r="C3060" s="252"/>
      <c r="D3060" s="248" t="s">
        <v>218</v>
      </c>
      <c r="E3060" s="253" t="s">
        <v>22</v>
      </c>
      <c r="F3060" s="254" t="s">
        <v>1543</v>
      </c>
      <c r="G3060" s="252"/>
      <c r="H3060" s="255">
        <v>12.516</v>
      </c>
      <c r="I3060" s="256"/>
      <c r="J3060" s="252"/>
      <c r="K3060" s="252"/>
      <c r="L3060" s="257"/>
      <c r="M3060" s="258"/>
      <c r="N3060" s="259"/>
      <c r="O3060" s="259"/>
      <c r="P3060" s="259"/>
      <c r="Q3060" s="259"/>
      <c r="R3060" s="259"/>
      <c r="S3060" s="259"/>
      <c r="T3060" s="260"/>
      <c r="AT3060" s="261" t="s">
        <v>218</v>
      </c>
      <c r="AU3060" s="261" t="s">
        <v>85</v>
      </c>
      <c r="AV3060" s="12" t="s">
        <v>85</v>
      </c>
      <c r="AW3060" s="12" t="s">
        <v>39</v>
      </c>
      <c r="AX3060" s="12" t="s">
        <v>76</v>
      </c>
      <c r="AY3060" s="261" t="s">
        <v>208</v>
      </c>
    </row>
    <row r="3061" spans="2:51" s="12" customFormat="1" ht="13.5">
      <c r="B3061" s="251"/>
      <c r="C3061" s="252"/>
      <c r="D3061" s="248" t="s">
        <v>218</v>
      </c>
      <c r="E3061" s="253" t="s">
        <v>22</v>
      </c>
      <c r="F3061" s="254" t="s">
        <v>1544</v>
      </c>
      <c r="G3061" s="252"/>
      <c r="H3061" s="255">
        <v>6.432</v>
      </c>
      <c r="I3061" s="256"/>
      <c r="J3061" s="252"/>
      <c r="K3061" s="252"/>
      <c r="L3061" s="257"/>
      <c r="M3061" s="258"/>
      <c r="N3061" s="259"/>
      <c r="O3061" s="259"/>
      <c r="P3061" s="259"/>
      <c r="Q3061" s="259"/>
      <c r="R3061" s="259"/>
      <c r="S3061" s="259"/>
      <c r="T3061" s="260"/>
      <c r="AT3061" s="261" t="s">
        <v>218</v>
      </c>
      <c r="AU3061" s="261" t="s">
        <v>85</v>
      </c>
      <c r="AV3061" s="12" t="s">
        <v>85</v>
      </c>
      <c r="AW3061" s="12" t="s">
        <v>39</v>
      </c>
      <c r="AX3061" s="12" t="s">
        <v>76</v>
      </c>
      <c r="AY3061" s="261" t="s">
        <v>208</v>
      </c>
    </row>
    <row r="3062" spans="2:51" s="12" customFormat="1" ht="13.5">
      <c r="B3062" s="251"/>
      <c r="C3062" s="252"/>
      <c r="D3062" s="248" t="s">
        <v>218</v>
      </c>
      <c r="E3062" s="253" t="s">
        <v>22</v>
      </c>
      <c r="F3062" s="254" t="s">
        <v>1545</v>
      </c>
      <c r="G3062" s="252"/>
      <c r="H3062" s="255">
        <v>12.66</v>
      </c>
      <c r="I3062" s="256"/>
      <c r="J3062" s="252"/>
      <c r="K3062" s="252"/>
      <c r="L3062" s="257"/>
      <c r="M3062" s="258"/>
      <c r="N3062" s="259"/>
      <c r="O3062" s="259"/>
      <c r="P3062" s="259"/>
      <c r="Q3062" s="259"/>
      <c r="R3062" s="259"/>
      <c r="S3062" s="259"/>
      <c r="T3062" s="260"/>
      <c r="AT3062" s="261" t="s">
        <v>218</v>
      </c>
      <c r="AU3062" s="261" t="s">
        <v>85</v>
      </c>
      <c r="AV3062" s="12" t="s">
        <v>85</v>
      </c>
      <c r="AW3062" s="12" t="s">
        <v>39</v>
      </c>
      <c r="AX3062" s="12" t="s">
        <v>76</v>
      </c>
      <c r="AY3062" s="261" t="s">
        <v>208</v>
      </c>
    </row>
    <row r="3063" spans="2:51" s="12" customFormat="1" ht="13.5">
      <c r="B3063" s="251"/>
      <c r="C3063" s="252"/>
      <c r="D3063" s="248" t="s">
        <v>218</v>
      </c>
      <c r="E3063" s="253" t="s">
        <v>22</v>
      </c>
      <c r="F3063" s="254" t="s">
        <v>1546</v>
      </c>
      <c r="G3063" s="252"/>
      <c r="H3063" s="255">
        <v>4.627</v>
      </c>
      <c r="I3063" s="256"/>
      <c r="J3063" s="252"/>
      <c r="K3063" s="252"/>
      <c r="L3063" s="257"/>
      <c r="M3063" s="258"/>
      <c r="N3063" s="259"/>
      <c r="O3063" s="259"/>
      <c r="P3063" s="259"/>
      <c r="Q3063" s="259"/>
      <c r="R3063" s="259"/>
      <c r="S3063" s="259"/>
      <c r="T3063" s="260"/>
      <c r="AT3063" s="261" t="s">
        <v>218</v>
      </c>
      <c r="AU3063" s="261" t="s">
        <v>85</v>
      </c>
      <c r="AV3063" s="12" t="s">
        <v>85</v>
      </c>
      <c r="AW3063" s="12" t="s">
        <v>39</v>
      </c>
      <c r="AX3063" s="12" t="s">
        <v>76</v>
      </c>
      <c r="AY3063" s="261" t="s">
        <v>208</v>
      </c>
    </row>
    <row r="3064" spans="2:51" s="15" customFormat="1" ht="13.5">
      <c r="B3064" s="296"/>
      <c r="C3064" s="297"/>
      <c r="D3064" s="248" t="s">
        <v>218</v>
      </c>
      <c r="E3064" s="298" t="s">
        <v>22</v>
      </c>
      <c r="F3064" s="299" t="s">
        <v>710</v>
      </c>
      <c r="G3064" s="297"/>
      <c r="H3064" s="300">
        <v>424.277</v>
      </c>
      <c r="I3064" s="301"/>
      <c r="J3064" s="297"/>
      <c r="K3064" s="297"/>
      <c r="L3064" s="302"/>
      <c r="M3064" s="303"/>
      <c r="N3064" s="304"/>
      <c r="O3064" s="304"/>
      <c r="P3064" s="304"/>
      <c r="Q3064" s="304"/>
      <c r="R3064" s="304"/>
      <c r="S3064" s="304"/>
      <c r="T3064" s="305"/>
      <c r="AT3064" s="306" t="s">
        <v>218</v>
      </c>
      <c r="AU3064" s="306" t="s">
        <v>85</v>
      </c>
      <c r="AV3064" s="15" t="s">
        <v>104</v>
      </c>
      <c r="AW3064" s="15" t="s">
        <v>39</v>
      </c>
      <c r="AX3064" s="15" t="s">
        <v>76</v>
      </c>
      <c r="AY3064" s="306" t="s">
        <v>208</v>
      </c>
    </row>
    <row r="3065" spans="2:51" s="14" customFormat="1" ht="13.5">
      <c r="B3065" s="273"/>
      <c r="C3065" s="274"/>
      <c r="D3065" s="248" t="s">
        <v>218</v>
      </c>
      <c r="E3065" s="275" t="s">
        <v>22</v>
      </c>
      <c r="F3065" s="276" t="s">
        <v>3121</v>
      </c>
      <c r="G3065" s="274"/>
      <c r="H3065" s="275" t="s">
        <v>22</v>
      </c>
      <c r="I3065" s="277"/>
      <c r="J3065" s="274"/>
      <c r="K3065" s="274"/>
      <c r="L3065" s="278"/>
      <c r="M3065" s="279"/>
      <c r="N3065" s="280"/>
      <c r="O3065" s="280"/>
      <c r="P3065" s="280"/>
      <c r="Q3065" s="280"/>
      <c r="R3065" s="280"/>
      <c r="S3065" s="280"/>
      <c r="T3065" s="281"/>
      <c r="AT3065" s="282" t="s">
        <v>218</v>
      </c>
      <c r="AU3065" s="282" t="s">
        <v>85</v>
      </c>
      <c r="AV3065" s="14" t="s">
        <v>18</v>
      </c>
      <c r="AW3065" s="14" t="s">
        <v>39</v>
      </c>
      <c r="AX3065" s="14" t="s">
        <v>76</v>
      </c>
      <c r="AY3065" s="282" t="s">
        <v>208</v>
      </c>
    </row>
    <row r="3066" spans="2:51" s="14" customFormat="1" ht="13.5">
      <c r="B3066" s="273"/>
      <c r="C3066" s="274"/>
      <c r="D3066" s="248" t="s">
        <v>218</v>
      </c>
      <c r="E3066" s="275" t="s">
        <v>22</v>
      </c>
      <c r="F3066" s="276" t="s">
        <v>1146</v>
      </c>
      <c r="G3066" s="274"/>
      <c r="H3066" s="275" t="s">
        <v>22</v>
      </c>
      <c r="I3066" s="277"/>
      <c r="J3066" s="274"/>
      <c r="K3066" s="274"/>
      <c r="L3066" s="278"/>
      <c r="M3066" s="279"/>
      <c r="N3066" s="280"/>
      <c r="O3066" s="280"/>
      <c r="P3066" s="280"/>
      <c r="Q3066" s="280"/>
      <c r="R3066" s="280"/>
      <c r="S3066" s="280"/>
      <c r="T3066" s="281"/>
      <c r="AT3066" s="282" t="s">
        <v>218</v>
      </c>
      <c r="AU3066" s="282" t="s">
        <v>85</v>
      </c>
      <c r="AV3066" s="14" t="s">
        <v>18</v>
      </c>
      <c r="AW3066" s="14" t="s">
        <v>39</v>
      </c>
      <c r="AX3066" s="14" t="s">
        <v>76</v>
      </c>
      <c r="AY3066" s="282" t="s">
        <v>208</v>
      </c>
    </row>
    <row r="3067" spans="2:51" s="12" customFormat="1" ht="13.5">
      <c r="B3067" s="251"/>
      <c r="C3067" s="252"/>
      <c r="D3067" s="248" t="s">
        <v>218</v>
      </c>
      <c r="E3067" s="253" t="s">
        <v>22</v>
      </c>
      <c r="F3067" s="254" t="s">
        <v>1147</v>
      </c>
      <c r="G3067" s="252"/>
      <c r="H3067" s="255">
        <v>7.347</v>
      </c>
      <c r="I3067" s="256"/>
      <c r="J3067" s="252"/>
      <c r="K3067" s="252"/>
      <c r="L3067" s="257"/>
      <c r="M3067" s="258"/>
      <c r="N3067" s="259"/>
      <c r="O3067" s="259"/>
      <c r="P3067" s="259"/>
      <c r="Q3067" s="259"/>
      <c r="R3067" s="259"/>
      <c r="S3067" s="259"/>
      <c r="T3067" s="260"/>
      <c r="AT3067" s="261" t="s">
        <v>218</v>
      </c>
      <c r="AU3067" s="261" t="s">
        <v>85</v>
      </c>
      <c r="AV3067" s="12" t="s">
        <v>85</v>
      </c>
      <c r="AW3067" s="12" t="s">
        <v>39</v>
      </c>
      <c r="AX3067" s="12" t="s">
        <v>76</v>
      </c>
      <c r="AY3067" s="261" t="s">
        <v>208</v>
      </c>
    </row>
    <row r="3068" spans="2:51" s="12" customFormat="1" ht="13.5">
      <c r="B3068" s="251"/>
      <c r="C3068" s="252"/>
      <c r="D3068" s="248" t="s">
        <v>218</v>
      </c>
      <c r="E3068" s="253" t="s">
        <v>22</v>
      </c>
      <c r="F3068" s="254" t="s">
        <v>1148</v>
      </c>
      <c r="G3068" s="252"/>
      <c r="H3068" s="255">
        <v>104.243</v>
      </c>
      <c r="I3068" s="256"/>
      <c r="J3068" s="252"/>
      <c r="K3068" s="252"/>
      <c r="L3068" s="257"/>
      <c r="M3068" s="258"/>
      <c r="N3068" s="259"/>
      <c r="O3068" s="259"/>
      <c r="P3068" s="259"/>
      <c r="Q3068" s="259"/>
      <c r="R3068" s="259"/>
      <c r="S3068" s="259"/>
      <c r="T3068" s="260"/>
      <c r="AT3068" s="261" t="s">
        <v>218</v>
      </c>
      <c r="AU3068" s="261" t="s">
        <v>85</v>
      </c>
      <c r="AV3068" s="12" t="s">
        <v>85</v>
      </c>
      <c r="AW3068" s="12" t="s">
        <v>39</v>
      </c>
      <c r="AX3068" s="12" t="s">
        <v>76</v>
      </c>
      <c r="AY3068" s="261" t="s">
        <v>208</v>
      </c>
    </row>
    <row r="3069" spans="2:51" s="12" customFormat="1" ht="13.5">
      <c r="B3069" s="251"/>
      <c r="C3069" s="252"/>
      <c r="D3069" s="248" t="s">
        <v>218</v>
      </c>
      <c r="E3069" s="253" t="s">
        <v>22</v>
      </c>
      <c r="F3069" s="254" t="s">
        <v>1149</v>
      </c>
      <c r="G3069" s="252"/>
      <c r="H3069" s="255">
        <v>23.471</v>
      </c>
      <c r="I3069" s="256"/>
      <c r="J3069" s="252"/>
      <c r="K3069" s="252"/>
      <c r="L3069" s="257"/>
      <c r="M3069" s="258"/>
      <c r="N3069" s="259"/>
      <c r="O3069" s="259"/>
      <c r="P3069" s="259"/>
      <c r="Q3069" s="259"/>
      <c r="R3069" s="259"/>
      <c r="S3069" s="259"/>
      <c r="T3069" s="260"/>
      <c r="AT3069" s="261" t="s">
        <v>218</v>
      </c>
      <c r="AU3069" s="261" t="s">
        <v>85</v>
      </c>
      <c r="AV3069" s="12" t="s">
        <v>85</v>
      </c>
      <c r="AW3069" s="12" t="s">
        <v>39</v>
      </c>
      <c r="AX3069" s="12" t="s">
        <v>76</v>
      </c>
      <c r="AY3069" s="261" t="s">
        <v>208</v>
      </c>
    </row>
    <row r="3070" spans="2:51" s="12" customFormat="1" ht="13.5">
      <c r="B3070" s="251"/>
      <c r="C3070" s="252"/>
      <c r="D3070" s="248" t="s">
        <v>218</v>
      </c>
      <c r="E3070" s="253" t="s">
        <v>22</v>
      </c>
      <c r="F3070" s="254" t="s">
        <v>1150</v>
      </c>
      <c r="G3070" s="252"/>
      <c r="H3070" s="255">
        <v>183.076</v>
      </c>
      <c r="I3070" s="256"/>
      <c r="J3070" s="252"/>
      <c r="K3070" s="252"/>
      <c r="L3070" s="257"/>
      <c r="M3070" s="258"/>
      <c r="N3070" s="259"/>
      <c r="O3070" s="259"/>
      <c r="P3070" s="259"/>
      <c r="Q3070" s="259"/>
      <c r="R3070" s="259"/>
      <c r="S3070" s="259"/>
      <c r="T3070" s="260"/>
      <c r="AT3070" s="261" t="s">
        <v>218</v>
      </c>
      <c r="AU3070" s="261" t="s">
        <v>85</v>
      </c>
      <c r="AV3070" s="12" t="s">
        <v>85</v>
      </c>
      <c r="AW3070" s="12" t="s">
        <v>39</v>
      </c>
      <c r="AX3070" s="12" t="s">
        <v>76</v>
      </c>
      <c r="AY3070" s="261" t="s">
        <v>208</v>
      </c>
    </row>
    <row r="3071" spans="2:51" s="12" customFormat="1" ht="13.5">
      <c r="B3071" s="251"/>
      <c r="C3071" s="252"/>
      <c r="D3071" s="248" t="s">
        <v>218</v>
      </c>
      <c r="E3071" s="253" t="s">
        <v>22</v>
      </c>
      <c r="F3071" s="254" t="s">
        <v>1151</v>
      </c>
      <c r="G3071" s="252"/>
      <c r="H3071" s="255">
        <v>18.01</v>
      </c>
      <c r="I3071" s="256"/>
      <c r="J3071" s="252"/>
      <c r="K3071" s="252"/>
      <c r="L3071" s="257"/>
      <c r="M3071" s="258"/>
      <c r="N3071" s="259"/>
      <c r="O3071" s="259"/>
      <c r="P3071" s="259"/>
      <c r="Q3071" s="259"/>
      <c r="R3071" s="259"/>
      <c r="S3071" s="259"/>
      <c r="T3071" s="260"/>
      <c r="AT3071" s="261" t="s">
        <v>218</v>
      </c>
      <c r="AU3071" s="261" t="s">
        <v>85</v>
      </c>
      <c r="AV3071" s="12" t="s">
        <v>85</v>
      </c>
      <c r="AW3071" s="12" t="s">
        <v>39</v>
      </c>
      <c r="AX3071" s="12" t="s">
        <v>76</v>
      </c>
      <c r="AY3071" s="261" t="s">
        <v>208</v>
      </c>
    </row>
    <row r="3072" spans="2:51" s="12" customFormat="1" ht="13.5">
      <c r="B3072" s="251"/>
      <c r="C3072" s="252"/>
      <c r="D3072" s="248" t="s">
        <v>218</v>
      </c>
      <c r="E3072" s="253" t="s">
        <v>22</v>
      </c>
      <c r="F3072" s="254" t="s">
        <v>1152</v>
      </c>
      <c r="G3072" s="252"/>
      <c r="H3072" s="255">
        <v>23.93</v>
      </c>
      <c r="I3072" s="256"/>
      <c r="J3072" s="252"/>
      <c r="K3072" s="252"/>
      <c r="L3072" s="257"/>
      <c r="M3072" s="258"/>
      <c r="N3072" s="259"/>
      <c r="O3072" s="259"/>
      <c r="P3072" s="259"/>
      <c r="Q3072" s="259"/>
      <c r="R3072" s="259"/>
      <c r="S3072" s="259"/>
      <c r="T3072" s="260"/>
      <c r="AT3072" s="261" t="s">
        <v>218</v>
      </c>
      <c r="AU3072" s="261" t="s">
        <v>85</v>
      </c>
      <c r="AV3072" s="12" t="s">
        <v>85</v>
      </c>
      <c r="AW3072" s="12" t="s">
        <v>39</v>
      </c>
      <c r="AX3072" s="12" t="s">
        <v>76</v>
      </c>
      <c r="AY3072" s="261" t="s">
        <v>208</v>
      </c>
    </row>
    <row r="3073" spans="2:51" s="12" customFormat="1" ht="13.5">
      <c r="B3073" s="251"/>
      <c r="C3073" s="252"/>
      <c r="D3073" s="248" t="s">
        <v>218</v>
      </c>
      <c r="E3073" s="253" t="s">
        <v>22</v>
      </c>
      <c r="F3073" s="254" t="s">
        <v>1153</v>
      </c>
      <c r="G3073" s="252"/>
      <c r="H3073" s="255">
        <v>15.61</v>
      </c>
      <c r="I3073" s="256"/>
      <c r="J3073" s="252"/>
      <c r="K3073" s="252"/>
      <c r="L3073" s="257"/>
      <c r="M3073" s="258"/>
      <c r="N3073" s="259"/>
      <c r="O3073" s="259"/>
      <c r="P3073" s="259"/>
      <c r="Q3073" s="259"/>
      <c r="R3073" s="259"/>
      <c r="S3073" s="259"/>
      <c r="T3073" s="260"/>
      <c r="AT3073" s="261" t="s">
        <v>218</v>
      </c>
      <c r="AU3073" s="261" t="s">
        <v>85</v>
      </c>
      <c r="AV3073" s="12" t="s">
        <v>85</v>
      </c>
      <c r="AW3073" s="12" t="s">
        <v>39</v>
      </c>
      <c r="AX3073" s="12" t="s">
        <v>76</v>
      </c>
      <c r="AY3073" s="261" t="s">
        <v>208</v>
      </c>
    </row>
    <row r="3074" spans="2:51" s="12" customFormat="1" ht="13.5">
      <c r="B3074" s="251"/>
      <c r="C3074" s="252"/>
      <c r="D3074" s="248" t="s">
        <v>218</v>
      </c>
      <c r="E3074" s="253" t="s">
        <v>22</v>
      </c>
      <c r="F3074" s="254" t="s">
        <v>1154</v>
      </c>
      <c r="G3074" s="252"/>
      <c r="H3074" s="255">
        <v>25.1</v>
      </c>
      <c r="I3074" s="256"/>
      <c r="J3074" s="252"/>
      <c r="K3074" s="252"/>
      <c r="L3074" s="257"/>
      <c r="M3074" s="258"/>
      <c r="N3074" s="259"/>
      <c r="O3074" s="259"/>
      <c r="P3074" s="259"/>
      <c r="Q3074" s="259"/>
      <c r="R3074" s="259"/>
      <c r="S3074" s="259"/>
      <c r="T3074" s="260"/>
      <c r="AT3074" s="261" t="s">
        <v>218</v>
      </c>
      <c r="AU3074" s="261" t="s">
        <v>85</v>
      </c>
      <c r="AV3074" s="12" t="s">
        <v>85</v>
      </c>
      <c r="AW3074" s="12" t="s">
        <v>39</v>
      </c>
      <c r="AX3074" s="12" t="s">
        <v>76</v>
      </c>
      <c r="AY3074" s="261" t="s">
        <v>208</v>
      </c>
    </row>
    <row r="3075" spans="2:51" s="12" customFormat="1" ht="13.5">
      <c r="B3075" s="251"/>
      <c r="C3075" s="252"/>
      <c r="D3075" s="248" t="s">
        <v>218</v>
      </c>
      <c r="E3075" s="253" t="s">
        <v>22</v>
      </c>
      <c r="F3075" s="254" t="s">
        <v>1155</v>
      </c>
      <c r="G3075" s="252"/>
      <c r="H3075" s="255">
        <v>25.25</v>
      </c>
      <c r="I3075" s="256"/>
      <c r="J3075" s="252"/>
      <c r="K3075" s="252"/>
      <c r="L3075" s="257"/>
      <c r="M3075" s="258"/>
      <c r="N3075" s="259"/>
      <c r="O3075" s="259"/>
      <c r="P3075" s="259"/>
      <c r="Q3075" s="259"/>
      <c r="R3075" s="259"/>
      <c r="S3075" s="259"/>
      <c r="T3075" s="260"/>
      <c r="AT3075" s="261" t="s">
        <v>218</v>
      </c>
      <c r="AU3075" s="261" t="s">
        <v>85</v>
      </c>
      <c r="AV3075" s="12" t="s">
        <v>85</v>
      </c>
      <c r="AW3075" s="12" t="s">
        <v>39</v>
      </c>
      <c r="AX3075" s="12" t="s">
        <v>76</v>
      </c>
      <c r="AY3075" s="261" t="s">
        <v>208</v>
      </c>
    </row>
    <row r="3076" spans="2:51" s="12" customFormat="1" ht="13.5">
      <c r="B3076" s="251"/>
      <c r="C3076" s="252"/>
      <c r="D3076" s="248" t="s">
        <v>218</v>
      </c>
      <c r="E3076" s="253" t="s">
        <v>22</v>
      </c>
      <c r="F3076" s="254" t="s">
        <v>1156</v>
      </c>
      <c r="G3076" s="252"/>
      <c r="H3076" s="255">
        <v>98.697</v>
      </c>
      <c r="I3076" s="256"/>
      <c r="J3076" s="252"/>
      <c r="K3076" s="252"/>
      <c r="L3076" s="257"/>
      <c r="M3076" s="258"/>
      <c r="N3076" s="259"/>
      <c r="O3076" s="259"/>
      <c r="P3076" s="259"/>
      <c r="Q3076" s="259"/>
      <c r="R3076" s="259"/>
      <c r="S3076" s="259"/>
      <c r="T3076" s="260"/>
      <c r="AT3076" s="261" t="s">
        <v>218</v>
      </c>
      <c r="AU3076" s="261" t="s">
        <v>85</v>
      </c>
      <c r="AV3076" s="12" t="s">
        <v>85</v>
      </c>
      <c r="AW3076" s="12" t="s">
        <v>39</v>
      </c>
      <c r="AX3076" s="12" t="s">
        <v>76</v>
      </c>
      <c r="AY3076" s="261" t="s">
        <v>208</v>
      </c>
    </row>
    <row r="3077" spans="2:51" s="12" customFormat="1" ht="13.5">
      <c r="B3077" s="251"/>
      <c r="C3077" s="252"/>
      <c r="D3077" s="248" t="s">
        <v>218</v>
      </c>
      <c r="E3077" s="253" t="s">
        <v>22</v>
      </c>
      <c r="F3077" s="254" t="s">
        <v>1157</v>
      </c>
      <c r="G3077" s="252"/>
      <c r="H3077" s="255">
        <v>71.123</v>
      </c>
      <c r="I3077" s="256"/>
      <c r="J3077" s="252"/>
      <c r="K3077" s="252"/>
      <c r="L3077" s="257"/>
      <c r="M3077" s="258"/>
      <c r="N3077" s="259"/>
      <c r="O3077" s="259"/>
      <c r="P3077" s="259"/>
      <c r="Q3077" s="259"/>
      <c r="R3077" s="259"/>
      <c r="S3077" s="259"/>
      <c r="T3077" s="260"/>
      <c r="AT3077" s="261" t="s">
        <v>218</v>
      </c>
      <c r="AU3077" s="261" t="s">
        <v>85</v>
      </c>
      <c r="AV3077" s="12" t="s">
        <v>85</v>
      </c>
      <c r="AW3077" s="12" t="s">
        <v>39</v>
      </c>
      <c r="AX3077" s="12" t="s">
        <v>76</v>
      </c>
      <c r="AY3077" s="261" t="s">
        <v>208</v>
      </c>
    </row>
    <row r="3078" spans="2:51" s="12" customFormat="1" ht="13.5">
      <c r="B3078" s="251"/>
      <c r="C3078" s="252"/>
      <c r="D3078" s="248" t="s">
        <v>218</v>
      </c>
      <c r="E3078" s="253" t="s">
        <v>22</v>
      </c>
      <c r="F3078" s="254" t="s">
        <v>1158</v>
      </c>
      <c r="G3078" s="252"/>
      <c r="H3078" s="255">
        <v>114.015</v>
      </c>
      <c r="I3078" s="256"/>
      <c r="J3078" s="252"/>
      <c r="K3078" s="252"/>
      <c r="L3078" s="257"/>
      <c r="M3078" s="258"/>
      <c r="N3078" s="259"/>
      <c r="O3078" s="259"/>
      <c r="P3078" s="259"/>
      <c r="Q3078" s="259"/>
      <c r="R3078" s="259"/>
      <c r="S3078" s="259"/>
      <c r="T3078" s="260"/>
      <c r="AT3078" s="261" t="s">
        <v>218</v>
      </c>
      <c r="AU3078" s="261" t="s">
        <v>85</v>
      </c>
      <c r="AV3078" s="12" t="s">
        <v>85</v>
      </c>
      <c r="AW3078" s="12" t="s">
        <v>39</v>
      </c>
      <c r="AX3078" s="12" t="s">
        <v>76</v>
      </c>
      <c r="AY3078" s="261" t="s">
        <v>208</v>
      </c>
    </row>
    <row r="3079" spans="2:51" s="12" customFormat="1" ht="13.5">
      <c r="B3079" s="251"/>
      <c r="C3079" s="252"/>
      <c r="D3079" s="248" t="s">
        <v>218</v>
      </c>
      <c r="E3079" s="253" t="s">
        <v>22</v>
      </c>
      <c r="F3079" s="254" t="s">
        <v>1159</v>
      </c>
      <c r="G3079" s="252"/>
      <c r="H3079" s="255">
        <v>113.064</v>
      </c>
      <c r="I3079" s="256"/>
      <c r="J3079" s="252"/>
      <c r="K3079" s="252"/>
      <c r="L3079" s="257"/>
      <c r="M3079" s="258"/>
      <c r="N3079" s="259"/>
      <c r="O3079" s="259"/>
      <c r="P3079" s="259"/>
      <c r="Q3079" s="259"/>
      <c r="R3079" s="259"/>
      <c r="S3079" s="259"/>
      <c r="T3079" s="260"/>
      <c r="AT3079" s="261" t="s">
        <v>218</v>
      </c>
      <c r="AU3079" s="261" t="s">
        <v>85</v>
      </c>
      <c r="AV3079" s="12" t="s">
        <v>85</v>
      </c>
      <c r="AW3079" s="12" t="s">
        <v>39</v>
      </c>
      <c r="AX3079" s="12" t="s">
        <v>76</v>
      </c>
      <c r="AY3079" s="261" t="s">
        <v>208</v>
      </c>
    </row>
    <row r="3080" spans="2:51" s="12" customFormat="1" ht="13.5">
      <c r="B3080" s="251"/>
      <c r="C3080" s="252"/>
      <c r="D3080" s="248" t="s">
        <v>218</v>
      </c>
      <c r="E3080" s="253" t="s">
        <v>22</v>
      </c>
      <c r="F3080" s="254" t="s">
        <v>1160</v>
      </c>
      <c r="G3080" s="252"/>
      <c r="H3080" s="255">
        <v>224.24</v>
      </c>
      <c r="I3080" s="256"/>
      <c r="J3080" s="252"/>
      <c r="K3080" s="252"/>
      <c r="L3080" s="257"/>
      <c r="M3080" s="258"/>
      <c r="N3080" s="259"/>
      <c r="O3080" s="259"/>
      <c r="P3080" s="259"/>
      <c r="Q3080" s="259"/>
      <c r="R3080" s="259"/>
      <c r="S3080" s="259"/>
      <c r="T3080" s="260"/>
      <c r="AT3080" s="261" t="s">
        <v>218</v>
      </c>
      <c r="AU3080" s="261" t="s">
        <v>85</v>
      </c>
      <c r="AV3080" s="12" t="s">
        <v>85</v>
      </c>
      <c r="AW3080" s="12" t="s">
        <v>39</v>
      </c>
      <c r="AX3080" s="12" t="s">
        <v>76</v>
      </c>
      <c r="AY3080" s="261" t="s">
        <v>208</v>
      </c>
    </row>
    <row r="3081" spans="2:51" s="12" customFormat="1" ht="13.5">
      <c r="B3081" s="251"/>
      <c r="C3081" s="252"/>
      <c r="D3081" s="248" t="s">
        <v>218</v>
      </c>
      <c r="E3081" s="253" t="s">
        <v>22</v>
      </c>
      <c r="F3081" s="254" t="s">
        <v>1161</v>
      </c>
      <c r="G3081" s="252"/>
      <c r="H3081" s="255">
        <v>37.539</v>
      </c>
      <c r="I3081" s="256"/>
      <c r="J3081" s="252"/>
      <c r="K3081" s="252"/>
      <c r="L3081" s="257"/>
      <c r="M3081" s="258"/>
      <c r="N3081" s="259"/>
      <c r="O3081" s="259"/>
      <c r="P3081" s="259"/>
      <c r="Q3081" s="259"/>
      <c r="R3081" s="259"/>
      <c r="S3081" s="259"/>
      <c r="T3081" s="260"/>
      <c r="AT3081" s="261" t="s">
        <v>218</v>
      </c>
      <c r="AU3081" s="261" t="s">
        <v>85</v>
      </c>
      <c r="AV3081" s="12" t="s">
        <v>85</v>
      </c>
      <c r="AW3081" s="12" t="s">
        <v>39</v>
      </c>
      <c r="AX3081" s="12" t="s">
        <v>76</v>
      </c>
      <c r="AY3081" s="261" t="s">
        <v>208</v>
      </c>
    </row>
    <row r="3082" spans="2:51" s="15" customFormat="1" ht="13.5">
      <c r="B3082" s="296"/>
      <c r="C3082" s="297"/>
      <c r="D3082" s="248" t="s">
        <v>218</v>
      </c>
      <c r="E3082" s="298" t="s">
        <v>22</v>
      </c>
      <c r="F3082" s="299" t="s">
        <v>695</v>
      </c>
      <c r="G3082" s="297"/>
      <c r="H3082" s="300">
        <v>1084.715</v>
      </c>
      <c r="I3082" s="301"/>
      <c r="J3082" s="297"/>
      <c r="K3082" s="297"/>
      <c r="L3082" s="302"/>
      <c r="M3082" s="303"/>
      <c r="N3082" s="304"/>
      <c r="O3082" s="304"/>
      <c r="P3082" s="304"/>
      <c r="Q3082" s="304"/>
      <c r="R3082" s="304"/>
      <c r="S3082" s="304"/>
      <c r="T3082" s="305"/>
      <c r="AT3082" s="306" t="s">
        <v>218</v>
      </c>
      <c r="AU3082" s="306" t="s">
        <v>85</v>
      </c>
      <c r="AV3082" s="15" t="s">
        <v>104</v>
      </c>
      <c r="AW3082" s="15" t="s">
        <v>39</v>
      </c>
      <c r="AX3082" s="15" t="s">
        <v>76</v>
      </c>
      <c r="AY3082" s="306" t="s">
        <v>208</v>
      </c>
    </row>
    <row r="3083" spans="2:51" s="14" customFormat="1" ht="13.5">
      <c r="B3083" s="273"/>
      <c r="C3083" s="274"/>
      <c r="D3083" s="248" t="s">
        <v>218</v>
      </c>
      <c r="E3083" s="275" t="s">
        <v>22</v>
      </c>
      <c r="F3083" s="276" t="s">
        <v>1162</v>
      </c>
      <c r="G3083" s="274"/>
      <c r="H3083" s="275" t="s">
        <v>22</v>
      </c>
      <c r="I3083" s="277"/>
      <c r="J3083" s="274"/>
      <c r="K3083" s="274"/>
      <c r="L3083" s="278"/>
      <c r="M3083" s="279"/>
      <c r="N3083" s="280"/>
      <c r="O3083" s="280"/>
      <c r="P3083" s="280"/>
      <c r="Q3083" s="280"/>
      <c r="R3083" s="280"/>
      <c r="S3083" s="280"/>
      <c r="T3083" s="281"/>
      <c r="AT3083" s="282" t="s">
        <v>218</v>
      </c>
      <c r="AU3083" s="282" t="s">
        <v>85</v>
      </c>
      <c r="AV3083" s="14" t="s">
        <v>18</v>
      </c>
      <c r="AW3083" s="14" t="s">
        <v>39</v>
      </c>
      <c r="AX3083" s="14" t="s">
        <v>76</v>
      </c>
      <c r="AY3083" s="282" t="s">
        <v>208</v>
      </c>
    </row>
    <row r="3084" spans="2:51" s="12" customFormat="1" ht="13.5">
      <c r="B3084" s="251"/>
      <c r="C3084" s="252"/>
      <c r="D3084" s="248" t="s">
        <v>218</v>
      </c>
      <c r="E3084" s="253" t="s">
        <v>22</v>
      </c>
      <c r="F3084" s="254" t="s">
        <v>1163</v>
      </c>
      <c r="G3084" s="252"/>
      <c r="H3084" s="255">
        <v>70.4</v>
      </c>
      <c r="I3084" s="256"/>
      <c r="J3084" s="252"/>
      <c r="K3084" s="252"/>
      <c r="L3084" s="257"/>
      <c r="M3084" s="258"/>
      <c r="N3084" s="259"/>
      <c r="O3084" s="259"/>
      <c r="P3084" s="259"/>
      <c r="Q3084" s="259"/>
      <c r="R3084" s="259"/>
      <c r="S3084" s="259"/>
      <c r="T3084" s="260"/>
      <c r="AT3084" s="261" t="s">
        <v>218</v>
      </c>
      <c r="AU3084" s="261" t="s">
        <v>85</v>
      </c>
      <c r="AV3084" s="12" t="s">
        <v>85</v>
      </c>
      <c r="AW3084" s="12" t="s">
        <v>39</v>
      </c>
      <c r="AX3084" s="12" t="s">
        <v>76</v>
      </c>
      <c r="AY3084" s="261" t="s">
        <v>208</v>
      </c>
    </row>
    <row r="3085" spans="2:51" s="12" customFormat="1" ht="13.5">
      <c r="B3085" s="251"/>
      <c r="C3085" s="252"/>
      <c r="D3085" s="248" t="s">
        <v>218</v>
      </c>
      <c r="E3085" s="253" t="s">
        <v>22</v>
      </c>
      <c r="F3085" s="254" t="s">
        <v>1164</v>
      </c>
      <c r="G3085" s="252"/>
      <c r="H3085" s="255">
        <v>0</v>
      </c>
      <c r="I3085" s="256"/>
      <c r="J3085" s="252"/>
      <c r="K3085" s="252"/>
      <c r="L3085" s="257"/>
      <c r="M3085" s="258"/>
      <c r="N3085" s="259"/>
      <c r="O3085" s="259"/>
      <c r="P3085" s="259"/>
      <c r="Q3085" s="259"/>
      <c r="R3085" s="259"/>
      <c r="S3085" s="259"/>
      <c r="T3085" s="260"/>
      <c r="AT3085" s="261" t="s">
        <v>218</v>
      </c>
      <c r="AU3085" s="261" t="s">
        <v>85</v>
      </c>
      <c r="AV3085" s="12" t="s">
        <v>85</v>
      </c>
      <c r="AW3085" s="12" t="s">
        <v>39</v>
      </c>
      <c r="AX3085" s="12" t="s">
        <v>76</v>
      </c>
      <c r="AY3085" s="261" t="s">
        <v>208</v>
      </c>
    </row>
    <row r="3086" spans="2:51" s="12" customFormat="1" ht="13.5">
      <c r="B3086" s="251"/>
      <c r="C3086" s="252"/>
      <c r="D3086" s="248" t="s">
        <v>218</v>
      </c>
      <c r="E3086" s="253" t="s">
        <v>22</v>
      </c>
      <c r="F3086" s="254" t="s">
        <v>1165</v>
      </c>
      <c r="G3086" s="252"/>
      <c r="H3086" s="255">
        <v>187.86</v>
      </c>
      <c r="I3086" s="256"/>
      <c r="J3086" s="252"/>
      <c r="K3086" s="252"/>
      <c r="L3086" s="257"/>
      <c r="M3086" s="258"/>
      <c r="N3086" s="259"/>
      <c r="O3086" s="259"/>
      <c r="P3086" s="259"/>
      <c r="Q3086" s="259"/>
      <c r="R3086" s="259"/>
      <c r="S3086" s="259"/>
      <c r="T3086" s="260"/>
      <c r="AT3086" s="261" t="s">
        <v>218</v>
      </c>
      <c r="AU3086" s="261" t="s">
        <v>85</v>
      </c>
      <c r="AV3086" s="12" t="s">
        <v>85</v>
      </c>
      <c r="AW3086" s="12" t="s">
        <v>39</v>
      </c>
      <c r="AX3086" s="12" t="s">
        <v>76</v>
      </c>
      <c r="AY3086" s="261" t="s">
        <v>208</v>
      </c>
    </row>
    <row r="3087" spans="2:51" s="12" customFormat="1" ht="13.5">
      <c r="B3087" s="251"/>
      <c r="C3087" s="252"/>
      <c r="D3087" s="248" t="s">
        <v>218</v>
      </c>
      <c r="E3087" s="253" t="s">
        <v>22</v>
      </c>
      <c r="F3087" s="254" t="s">
        <v>1166</v>
      </c>
      <c r="G3087" s="252"/>
      <c r="H3087" s="255">
        <v>95.92</v>
      </c>
      <c r="I3087" s="256"/>
      <c r="J3087" s="252"/>
      <c r="K3087" s="252"/>
      <c r="L3087" s="257"/>
      <c r="M3087" s="258"/>
      <c r="N3087" s="259"/>
      <c r="O3087" s="259"/>
      <c r="P3087" s="259"/>
      <c r="Q3087" s="259"/>
      <c r="R3087" s="259"/>
      <c r="S3087" s="259"/>
      <c r="T3087" s="260"/>
      <c r="AT3087" s="261" t="s">
        <v>218</v>
      </c>
      <c r="AU3087" s="261" t="s">
        <v>85</v>
      </c>
      <c r="AV3087" s="12" t="s">
        <v>85</v>
      </c>
      <c r="AW3087" s="12" t="s">
        <v>39</v>
      </c>
      <c r="AX3087" s="12" t="s">
        <v>76</v>
      </c>
      <c r="AY3087" s="261" t="s">
        <v>208</v>
      </c>
    </row>
    <row r="3088" spans="2:51" s="12" customFormat="1" ht="13.5">
      <c r="B3088" s="251"/>
      <c r="C3088" s="252"/>
      <c r="D3088" s="248" t="s">
        <v>218</v>
      </c>
      <c r="E3088" s="253" t="s">
        <v>22</v>
      </c>
      <c r="F3088" s="254" t="s">
        <v>1167</v>
      </c>
      <c r="G3088" s="252"/>
      <c r="H3088" s="255">
        <v>74.76</v>
      </c>
      <c r="I3088" s="256"/>
      <c r="J3088" s="252"/>
      <c r="K3088" s="252"/>
      <c r="L3088" s="257"/>
      <c r="M3088" s="258"/>
      <c r="N3088" s="259"/>
      <c r="O3088" s="259"/>
      <c r="P3088" s="259"/>
      <c r="Q3088" s="259"/>
      <c r="R3088" s="259"/>
      <c r="S3088" s="259"/>
      <c r="T3088" s="260"/>
      <c r="AT3088" s="261" t="s">
        <v>218</v>
      </c>
      <c r="AU3088" s="261" t="s">
        <v>85</v>
      </c>
      <c r="AV3088" s="12" t="s">
        <v>85</v>
      </c>
      <c r="AW3088" s="12" t="s">
        <v>39</v>
      </c>
      <c r="AX3088" s="12" t="s">
        <v>76</v>
      </c>
      <c r="AY3088" s="261" t="s">
        <v>208</v>
      </c>
    </row>
    <row r="3089" spans="2:51" s="12" customFormat="1" ht="13.5">
      <c r="B3089" s="251"/>
      <c r="C3089" s="252"/>
      <c r="D3089" s="248" t="s">
        <v>218</v>
      </c>
      <c r="E3089" s="253" t="s">
        <v>22</v>
      </c>
      <c r="F3089" s="254" t="s">
        <v>1168</v>
      </c>
      <c r="G3089" s="252"/>
      <c r="H3089" s="255">
        <v>95.92</v>
      </c>
      <c r="I3089" s="256"/>
      <c r="J3089" s="252"/>
      <c r="K3089" s="252"/>
      <c r="L3089" s="257"/>
      <c r="M3089" s="258"/>
      <c r="N3089" s="259"/>
      <c r="O3089" s="259"/>
      <c r="P3089" s="259"/>
      <c r="Q3089" s="259"/>
      <c r="R3089" s="259"/>
      <c r="S3089" s="259"/>
      <c r="T3089" s="260"/>
      <c r="AT3089" s="261" t="s">
        <v>218</v>
      </c>
      <c r="AU3089" s="261" t="s">
        <v>85</v>
      </c>
      <c r="AV3089" s="12" t="s">
        <v>85</v>
      </c>
      <c r="AW3089" s="12" t="s">
        <v>39</v>
      </c>
      <c r="AX3089" s="12" t="s">
        <v>76</v>
      </c>
      <c r="AY3089" s="261" t="s">
        <v>208</v>
      </c>
    </row>
    <row r="3090" spans="2:51" s="12" customFormat="1" ht="13.5">
      <c r="B3090" s="251"/>
      <c r="C3090" s="252"/>
      <c r="D3090" s="248" t="s">
        <v>218</v>
      </c>
      <c r="E3090" s="253" t="s">
        <v>22</v>
      </c>
      <c r="F3090" s="254" t="s">
        <v>1169</v>
      </c>
      <c r="G3090" s="252"/>
      <c r="H3090" s="255">
        <v>97.52</v>
      </c>
      <c r="I3090" s="256"/>
      <c r="J3090" s="252"/>
      <c r="K3090" s="252"/>
      <c r="L3090" s="257"/>
      <c r="M3090" s="258"/>
      <c r="N3090" s="259"/>
      <c r="O3090" s="259"/>
      <c r="P3090" s="259"/>
      <c r="Q3090" s="259"/>
      <c r="R3090" s="259"/>
      <c r="S3090" s="259"/>
      <c r="T3090" s="260"/>
      <c r="AT3090" s="261" t="s">
        <v>218</v>
      </c>
      <c r="AU3090" s="261" t="s">
        <v>85</v>
      </c>
      <c r="AV3090" s="12" t="s">
        <v>85</v>
      </c>
      <c r="AW3090" s="12" t="s">
        <v>39</v>
      </c>
      <c r="AX3090" s="12" t="s">
        <v>76</v>
      </c>
      <c r="AY3090" s="261" t="s">
        <v>208</v>
      </c>
    </row>
    <row r="3091" spans="2:51" s="12" customFormat="1" ht="13.5">
      <c r="B3091" s="251"/>
      <c r="C3091" s="252"/>
      <c r="D3091" s="248" t="s">
        <v>218</v>
      </c>
      <c r="E3091" s="253" t="s">
        <v>22</v>
      </c>
      <c r="F3091" s="254" t="s">
        <v>1170</v>
      </c>
      <c r="G3091" s="252"/>
      <c r="H3091" s="255">
        <v>62.958</v>
      </c>
      <c r="I3091" s="256"/>
      <c r="J3091" s="252"/>
      <c r="K3091" s="252"/>
      <c r="L3091" s="257"/>
      <c r="M3091" s="258"/>
      <c r="N3091" s="259"/>
      <c r="O3091" s="259"/>
      <c r="P3091" s="259"/>
      <c r="Q3091" s="259"/>
      <c r="R3091" s="259"/>
      <c r="S3091" s="259"/>
      <c r="T3091" s="260"/>
      <c r="AT3091" s="261" t="s">
        <v>218</v>
      </c>
      <c r="AU3091" s="261" t="s">
        <v>85</v>
      </c>
      <c r="AV3091" s="12" t="s">
        <v>85</v>
      </c>
      <c r="AW3091" s="12" t="s">
        <v>39</v>
      </c>
      <c r="AX3091" s="12" t="s">
        <v>76</v>
      </c>
      <c r="AY3091" s="261" t="s">
        <v>208</v>
      </c>
    </row>
    <row r="3092" spans="2:51" s="12" customFormat="1" ht="13.5">
      <c r="B3092" s="251"/>
      <c r="C3092" s="252"/>
      <c r="D3092" s="248" t="s">
        <v>218</v>
      </c>
      <c r="E3092" s="253" t="s">
        <v>22</v>
      </c>
      <c r="F3092" s="254" t="s">
        <v>1171</v>
      </c>
      <c r="G3092" s="252"/>
      <c r="H3092" s="255">
        <v>23.512</v>
      </c>
      <c r="I3092" s="256"/>
      <c r="J3092" s="252"/>
      <c r="K3092" s="252"/>
      <c r="L3092" s="257"/>
      <c r="M3092" s="258"/>
      <c r="N3092" s="259"/>
      <c r="O3092" s="259"/>
      <c r="P3092" s="259"/>
      <c r="Q3092" s="259"/>
      <c r="R3092" s="259"/>
      <c r="S3092" s="259"/>
      <c r="T3092" s="260"/>
      <c r="AT3092" s="261" t="s">
        <v>218</v>
      </c>
      <c r="AU3092" s="261" t="s">
        <v>85</v>
      </c>
      <c r="AV3092" s="12" t="s">
        <v>85</v>
      </c>
      <c r="AW3092" s="12" t="s">
        <v>39</v>
      </c>
      <c r="AX3092" s="12" t="s">
        <v>76</v>
      </c>
      <c r="AY3092" s="261" t="s">
        <v>208</v>
      </c>
    </row>
    <row r="3093" spans="2:51" s="12" customFormat="1" ht="13.5">
      <c r="B3093" s="251"/>
      <c r="C3093" s="252"/>
      <c r="D3093" s="248" t="s">
        <v>218</v>
      </c>
      <c r="E3093" s="253" t="s">
        <v>22</v>
      </c>
      <c r="F3093" s="254" t="s">
        <v>1172</v>
      </c>
      <c r="G3093" s="252"/>
      <c r="H3093" s="255">
        <v>39.658</v>
      </c>
      <c r="I3093" s="256"/>
      <c r="J3093" s="252"/>
      <c r="K3093" s="252"/>
      <c r="L3093" s="257"/>
      <c r="M3093" s="258"/>
      <c r="N3093" s="259"/>
      <c r="O3093" s="259"/>
      <c r="P3093" s="259"/>
      <c r="Q3093" s="259"/>
      <c r="R3093" s="259"/>
      <c r="S3093" s="259"/>
      <c r="T3093" s="260"/>
      <c r="AT3093" s="261" t="s">
        <v>218</v>
      </c>
      <c r="AU3093" s="261" t="s">
        <v>85</v>
      </c>
      <c r="AV3093" s="12" t="s">
        <v>85</v>
      </c>
      <c r="AW3093" s="12" t="s">
        <v>39</v>
      </c>
      <c r="AX3093" s="12" t="s">
        <v>76</v>
      </c>
      <c r="AY3093" s="261" t="s">
        <v>208</v>
      </c>
    </row>
    <row r="3094" spans="2:51" s="12" customFormat="1" ht="13.5">
      <c r="B3094" s="251"/>
      <c r="C3094" s="252"/>
      <c r="D3094" s="248" t="s">
        <v>218</v>
      </c>
      <c r="E3094" s="253" t="s">
        <v>22</v>
      </c>
      <c r="F3094" s="254" t="s">
        <v>1173</v>
      </c>
      <c r="G3094" s="252"/>
      <c r="H3094" s="255">
        <v>25.752</v>
      </c>
      <c r="I3094" s="256"/>
      <c r="J3094" s="252"/>
      <c r="K3094" s="252"/>
      <c r="L3094" s="257"/>
      <c r="M3094" s="258"/>
      <c r="N3094" s="259"/>
      <c r="O3094" s="259"/>
      <c r="P3094" s="259"/>
      <c r="Q3094" s="259"/>
      <c r="R3094" s="259"/>
      <c r="S3094" s="259"/>
      <c r="T3094" s="260"/>
      <c r="AT3094" s="261" t="s">
        <v>218</v>
      </c>
      <c r="AU3094" s="261" t="s">
        <v>85</v>
      </c>
      <c r="AV3094" s="12" t="s">
        <v>85</v>
      </c>
      <c r="AW3094" s="12" t="s">
        <v>39</v>
      </c>
      <c r="AX3094" s="12" t="s">
        <v>76</v>
      </c>
      <c r="AY3094" s="261" t="s">
        <v>208</v>
      </c>
    </row>
    <row r="3095" spans="2:51" s="12" customFormat="1" ht="13.5">
      <c r="B3095" s="251"/>
      <c r="C3095" s="252"/>
      <c r="D3095" s="248" t="s">
        <v>218</v>
      </c>
      <c r="E3095" s="253" t="s">
        <v>22</v>
      </c>
      <c r="F3095" s="254" t="s">
        <v>1174</v>
      </c>
      <c r="G3095" s="252"/>
      <c r="H3095" s="255">
        <v>28.692</v>
      </c>
      <c r="I3095" s="256"/>
      <c r="J3095" s="252"/>
      <c r="K3095" s="252"/>
      <c r="L3095" s="257"/>
      <c r="M3095" s="258"/>
      <c r="N3095" s="259"/>
      <c r="O3095" s="259"/>
      <c r="P3095" s="259"/>
      <c r="Q3095" s="259"/>
      <c r="R3095" s="259"/>
      <c r="S3095" s="259"/>
      <c r="T3095" s="260"/>
      <c r="AT3095" s="261" t="s">
        <v>218</v>
      </c>
      <c r="AU3095" s="261" t="s">
        <v>85</v>
      </c>
      <c r="AV3095" s="12" t="s">
        <v>85</v>
      </c>
      <c r="AW3095" s="12" t="s">
        <v>39</v>
      </c>
      <c r="AX3095" s="12" t="s">
        <v>76</v>
      </c>
      <c r="AY3095" s="261" t="s">
        <v>208</v>
      </c>
    </row>
    <row r="3096" spans="2:51" s="12" customFormat="1" ht="13.5">
      <c r="B3096" s="251"/>
      <c r="C3096" s="252"/>
      <c r="D3096" s="248" t="s">
        <v>218</v>
      </c>
      <c r="E3096" s="253" t="s">
        <v>22</v>
      </c>
      <c r="F3096" s="254" t="s">
        <v>1175</v>
      </c>
      <c r="G3096" s="252"/>
      <c r="H3096" s="255">
        <v>35.538</v>
      </c>
      <c r="I3096" s="256"/>
      <c r="J3096" s="252"/>
      <c r="K3096" s="252"/>
      <c r="L3096" s="257"/>
      <c r="M3096" s="258"/>
      <c r="N3096" s="259"/>
      <c r="O3096" s="259"/>
      <c r="P3096" s="259"/>
      <c r="Q3096" s="259"/>
      <c r="R3096" s="259"/>
      <c r="S3096" s="259"/>
      <c r="T3096" s="260"/>
      <c r="AT3096" s="261" t="s">
        <v>218</v>
      </c>
      <c r="AU3096" s="261" t="s">
        <v>85</v>
      </c>
      <c r="AV3096" s="12" t="s">
        <v>85</v>
      </c>
      <c r="AW3096" s="12" t="s">
        <v>39</v>
      </c>
      <c r="AX3096" s="12" t="s">
        <v>76</v>
      </c>
      <c r="AY3096" s="261" t="s">
        <v>208</v>
      </c>
    </row>
    <row r="3097" spans="2:51" s="12" customFormat="1" ht="13.5">
      <c r="B3097" s="251"/>
      <c r="C3097" s="252"/>
      <c r="D3097" s="248" t="s">
        <v>218</v>
      </c>
      <c r="E3097" s="253" t="s">
        <v>22</v>
      </c>
      <c r="F3097" s="254" t="s">
        <v>1176</v>
      </c>
      <c r="G3097" s="252"/>
      <c r="H3097" s="255">
        <v>25.602</v>
      </c>
      <c r="I3097" s="256"/>
      <c r="J3097" s="252"/>
      <c r="K3097" s="252"/>
      <c r="L3097" s="257"/>
      <c r="M3097" s="258"/>
      <c r="N3097" s="259"/>
      <c r="O3097" s="259"/>
      <c r="P3097" s="259"/>
      <c r="Q3097" s="259"/>
      <c r="R3097" s="259"/>
      <c r="S3097" s="259"/>
      <c r="T3097" s="260"/>
      <c r="AT3097" s="261" t="s">
        <v>218</v>
      </c>
      <c r="AU3097" s="261" t="s">
        <v>85</v>
      </c>
      <c r="AV3097" s="12" t="s">
        <v>85</v>
      </c>
      <c r="AW3097" s="12" t="s">
        <v>39</v>
      </c>
      <c r="AX3097" s="12" t="s">
        <v>76</v>
      </c>
      <c r="AY3097" s="261" t="s">
        <v>208</v>
      </c>
    </row>
    <row r="3098" spans="2:51" s="12" customFormat="1" ht="13.5">
      <c r="B3098" s="251"/>
      <c r="C3098" s="252"/>
      <c r="D3098" s="248" t="s">
        <v>218</v>
      </c>
      <c r="E3098" s="253" t="s">
        <v>22</v>
      </c>
      <c r="F3098" s="254" t="s">
        <v>1177</v>
      </c>
      <c r="G3098" s="252"/>
      <c r="H3098" s="255">
        <v>38.566</v>
      </c>
      <c r="I3098" s="256"/>
      <c r="J3098" s="252"/>
      <c r="K3098" s="252"/>
      <c r="L3098" s="257"/>
      <c r="M3098" s="258"/>
      <c r="N3098" s="259"/>
      <c r="O3098" s="259"/>
      <c r="P3098" s="259"/>
      <c r="Q3098" s="259"/>
      <c r="R3098" s="259"/>
      <c r="S3098" s="259"/>
      <c r="T3098" s="260"/>
      <c r="AT3098" s="261" t="s">
        <v>218</v>
      </c>
      <c r="AU3098" s="261" t="s">
        <v>85</v>
      </c>
      <c r="AV3098" s="12" t="s">
        <v>85</v>
      </c>
      <c r="AW3098" s="12" t="s">
        <v>39</v>
      </c>
      <c r="AX3098" s="12" t="s">
        <v>76</v>
      </c>
      <c r="AY3098" s="261" t="s">
        <v>208</v>
      </c>
    </row>
    <row r="3099" spans="2:51" s="12" customFormat="1" ht="13.5">
      <c r="B3099" s="251"/>
      <c r="C3099" s="252"/>
      <c r="D3099" s="248" t="s">
        <v>218</v>
      </c>
      <c r="E3099" s="253" t="s">
        <v>22</v>
      </c>
      <c r="F3099" s="254" t="s">
        <v>1178</v>
      </c>
      <c r="G3099" s="252"/>
      <c r="H3099" s="255">
        <v>22.036</v>
      </c>
      <c r="I3099" s="256"/>
      <c r="J3099" s="252"/>
      <c r="K3099" s="252"/>
      <c r="L3099" s="257"/>
      <c r="M3099" s="258"/>
      <c r="N3099" s="259"/>
      <c r="O3099" s="259"/>
      <c r="P3099" s="259"/>
      <c r="Q3099" s="259"/>
      <c r="R3099" s="259"/>
      <c r="S3099" s="259"/>
      <c r="T3099" s="260"/>
      <c r="AT3099" s="261" t="s">
        <v>218</v>
      </c>
      <c r="AU3099" s="261" t="s">
        <v>85</v>
      </c>
      <c r="AV3099" s="12" t="s">
        <v>85</v>
      </c>
      <c r="AW3099" s="12" t="s">
        <v>39</v>
      </c>
      <c r="AX3099" s="12" t="s">
        <v>76</v>
      </c>
      <c r="AY3099" s="261" t="s">
        <v>208</v>
      </c>
    </row>
    <row r="3100" spans="2:51" s="15" customFormat="1" ht="13.5">
      <c r="B3100" s="296"/>
      <c r="C3100" s="297"/>
      <c r="D3100" s="248" t="s">
        <v>218</v>
      </c>
      <c r="E3100" s="298" t="s">
        <v>22</v>
      </c>
      <c r="F3100" s="299" t="s">
        <v>703</v>
      </c>
      <c r="G3100" s="297"/>
      <c r="H3100" s="300">
        <v>924.694</v>
      </c>
      <c r="I3100" s="301"/>
      <c r="J3100" s="297"/>
      <c r="K3100" s="297"/>
      <c r="L3100" s="302"/>
      <c r="M3100" s="303"/>
      <c r="N3100" s="304"/>
      <c r="O3100" s="304"/>
      <c r="P3100" s="304"/>
      <c r="Q3100" s="304"/>
      <c r="R3100" s="304"/>
      <c r="S3100" s="304"/>
      <c r="T3100" s="305"/>
      <c r="AT3100" s="306" t="s">
        <v>218</v>
      </c>
      <c r="AU3100" s="306" t="s">
        <v>85</v>
      </c>
      <c r="AV3100" s="15" t="s">
        <v>104</v>
      </c>
      <c r="AW3100" s="15" t="s">
        <v>39</v>
      </c>
      <c r="AX3100" s="15" t="s">
        <v>76</v>
      </c>
      <c r="AY3100" s="306" t="s">
        <v>208</v>
      </c>
    </row>
    <row r="3101" spans="2:51" s="14" customFormat="1" ht="13.5">
      <c r="B3101" s="273"/>
      <c r="C3101" s="274"/>
      <c r="D3101" s="248" t="s">
        <v>218</v>
      </c>
      <c r="E3101" s="275" t="s">
        <v>22</v>
      </c>
      <c r="F3101" s="276" t="s">
        <v>1179</v>
      </c>
      <c r="G3101" s="274"/>
      <c r="H3101" s="275" t="s">
        <v>22</v>
      </c>
      <c r="I3101" s="277"/>
      <c r="J3101" s="274"/>
      <c r="K3101" s="274"/>
      <c r="L3101" s="278"/>
      <c r="M3101" s="279"/>
      <c r="N3101" s="280"/>
      <c r="O3101" s="280"/>
      <c r="P3101" s="280"/>
      <c r="Q3101" s="280"/>
      <c r="R3101" s="280"/>
      <c r="S3101" s="280"/>
      <c r="T3101" s="281"/>
      <c r="AT3101" s="282" t="s">
        <v>218</v>
      </c>
      <c r="AU3101" s="282" t="s">
        <v>85</v>
      </c>
      <c r="AV3101" s="14" t="s">
        <v>18</v>
      </c>
      <c r="AW3101" s="14" t="s">
        <v>39</v>
      </c>
      <c r="AX3101" s="14" t="s">
        <v>76</v>
      </c>
      <c r="AY3101" s="282" t="s">
        <v>208</v>
      </c>
    </row>
    <row r="3102" spans="2:51" s="12" customFormat="1" ht="13.5">
      <c r="B3102" s="251"/>
      <c r="C3102" s="252"/>
      <c r="D3102" s="248" t="s">
        <v>218</v>
      </c>
      <c r="E3102" s="253" t="s">
        <v>22</v>
      </c>
      <c r="F3102" s="254" t="s">
        <v>1180</v>
      </c>
      <c r="G3102" s="252"/>
      <c r="H3102" s="255">
        <v>105.6</v>
      </c>
      <c r="I3102" s="256"/>
      <c r="J3102" s="252"/>
      <c r="K3102" s="252"/>
      <c r="L3102" s="257"/>
      <c r="M3102" s="258"/>
      <c r="N3102" s="259"/>
      <c r="O3102" s="259"/>
      <c r="P3102" s="259"/>
      <c r="Q3102" s="259"/>
      <c r="R3102" s="259"/>
      <c r="S3102" s="259"/>
      <c r="T3102" s="260"/>
      <c r="AT3102" s="261" t="s">
        <v>218</v>
      </c>
      <c r="AU3102" s="261" t="s">
        <v>85</v>
      </c>
      <c r="AV3102" s="12" t="s">
        <v>85</v>
      </c>
      <c r="AW3102" s="12" t="s">
        <v>39</v>
      </c>
      <c r="AX3102" s="12" t="s">
        <v>76</v>
      </c>
      <c r="AY3102" s="261" t="s">
        <v>208</v>
      </c>
    </row>
    <row r="3103" spans="2:51" s="12" customFormat="1" ht="13.5">
      <c r="B3103" s="251"/>
      <c r="C3103" s="252"/>
      <c r="D3103" s="248" t="s">
        <v>218</v>
      </c>
      <c r="E3103" s="253" t="s">
        <v>22</v>
      </c>
      <c r="F3103" s="254" t="s">
        <v>1181</v>
      </c>
      <c r="G3103" s="252"/>
      <c r="H3103" s="255">
        <v>0</v>
      </c>
      <c r="I3103" s="256"/>
      <c r="J3103" s="252"/>
      <c r="K3103" s="252"/>
      <c r="L3103" s="257"/>
      <c r="M3103" s="258"/>
      <c r="N3103" s="259"/>
      <c r="O3103" s="259"/>
      <c r="P3103" s="259"/>
      <c r="Q3103" s="259"/>
      <c r="R3103" s="259"/>
      <c r="S3103" s="259"/>
      <c r="T3103" s="260"/>
      <c r="AT3103" s="261" t="s">
        <v>218</v>
      </c>
      <c r="AU3103" s="261" t="s">
        <v>85</v>
      </c>
      <c r="AV3103" s="12" t="s">
        <v>85</v>
      </c>
      <c r="AW3103" s="12" t="s">
        <v>39</v>
      </c>
      <c r="AX3103" s="12" t="s">
        <v>76</v>
      </c>
      <c r="AY3103" s="261" t="s">
        <v>208</v>
      </c>
    </row>
    <row r="3104" spans="2:51" s="12" customFormat="1" ht="13.5">
      <c r="B3104" s="251"/>
      <c r="C3104" s="252"/>
      <c r="D3104" s="248" t="s">
        <v>218</v>
      </c>
      <c r="E3104" s="253" t="s">
        <v>22</v>
      </c>
      <c r="F3104" s="254" t="s">
        <v>1182</v>
      </c>
      <c r="G3104" s="252"/>
      <c r="H3104" s="255">
        <v>192.53</v>
      </c>
      <c r="I3104" s="256"/>
      <c r="J3104" s="252"/>
      <c r="K3104" s="252"/>
      <c r="L3104" s="257"/>
      <c r="M3104" s="258"/>
      <c r="N3104" s="259"/>
      <c r="O3104" s="259"/>
      <c r="P3104" s="259"/>
      <c r="Q3104" s="259"/>
      <c r="R3104" s="259"/>
      <c r="S3104" s="259"/>
      <c r="T3104" s="260"/>
      <c r="AT3104" s="261" t="s">
        <v>218</v>
      </c>
      <c r="AU3104" s="261" t="s">
        <v>85</v>
      </c>
      <c r="AV3104" s="12" t="s">
        <v>85</v>
      </c>
      <c r="AW3104" s="12" t="s">
        <v>39</v>
      </c>
      <c r="AX3104" s="12" t="s">
        <v>76</v>
      </c>
      <c r="AY3104" s="261" t="s">
        <v>208</v>
      </c>
    </row>
    <row r="3105" spans="2:51" s="12" customFormat="1" ht="13.5">
      <c r="B3105" s="251"/>
      <c r="C3105" s="252"/>
      <c r="D3105" s="248" t="s">
        <v>218</v>
      </c>
      <c r="E3105" s="253" t="s">
        <v>22</v>
      </c>
      <c r="F3105" s="254" t="s">
        <v>1183</v>
      </c>
      <c r="G3105" s="252"/>
      <c r="H3105" s="255">
        <v>95.92</v>
      </c>
      <c r="I3105" s="256"/>
      <c r="J3105" s="252"/>
      <c r="K3105" s="252"/>
      <c r="L3105" s="257"/>
      <c r="M3105" s="258"/>
      <c r="N3105" s="259"/>
      <c r="O3105" s="259"/>
      <c r="P3105" s="259"/>
      <c r="Q3105" s="259"/>
      <c r="R3105" s="259"/>
      <c r="S3105" s="259"/>
      <c r="T3105" s="260"/>
      <c r="AT3105" s="261" t="s">
        <v>218</v>
      </c>
      <c r="AU3105" s="261" t="s">
        <v>85</v>
      </c>
      <c r="AV3105" s="12" t="s">
        <v>85</v>
      </c>
      <c r="AW3105" s="12" t="s">
        <v>39</v>
      </c>
      <c r="AX3105" s="12" t="s">
        <v>76</v>
      </c>
      <c r="AY3105" s="261" t="s">
        <v>208</v>
      </c>
    </row>
    <row r="3106" spans="2:51" s="12" customFormat="1" ht="13.5">
      <c r="B3106" s="251"/>
      <c r="C3106" s="252"/>
      <c r="D3106" s="248" t="s">
        <v>218</v>
      </c>
      <c r="E3106" s="253" t="s">
        <v>22</v>
      </c>
      <c r="F3106" s="254" t="s">
        <v>1184</v>
      </c>
      <c r="G3106" s="252"/>
      <c r="H3106" s="255">
        <v>71.179</v>
      </c>
      <c r="I3106" s="256"/>
      <c r="J3106" s="252"/>
      <c r="K3106" s="252"/>
      <c r="L3106" s="257"/>
      <c r="M3106" s="258"/>
      <c r="N3106" s="259"/>
      <c r="O3106" s="259"/>
      <c r="P3106" s="259"/>
      <c r="Q3106" s="259"/>
      <c r="R3106" s="259"/>
      <c r="S3106" s="259"/>
      <c r="T3106" s="260"/>
      <c r="AT3106" s="261" t="s">
        <v>218</v>
      </c>
      <c r="AU3106" s="261" t="s">
        <v>85</v>
      </c>
      <c r="AV3106" s="12" t="s">
        <v>85</v>
      </c>
      <c r="AW3106" s="12" t="s">
        <v>39</v>
      </c>
      <c r="AX3106" s="12" t="s">
        <v>76</v>
      </c>
      <c r="AY3106" s="261" t="s">
        <v>208</v>
      </c>
    </row>
    <row r="3107" spans="2:51" s="12" customFormat="1" ht="13.5">
      <c r="B3107" s="251"/>
      <c r="C3107" s="252"/>
      <c r="D3107" s="248" t="s">
        <v>218</v>
      </c>
      <c r="E3107" s="253" t="s">
        <v>22</v>
      </c>
      <c r="F3107" s="254" t="s">
        <v>1185</v>
      </c>
      <c r="G3107" s="252"/>
      <c r="H3107" s="255">
        <v>95.92</v>
      </c>
      <c r="I3107" s="256"/>
      <c r="J3107" s="252"/>
      <c r="K3107" s="252"/>
      <c r="L3107" s="257"/>
      <c r="M3107" s="258"/>
      <c r="N3107" s="259"/>
      <c r="O3107" s="259"/>
      <c r="P3107" s="259"/>
      <c r="Q3107" s="259"/>
      <c r="R3107" s="259"/>
      <c r="S3107" s="259"/>
      <c r="T3107" s="260"/>
      <c r="AT3107" s="261" t="s">
        <v>218</v>
      </c>
      <c r="AU3107" s="261" t="s">
        <v>85</v>
      </c>
      <c r="AV3107" s="12" t="s">
        <v>85</v>
      </c>
      <c r="AW3107" s="12" t="s">
        <v>39</v>
      </c>
      <c r="AX3107" s="12" t="s">
        <v>76</v>
      </c>
      <c r="AY3107" s="261" t="s">
        <v>208</v>
      </c>
    </row>
    <row r="3108" spans="2:51" s="12" customFormat="1" ht="13.5">
      <c r="B3108" s="251"/>
      <c r="C3108" s="252"/>
      <c r="D3108" s="248" t="s">
        <v>218</v>
      </c>
      <c r="E3108" s="253" t="s">
        <v>22</v>
      </c>
      <c r="F3108" s="254" t="s">
        <v>1186</v>
      </c>
      <c r="G3108" s="252"/>
      <c r="H3108" s="255">
        <v>97.52</v>
      </c>
      <c r="I3108" s="256"/>
      <c r="J3108" s="252"/>
      <c r="K3108" s="252"/>
      <c r="L3108" s="257"/>
      <c r="M3108" s="258"/>
      <c r="N3108" s="259"/>
      <c r="O3108" s="259"/>
      <c r="P3108" s="259"/>
      <c r="Q3108" s="259"/>
      <c r="R3108" s="259"/>
      <c r="S3108" s="259"/>
      <c r="T3108" s="260"/>
      <c r="AT3108" s="261" t="s">
        <v>218</v>
      </c>
      <c r="AU3108" s="261" t="s">
        <v>85</v>
      </c>
      <c r="AV3108" s="12" t="s">
        <v>85</v>
      </c>
      <c r="AW3108" s="12" t="s">
        <v>39</v>
      </c>
      <c r="AX3108" s="12" t="s">
        <v>76</v>
      </c>
      <c r="AY3108" s="261" t="s">
        <v>208</v>
      </c>
    </row>
    <row r="3109" spans="2:51" s="12" customFormat="1" ht="13.5">
      <c r="B3109" s="251"/>
      <c r="C3109" s="252"/>
      <c r="D3109" s="248" t="s">
        <v>218</v>
      </c>
      <c r="E3109" s="253" t="s">
        <v>22</v>
      </c>
      <c r="F3109" s="254" t="s">
        <v>1187</v>
      </c>
      <c r="G3109" s="252"/>
      <c r="H3109" s="255">
        <v>57.078</v>
      </c>
      <c r="I3109" s="256"/>
      <c r="J3109" s="252"/>
      <c r="K3109" s="252"/>
      <c r="L3109" s="257"/>
      <c r="M3109" s="258"/>
      <c r="N3109" s="259"/>
      <c r="O3109" s="259"/>
      <c r="P3109" s="259"/>
      <c r="Q3109" s="259"/>
      <c r="R3109" s="259"/>
      <c r="S3109" s="259"/>
      <c r="T3109" s="260"/>
      <c r="AT3109" s="261" t="s">
        <v>218</v>
      </c>
      <c r="AU3109" s="261" t="s">
        <v>85</v>
      </c>
      <c r="AV3109" s="12" t="s">
        <v>85</v>
      </c>
      <c r="AW3109" s="12" t="s">
        <v>39</v>
      </c>
      <c r="AX3109" s="12" t="s">
        <v>76</v>
      </c>
      <c r="AY3109" s="261" t="s">
        <v>208</v>
      </c>
    </row>
    <row r="3110" spans="2:51" s="12" customFormat="1" ht="13.5">
      <c r="B3110" s="251"/>
      <c r="C3110" s="252"/>
      <c r="D3110" s="248" t="s">
        <v>218</v>
      </c>
      <c r="E3110" s="253" t="s">
        <v>22</v>
      </c>
      <c r="F3110" s="254" t="s">
        <v>1188</v>
      </c>
      <c r="G3110" s="252"/>
      <c r="H3110" s="255">
        <v>23.512</v>
      </c>
      <c r="I3110" s="256"/>
      <c r="J3110" s="252"/>
      <c r="K3110" s="252"/>
      <c r="L3110" s="257"/>
      <c r="M3110" s="258"/>
      <c r="N3110" s="259"/>
      <c r="O3110" s="259"/>
      <c r="P3110" s="259"/>
      <c r="Q3110" s="259"/>
      <c r="R3110" s="259"/>
      <c r="S3110" s="259"/>
      <c r="T3110" s="260"/>
      <c r="AT3110" s="261" t="s">
        <v>218</v>
      </c>
      <c r="AU3110" s="261" t="s">
        <v>85</v>
      </c>
      <c r="AV3110" s="12" t="s">
        <v>85</v>
      </c>
      <c r="AW3110" s="12" t="s">
        <v>39</v>
      </c>
      <c r="AX3110" s="12" t="s">
        <v>76</v>
      </c>
      <c r="AY3110" s="261" t="s">
        <v>208</v>
      </c>
    </row>
    <row r="3111" spans="2:51" s="12" customFormat="1" ht="13.5">
      <c r="B3111" s="251"/>
      <c r="C3111" s="252"/>
      <c r="D3111" s="248" t="s">
        <v>218</v>
      </c>
      <c r="E3111" s="253" t="s">
        <v>22</v>
      </c>
      <c r="F3111" s="254" t="s">
        <v>1189</v>
      </c>
      <c r="G3111" s="252"/>
      <c r="H3111" s="255">
        <v>42.308</v>
      </c>
      <c r="I3111" s="256"/>
      <c r="J3111" s="252"/>
      <c r="K3111" s="252"/>
      <c r="L3111" s="257"/>
      <c r="M3111" s="258"/>
      <c r="N3111" s="259"/>
      <c r="O3111" s="259"/>
      <c r="P3111" s="259"/>
      <c r="Q3111" s="259"/>
      <c r="R3111" s="259"/>
      <c r="S3111" s="259"/>
      <c r="T3111" s="260"/>
      <c r="AT3111" s="261" t="s">
        <v>218</v>
      </c>
      <c r="AU3111" s="261" t="s">
        <v>85</v>
      </c>
      <c r="AV3111" s="12" t="s">
        <v>85</v>
      </c>
      <c r="AW3111" s="12" t="s">
        <v>39</v>
      </c>
      <c r="AX3111" s="12" t="s">
        <v>76</v>
      </c>
      <c r="AY3111" s="261" t="s">
        <v>208</v>
      </c>
    </row>
    <row r="3112" spans="2:51" s="12" customFormat="1" ht="13.5">
      <c r="B3112" s="251"/>
      <c r="C3112" s="252"/>
      <c r="D3112" s="248" t="s">
        <v>218</v>
      </c>
      <c r="E3112" s="253" t="s">
        <v>22</v>
      </c>
      <c r="F3112" s="254" t="s">
        <v>1190</v>
      </c>
      <c r="G3112" s="252"/>
      <c r="H3112" s="255">
        <v>25.192</v>
      </c>
      <c r="I3112" s="256"/>
      <c r="J3112" s="252"/>
      <c r="K3112" s="252"/>
      <c r="L3112" s="257"/>
      <c r="M3112" s="258"/>
      <c r="N3112" s="259"/>
      <c r="O3112" s="259"/>
      <c r="P3112" s="259"/>
      <c r="Q3112" s="259"/>
      <c r="R3112" s="259"/>
      <c r="S3112" s="259"/>
      <c r="T3112" s="260"/>
      <c r="AT3112" s="261" t="s">
        <v>218</v>
      </c>
      <c r="AU3112" s="261" t="s">
        <v>85</v>
      </c>
      <c r="AV3112" s="12" t="s">
        <v>85</v>
      </c>
      <c r="AW3112" s="12" t="s">
        <v>39</v>
      </c>
      <c r="AX3112" s="12" t="s">
        <v>76</v>
      </c>
      <c r="AY3112" s="261" t="s">
        <v>208</v>
      </c>
    </row>
    <row r="3113" spans="2:51" s="12" customFormat="1" ht="13.5">
      <c r="B3113" s="251"/>
      <c r="C3113" s="252"/>
      <c r="D3113" s="248" t="s">
        <v>218</v>
      </c>
      <c r="E3113" s="253" t="s">
        <v>22</v>
      </c>
      <c r="F3113" s="254" t="s">
        <v>1191</v>
      </c>
      <c r="G3113" s="252"/>
      <c r="H3113" s="255">
        <v>30.292</v>
      </c>
      <c r="I3113" s="256"/>
      <c r="J3113" s="252"/>
      <c r="K3113" s="252"/>
      <c r="L3113" s="257"/>
      <c r="M3113" s="258"/>
      <c r="N3113" s="259"/>
      <c r="O3113" s="259"/>
      <c r="P3113" s="259"/>
      <c r="Q3113" s="259"/>
      <c r="R3113" s="259"/>
      <c r="S3113" s="259"/>
      <c r="T3113" s="260"/>
      <c r="AT3113" s="261" t="s">
        <v>218</v>
      </c>
      <c r="AU3113" s="261" t="s">
        <v>85</v>
      </c>
      <c r="AV3113" s="12" t="s">
        <v>85</v>
      </c>
      <c r="AW3113" s="12" t="s">
        <v>39</v>
      </c>
      <c r="AX3113" s="12" t="s">
        <v>76</v>
      </c>
      <c r="AY3113" s="261" t="s">
        <v>208</v>
      </c>
    </row>
    <row r="3114" spans="2:51" s="12" customFormat="1" ht="13.5">
      <c r="B3114" s="251"/>
      <c r="C3114" s="252"/>
      <c r="D3114" s="248" t="s">
        <v>218</v>
      </c>
      <c r="E3114" s="253" t="s">
        <v>22</v>
      </c>
      <c r="F3114" s="254" t="s">
        <v>1192</v>
      </c>
      <c r="G3114" s="252"/>
      <c r="H3114" s="255">
        <v>37.149</v>
      </c>
      <c r="I3114" s="256"/>
      <c r="J3114" s="252"/>
      <c r="K3114" s="252"/>
      <c r="L3114" s="257"/>
      <c r="M3114" s="258"/>
      <c r="N3114" s="259"/>
      <c r="O3114" s="259"/>
      <c r="P3114" s="259"/>
      <c r="Q3114" s="259"/>
      <c r="R3114" s="259"/>
      <c r="S3114" s="259"/>
      <c r="T3114" s="260"/>
      <c r="AT3114" s="261" t="s">
        <v>218</v>
      </c>
      <c r="AU3114" s="261" t="s">
        <v>85</v>
      </c>
      <c r="AV3114" s="12" t="s">
        <v>85</v>
      </c>
      <c r="AW3114" s="12" t="s">
        <v>39</v>
      </c>
      <c r="AX3114" s="12" t="s">
        <v>76</v>
      </c>
      <c r="AY3114" s="261" t="s">
        <v>208</v>
      </c>
    </row>
    <row r="3115" spans="2:51" s="12" customFormat="1" ht="13.5">
      <c r="B3115" s="251"/>
      <c r="C3115" s="252"/>
      <c r="D3115" s="248" t="s">
        <v>218</v>
      </c>
      <c r="E3115" s="253" t="s">
        <v>22</v>
      </c>
      <c r="F3115" s="254" t="s">
        <v>1193</v>
      </c>
      <c r="G3115" s="252"/>
      <c r="H3115" s="255">
        <v>25.154</v>
      </c>
      <c r="I3115" s="256"/>
      <c r="J3115" s="252"/>
      <c r="K3115" s="252"/>
      <c r="L3115" s="257"/>
      <c r="M3115" s="258"/>
      <c r="N3115" s="259"/>
      <c r="O3115" s="259"/>
      <c r="P3115" s="259"/>
      <c r="Q3115" s="259"/>
      <c r="R3115" s="259"/>
      <c r="S3115" s="259"/>
      <c r="T3115" s="260"/>
      <c r="AT3115" s="261" t="s">
        <v>218</v>
      </c>
      <c r="AU3115" s="261" t="s">
        <v>85</v>
      </c>
      <c r="AV3115" s="12" t="s">
        <v>85</v>
      </c>
      <c r="AW3115" s="12" t="s">
        <v>39</v>
      </c>
      <c r="AX3115" s="12" t="s">
        <v>76</v>
      </c>
      <c r="AY3115" s="261" t="s">
        <v>208</v>
      </c>
    </row>
    <row r="3116" spans="2:51" s="12" customFormat="1" ht="13.5">
      <c r="B3116" s="251"/>
      <c r="C3116" s="252"/>
      <c r="D3116" s="248" t="s">
        <v>218</v>
      </c>
      <c r="E3116" s="253" t="s">
        <v>22</v>
      </c>
      <c r="F3116" s="254" t="s">
        <v>1194</v>
      </c>
      <c r="G3116" s="252"/>
      <c r="H3116" s="255">
        <v>37.054</v>
      </c>
      <c r="I3116" s="256"/>
      <c r="J3116" s="252"/>
      <c r="K3116" s="252"/>
      <c r="L3116" s="257"/>
      <c r="M3116" s="258"/>
      <c r="N3116" s="259"/>
      <c r="O3116" s="259"/>
      <c r="P3116" s="259"/>
      <c r="Q3116" s="259"/>
      <c r="R3116" s="259"/>
      <c r="S3116" s="259"/>
      <c r="T3116" s="260"/>
      <c r="AT3116" s="261" t="s">
        <v>218</v>
      </c>
      <c r="AU3116" s="261" t="s">
        <v>85</v>
      </c>
      <c r="AV3116" s="12" t="s">
        <v>85</v>
      </c>
      <c r="AW3116" s="12" t="s">
        <v>39</v>
      </c>
      <c r="AX3116" s="12" t="s">
        <v>76</v>
      </c>
      <c r="AY3116" s="261" t="s">
        <v>208</v>
      </c>
    </row>
    <row r="3117" spans="2:51" s="12" customFormat="1" ht="13.5">
      <c r="B3117" s="251"/>
      <c r="C3117" s="252"/>
      <c r="D3117" s="248" t="s">
        <v>218</v>
      </c>
      <c r="E3117" s="253" t="s">
        <v>22</v>
      </c>
      <c r="F3117" s="254" t="s">
        <v>1195</v>
      </c>
      <c r="G3117" s="252"/>
      <c r="H3117" s="255">
        <v>20.916</v>
      </c>
      <c r="I3117" s="256"/>
      <c r="J3117" s="252"/>
      <c r="K3117" s="252"/>
      <c r="L3117" s="257"/>
      <c r="M3117" s="258"/>
      <c r="N3117" s="259"/>
      <c r="O3117" s="259"/>
      <c r="P3117" s="259"/>
      <c r="Q3117" s="259"/>
      <c r="R3117" s="259"/>
      <c r="S3117" s="259"/>
      <c r="T3117" s="260"/>
      <c r="AT3117" s="261" t="s">
        <v>218</v>
      </c>
      <c r="AU3117" s="261" t="s">
        <v>85</v>
      </c>
      <c r="AV3117" s="12" t="s">
        <v>85</v>
      </c>
      <c r="AW3117" s="12" t="s">
        <v>39</v>
      </c>
      <c r="AX3117" s="12" t="s">
        <v>76</v>
      </c>
      <c r="AY3117" s="261" t="s">
        <v>208</v>
      </c>
    </row>
    <row r="3118" spans="2:51" s="15" customFormat="1" ht="13.5">
      <c r="B3118" s="296"/>
      <c r="C3118" s="297"/>
      <c r="D3118" s="248" t="s">
        <v>218</v>
      </c>
      <c r="E3118" s="298" t="s">
        <v>22</v>
      </c>
      <c r="F3118" s="299" t="s">
        <v>710</v>
      </c>
      <c r="G3118" s="297"/>
      <c r="H3118" s="300">
        <v>957.324</v>
      </c>
      <c r="I3118" s="301"/>
      <c r="J3118" s="297"/>
      <c r="K3118" s="297"/>
      <c r="L3118" s="302"/>
      <c r="M3118" s="303"/>
      <c r="N3118" s="304"/>
      <c r="O3118" s="304"/>
      <c r="P3118" s="304"/>
      <c r="Q3118" s="304"/>
      <c r="R3118" s="304"/>
      <c r="S3118" s="304"/>
      <c r="T3118" s="305"/>
      <c r="AT3118" s="306" t="s">
        <v>218</v>
      </c>
      <c r="AU3118" s="306" t="s">
        <v>85</v>
      </c>
      <c r="AV3118" s="15" t="s">
        <v>104</v>
      </c>
      <c r="AW3118" s="15" t="s">
        <v>39</v>
      </c>
      <c r="AX3118" s="15" t="s">
        <v>76</v>
      </c>
      <c r="AY3118" s="306" t="s">
        <v>208</v>
      </c>
    </row>
    <row r="3119" spans="2:51" s="14" customFormat="1" ht="13.5">
      <c r="B3119" s="273"/>
      <c r="C3119" s="274"/>
      <c r="D3119" s="248" t="s">
        <v>218</v>
      </c>
      <c r="E3119" s="275" t="s">
        <v>22</v>
      </c>
      <c r="F3119" s="276" t="s">
        <v>3122</v>
      </c>
      <c r="G3119" s="274"/>
      <c r="H3119" s="275" t="s">
        <v>22</v>
      </c>
      <c r="I3119" s="277"/>
      <c r="J3119" s="274"/>
      <c r="K3119" s="274"/>
      <c r="L3119" s="278"/>
      <c r="M3119" s="279"/>
      <c r="N3119" s="280"/>
      <c r="O3119" s="280"/>
      <c r="P3119" s="280"/>
      <c r="Q3119" s="280"/>
      <c r="R3119" s="280"/>
      <c r="S3119" s="280"/>
      <c r="T3119" s="281"/>
      <c r="AT3119" s="282" t="s">
        <v>218</v>
      </c>
      <c r="AU3119" s="282" t="s">
        <v>85</v>
      </c>
      <c r="AV3119" s="14" t="s">
        <v>18</v>
      </c>
      <c r="AW3119" s="14" t="s">
        <v>39</v>
      </c>
      <c r="AX3119" s="14" t="s">
        <v>76</v>
      </c>
      <c r="AY3119" s="282" t="s">
        <v>208</v>
      </c>
    </row>
    <row r="3120" spans="2:51" s="14" customFormat="1" ht="13.5">
      <c r="B3120" s="273"/>
      <c r="C3120" s="274"/>
      <c r="D3120" s="248" t="s">
        <v>218</v>
      </c>
      <c r="E3120" s="275" t="s">
        <v>22</v>
      </c>
      <c r="F3120" s="276" t="s">
        <v>1122</v>
      </c>
      <c r="G3120" s="274"/>
      <c r="H3120" s="275" t="s">
        <v>22</v>
      </c>
      <c r="I3120" s="277"/>
      <c r="J3120" s="274"/>
      <c r="K3120" s="274"/>
      <c r="L3120" s="278"/>
      <c r="M3120" s="279"/>
      <c r="N3120" s="280"/>
      <c r="O3120" s="280"/>
      <c r="P3120" s="280"/>
      <c r="Q3120" s="280"/>
      <c r="R3120" s="280"/>
      <c r="S3120" s="280"/>
      <c r="T3120" s="281"/>
      <c r="AT3120" s="282" t="s">
        <v>218</v>
      </c>
      <c r="AU3120" s="282" t="s">
        <v>85</v>
      </c>
      <c r="AV3120" s="14" t="s">
        <v>18</v>
      </c>
      <c r="AW3120" s="14" t="s">
        <v>39</v>
      </c>
      <c r="AX3120" s="14" t="s">
        <v>76</v>
      </c>
      <c r="AY3120" s="282" t="s">
        <v>208</v>
      </c>
    </row>
    <row r="3121" spans="2:51" s="12" customFormat="1" ht="13.5">
      <c r="B3121" s="251"/>
      <c r="C3121" s="252"/>
      <c r="D3121" s="248" t="s">
        <v>218</v>
      </c>
      <c r="E3121" s="253" t="s">
        <v>22</v>
      </c>
      <c r="F3121" s="254" t="s">
        <v>1205</v>
      </c>
      <c r="G3121" s="252"/>
      <c r="H3121" s="255">
        <v>9.025</v>
      </c>
      <c r="I3121" s="256"/>
      <c r="J3121" s="252"/>
      <c r="K3121" s="252"/>
      <c r="L3121" s="257"/>
      <c r="M3121" s="258"/>
      <c r="N3121" s="259"/>
      <c r="O3121" s="259"/>
      <c r="P3121" s="259"/>
      <c r="Q3121" s="259"/>
      <c r="R3121" s="259"/>
      <c r="S3121" s="259"/>
      <c r="T3121" s="260"/>
      <c r="AT3121" s="261" t="s">
        <v>218</v>
      </c>
      <c r="AU3121" s="261" t="s">
        <v>85</v>
      </c>
      <c r="AV3121" s="12" t="s">
        <v>85</v>
      </c>
      <c r="AW3121" s="12" t="s">
        <v>39</v>
      </c>
      <c r="AX3121" s="12" t="s">
        <v>76</v>
      </c>
      <c r="AY3121" s="261" t="s">
        <v>208</v>
      </c>
    </row>
    <row r="3122" spans="2:51" s="12" customFormat="1" ht="13.5">
      <c r="B3122" s="251"/>
      <c r="C3122" s="252"/>
      <c r="D3122" s="248" t="s">
        <v>218</v>
      </c>
      <c r="E3122" s="253" t="s">
        <v>22</v>
      </c>
      <c r="F3122" s="254" t="s">
        <v>1206</v>
      </c>
      <c r="G3122" s="252"/>
      <c r="H3122" s="255">
        <v>2.725</v>
      </c>
      <c r="I3122" s="256"/>
      <c r="J3122" s="252"/>
      <c r="K3122" s="252"/>
      <c r="L3122" s="257"/>
      <c r="M3122" s="258"/>
      <c r="N3122" s="259"/>
      <c r="O3122" s="259"/>
      <c r="P3122" s="259"/>
      <c r="Q3122" s="259"/>
      <c r="R3122" s="259"/>
      <c r="S3122" s="259"/>
      <c r="T3122" s="260"/>
      <c r="AT3122" s="261" t="s">
        <v>218</v>
      </c>
      <c r="AU3122" s="261" t="s">
        <v>85</v>
      </c>
      <c r="AV3122" s="12" t="s">
        <v>85</v>
      </c>
      <c r="AW3122" s="12" t="s">
        <v>39</v>
      </c>
      <c r="AX3122" s="12" t="s">
        <v>76</v>
      </c>
      <c r="AY3122" s="261" t="s">
        <v>208</v>
      </c>
    </row>
    <row r="3123" spans="2:51" s="12" customFormat="1" ht="13.5">
      <c r="B3123" s="251"/>
      <c r="C3123" s="252"/>
      <c r="D3123" s="248" t="s">
        <v>218</v>
      </c>
      <c r="E3123" s="253" t="s">
        <v>22</v>
      </c>
      <c r="F3123" s="254" t="s">
        <v>1207</v>
      </c>
      <c r="G3123" s="252"/>
      <c r="H3123" s="255">
        <v>2.213</v>
      </c>
      <c r="I3123" s="256"/>
      <c r="J3123" s="252"/>
      <c r="K3123" s="252"/>
      <c r="L3123" s="257"/>
      <c r="M3123" s="258"/>
      <c r="N3123" s="259"/>
      <c r="O3123" s="259"/>
      <c r="P3123" s="259"/>
      <c r="Q3123" s="259"/>
      <c r="R3123" s="259"/>
      <c r="S3123" s="259"/>
      <c r="T3123" s="260"/>
      <c r="AT3123" s="261" t="s">
        <v>218</v>
      </c>
      <c r="AU3123" s="261" t="s">
        <v>85</v>
      </c>
      <c r="AV3123" s="12" t="s">
        <v>85</v>
      </c>
      <c r="AW3123" s="12" t="s">
        <v>39</v>
      </c>
      <c r="AX3123" s="12" t="s">
        <v>76</v>
      </c>
      <c r="AY3123" s="261" t="s">
        <v>208</v>
      </c>
    </row>
    <row r="3124" spans="2:51" s="12" customFormat="1" ht="13.5">
      <c r="B3124" s="251"/>
      <c r="C3124" s="252"/>
      <c r="D3124" s="248" t="s">
        <v>218</v>
      </c>
      <c r="E3124" s="253" t="s">
        <v>22</v>
      </c>
      <c r="F3124" s="254" t="s">
        <v>1208</v>
      </c>
      <c r="G3124" s="252"/>
      <c r="H3124" s="255">
        <v>3.575</v>
      </c>
      <c r="I3124" s="256"/>
      <c r="J3124" s="252"/>
      <c r="K3124" s="252"/>
      <c r="L3124" s="257"/>
      <c r="M3124" s="258"/>
      <c r="N3124" s="259"/>
      <c r="O3124" s="259"/>
      <c r="P3124" s="259"/>
      <c r="Q3124" s="259"/>
      <c r="R3124" s="259"/>
      <c r="S3124" s="259"/>
      <c r="T3124" s="260"/>
      <c r="AT3124" s="261" t="s">
        <v>218</v>
      </c>
      <c r="AU3124" s="261" t="s">
        <v>85</v>
      </c>
      <c r="AV3124" s="12" t="s">
        <v>85</v>
      </c>
      <c r="AW3124" s="12" t="s">
        <v>39</v>
      </c>
      <c r="AX3124" s="12" t="s">
        <v>76</v>
      </c>
      <c r="AY3124" s="261" t="s">
        <v>208</v>
      </c>
    </row>
    <row r="3125" spans="2:51" s="12" customFormat="1" ht="13.5">
      <c r="B3125" s="251"/>
      <c r="C3125" s="252"/>
      <c r="D3125" s="248" t="s">
        <v>218</v>
      </c>
      <c r="E3125" s="253" t="s">
        <v>22</v>
      </c>
      <c r="F3125" s="254" t="s">
        <v>1209</v>
      </c>
      <c r="G3125" s="252"/>
      <c r="H3125" s="255">
        <v>13.75</v>
      </c>
      <c r="I3125" s="256"/>
      <c r="J3125" s="252"/>
      <c r="K3125" s="252"/>
      <c r="L3125" s="257"/>
      <c r="M3125" s="258"/>
      <c r="N3125" s="259"/>
      <c r="O3125" s="259"/>
      <c r="P3125" s="259"/>
      <c r="Q3125" s="259"/>
      <c r="R3125" s="259"/>
      <c r="S3125" s="259"/>
      <c r="T3125" s="260"/>
      <c r="AT3125" s="261" t="s">
        <v>218</v>
      </c>
      <c r="AU3125" s="261" t="s">
        <v>85</v>
      </c>
      <c r="AV3125" s="12" t="s">
        <v>85</v>
      </c>
      <c r="AW3125" s="12" t="s">
        <v>39</v>
      </c>
      <c r="AX3125" s="12" t="s">
        <v>76</v>
      </c>
      <c r="AY3125" s="261" t="s">
        <v>208</v>
      </c>
    </row>
    <row r="3126" spans="2:51" s="12" customFormat="1" ht="13.5">
      <c r="B3126" s="251"/>
      <c r="C3126" s="252"/>
      <c r="D3126" s="248" t="s">
        <v>218</v>
      </c>
      <c r="E3126" s="253" t="s">
        <v>22</v>
      </c>
      <c r="F3126" s="254" t="s">
        <v>1210</v>
      </c>
      <c r="G3126" s="252"/>
      <c r="H3126" s="255">
        <v>8.363</v>
      </c>
      <c r="I3126" s="256"/>
      <c r="J3126" s="252"/>
      <c r="K3126" s="252"/>
      <c r="L3126" s="257"/>
      <c r="M3126" s="258"/>
      <c r="N3126" s="259"/>
      <c r="O3126" s="259"/>
      <c r="P3126" s="259"/>
      <c r="Q3126" s="259"/>
      <c r="R3126" s="259"/>
      <c r="S3126" s="259"/>
      <c r="T3126" s="260"/>
      <c r="AT3126" s="261" t="s">
        <v>218</v>
      </c>
      <c r="AU3126" s="261" t="s">
        <v>85</v>
      </c>
      <c r="AV3126" s="12" t="s">
        <v>85</v>
      </c>
      <c r="AW3126" s="12" t="s">
        <v>39</v>
      </c>
      <c r="AX3126" s="12" t="s">
        <v>76</v>
      </c>
      <c r="AY3126" s="261" t="s">
        <v>208</v>
      </c>
    </row>
    <row r="3127" spans="2:51" s="15" customFormat="1" ht="13.5">
      <c r="B3127" s="296"/>
      <c r="C3127" s="297"/>
      <c r="D3127" s="248" t="s">
        <v>218</v>
      </c>
      <c r="E3127" s="298" t="s">
        <v>22</v>
      </c>
      <c r="F3127" s="299" t="s">
        <v>695</v>
      </c>
      <c r="G3127" s="297"/>
      <c r="H3127" s="300">
        <v>39.651</v>
      </c>
      <c r="I3127" s="301"/>
      <c r="J3127" s="297"/>
      <c r="K3127" s="297"/>
      <c r="L3127" s="302"/>
      <c r="M3127" s="303"/>
      <c r="N3127" s="304"/>
      <c r="O3127" s="304"/>
      <c r="P3127" s="304"/>
      <c r="Q3127" s="304"/>
      <c r="R3127" s="304"/>
      <c r="S3127" s="304"/>
      <c r="T3127" s="305"/>
      <c r="AT3127" s="306" t="s">
        <v>218</v>
      </c>
      <c r="AU3127" s="306" t="s">
        <v>85</v>
      </c>
      <c r="AV3127" s="15" t="s">
        <v>104</v>
      </c>
      <c r="AW3127" s="15" t="s">
        <v>39</v>
      </c>
      <c r="AX3127" s="15" t="s">
        <v>76</v>
      </c>
      <c r="AY3127" s="306" t="s">
        <v>208</v>
      </c>
    </row>
    <row r="3128" spans="2:51" s="14" customFormat="1" ht="13.5">
      <c r="B3128" s="273"/>
      <c r="C3128" s="274"/>
      <c r="D3128" s="248" t="s">
        <v>218</v>
      </c>
      <c r="E3128" s="275" t="s">
        <v>22</v>
      </c>
      <c r="F3128" s="276" t="s">
        <v>1128</v>
      </c>
      <c r="G3128" s="274"/>
      <c r="H3128" s="275" t="s">
        <v>22</v>
      </c>
      <c r="I3128" s="277"/>
      <c r="J3128" s="274"/>
      <c r="K3128" s="274"/>
      <c r="L3128" s="278"/>
      <c r="M3128" s="279"/>
      <c r="N3128" s="280"/>
      <c r="O3128" s="280"/>
      <c r="P3128" s="280"/>
      <c r="Q3128" s="280"/>
      <c r="R3128" s="280"/>
      <c r="S3128" s="280"/>
      <c r="T3128" s="281"/>
      <c r="AT3128" s="282" t="s">
        <v>218</v>
      </c>
      <c r="AU3128" s="282" t="s">
        <v>85</v>
      </c>
      <c r="AV3128" s="14" t="s">
        <v>18</v>
      </c>
      <c r="AW3128" s="14" t="s">
        <v>39</v>
      </c>
      <c r="AX3128" s="14" t="s">
        <v>76</v>
      </c>
      <c r="AY3128" s="282" t="s">
        <v>208</v>
      </c>
    </row>
    <row r="3129" spans="2:51" s="12" customFormat="1" ht="13.5">
      <c r="B3129" s="251"/>
      <c r="C3129" s="252"/>
      <c r="D3129" s="248" t="s">
        <v>218</v>
      </c>
      <c r="E3129" s="253" t="s">
        <v>22</v>
      </c>
      <c r="F3129" s="254" t="s">
        <v>1211</v>
      </c>
      <c r="G3129" s="252"/>
      <c r="H3129" s="255">
        <v>7.525</v>
      </c>
      <c r="I3129" s="256"/>
      <c r="J3129" s="252"/>
      <c r="K3129" s="252"/>
      <c r="L3129" s="257"/>
      <c r="M3129" s="258"/>
      <c r="N3129" s="259"/>
      <c r="O3129" s="259"/>
      <c r="P3129" s="259"/>
      <c r="Q3129" s="259"/>
      <c r="R3129" s="259"/>
      <c r="S3129" s="259"/>
      <c r="T3129" s="260"/>
      <c r="AT3129" s="261" t="s">
        <v>218</v>
      </c>
      <c r="AU3129" s="261" t="s">
        <v>85</v>
      </c>
      <c r="AV3129" s="12" t="s">
        <v>85</v>
      </c>
      <c r="AW3129" s="12" t="s">
        <v>39</v>
      </c>
      <c r="AX3129" s="12" t="s">
        <v>76</v>
      </c>
      <c r="AY3129" s="261" t="s">
        <v>208</v>
      </c>
    </row>
    <row r="3130" spans="2:51" s="12" customFormat="1" ht="13.5">
      <c r="B3130" s="251"/>
      <c r="C3130" s="252"/>
      <c r="D3130" s="248" t="s">
        <v>218</v>
      </c>
      <c r="E3130" s="253" t="s">
        <v>22</v>
      </c>
      <c r="F3130" s="254" t="s">
        <v>1212</v>
      </c>
      <c r="G3130" s="252"/>
      <c r="H3130" s="255">
        <v>5.775</v>
      </c>
      <c r="I3130" s="256"/>
      <c r="J3130" s="252"/>
      <c r="K3130" s="252"/>
      <c r="L3130" s="257"/>
      <c r="M3130" s="258"/>
      <c r="N3130" s="259"/>
      <c r="O3130" s="259"/>
      <c r="P3130" s="259"/>
      <c r="Q3130" s="259"/>
      <c r="R3130" s="259"/>
      <c r="S3130" s="259"/>
      <c r="T3130" s="260"/>
      <c r="AT3130" s="261" t="s">
        <v>218</v>
      </c>
      <c r="AU3130" s="261" t="s">
        <v>85</v>
      </c>
      <c r="AV3130" s="12" t="s">
        <v>85</v>
      </c>
      <c r="AW3130" s="12" t="s">
        <v>39</v>
      </c>
      <c r="AX3130" s="12" t="s">
        <v>76</v>
      </c>
      <c r="AY3130" s="261" t="s">
        <v>208</v>
      </c>
    </row>
    <row r="3131" spans="2:51" s="12" customFormat="1" ht="13.5">
      <c r="B3131" s="251"/>
      <c r="C3131" s="252"/>
      <c r="D3131" s="248" t="s">
        <v>218</v>
      </c>
      <c r="E3131" s="253" t="s">
        <v>22</v>
      </c>
      <c r="F3131" s="254" t="s">
        <v>1213</v>
      </c>
      <c r="G3131" s="252"/>
      <c r="H3131" s="255">
        <v>9.225</v>
      </c>
      <c r="I3131" s="256"/>
      <c r="J3131" s="252"/>
      <c r="K3131" s="252"/>
      <c r="L3131" s="257"/>
      <c r="M3131" s="258"/>
      <c r="N3131" s="259"/>
      <c r="O3131" s="259"/>
      <c r="P3131" s="259"/>
      <c r="Q3131" s="259"/>
      <c r="R3131" s="259"/>
      <c r="S3131" s="259"/>
      <c r="T3131" s="260"/>
      <c r="AT3131" s="261" t="s">
        <v>218</v>
      </c>
      <c r="AU3131" s="261" t="s">
        <v>85</v>
      </c>
      <c r="AV3131" s="12" t="s">
        <v>85</v>
      </c>
      <c r="AW3131" s="12" t="s">
        <v>39</v>
      </c>
      <c r="AX3131" s="12" t="s">
        <v>76</v>
      </c>
      <c r="AY3131" s="261" t="s">
        <v>208</v>
      </c>
    </row>
    <row r="3132" spans="2:51" s="12" customFormat="1" ht="13.5">
      <c r="B3132" s="251"/>
      <c r="C3132" s="252"/>
      <c r="D3132" s="248" t="s">
        <v>218</v>
      </c>
      <c r="E3132" s="253" t="s">
        <v>22</v>
      </c>
      <c r="F3132" s="254" t="s">
        <v>1214</v>
      </c>
      <c r="G3132" s="252"/>
      <c r="H3132" s="255">
        <v>10</v>
      </c>
      <c r="I3132" s="256"/>
      <c r="J3132" s="252"/>
      <c r="K3132" s="252"/>
      <c r="L3132" s="257"/>
      <c r="M3132" s="258"/>
      <c r="N3132" s="259"/>
      <c r="O3132" s="259"/>
      <c r="P3132" s="259"/>
      <c r="Q3132" s="259"/>
      <c r="R3132" s="259"/>
      <c r="S3132" s="259"/>
      <c r="T3132" s="260"/>
      <c r="AT3132" s="261" t="s">
        <v>218</v>
      </c>
      <c r="AU3132" s="261" t="s">
        <v>85</v>
      </c>
      <c r="AV3132" s="12" t="s">
        <v>85</v>
      </c>
      <c r="AW3132" s="12" t="s">
        <v>39</v>
      </c>
      <c r="AX3132" s="12" t="s">
        <v>76</v>
      </c>
      <c r="AY3132" s="261" t="s">
        <v>208</v>
      </c>
    </row>
    <row r="3133" spans="2:51" s="12" customFormat="1" ht="13.5">
      <c r="B3133" s="251"/>
      <c r="C3133" s="252"/>
      <c r="D3133" s="248" t="s">
        <v>218</v>
      </c>
      <c r="E3133" s="253" t="s">
        <v>22</v>
      </c>
      <c r="F3133" s="254" t="s">
        <v>1215</v>
      </c>
      <c r="G3133" s="252"/>
      <c r="H3133" s="255">
        <v>8.26</v>
      </c>
      <c r="I3133" s="256"/>
      <c r="J3133" s="252"/>
      <c r="K3133" s="252"/>
      <c r="L3133" s="257"/>
      <c r="M3133" s="258"/>
      <c r="N3133" s="259"/>
      <c r="O3133" s="259"/>
      <c r="P3133" s="259"/>
      <c r="Q3133" s="259"/>
      <c r="R3133" s="259"/>
      <c r="S3133" s="259"/>
      <c r="T3133" s="260"/>
      <c r="AT3133" s="261" t="s">
        <v>218</v>
      </c>
      <c r="AU3133" s="261" t="s">
        <v>85</v>
      </c>
      <c r="AV3133" s="12" t="s">
        <v>85</v>
      </c>
      <c r="AW3133" s="12" t="s">
        <v>39</v>
      </c>
      <c r="AX3133" s="12" t="s">
        <v>76</v>
      </c>
      <c r="AY3133" s="261" t="s">
        <v>208</v>
      </c>
    </row>
    <row r="3134" spans="2:51" s="12" customFormat="1" ht="13.5">
      <c r="B3134" s="251"/>
      <c r="C3134" s="252"/>
      <c r="D3134" s="248" t="s">
        <v>218</v>
      </c>
      <c r="E3134" s="253" t="s">
        <v>22</v>
      </c>
      <c r="F3134" s="254" t="s">
        <v>1216</v>
      </c>
      <c r="G3134" s="252"/>
      <c r="H3134" s="255">
        <v>6.13</v>
      </c>
      <c r="I3134" s="256"/>
      <c r="J3134" s="252"/>
      <c r="K3134" s="252"/>
      <c r="L3134" s="257"/>
      <c r="M3134" s="258"/>
      <c r="N3134" s="259"/>
      <c r="O3134" s="259"/>
      <c r="P3134" s="259"/>
      <c r="Q3134" s="259"/>
      <c r="R3134" s="259"/>
      <c r="S3134" s="259"/>
      <c r="T3134" s="260"/>
      <c r="AT3134" s="261" t="s">
        <v>218</v>
      </c>
      <c r="AU3134" s="261" t="s">
        <v>85</v>
      </c>
      <c r="AV3134" s="12" t="s">
        <v>85</v>
      </c>
      <c r="AW3134" s="12" t="s">
        <v>39</v>
      </c>
      <c r="AX3134" s="12" t="s">
        <v>76</v>
      </c>
      <c r="AY3134" s="261" t="s">
        <v>208</v>
      </c>
    </row>
    <row r="3135" spans="2:51" s="12" customFormat="1" ht="13.5">
      <c r="B3135" s="251"/>
      <c r="C3135" s="252"/>
      <c r="D3135" s="248" t="s">
        <v>218</v>
      </c>
      <c r="E3135" s="253" t="s">
        <v>22</v>
      </c>
      <c r="F3135" s="254" t="s">
        <v>1217</v>
      </c>
      <c r="G3135" s="252"/>
      <c r="H3135" s="255">
        <v>2.25</v>
      </c>
      <c r="I3135" s="256"/>
      <c r="J3135" s="252"/>
      <c r="K3135" s="252"/>
      <c r="L3135" s="257"/>
      <c r="M3135" s="258"/>
      <c r="N3135" s="259"/>
      <c r="O3135" s="259"/>
      <c r="P3135" s="259"/>
      <c r="Q3135" s="259"/>
      <c r="R3135" s="259"/>
      <c r="S3135" s="259"/>
      <c r="T3135" s="260"/>
      <c r="AT3135" s="261" t="s">
        <v>218</v>
      </c>
      <c r="AU3135" s="261" t="s">
        <v>85</v>
      </c>
      <c r="AV3135" s="12" t="s">
        <v>85</v>
      </c>
      <c r="AW3135" s="12" t="s">
        <v>39</v>
      </c>
      <c r="AX3135" s="12" t="s">
        <v>76</v>
      </c>
      <c r="AY3135" s="261" t="s">
        <v>208</v>
      </c>
    </row>
    <row r="3136" spans="2:51" s="12" customFormat="1" ht="13.5">
      <c r="B3136" s="251"/>
      <c r="C3136" s="252"/>
      <c r="D3136" s="248" t="s">
        <v>218</v>
      </c>
      <c r="E3136" s="253" t="s">
        <v>22</v>
      </c>
      <c r="F3136" s="254" t="s">
        <v>1218</v>
      </c>
      <c r="G3136" s="252"/>
      <c r="H3136" s="255">
        <v>1.65</v>
      </c>
      <c r="I3136" s="256"/>
      <c r="J3136" s="252"/>
      <c r="K3136" s="252"/>
      <c r="L3136" s="257"/>
      <c r="M3136" s="258"/>
      <c r="N3136" s="259"/>
      <c r="O3136" s="259"/>
      <c r="P3136" s="259"/>
      <c r="Q3136" s="259"/>
      <c r="R3136" s="259"/>
      <c r="S3136" s="259"/>
      <c r="T3136" s="260"/>
      <c r="AT3136" s="261" t="s">
        <v>218</v>
      </c>
      <c r="AU3136" s="261" t="s">
        <v>85</v>
      </c>
      <c r="AV3136" s="12" t="s">
        <v>85</v>
      </c>
      <c r="AW3136" s="12" t="s">
        <v>39</v>
      </c>
      <c r="AX3136" s="12" t="s">
        <v>76</v>
      </c>
      <c r="AY3136" s="261" t="s">
        <v>208</v>
      </c>
    </row>
    <row r="3137" spans="2:51" s="15" customFormat="1" ht="13.5">
      <c r="B3137" s="296"/>
      <c r="C3137" s="297"/>
      <c r="D3137" s="248" t="s">
        <v>218</v>
      </c>
      <c r="E3137" s="298" t="s">
        <v>22</v>
      </c>
      <c r="F3137" s="299" t="s">
        <v>703</v>
      </c>
      <c r="G3137" s="297"/>
      <c r="H3137" s="300">
        <v>50.815</v>
      </c>
      <c r="I3137" s="301"/>
      <c r="J3137" s="297"/>
      <c r="K3137" s="297"/>
      <c r="L3137" s="302"/>
      <c r="M3137" s="303"/>
      <c r="N3137" s="304"/>
      <c r="O3137" s="304"/>
      <c r="P3137" s="304"/>
      <c r="Q3137" s="304"/>
      <c r="R3137" s="304"/>
      <c r="S3137" s="304"/>
      <c r="T3137" s="305"/>
      <c r="AT3137" s="306" t="s">
        <v>218</v>
      </c>
      <c r="AU3137" s="306" t="s">
        <v>85</v>
      </c>
      <c r="AV3137" s="15" t="s">
        <v>104</v>
      </c>
      <c r="AW3137" s="15" t="s">
        <v>39</v>
      </c>
      <c r="AX3137" s="15" t="s">
        <v>76</v>
      </c>
      <c r="AY3137" s="306" t="s">
        <v>208</v>
      </c>
    </row>
    <row r="3138" spans="2:51" s="14" customFormat="1" ht="13.5">
      <c r="B3138" s="273"/>
      <c r="C3138" s="274"/>
      <c r="D3138" s="248" t="s">
        <v>218</v>
      </c>
      <c r="E3138" s="275" t="s">
        <v>22</v>
      </c>
      <c r="F3138" s="276" t="s">
        <v>753</v>
      </c>
      <c r="G3138" s="274"/>
      <c r="H3138" s="275" t="s">
        <v>22</v>
      </c>
      <c r="I3138" s="277"/>
      <c r="J3138" s="274"/>
      <c r="K3138" s="274"/>
      <c r="L3138" s="278"/>
      <c r="M3138" s="279"/>
      <c r="N3138" s="280"/>
      <c r="O3138" s="280"/>
      <c r="P3138" s="280"/>
      <c r="Q3138" s="280"/>
      <c r="R3138" s="280"/>
      <c r="S3138" s="280"/>
      <c r="T3138" s="281"/>
      <c r="AT3138" s="282" t="s">
        <v>218</v>
      </c>
      <c r="AU3138" s="282" t="s">
        <v>85</v>
      </c>
      <c r="AV3138" s="14" t="s">
        <v>18</v>
      </c>
      <c r="AW3138" s="14" t="s">
        <v>39</v>
      </c>
      <c r="AX3138" s="14" t="s">
        <v>76</v>
      </c>
      <c r="AY3138" s="282" t="s">
        <v>208</v>
      </c>
    </row>
    <row r="3139" spans="2:51" s="12" customFormat="1" ht="13.5">
      <c r="B3139" s="251"/>
      <c r="C3139" s="252"/>
      <c r="D3139" s="248" t="s">
        <v>218</v>
      </c>
      <c r="E3139" s="253" t="s">
        <v>22</v>
      </c>
      <c r="F3139" s="254" t="s">
        <v>1211</v>
      </c>
      <c r="G3139" s="252"/>
      <c r="H3139" s="255">
        <v>7.525</v>
      </c>
      <c r="I3139" s="256"/>
      <c r="J3139" s="252"/>
      <c r="K3139" s="252"/>
      <c r="L3139" s="257"/>
      <c r="M3139" s="258"/>
      <c r="N3139" s="259"/>
      <c r="O3139" s="259"/>
      <c r="P3139" s="259"/>
      <c r="Q3139" s="259"/>
      <c r="R3139" s="259"/>
      <c r="S3139" s="259"/>
      <c r="T3139" s="260"/>
      <c r="AT3139" s="261" t="s">
        <v>218</v>
      </c>
      <c r="AU3139" s="261" t="s">
        <v>85</v>
      </c>
      <c r="AV3139" s="12" t="s">
        <v>85</v>
      </c>
      <c r="AW3139" s="12" t="s">
        <v>39</v>
      </c>
      <c r="AX3139" s="12" t="s">
        <v>76</v>
      </c>
      <c r="AY3139" s="261" t="s">
        <v>208</v>
      </c>
    </row>
    <row r="3140" spans="2:51" s="12" customFormat="1" ht="13.5">
      <c r="B3140" s="251"/>
      <c r="C3140" s="252"/>
      <c r="D3140" s="248" t="s">
        <v>218</v>
      </c>
      <c r="E3140" s="253" t="s">
        <v>22</v>
      </c>
      <c r="F3140" s="254" t="s">
        <v>1212</v>
      </c>
      <c r="G3140" s="252"/>
      <c r="H3140" s="255">
        <v>5.775</v>
      </c>
      <c r="I3140" s="256"/>
      <c r="J3140" s="252"/>
      <c r="K3140" s="252"/>
      <c r="L3140" s="257"/>
      <c r="M3140" s="258"/>
      <c r="N3140" s="259"/>
      <c r="O3140" s="259"/>
      <c r="P3140" s="259"/>
      <c r="Q3140" s="259"/>
      <c r="R3140" s="259"/>
      <c r="S3140" s="259"/>
      <c r="T3140" s="260"/>
      <c r="AT3140" s="261" t="s">
        <v>218</v>
      </c>
      <c r="AU3140" s="261" t="s">
        <v>85</v>
      </c>
      <c r="AV3140" s="12" t="s">
        <v>85</v>
      </c>
      <c r="AW3140" s="12" t="s">
        <v>39</v>
      </c>
      <c r="AX3140" s="12" t="s">
        <v>76</v>
      </c>
      <c r="AY3140" s="261" t="s">
        <v>208</v>
      </c>
    </row>
    <row r="3141" spans="2:51" s="12" customFormat="1" ht="13.5">
      <c r="B3141" s="251"/>
      <c r="C3141" s="252"/>
      <c r="D3141" s="248" t="s">
        <v>218</v>
      </c>
      <c r="E3141" s="253" t="s">
        <v>22</v>
      </c>
      <c r="F3141" s="254" t="s">
        <v>1213</v>
      </c>
      <c r="G3141" s="252"/>
      <c r="H3141" s="255">
        <v>9.225</v>
      </c>
      <c r="I3141" s="256"/>
      <c r="J3141" s="252"/>
      <c r="K3141" s="252"/>
      <c r="L3141" s="257"/>
      <c r="M3141" s="258"/>
      <c r="N3141" s="259"/>
      <c r="O3141" s="259"/>
      <c r="P3141" s="259"/>
      <c r="Q3141" s="259"/>
      <c r="R3141" s="259"/>
      <c r="S3141" s="259"/>
      <c r="T3141" s="260"/>
      <c r="AT3141" s="261" t="s">
        <v>218</v>
      </c>
      <c r="AU3141" s="261" t="s">
        <v>85</v>
      </c>
      <c r="AV3141" s="12" t="s">
        <v>85</v>
      </c>
      <c r="AW3141" s="12" t="s">
        <v>39</v>
      </c>
      <c r="AX3141" s="12" t="s">
        <v>76</v>
      </c>
      <c r="AY3141" s="261" t="s">
        <v>208</v>
      </c>
    </row>
    <row r="3142" spans="2:51" s="12" customFormat="1" ht="13.5">
      <c r="B3142" s="251"/>
      <c r="C3142" s="252"/>
      <c r="D3142" s="248" t="s">
        <v>218</v>
      </c>
      <c r="E3142" s="253" t="s">
        <v>22</v>
      </c>
      <c r="F3142" s="254" t="s">
        <v>1214</v>
      </c>
      <c r="G3142" s="252"/>
      <c r="H3142" s="255">
        <v>10</v>
      </c>
      <c r="I3142" s="256"/>
      <c r="J3142" s="252"/>
      <c r="K3142" s="252"/>
      <c r="L3142" s="257"/>
      <c r="M3142" s="258"/>
      <c r="N3142" s="259"/>
      <c r="O3142" s="259"/>
      <c r="P3142" s="259"/>
      <c r="Q3142" s="259"/>
      <c r="R3142" s="259"/>
      <c r="S3142" s="259"/>
      <c r="T3142" s="260"/>
      <c r="AT3142" s="261" t="s">
        <v>218</v>
      </c>
      <c r="AU3142" s="261" t="s">
        <v>85</v>
      </c>
      <c r="AV3142" s="12" t="s">
        <v>85</v>
      </c>
      <c r="AW3142" s="12" t="s">
        <v>39</v>
      </c>
      <c r="AX3142" s="12" t="s">
        <v>76</v>
      </c>
      <c r="AY3142" s="261" t="s">
        <v>208</v>
      </c>
    </row>
    <row r="3143" spans="2:51" s="12" customFormat="1" ht="13.5">
      <c r="B3143" s="251"/>
      <c r="C3143" s="252"/>
      <c r="D3143" s="248" t="s">
        <v>218</v>
      </c>
      <c r="E3143" s="253" t="s">
        <v>22</v>
      </c>
      <c r="F3143" s="254" t="s">
        <v>1219</v>
      </c>
      <c r="G3143" s="252"/>
      <c r="H3143" s="255">
        <v>12.39</v>
      </c>
      <c r="I3143" s="256"/>
      <c r="J3143" s="252"/>
      <c r="K3143" s="252"/>
      <c r="L3143" s="257"/>
      <c r="M3143" s="258"/>
      <c r="N3143" s="259"/>
      <c r="O3143" s="259"/>
      <c r="P3143" s="259"/>
      <c r="Q3143" s="259"/>
      <c r="R3143" s="259"/>
      <c r="S3143" s="259"/>
      <c r="T3143" s="260"/>
      <c r="AT3143" s="261" t="s">
        <v>218</v>
      </c>
      <c r="AU3143" s="261" t="s">
        <v>85</v>
      </c>
      <c r="AV3143" s="12" t="s">
        <v>85</v>
      </c>
      <c r="AW3143" s="12" t="s">
        <v>39</v>
      </c>
      <c r="AX3143" s="12" t="s">
        <v>76</v>
      </c>
      <c r="AY3143" s="261" t="s">
        <v>208</v>
      </c>
    </row>
    <row r="3144" spans="2:51" s="12" customFormat="1" ht="13.5">
      <c r="B3144" s="251"/>
      <c r="C3144" s="252"/>
      <c r="D3144" s="248" t="s">
        <v>218</v>
      </c>
      <c r="E3144" s="253" t="s">
        <v>22</v>
      </c>
      <c r="F3144" s="254" t="s">
        <v>1216</v>
      </c>
      <c r="G3144" s="252"/>
      <c r="H3144" s="255">
        <v>6.13</v>
      </c>
      <c r="I3144" s="256"/>
      <c r="J3144" s="252"/>
      <c r="K3144" s="252"/>
      <c r="L3144" s="257"/>
      <c r="M3144" s="258"/>
      <c r="N3144" s="259"/>
      <c r="O3144" s="259"/>
      <c r="P3144" s="259"/>
      <c r="Q3144" s="259"/>
      <c r="R3144" s="259"/>
      <c r="S3144" s="259"/>
      <c r="T3144" s="260"/>
      <c r="AT3144" s="261" t="s">
        <v>218</v>
      </c>
      <c r="AU3144" s="261" t="s">
        <v>85</v>
      </c>
      <c r="AV3144" s="12" t="s">
        <v>85</v>
      </c>
      <c r="AW3144" s="12" t="s">
        <v>39</v>
      </c>
      <c r="AX3144" s="12" t="s">
        <v>76</v>
      </c>
      <c r="AY3144" s="261" t="s">
        <v>208</v>
      </c>
    </row>
    <row r="3145" spans="2:51" s="15" customFormat="1" ht="13.5">
      <c r="B3145" s="296"/>
      <c r="C3145" s="297"/>
      <c r="D3145" s="248" t="s">
        <v>218</v>
      </c>
      <c r="E3145" s="298" t="s">
        <v>22</v>
      </c>
      <c r="F3145" s="299" t="s">
        <v>710</v>
      </c>
      <c r="G3145" s="297"/>
      <c r="H3145" s="300">
        <v>51.045</v>
      </c>
      <c r="I3145" s="301"/>
      <c r="J3145" s="297"/>
      <c r="K3145" s="297"/>
      <c r="L3145" s="302"/>
      <c r="M3145" s="303"/>
      <c r="N3145" s="304"/>
      <c r="O3145" s="304"/>
      <c r="P3145" s="304"/>
      <c r="Q3145" s="304"/>
      <c r="R3145" s="304"/>
      <c r="S3145" s="304"/>
      <c r="T3145" s="305"/>
      <c r="AT3145" s="306" t="s">
        <v>218</v>
      </c>
      <c r="AU3145" s="306" t="s">
        <v>85</v>
      </c>
      <c r="AV3145" s="15" t="s">
        <v>104</v>
      </c>
      <c r="AW3145" s="15" t="s">
        <v>39</v>
      </c>
      <c r="AX3145" s="15" t="s">
        <v>76</v>
      </c>
      <c r="AY3145" s="306" t="s">
        <v>208</v>
      </c>
    </row>
    <row r="3146" spans="2:51" s="14" customFormat="1" ht="13.5">
      <c r="B3146" s="273"/>
      <c r="C3146" s="274"/>
      <c r="D3146" s="248" t="s">
        <v>218</v>
      </c>
      <c r="E3146" s="275" t="s">
        <v>22</v>
      </c>
      <c r="F3146" s="276" t="s">
        <v>3123</v>
      </c>
      <c r="G3146" s="274"/>
      <c r="H3146" s="275" t="s">
        <v>22</v>
      </c>
      <c r="I3146" s="277"/>
      <c r="J3146" s="274"/>
      <c r="K3146" s="274"/>
      <c r="L3146" s="278"/>
      <c r="M3146" s="279"/>
      <c r="N3146" s="280"/>
      <c r="O3146" s="280"/>
      <c r="P3146" s="280"/>
      <c r="Q3146" s="280"/>
      <c r="R3146" s="280"/>
      <c r="S3146" s="280"/>
      <c r="T3146" s="281"/>
      <c r="AT3146" s="282" t="s">
        <v>218</v>
      </c>
      <c r="AU3146" s="282" t="s">
        <v>85</v>
      </c>
      <c r="AV3146" s="14" t="s">
        <v>18</v>
      </c>
      <c r="AW3146" s="14" t="s">
        <v>39</v>
      </c>
      <c r="AX3146" s="14" t="s">
        <v>76</v>
      </c>
      <c r="AY3146" s="282" t="s">
        <v>208</v>
      </c>
    </row>
    <row r="3147" spans="2:51" s="12" customFormat="1" ht="13.5">
      <c r="B3147" s="251"/>
      <c r="C3147" s="252"/>
      <c r="D3147" s="248" t="s">
        <v>218</v>
      </c>
      <c r="E3147" s="253" t="s">
        <v>22</v>
      </c>
      <c r="F3147" s="254" t="s">
        <v>3124</v>
      </c>
      <c r="G3147" s="252"/>
      <c r="H3147" s="255">
        <v>-417.012</v>
      </c>
      <c r="I3147" s="256"/>
      <c r="J3147" s="252"/>
      <c r="K3147" s="252"/>
      <c r="L3147" s="257"/>
      <c r="M3147" s="258"/>
      <c r="N3147" s="259"/>
      <c r="O3147" s="259"/>
      <c r="P3147" s="259"/>
      <c r="Q3147" s="259"/>
      <c r="R3147" s="259"/>
      <c r="S3147" s="259"/>
      <c r="T3147" s="260"/>
      <c r="AT3147" s="261" t="s">
        <v>218</v>
      </c>
      <c r="AU3147" s="261" t="s">
        <v>85</v>
      </c>
      <c r="AV3147" s="12" t="s">
        <v>85</v>
      </c>
      <c r="AW3147" s="12" t="s">
        <v>39</v>
      </c>
      <c r="AX3147" s="12" t="s">
        <v>76</v>
      </c>
      <c r="AY3147" s="261" t="s">
        <v>208</v>
      </c>
    </row>
    <row r="3148" spans="2:51" s="15" customFormat="1" ht="13.5">
      <c r="B3148" s="296"/>
      <c r="C3148" s="297"/>
      <c r="D3148" s="248" t="s">
        <v>218</v>
      </c>
      <c r="E3148" s="298" t="s">
        <v>22</v>
      </c>
      <c r="F3148" s="299" t="s">
        <v>567</v>
      </c>
      <c r="G3148" s="297"/>
      <c r="H3148" s="300">
        <v>-417.012</v>
      </c>
      <c r="I3148" s="301"/>
      <c r="J3148" s="297"/>
      <c r="K3148" s="297"/>
      <c r="L3148" s="302"/>
      <c r="M3148" s="303"/>
      <c r="N3148" s="304"/>
      <c r="O3148" s="304"/>
      <c r="P3148" s="304"/>
      <c r="Q3148" s="304"/>
      <c r="R3148" s="304"/>
      <c r="S3148" s="304"/>
      <c r="T3148" s="305"/>
      <c r="AT3148" s="306" t="s">
        <v>218</v>
      </c>
      <c r="AU3148" s="306" t="s">
        <v>85</v>
      </c>
      <c r="AV3148" s="15" t="s">
        <v>104</v>
      </c>
      <c r="AW3148" s="15" t="s">
        <v>39</v>
      </c>
      <c r="AX3148" s="15" t="s">
        <v>76</v>
      </c>
      <c r="AY3148" s="306" t="s">
        <v>208</v>
      </c>
    </row>
    <row r="3149" spans="2:51" s="13" customFormat="1" ht="13.5">
      <c r="B3149" s="262"/>
      <c r="C3149" s="263"/>
      <c r="D3149" s="248" t="s">
        <v>218</v>
      </c>
      <c r="E3149" s="264" t="s">
        <v>22</v>
      </c>
      <c r="F3149" s="265" t="s">
        <v>259</v>
      </c>
      <c r="G3149" s="263"/>
      <c r="H3149" s="266">
        <v>4088.075</v>
      </c>
      <c r="I3149" s="267"/>
      <c r="J3149" s="263"/>
      <c r="K3149" s="263"/>
      <c r="L3149" s="268"/>
      <c r="M3149" s="269"/>
      <c r="N3149" s="270"/>
      <c r="O3149" s="270"/>
      <c r="P3149" s="270"/>
      <c r="Q3149" s="270"/>
      <c r="R3149" s="270"/>
      <c r="S3149" s="270"/>
      <c r="T3149" s="271"/>
      <c r="AT3149" s="272" t="s">
        <v>218</v>
      </c>
      <c r="AU3149" s="272" t="s">
        <v>85</v>
      </c>
      <c r="AV3149" s="13" t="s">
        <v>121</v>
      </c>
      <c r="AW3149" s="13" t="s">
        <v>39</v>
      </c>
      <c r="AX3149" s="13" t="s">
        <v>18</v>
      </c>
      <c r="AY3149" s="272" t="s">
        <v>208</v>
      </c>
    </row>
    <row r="3150" spans="2:65" s="1" customFormat="1" ht="25.5" customHeight="1">
      <c r="B3150" s="48"/>
      <c r="C3150" s="236" t="s">
        <v>3125</v>
      </c>
      <c r="D3150" s="236" t="s">
        <v>210</v>
      </c>
      <c r="E3150" s="237" t="s">
        <v>3126</v>
      </c>
      <c r="F3150" s="238" t="s">
        <v>3127</v>
      </c>
      <c r="G3150" s="239" t="s">
        <v>213</v>
      </c>
      <c r="H3150" s="240">
        <v>4088.075</v>
      </c>
      <c r="I3150" s="241"/>
      <c r="J3150" s="242">
        <f>ROUND(I3150*H3150,2)</f>
        <v>0</v>
      </c>
      <c r="K3150" s="238" t="s">
        <v>214</v>
      </c>
      <c r="L3150" s="74"/>
      <c r="M3150" s="243" t="s">
        <v>22</v>
      </c>
      <c r="N3150" s="244" t="s">
        <v>47</v>
      </c>
      <c r="O3150" s="49"/>
      <c r="P3150" s="245">
        <f>O3150*H3150</f>
        <v>0</v>
      </c>
      <c r="Q3150" s="245">
        <v>0.00026</v>
      </c>
      <c r="R3150" s="245">
        <f>Q3150*H3150</f>
        <v>1.0628994999999999</v>
      </c>
      <c r="S3150" s="245">
        <v>0</v>
      </c>
      <c r="T3150" s="246">
        <f>S3150*H3150</f>
        <v>0</v>
      </c>
      <c r="AR3150" s="26" t="s">
        <v>300</v>
      </c>
      <c r="AT3150" s="26" t="s">
        <v>210</v>
      </c>
      <c r="AU3150" s="26" t="s">
        <v>85</v>
      </c>
      <c r="AY3150" s="26" t="s">
        <v>208</v>
      </c>
      <c r="BE3150" s="247">
        <f>IF(N3150="základní",J3150,0)</f>
        <v>0</v>
      </c>
      <c r="BF3150" s="247">
        <f>IF(N3150="snížená",J3150,0)</f>
        <v>0</v>
      </c>
      <c r="BG3150" s="247">
        <f>IF(N3150="zákl. přenesená",J3150,0)</f>
        <v>0</v>
      </c>
      <c r="BH3150" s="247">
        <f>IF(N3150="sníž. přenesená",J3150,0)</f>
        <v>0</v>
      </c>
      <c r="BI3150" s="247">
        <f>IF(N3150="nulová",J3150,0)</f>
        <v>0</v>
      </c>
      <c r="BJ3150" s="26" t="s">
        <v>18</v>
      </c>
      <c r="BK3150" s="247">
        <f>ROUND(I3150*H3150,2)</f>
        <v>0</v>
      </c>
      <c r="BL3150" s="26" t="s">
        <v>300</v>
      </c>
      <c r="BM3150" s="26" t="s">
        <v>3128</v>
      </c>
    </row>
    <row r="3151" spans="2:65" s="1" customFormat="1" ht="25.5" customHeight="1">
      <c r="B3151" s="48"/>
      <c r="C3151" s="236" t="s">
        <v>3129</v>
      </c>
      <c r="D3151" s="236" t="s">
        <v>210</v>
      </c>
      <c r="E3151" s="237" t="s">
        <v>3130</v>
      </c>
      <c r="F3151" s="238" t="s">
        <v>3131</v>
      </c>
      <c r="G3151" s="239" t="s">
        <v>213</v>
      </c>
      <c r="H3151" s="240">
        <v>1181.661</v>
      </c>
      <c r="I3151" s="241"/>
      <c r="J3151" s="242">
        <f>ROUND(I3151*H3151,2)</f>
        <v>0</v>
      </c>
      <c r="K3151" s="238" t="s">
        <v>214</v>
      </c>
      <c r="L3151" s="74"/>
      <c r="M3151" s="243" t="s">
        <v>22</v>
      </c>
      <c r="N3151" s="244" t="s">
        <v>47</v>
      </c>
      <c r="O3151" s="49"/>
      <c r="P3151" s="245">
        <f>O3151*H3151</f>
        <v>0</v>
      </c>
      <c r="Q3151" s="245">
        <v>2E-05</v>
      </c>
      <c r="R3151" s="245">
        <f>Q3151*H3151</f>
        <v>0.023633220000000003</v>
      </c>
      <c r="S3151" s="245">
        <v>0</v>
      </c>
      <c r="T3151" s="246">
        <f>S3151*H3151</f>
        <v>0</v>
      </c>
      <c r="AR3151" s="26" t="s">
        <v>300</v>
      </c>
      <c r="AT3151" s="26" t="s">
        <v>210</v>
      </c>
      <c r="AU3151" s="26" t="s">
        <v>85</v>
      </c>
      <c r="AY3151" s="26" t="s">
        <v>208</v>
      </c>
      <c r="BE3151" s="247">
        <f>IF(N3151="základní",J3151,0)</f>
        <v>0</v>
      </c>
      <c r="BF3151" s="247">
        <f>IF(N3151="snížená",J3151,0)</f>
        <v>0</v>
      </c>
      <c r="BG3151" s="247">
        <f>IF(N3151="zákl. přenesená",J3151,0)</f>
        <v>0</v>
      </c>
      <c r="BH3151" s="247">
        <f>IF(N3151="sníž. přenesená",J3151,0)</f>
        <v>0</v>
      </c>
      <c r="BI3151" s="247">
        <f>IF(N3151="nulová",J3151,0)</f>
        <v>0</v>
      </c>
      <c r="BJ3151" s="26" t="s">
        <v>18</v>
      </c>
      <c r="BK3151" s="247">
        <f>ROUND(I3151*H3151,2)</f>
        <v>0</v>
      </c>
      <c r="BL3151" s="26" t="s">
        <v>300</v>
      </c>
      <c r="BM3151" s="26" t="s">
        <v>3132</v>
      </c>
    </row>
    <row r="3152" spans="2:51" s="14" customFormat="1" ht="13.5">
      <c r="B3152" s="273"/>
      <c r="C3152" s="274"/>
      <c r="D3152" s="248" t="s">
        <v>218</v>
      </c>
      <c r="E3152" s="275" t="s">
        <v>22</v>
      </c>
      <c r="F3152" s="276" t="s">
        <v>681</v>
      </c>
      <c r="G3152" s="274"/>
      <c r="H3152" s="275" t="s">
        <v>22</v>
      </c>
      <c r="I3152" s="277"/>
      <c r="J3152" s="274"/>
      <c r="K3152" s="274"/>
      <c r="L3152" s="278"/>
      <c r="M3152" s="279"/>
      <c r="N3152" s="280"/>
      <c r="O3152" s="280"/>
      <c r="P3152" s="280"/>
      <c r="Q3152" s="280"/>
      <c r="R3152" s="280"/>
      <c r="S3152" s="280"/>
      <c r="T3152" s="281"/>
      <c r="AT3152" s="282" t="s">
        <v>218</v>
      </c>
      <c r="AU3152" s="282" t="s">
        <v>85</v>
      </c>
      <c r="AV3152" s="14" t="s">
        <v>18</v>
      </c>
      <c r="AW3152" s="14" t="s">
        <v>39</v>
      </c>
      <c r="AX3152" s="14" t="s">
        <v>76</v>
      </c>
      <c r="AY3152" s="282" t="s">
        <v>208</v>
      </c>
    </row>
    <row r="3153" spans="2:51" s="14" customFormat="1" ht="13.5">
      <c r="B3153" s="273"/>
      <c r="C3153" s="274"/>
      <c r="D3153" s="248" t="s">
        <v>218</v>
      </c>
      <c r="E3153" s="275" t="s">
        <v>22</v>
      </c>
      <c r="F3153" s="276" t="s">
        <v>1312</v>
      </c>
      <c r="G3153" s="274"/>
      <c r="H3153" s="275" t="s">
        <v>22</v>
      </c>
      <c r="I3153" s="277"/>
      <c r="J3153" s="274"/>
      <c r="K3153" s="274"/>
      <c r="L3153" s="278"/>
      <c r="M3153" s="279"/>
      <c r="N3153" s="280"/>
      <c r="O3153" s="280"/>
      <c r="P3153" s="280"/>
      <c r="Q3153" s="280"/>
      <c r="R3153" s="280"/>
      <c r="S3153" s="280"/>
      <c r="T3153" s="281"/>
      <c r="AT3153" s="282" t="s">
        <v>218</v>
      </c>
      <c r="AU3153" s="282" t="s">
        <v>85</v>
      </c>
      <c r="AV3153" s="14" t="s">
        <v>18</v>
      </c>
      <c r="AW3153" s="14" t="s">
        <v>39</v>
      </c>
      <c r="AX3153" s="14" t="s">
        <v>76</v>
      </c>
      <c r="AY3153" s="282" t="s">
        <v>208</v>
      </c>
    </row>
    <row r="3154" spans="2:51" s="12" customFormat="1" ht="13.5">
      <c r="B3154" s="251"/>
      <c r="C3154" s="252"/>
      <c r="D3154" s="248" t="s">
        <v>218</v>
      </c>
      <c r="E3154" s="253" t="s">
        <v>22</v>
      </c>
      <c r="F3154" s="254" t="s">
        <v>3133</v>
      </c>
      <c r="G3154" s="252"/>
      <c r="H3154" s="255">
        <v>106.4</v>
      </c>
      <c r="I3154" s="256"/>
      <c r="J3154" s="252"/>
      <c r="K3154" s="252"/>
      <c r="L3154" s="257"/>
      <c r="M3154" s="258"/>
      <c r="N3154" s="259"/>
      <c r="O3154" s="259"/>
      <c r="P3154" s="259"/>
      <c r="Q3154" s="259"/>
      <c r="R3154" s="259"/>
      <c r="S3154" s="259"/>
      <c r="T3154" s="260"/>
      <c r="AT3154" s="261" t="s">
        <v>218</v>
      </c>
      <c r="AU3154" s="261" t="s">
        <v>85</v>
      </c>
      <c r="AV3154" s="12" t="s">
        <v>85</v>
      </c>
      <c r="AW3154" s="12" t="s">
        <v>39</v>
      </c>
      <c r="AX3154" s="12" t="s">
        <v>76</v>
      </c>
      <c r="AY3154" s="261" t="s">
        <v>208</v>
      </c>
    </row>
    <row r="3155" spans="2:51" s="12" customFormat="1" ht="13.5">
      <c r="B3155" s="251"/>
      <c r="C3155" s="252"/>
      <c r="D3155" s="248" t="s">
        <v>218</v>
      </c>
      <c r="E3155" s="253" t="s">
        <v>22</v>
      </c>
      <c r="F3155" s="254" t="s">
        <v>3134</v>
      </c>
      <c r="G3155" s="252"/>
      <c r="H3155" s="255">
        <v>55.8</v>
      </c>
      <c r="I3155" s="256"/>
      <c r="J3155" s="252"/>
      <c r="K3155" s="252"/>
      <c r="L3155" s="257"/>
      <c r="M3155" s="258"/>
      <c r="N3155" s="259"/>
      <c r="O3155" s="259"/>
      <c r="P3155" s="259"/>
      <c r="Q3155" s="259"/>
      <c r="R3155" s="259"/>
      <c r="S3155" s="259"/>
      <c r="T3155" s="260"/>
      <c r="AT3155" s="261" t="s">
        <v>218</v>
      </c>
      <c r="AU3155" s="261" t="s">
        <v>85</v>
      </c>
      <c r="AV3155" s="12" t="s">
        <v>85</v>
      </c>
      <c r="AW3155" s="12" t="s">
        <v>39</v>
      </c>
      <c r="AX3155" s="12" t="s">
        <v>76</v>
      </c>
      <c r="AY3155" s="261" t="s">
        <v>208</v>
      </c>
    </row>
    <row r="3156" spans="2:51" s="12" customFormat="1" ht="13.5">
      <c r="B3156" s="251"/>
      <c r="C3156" s="252"/>
      <c r="D3156" s="248" t="s">
        <v>218</v>
      </c>
      <c r="E3156" s="253" t="s">
        <v>22</v>
      </c>
      <c r="F3156" s="254" t="s">
        <v>3135</v>
      </c>
      <c r="G3156" s="252"/>
      <c r="H3156" s="255">
        <v>15.3</v>
      </c>
      <c r="I3156" s="256"/>
      <c r="J3156" s="252"/>
      <c r="K3156" s="252"/>
      <c r="L3156" s="257"/>
      <c r="M3156" s="258"/>
      <c r="N3156" s="259"/>
      <c r="O3156" s="259"/>
      <c r="P3156" s="259"/>
      <c r="Q3156" s="259"/>
      <c r="R3156" s="259"/>
      <c r="S3156" s="259"/>
      <c r="T3156" s="260"/>
      <c r="AT3156" s="261" t="s">
        <v>218</v>
      </c>
      <c r="AU3156" s="261" t="s">
        <v>85</v>
      </c>
      <c r="AV3156" s="12" t="s">
        <v>85</v>
      </c>
      <c r="AW3156" s="12" t="s">
        <v>39</v>
      </c>
      <c r="AX3156" s="12" t="s">
        <v>76</v>
      </c>
      <c r="AY3156" s="261" t="s">
        <v>208</v>
      </c>
    </row>
    <row r="3157" spans="2:51" s="12" customFormat="1" ht="13.5">
      <c r="B3157" s="251"/>
      <c r="C3157" s="252"/>
      <c r="D3157" s="248" t="s">
        <v>218</v>
      </c>
      <c r="E3157" s="253" t="s">
        <v>22</v>
      </c>
      <c r="F3157" s="254" t="s">
        <v>3136</v>
      </c>
      <c r="G3157" s="252"/>
      <c r="H3157" s="255">
        <v>3.6</v>
      </c>
      <c r="I3157" s="256"/>
      <c r="J3157" s="252"/>
      <c r="K3157" s="252"/>
      <c r="L3157" s="257"/>
      <c r="M3157" s="258"/>
      <c r="N3157" s="259"/>
      <c r="O3157" s="259"/>
      <c r="P3157" s="259"/>
      <c r="Q3157" s="259"/>
      <c r="R3157" s="259"/>
      <c r="S3157" s="259"/>
      <c r="T3157" s="260"/>
      <c r="AT3157" s="261" t="s">
        <v>218</v>
      </c>
      <c r="AU3157" s="261" t="s">
        <v>85</v>
      </c>
      <c r="AV3157" s="12" t="s">
        <v>85</v>
      </c>
      <c r="AW3157" s="12" t="s">
        <v>39</v>
      </c>
      <c r="AX3157" s="12" t="s">
        <v>76</v>
      </c>
      <c r="AY3157" s="261" t="s">
        <v>208</v>
      </c>
    </row>
    <row r="3158" spans="2:51" s="12" customFormat="1" ht="13.5">
      <c r="B3158" s="251"/>
      <c r="C3158" s="252"/>
      <c r="D3158" s="248" t="s">
        <v>218</v>
      </c>
      <c r="E3158" s="253" t="s">
        <v>22</v>
      </c>
      <c r="F3158" s="254" t="s">
        <v>3137</v>
      </c>
      <c r="G3158" s="252"/>
      <c r="H3158" s="255">
        <v>9</v>
      </c>
      <c r="I3158" s="256"/>
      <c r="J3158" s="252"/>
      <c r="K3158" s="252"/>
      <c r="L3158" s="257"/>
      <c r="M3158" s="258"/>
      <c r="N3158" s="259"/>
      <c r="O3158" s="259"/>
      <c r="P3158" s="259"/>
      <c r="Q3158" s="259"/>
      <c r="R3158" s="259"/>
      <c r="S3158" s="259"/>
      <c r="T3158" s="260"/>
      <c r="AT3158" s="261" t="s">
        <v>218</v>
      </c>
      <c r="AU3158" s="261" t="s">
        <v>85</v>
      </c>
      <c r="AV3158" s="12" t="s">
        <v>85</v>
      </c>
      <c r="AW3158" s="12" t="s">
        <v>39</v>
      </c>
      <c r="AX3158" s="12" t="s">
        <v>76</v>
      </c>
      <c r="AY3158" s="261" t="s">
        <v>208</v>
      </c>
    </row>
    <row r="3159" spans="2:51" s="12" customFormat="1" ht="13.5">
      <c r="B3159" s="251"/>
      <c r="C3159" s="252"/>
      <c r="D3159" s="248" t="s">
        <v>218</v>
      </c>
      <c r="E3159" s="253" t="s">
        <v>22</v>
      </c>
      <c r="F3159" s="254" t="s">
        <v>3138</v>
      </c>
      <c r="G3159" s="252"/>
      <c r="H3159" s="255">
        <v>9.45</v>
      </c>
      <c r="I3159" s="256"/>
      <c r="J3159" s="252"/>
      <c r="K3159" s="252"/>
      <c r="L3159" s="257"/>
      <c r="M3159" s="258"/>
      <c r="N3159" s="259"/>
      <c r="O3159" s="259"/>
      <c r="P3159" s="259"/>
      <c r="Q3159" s="259"/>
      <c r="R3159" s="259"/>
      <c r="S3159" s="259"/>
      <c r="T3159" s="260"/>
      <c r="AT3159" s="261" t="s">
        <v>218</v>
      </c>
      <c r="AU3159" s="261" t="s">
        <v>85</v>
      </c>
      <c r="AV3159" s="12" t="s">
        <v>85</v>
      </c>
      <c r="AW3159" s="12" t="s">
        <v>39</v>
      </c>
      <c r="AX3159" s="12" t="s">
        <v>76</v>
      </c>
      <c r="AY3159" s="261" t="s">
        <v>208</v>
      </c>
    </row>
    <row r="3160" spans="2:51" s="12" customFormat="1" ht="13.5">
      <c r="B3160" s="251"/>
      <c r="C3160" s="252"/>
      <c r="D3160" s="248" t="s">
        <v>218</v>
      </c>
      <c r="E3160" s="253" t="s">
        <v>22</v>
      </c>
      <c r="F3160" s="254" t="s">
        <v>3139</v>
      </c>
      <c r="G3160" s="252"/>
      <c r="H3160" s="255">
        <v>45</v>
      </c>
      <c r="I3160" s="256"/>
      <c r="J3160" s="252"/>
      <c r="K3160" s="252"/>
      <c r="L3160" s="257"/>
      <c r="M3160" s="258"/>
      <c r="N3160" s="259"/>
      <c r="O3160" s="259"/>
      <c r="P3160" s="259"/>
      <c r="Q3160" s="259"/>
      <c r="R3160" s="259"/>
      <c r="S3160" s="259"/>
      <c r="T3160" s="260"/>
      <c r="AT3160" s="261" t="s">
        <v>218</v>
      </c>
      <c r="AU3160" s="261" t="s">
        <v>85</v>
      </c>
      <c r="AV3160" s="12" t="s">
        <v>85</v>
      </c>
      <c r="AW3160" s="12" t="s">
        <v>39</v>
      </c>
      <c r="AX3160" s="12" t="s">
        <v>76</v>
      </c>
      <c r="AY3160" s="261" t="s">
        <v>208</v>
      </c>
    </row>
    <row r="3161" spans="2:51" s="12" customFormat="1" ht="13.5">
      <c r="B3161" s="251"/>
      <c r="C3161" s="252"/>
      <c r="D3161" s="248" t="s">
        <v>218</v>
      </c>
      <c r="E3161" s="253" t="s">
        <v>22</v>
      </c>
      <c r="F3161" s="254" t="s">
        <v>3140</v>
      </c>
      <c r="G3161" s="252"/>
      <c r="H3161" s="255">
        <v>10.35</v>
      </c>
      <c r="I3161" s="256"/>
      <c r="J3161" s="252"/>
      <c r="K3161" s="252"/>
      <c r="L3161" s="257"/>
      <c r="M3161" s="258"/>
      <c r="N3161" s="259"/>
      <c r="O3161" s="259"/>
      <c r="P3161" s="259"/>
      <c r="Q3161" s="259"/>
      <c r="R3161" s="259"/>
      <c r="S3161" s="259"/>
      <c r="T3161" s="260"/>
      <c r="AT3161" s="261" t="s">
        <v>218</v>
      </c>
      <c r="AU3161" s="261" t="s">
        <v>85</v>
      </c>
      <c r="AV3161" s="12" t="s">
        <v>85</v>
      </c>
      <c r="AW3161" s="12" t="s">
        <v>39</v>
      </c>
      <c r="AX3161" s="12" t="s">
        <v>76</v>
      </c>
      <c r="AY3161" s="261" t="s">
        <v>208</v>
      </c>
    </row>
    <row r="3162" spans="2:51" s="12" customFormat="1" ht="13.5">
      <c r="B3162" s="251"/>
      <c r="C3162" s="252"/>
      <c r="D3162" s="248" t="s">
        <v>218</v>
      </c>
      <c r="E3162" s="253" t="s">
        <v>22</v>
      </c>
      <c r="F3162" s="254" t="s">
        <v>3141</v>
      </c>
      <c r="G3162" s="252"/>
      <c r="H3162" s="255">
        <v>5.175</v>
      </c>
      <c r="I3162" s="256"/>
      <c r="J3162" s="252"/>
      <c r="K3162" s="252"/>
      <c r="L3162" s="257"/>
      <c r="M3162" s="258"/>
      <c r="N3162" s="259"/>
      <c r="O3162" s="259"/>
      <c r="P3162" s="259"/>
      <c r="Q3162" s="259"/>
      <c r="R3162" s="259"/>
      <c r="S3162" s="259"/>
      <c r="T3162" s="260"/>
      <c r="AT3162" s="261" t="s">
        <v>218</v>
      </c>
      <c r="AU3162" s="261" t="s">
        <v>85</v>
      </c>
      <c r="AV3162" s="12" t="s">
        <v>85</v>
      </c>
      <c r="AW3162" s="12" t="s">
        <v>39</v>
      </c>
      <c r="AX3162" s="12" t="s">
        <v>76</v>
      </c>
      <c r="AY3162" s="261" t="s">
        <v>208</v>
      </c>
    </row>
    <row r="3163" spans="2:51" s="12" customFormat="1" ht="13.5">
      <c r="B3163" s="251"/>
      <c r="C3163" s="252"/>
      <c r="D3163" s="248" t="s">
        <v>218</v>
      </c>
      <c r="E3163" s="253" t="s">
        <v>22</v>
      </c>
      <c r="F3163" s="254" t="s">
        <v>3142</v>
      </c>
      <c r="G3163" s="252"/>
      <c r="H3163" s="255">
        <v>15.356</v>
      </c>
      <c r="I3163" s="256"/>
      <c r="J3163" s="252"/>
      <c r="K3163" s="252"/>
      <c r="L3163" s="257"/>
      <c r="M3163" s="258"/>
      <c r="N3163" s="259"/>
      <c r="O3163" s="259"/>
      <c r="P3163" s="259"/>
      <c r="Q3163" s="259"/>
      <c r="R3163" s="259"/>
      <c r="S3163" s="259"/>
      <c r="T3163" s="260"/>
      <c r="AT3163" s="261" t="s">
        <v>218</v>
      </c>
      <c r="AU3163" s="261" t="s">
        <v>85</v>
      </c>
      <c r="AV3163" s="12" t="s">
        <v>85</v>
      </c>
      <c r="AW3163" s="12" t="s">
        <v>39</v>
      </c>
      <c r="AX3163" s="12" t="s">
        <v>76</v>
      </c>
      <c r="AY3163" s="261" t="s">
        <v>208</v>
      </c>
    </row>
    <row r="3164" spans="2:51" s="14" customFormat="1" ht="13.5">
      <c r="B3164" s="273"/>
      <c r="C3164" s="274"/>
      <c r="D3164" s="248" t="s">
        <v>218</v>
      </c>
      <c r="E3164" s="275" t="s">
        <v>22</v>
      </c>
      <c r="F3164" s="276" t="s">
        <v>3143</v>
      </c>
      <c r="G3164" s="274"/>
      <c r="H3164" s="275" t="s">
        <v>22</v>
      </c>
      <c r="I3164" s="277"/>
      <c r="J3164" s="274"/>
      <c r="K3164" s="274"/>
      <c r="L3164" s="278"/>
      <c r="M3164" s="279"/>
      <c r="N3164" s="280"/>
      <c r="O3164" s="280"/>
      <c r="P3164" s="280"/>
      <c r="Q3164" s="280"/>
      <c r="R3164" s="280"/>
      <c r="S3164" s="280"/>
      <c r="T3164" s="281"/>
      <c r="AT3164" s="282" t="s">
        <v>218</v>
      </c>
      <c r="AU3164" s="282" t="s">
        <v>85</v>
      </c>
      <c r="AV3164" s="14" t="s">
        <v>18</v>
      </c>
      <c r="AW3164" s="14" t="s">
        <v>39</v>
      </c>
      <c r="AX3164" s="14" t="s">
        <v>76</v>
      </c>
      <c r="AY3164" s="282" t="s">
        <v>208</v>
      </c>
    </row>
    <row r="3165" spans="2:51" s="12" customFormat="1" ht="13.5">
      <c r="B3165" s="251"/>
      <c r="C3165" s="252"/>
      <c r="D3165" s="248" t="s">
        <v>218</v>
      </c>
      <c r="E3165" s="253" t="s">
        <v>22</v>
      </c>
      <c r="F3165" s="254" t="s">
        <v>3144</v>
      </c>
      <c r="G3165" s="252"/>
      <c r="H3165" s="255">
        <v>27.75</v>
      </c>
      <c r="I3165" s="256"/>
      <c r="J3165" s="252"/>
      <c r="K3165" s="252"/>
      <c r="L3165" s="257"/>
      <c r="M3165" s="258"/>
      <c r="N3165" s="259"/>
      <c r="O3165" s="259"/>
      <c r="P3165" s="259"/>
      <c r="Q3165" s="259"/>
      <c r="R3165" s="259"/>
      <c r="S3165" s="259"/>
      <c r="T3165" s="260"/>
      <c r="AT3165" s="261" t="s">
        <v>218</v>
      </c>
      <c r="AU3165" s="261" t="s">
        <v>85</v>
      </c>
      <c r="AV3165" s="12" t="s">
        <v>85</v>
      </c>
      <c r="AW3165" s="12" t="s">
        <v>39</v>
      </c>
      <c r="AX3165" s="12" t="s">
        <v>76</v>
      </c>
      <c r="AY3165" s="261" t="s">
        <v>208</v>
      </c>
    </row>
    <row r="3166" spans="2:51" s="12" customFormat="1" ht="13.5">
      <c r="B3166" s="251"/>
      <c r="C3166" s="252"/>
      <c r="D3166" s="248" t="s">
        <v>218</v>
      </c>
      <c r="E3166" s="253" t="s">
        <v>22</v>
      </c>
      <c r="F3166" s="254" t="s">
        <v>3145</v>
      </c>
      <c r="G3166" s="252"/>
      <c r="H3166" s="255">
        <v>36.22</v>
      </c>
      <c r="I3166" s="256"/>
      <c r="J3166" s="252"/>
      <c r="K3166" s="252"/>
      <c r="L3166" s="257"/>
      <c r="M3166" s="258"/>
      <c r="N3166" s="259"/>
      <c r="O3166" s="259"/>
      <c r="P3166" s="259"/>
      <c r="Q3166" s="259"/>
      <c r="R3166" s="259"/>
      <c r="S3166" s="259"/>
      <c r="T3166" s="260"/>
      <c r="AT3166" s="261" t="s">
        <v>218</v>
      </c>
      <c r="AU3166" s="261" t="s">
        <v>85</v>
      </c>
      <c r="AV3166" s="12" t="s">
        <v>85</v>
      </c>
      <c r="AW3166" s="12" t="s">
        <v>39</v>
      </c>
      <c r="AX3166" s="12" t="s">
        <v>76</v>
      </c>
      <c r="AY3166" s="261" t="s">
        <v>208</v>
      </c>
    </row>
    <row r="3167" spans="2:51" s="12" customFormat="1" ht="13.5">
      <c r="B3167" s="251"/>
      <c r="C3167" s="252"/>
      <c r="D3167" s="248" t="s">
        <v>218</v>
      </c>
      <c r="E3167" s="253" t="s">
        <v>22</v>
      </c>
      <c r="F3167" s="254" t="s">
        <v>3146</v>
      </c>
      <c r="G3167" s="252"/>
      <c r="H3167" s="255">
        <v>76.4</v>
      </c>
      <c r="I3167" s="256"/>
      <c r="J3167" s="252"/>
      <c r="K3167" s="252"/>
      <c r="L3167" s="257"/>
      <c r="M3167" s="258"/>
      <c r="N3167" s="259"/>
      <c r="O3167" s="259"/>
      <c r="P3167" s="259"/>
      <c r="Q3167" s="259"/>
      <c r="R3167" s="259"/>
      <c r="S3167" s="259"/>
      <c r="T3167" s="260"/>
      <c r="AT3167" s="261" t="s">
        <v>218</v>
      </c>
      <c r="AU3167" s="261" t="s">
        <v>85</v>
      </c>
      <c r="AV3167" s="12" t="s">
        <v>85</v>
      </c>
      <c r="AW3167" s="12" t="s">
        <v>39</v>
      </c>
      <c r="AX3167" s="12" t="s">
        <v>76</v>
      </c>
      <c r="AY3167" s="261" t="s">
        <v>208</v>
      </c>
    </row>
    <row r="3168" spans="2:51" s="12" customFormat="1" ht="13.5">
      <c r="B3168" s="251"/>
      <c r="C3168" s="252"/>
      <c r="D3168" s="248" t="s">
        <v>218</v>
      </c>
      <c r="E3168" s="253" t="s">
        <v>22</v>
      </c>
      <c r="F3168" s="254" t="s">
        <v>3147</v>
      </c>
      <c r="G3168" s="252"/>
      <c r="H3168" s="255">
        <v>11.6</v>
      </c>
      <c r="I3168" s="256"/>
      <c r="J3168" s="252"/>
      <c r="K3168" s="252"/>
      <c r="L3168" s="257"/>
      <c r="M3168" s="258"/>
      <c r="N3168" s="259"/>
      <c r="O3168" s="259"/>
      <c r="P3168" s="259"/>
      <c r="Q3168" s="259"/>
      <c r="R3168" s="259"/>
      <c r="S3168" s="259"/>
      <c r="T3168" s="260"/>
      <c r="AT3168" s="261" t="s">
        <v>218</v>
      </c>
      <c r="AU3168" s="261" t="s">
        <v>85</v>
      </c>
      <c r="AV3168" s="12" t="s">
        <v>85</v>
      </c>
      <c r="AW3168" s="12" t="s">
        <v>39</v>
      </c>
      <c r="AX3168" s="12" t="s">
        <v>76</v>
      </c>
      <c r="AY3168" s="261" t="s">
        <v>208</v>
      </c>
    </row>
    <row r="3169" spans="2:51" s="15" customFormat="1" ht="13.5">
      <c r="B3169" s="296"/>
      <c r="C3169" s="297"/>
      <c r="D3169" s="248" t="s">
        <v>218</v>
      </c>
      <c r="E3169" s="298" t="s">
        <v>22</v>
      </c>
      <c r="F3169" s="299" t="s">
        <v>695</v>
      </c>
      <c r="G3169" s="297"/>
      <c r="H3169" s="300">
        <v>427.401</v>
      </c>
      <c r="I3169" s="301"/>
      <c r="J3169" s="297"/>
      <c r="K3169" s="297"/>
      <c r="L3169" s="302"/>
      <c r="M3169" s="303"/>
      <c r="N3169" s="304"/>
      <c r="O3169" s="304"/>
      <c r="P3169" s="304"/>
      <c r="Q3169" s="304"/>
      <c r="R3169" s="304"/>
      <c r="S3169" s="304"/>
      <c r="T3169" s="305"/>
      <c r="AT3169" s="306" t="s">
        <v>218</v>
      </c>
      <c r="AU3169" s="306" t="s">
        <v>85</v>
      </c>
      <c r="AV3169" s="15" t="s">
        <v>104</v>
      </c>
      <c r="AW3169" s="15" t="s">
        <v>39</v>
      </c>
      <c r="AX3169" s="15" t="s">
        <v>76</v>
      </c>
      <c r="AY3169" s="306" t="s">
        <v>208</v>
      </c>
    </row>
    <row r="3170" spans="2:51" s="14" customFormat="1" ht="13.5">
      <c r="B3170" s="273"/>
      <c r="C3170" s="274"/>
      <c r="D3170" s="248" t="s">
        <v>218</v>
      </c>
      <c r="E3170" s="275" t="s">
        <v>22</v>
      </c>
      <c r="F3170" s="276" t="s">
        <v>697</v>
      </c>
      <c r="G3170" s="274"/>
      <c r="H3170" s="275" t="s">
        <v>22</v>
      </c>
      <c r="I3170" s="277"/>
      <c r="J3170" s="274"/>
      <c r="K3170" s="274"/>
      <c r="L3170" s="278"/>
      <c r="M3170" s="279"/>
      <c r="N3170" s="280"/>
      <c r="O3170" s="280"/>
      <c r="P3170" s="280"/>
      <c r="Q3170" s="280"/>
      <c r="R3170" s="280"/>
      <c r="S3170" s="280"/>
      <c r="T3170" s="281"/>
      <c r="AT3170" s="282" t="s">
        <v>218</v>
      </c>
      <c r="AU3170" s="282" t="s">
        <v>85</v>
      </c>
      <c r="AV3170" s="14" t="s">
        <v>18</v>
      </c>
      <c r="AW3170" s="14" t="s">
        <v>39</v>
      </c>
      <c r="AX3170" s="14" t="s">
        <v>76</v>
      </c>
      <c r="AY3170" s="282" t="s">
        <v>208</v>
      </c>
    </row>
    <row r="3171" spans="2:51" s="14" customFormat="1" ht="13.5">
      <c r="B3171" s="273"/>
      <c r="C3171" s="274"/>
      <c r="D3171" s="248" t="s">
        <v>218</v>
      </c>
      <c r="E3171" s="275" t="s">
        <v>22</v>
      </c>
      <c r="F3171" s="276" t="s">
        <v>1312</v>
      </c>
      <c r="G3171" s="274"/>
      <c r="H3171" s="275" t="s">
        <v>22</v>
      </c>
      <c r="I3171" s="277"/>
      <c r="J3171" s="274"/>
      <c r="K3171" s="274"/>
      <c r="L3171" s="278"/>
      <c r="M3171" s="279"/>
      <c r="N3171" s="280"/>
      <c r="O3171" s="280"/>
      <c r="P3171" s="280"/>
      <c r="Q3171" s="280"/>
      <c r="R3171" s="280"/>
      <c r="S3171" s="280"/>
      <c r="T3171" s="281"/>
      <c r="AT3171" s="282" t="s">
        <v>218</v>
      </c>
      <c r="AU3171" s="282" t="s">
        <v>85</v>
      </c>
      <c r="AV3171" s="14" t="s">
        <v>18</v>
      </c>
      <c r="AW3171" s="14" t="s">
        <v>39</v>
      </c>
      <c r="AX3171" s="14" t="s">
        <v>76</v>
      </c>
      <c r="AY3171" s="282" t="s">
        <v>208</v>
      </c>
    </row>
    <row r="3172" spans="2:51" s="12" customFormat="1" ht="13.5">
      <c r="B3172" s="251"/>
      <c r="C3172" s="252"/>
      <c r="D3172" s="248" t="s">
        <v>218</v>
      </c>
      <c r="E3172" s="253" t="s">
        <v>22</v>
      </c>
      <c r="F3172" s="254" t="s">
        <v>3148</v>
      </c>
      <c r="G3172" s="252"/>
      <c r="H3172" s="255">
        <v>80.64</v>
      </c>
      <c r="I3172" s="256"/>
      <c r="J3172" s="252"/>
      <c r="K3172" s="252"/>
      <c r="L3172" s="257"/>
      <c r="M3172" s="258"/>
      <c r="N3172" s="259"/>
      <c r="O3172" s="259"/>
      <c r="P3172" s="259"/>
      <c r="Q3172" s="259"/>
      <c r="R3172" s="259"/>
      <c r="S3172" s="259"/>
      <c r="T3172" s="260"/>
      <c r="AT3172" s="261" t="s">
        <v>218</v>
      </c>
      <c r="AU3172" s="261" t="s">
        <v>85</v>
      </c>
      <c r="AV3172" s="12" t="s">
        <v>85</v>
      </c>
      <c r="AW3172" s="12" t="s">
        <v>39</v>
      </c>
      <c r="AX3172" s="12" t="s">
        <v>76</v>
      </c>
      <c r="AY3172" s="261" t="s">
        <v>208</v>
      </c>
    </row>
    <row r="3173" spans="2:51" s="12" customFormat="1" ht="13.5">
      <c r="B3173" s="251"/>
      <c r="C3173" s="252"/>
      <c r="D3173" s="248" t="s">
        <v>218</v>
      </c>
      <c r="E3173" s="253" t="s">
        <v>22</v>
      </c>
      <c r="F3173" s="254" t="s">
        <v>3149</v>
      </c>
      <c r="G3173" s="252"/>
      <c r="H3173" s="255">
        <v>14.7</v>
      </c>
      <c r="I3173" s="256"/>
      <c r="J3173" s="252"/>
      <c r="K3173" s="252"/>
      <c r="L3173" s="257"/>
      <c r="M3173" s="258"/>
      <c r="N3173" s="259"/>
      <c r="O3173" s="259"/>
      <c r="P3173" s="259"/>
      <c r="Q3173" s="259"/>
      <c r="R3173" s="259"/>
      <c r="S3173" s="259"/>
      <c r="T3173" s="260"/>
      <c r="AT3173" s="261" t="s">
        <v>218</v>
      </c>
      <c r="AU3173" s="261" t="s">
        <v>85</v>
      </c>
      <c r="AV3173" s="12" t="s">
        <v>85</v>
      </c>
      <c r="AW3173" s="12" t="s">
        <v>39</v>
      </c>
      <c r="AX3173" s="12" t="s">
        <v>76</v>
      </c>
      <c r="AY3173" s="261" t="s">
        <v>208</v>
      </c>
    </row>
    <row r="3174" spans="2:51" s="12" customFormat="1" ht="13.5">
      <c r="B3174" s="251"/>
      <c r="C3174" s="252"/>
      <c r="D3174" s="248" t="s">
        <v>218</v>
      </c>
      <c r="E3174" s="253" t="s">
        <v>22</v>
      </c>
      <c r="F3174" s="254" t="s">
        <v>3150</v>
      </c>
      <c r="G3174" s="252"/>
      <c r="H3174" s="255">
        <v>24.84</v>
      </c>
      <c r="I3174" s="256"/>
      <c r="J3174" s="252"/>
      <c r="K3174" s="252"/>
      <c r="L3174" s="257"/>
      <c r="M3174" s="258"/>
      <c r="N3174" s="259"/>
      <c r="O3174" s="259"/>
      <c r="P3174" s="259"/>
      <c r="Q3174" s="259"/>
      <c r="R3174" s="259"/>
      <c r="S3174" s="259"/>
      <c r="T3174" s="260"/>
      <c r="AT3174" s="261" t="s">
        <v>218</v>
      </c>
      <c r="AU3174" s="261" t="s">
        <v>85</v>
      </c>
      <c r="AV3174" s="12" t="s">
        <v>85</v>
      </c>
      <c r="AW3174" s="12" t="s">
        <v>39</v>
      </c>
      <c r="AX3174" s="12" t="s">
        <v>76</v>
      </c>
      <c r="AY3174" s="261" t="s">
        <v>208</v>
      </c>
    </row>
    <row r="3175" spans="2:51" s="12" customFormat="1" ht="13.5">
      <c r="B3175" s="251"/>
      <c r="C3175" s="252"/>
      <c r="D3175" s="248" t="s">
        <v>218</v>
      </c>
      <c r="E3175" s="253" t="s">
        <v>22</v>
      </c>
      <c r="F3175" s="254" t="s">
        <v>3151</v>
      </c>
      <c r="G3175" s="252"/>
      <c r="H3175" s="255">
        <v>55.89</v>
      </c>
      <c r="I3175" s="256"/>
      <c r="J3175" s="252"/>
      <c r="K3175" s="252"/>
      <c r="L3175" s="257"/>
      <c r="M3175" s="258"/>
      <c r="N3175" s="259"/>
      <c r="O3175" s="259"/>
      <c r="P3175" s="259"/>
      <c r="Q3175" s="259"/>
      <c r="R3175" s="259"/>
      <c r="S3175" s="259"/>
      <c r="T3175" s="260"/>
      <c r="AT3175" s="261" t="s">
        <v>218</v>
      </c>
      <c r="AU3175" s="261" t="s">
        <v>85</v>
      </c>
      <c r="AV3175" s="12" t="s">
        <v>85</v>
      </c>
      <c r="AW3175" s="12" t="s">
        <v>39</v>
      </c>
      <c r="AX3175" s="12" t="s">
        <v>76</v>
      </c>
      <c r="AY3175" s="261" t="s">
        <v>208</v>
      </c>
    </row>
    <row r="3176" spans="2:51" s="12" customFormat="1" ht="13.5">
      <c r="B3176" s="251"/>
      <c r="C3176" s="252"/>
      <c r="D3176" s="248" t="s">
        <v>218</v>
      </c>
      <c r="E3176" s="253" t="s">
        <v>22</v>
      </c>
      <c r="F3176" s="254" t="s">
        <v>3152</v>
      </c>
      <c r="G3176" s="252"/>
      <c r="H3176" s="255">
        <v>62.1</v>
      </c>
      <c r="I3176" s="256"/>
      <c r="J3176" s="252"/>
      <c r="K3176" s="252"/>
      <c r="L3176" s="257"/>
      <c r="M3176" s="258"/>
      <c r="N3176" s="259"/>
      <c r="O3176" s="259"/>
      <c r="P3176" s="259"/>
      <c r="Q3176" s="259"/>
      <c r="R3176" s="259"/>
      <c r="S3176" s="259"/>
      <c r="T3176" s="260"/>
      <c r="AT3176" s="261" t="s">
        <v>218</v>
      </c>
      <c r="AU3176" s="261" t="s">
        <v>85</v>
      </c>
      <c r="AV3176" s="12" t="s">
        <v>85</v>
      </c>
      <c r="AW3176" s="12" t="s">
        <v>39</v>
      </c>
      <c r="AX3176" s="12" t="s">
        <v>76</v>
      </c>
      <c r="AY3176" s="261" t="s">
        <v>208</v>
      </c>
    </row>
    <row r="3177" spans="2:51" s="12" customFormat="1" ht="13.5">
      <c r="B3177" s="251"/>
      <c r="C3177" s="252"/>
      <c r="D3177" s="248" t="s">
        <v>218</v>
      </c>
      <c r="E3177" s="253" t="s">
        <v>22</v>
      </c>
      <c r="F3177" s="254" t="s">
        <v>3153</v>
      </c>
      <c r="G3177" s="252"/>
      <c r="H3177" s="255">
        <v>25.04</v>
      </c>
      <c r="I3177" s="256"/>
      <c r="J3177" s="252"/>
      <c r="K3177" s="252"/>
      <c r="L3177" s="257"/>
      <c r="M3177" s="258"/>
      <c r="N3177" s="259"/>
      <c r="O3177" s="259"/>
      <c r="P3177" s="259"/>
      <c r="Q3177" s="259"/>
      <c r="R3177" s="259"/>
      <c r="S3177" s="259"/>
      <c r="T3177" s="260"/>
      <c r="AT3177" s="261" t="s">
        <v>218</v>
      </c>
      <c r="AU3177" s="261" t="s">
        <v>85</v>
      </c>
      <c r="AV3177" s="12" t="s">
        <v>85</v>
      </c>
      <c r="AW3177" s="12" t="s">
        <v>39</v>
      </c>
      <c r="AX3177" s="12" t="s">
        <v>76</v>
      </c>
      <c r="AY3177" s="261" t="s">
        <v>208</v>
      </c>
    </row>
    <row r="3178" spans="2:51" s="12" customFormat="1" ht="13.5">
      <c r="B3178" s="251"/>
      <c r="C3178" s="252"/>
      <c r="D3178" s="248" t="s">
        <v>218</v>
      </c>
      <c r="E3178" s="253" t="s">
        <v>22</v>
      </c>
      <c r="F3178" s="254" t="s">
        <v>3154</v>
      </c>
      <c r="G3178" s="252"/>
      <c r="H3178" s="255">
        <v>37.56</v>
      </c>
      <c r="I3178" s="256"/>
      <c r="J3178" s="252"/>
      <c r="K3178" s="252"/>
      <c r="L3178" s="257"/>
      <c r="M3178" s="258"/>
      <c r="N3178" s="259"/>
      <c r="O3178" s="259"/>
      <c r="P3178" s="259"/>
      <c r="Q3178" s="259"/>
      <c r="R3178" s="259"/>
      <c r="S3178" s="259"/>
      <c r="T3178" s="260"/>
      <c r="AT3178" s="261" t="s">
        <v>218</v>
      </c>
      <c r="AU3178" s="261" t="s">
        <v>85</v>
      </c>
      <c r="AV3178" s="12" t="s">
        <v>85</v>
      </c>
      <c r="AW3178" s="12" t="s">
        <v>39</v>
      </c>
      <c r="AX3178" s="12" t="s">
        <v>76</v>
      </c>
      <c r="AY3178" s="261" t="s">
        <v>208</v>
      </c>
    </row>
    <row r="3179" spans="2:51" s="14" customFormat="1" ht="13.5">
      <c r="B3179" s="273"/>
      <c r="C3179" s="274"/>
      <c r="D3179" s="248" t="s">
        <v>218</v>
      </c>
      <c r="E3179" s="275" t="s">
        <v>22</v>
      </c>
      <c r="F3179" s="276" t="s">
        <v>3143</v>
      </c>
      <c r="G3179" s="274"/>
      <c r="H3179" s="275" t="s">
        <v>22</v>
      </c>
      <c r="I3179" s="277"/>
      <c r="J3179" s="274"/>
      <c r="K3179" s="274"/>
      <c r="L3179" s="278"/>
      <c r="M3179" s="279"/>
      <c r="N3179" s="280"/>
      <c r="O3179" s="280"/>
      <c r="P3179" s="280"/>
      <c r="Q3179" s="280"/>
      <c r="R3179" s="280"/>
      <c r="S3179" s="280"/>
      <c r="T3179" s="281"/>
      <c r="AT3179" s="282" t="s">
        <v>218</v>
      </c>
      <c r="AU3179" s="282" t="s">
        <v>85</v>
      </c>
      <c r="AV3179" s="14" t="s">
        <v>18</v>
      </c>
      <c r="AW3179" s="14" t="s">
        <v>39</v>
      </c>
      <c r="AX3179" s="14" t="s">
        <v>76</v>
      </c>
      <c r="AY3179" s="282" t="s">
        <v>208</v>
      </c>
    </row>
    <row r="3180" spans="2:51" s="12" customFormat="1" ht="13.5">
      <c r="B3180" s="251"/>
      <c r="C3180" s="252"/>
      <c r="D3180" s="248" t="s">
        <v>218</v>
      </c>
      <c r="E3180" s="253" t="s">
        <v>22</v>
      </c>
      <c r="F3180" s="254" t="s">
        <v>3155</v>
      </c>
      <c r="G3180" s="252"/>
      <c r="H3180" s="255">
        <v>9.72</v>
      </c>
      <c r="I3180" s="256"/>
      <c r="J3180" s="252"/>
      <c r="K3180" s="252"/>
      <c r="L3180" s="257"/>
      <c r="M3180" s="258"/>
      <c r="N3180" s="259"/>
      <c r="O3180" s="259"/>
      <c r="P3180" s="259"/>
      <c r="Q3180" s="259"/>
      <c r="R3180" s="259"/>
      <c r="S3180" s="259"/>
      <c r="T3180" s="260"/>
      <c r="AT3180" s="261" t="s">
        <v>218</v>
      </c>
      <c r="AU3180" s="261" t="s">
        <v>85</v>
      </c>
      <c r="AV3180" s="12" t="s">
        <v>85</v>
      </c>
      <c r="AW3180" s="12" t="s">
        <v>39</v>
      </c>
      <c r="AX3180" s="12" t="s">
        <v>76</v>
      </c>
      <c r="AY3180" s="261" t="s">
        <v>208</v>
      </c>
    </row>
    <row r="3181" spans="2:51" s="12" customFormat="1" ht="13.5">
      <c r="B3181" s="251"/>
      <c r="C3181" s="252"/>
      <c r="D3181" s="248" t="s">
        <v>218</v>
      </c>
      <c r="E3181" s="253" t="s">
        <v>22</v>
      </c>
      <c r="F3181" s="254" t="s">
        <v>3156</v>
      </c>
      <c r="G3181" s="252"/>
      <c r="H3181" s="255">
        <v>11.1</v>
      </c>
      <c r="I3181" s="256"/>
      <c r="J3181" s="252"/>
      <c r="K3181" s="252"/>
      <c r="L3181" s="257"/>
      <c r="M3181" s="258"/>
      <c r="N3181" s="259"/>
      <c r="O3181" s="259"/>
      <c r="P3181" s="259"/>
      <c r="Q3181" s="259"/>
      <c r="R3181" s="259"/>
      <c r="S3181" s="259"/>
      <c r="T3181" s="260"/>
      <c r="AT3181" s="261" t="s">
        <v>218</v>
      </c>
      <c r="AU3181" s="261" t="s">
        <v>85</v>
      </c>
      <c r="AV3181" s="12" t="s">
        <v>85</v>
      </c>
      <c r="AW3181" s="12" t="s">
        <v>39</v>
      </c>
      <c r="AX3181" s="12" t="s">
        <v>76</v>
      </c>
      <c r="AY3181" s="261" t="s">
        <v>208</v>
      </c>
    </row>
    <row r="3182" spans="2:51" s="12" customFormat="1" ht="13.5">
      <c r="B3182" s="251"/>
      <c r="C3182" s="252"/>
      <c r="D3182" s="248" t="s">
        <v>218</v>
      </c>
      <c r="E3182" s="253" t="s">
        <v>22</v>
      </c>
      <c r="F3182" s="254" t="s">
        <v>3157</v>
      </c>
      <c r="G3182" s="252"/>
      <c r="H3182" s="255">
        <v>31.2</v>
      </c>
      <c r="I3182" s="256"/>
      <c r="J3182" s="252"/>
      <c r="K3182" s="252"/>
      <c r="L3182" s="257"/>
      <c r="M3182" s="258"/>
      <c r="N3182" s="259"/>
      <c r="O3182" s="259"/>
      <c r="P3182" s="259"/>
      <c r="Q3182" s="259"/>
      <c r="R3182" s="259"/>
      <c r="S3182" s="259"/>
      <c r="T3182" s="260"/>
      <c r="AT3182" s="261" t="s">
        <v>218</v>
      </c>
      <c r="AU3182" s="261" t="s">
        <v>85</v>
      </c>
      <c r="AV3182" s="12" t="s">
        <v>85</v>
      </c>
      <c r="AW3182" s="12" t="s">
        <v>39</v>
      </c>
      <c r="AX3182" s="12" t="s">
        <v>76</v>
      </c>
      <c r="AY3182" s="261" t="s">
        <v>208</v>
      </c>
    </row>
    <row r="3183" spans="2:51" s="12" customFormat="1" ht="13.5">
      <c r="B3183" s="251"/>
      <c r="C3183" s="252"/>
      <c r="D3183" s="248" t="s">
        <v>218</v>
      </c>
      <c r="E3183" s="253" t="s">
        <v>22</v>
      </c>
      <c r="F3183" s="254" t="s">
        <v>3158</v>
      </c>
      <c r="G3183" s="252"/>
      <c r="H3183" s="255">
        <v>19.2</v>
      </c>
      <c r="I3183" s="256"/>
      <c r="J3183" s="252"/>
      <c r="K3183" s="252"/>
      <c r="L3183" s="257"/>
      <c r="M3183" s="258"/>
      <c r="N3183" s="259"/>
      <c r="O3183" s="259"/>
      <c r="P3183" s="259"/>
      <c r="Q3183" s="259"/>
      <c r="R3183" s="259"/>
      <c r="S3183" s="259"/>
      <c r="T3183" s="260"/>
      <c r="AT3183" s="261" t="s">
        <v>218</v>
      </c>
      <c r="AU3183" s="261" t="s">
        <v>85</v>
      </c>
      <c r="AV3183" s="12" t="s">
        <v>85</v>
      </c>
      <c r="AW3183" s="12" t="s">
        <v>39</v>
      </c>
      <c r="AX3183" s="12" t="s">
        <v>76</v>
      </c>
      <c r="AY3183" s="261" t="s">
        <v>208</v>
      </c>
    </row>
    <row r="3184" spans="2:51" s="15" customFormat="1" ht="13.5">
      <c r="B3184" s="296"/>
      <c r="C3184" s="297"/>
      <c r="D3184" s="248" t="s">
        <v>218</v>
      </c>
      <c r="E3184" s="298" t="s">
        <v>22</v>
      </c>
      <c r="F3184" s="299" t="s">
        <v>703</v>
      </c>
      <c r="G3184" s="297"/>
      <c r="H3184" s="300">
        <v>371.99</v>
      </c>
      <c r="I3184" s="301"/>
      <c r="J3184" s="297"/>
      <c r="K3184" s="297"/>
      <c r="L3184" s="302"/>
      <c r="M3184" s="303"/>
      <c r="N3184" s="304"/>
      <c r="O3184" s="304"/>
      <c r="P3184" s="304"/>
      <c r="Q3184" s="304"/>
      <c r="R3184" s="304"/>
      <c r="S3184" s="304"/>
      <c r="T3184" s="305"/>
      <c r="AT3184" s="306" t="s">
        <v>218</v>
      </c>
      <c r="AU3184" s="306" t="s">
        <v>85</v>
      </c>
      <c r="AV3184" s="15" t="s">
        <v>104</v>
      </c>
      <c r="AW3184" s="15" t="s">
        <v>39</v>
      </c>
      <c r="AX3184" s="15" t="s">
        <v>76</v>
      </c>
      <c r="AY3184" s="306" t="s">
        <v>208</v>
      </c>
    </row>
    <row r="3185" spans="2:51" s="14" customFormat="1" ht="13.5">
      <c r="B3185" s="273"/>
      <c r="C3185" s="274"/>
      <c r="D3185" s="248" t="s">
        <v>218</v>
      </c>
      <c r="E3185" s="275" t="s">
        <v>22</v>
      </c>
      <c r="F3185" s="276" t="s">
        <v>705</v>
      </c>
      <c r="G3185" s="274"/>
      <c r="H3185" s="275" t="s">
        <v>22</v>
      </c>
      <c r="I3185" s="277"/>
      <c r="J3185" s="274"/>
      <c r="K3185" s="274"/>
      <c r="L3185" s="278"/>
      <c r="M3185" s="279"/>
      <c r="N3185" s="280"/>
      <c r="O3185" s="280"/>
      <c r="P3185" s="280"/>
      <c r="Q3185" s="280"/>
      <c r="R3185" s="280"/>
      <c r="S3185" s="280"/>
      <c r="T3185" s="281"/>
      <c r="AT3185" s="282" t="s">
        <v>218</v>
      </c>
      <c r="AU3185" s="282" t="s">
        <v>85</v>
      </c>
      <c r="AV3185" s="14" t="s">
        <v>18</v>
      </c>
      <c r="AW3185" s="14" t="s">
        <v>39</v>
      </c>
      <c r="AX3185" s="14" t="s">
        <v>76</v>
      </c>
      <c r="AY3185" s="282" t="s">
        <v>208</v>
      </c>
    </row>
    <row r="3186" spans="2:51" s="12" customFormat="1" ht="13.5">
      <c r="B3186" s="251"/>
      <c r="C3186" s="252"/>
      <c r="D3186" s="248" t="s">
        <v>218</v>
      </c>
      <c r="E3186" s="253" t="s">
        <v>22</v>
      </c>
      <c r="F3186" s="254" t="s">
        <v>3159</v>
      </c>
      <c r="G3186" s="252"/>
      <c r="H3186" s="255">
        <v>78.4</v>
      </c>
      <c r="I3186" s="256"/>
      <c r="J3186" s="252"/>
      <c r="K3186" s="252"/>
      <c r="L3186" s="257"/>
      <c r="M3186" s="258"/>
      <c r="N3186" s="259"/>
      <c r="O3186" s="259"/>
      <c r="P3186" s="259"/>
      <c r="Q3186" s="259"/>
      <c r="R3186" s="259"/>
      <c r="S3186" s="259"/>
      <c r="T3186" s="260"/>
      <c r="AT3186" s="261" t="s">
        <v>218</v>
      </c>
      <c r="AU3186" s="261" t="s">
        <v>85</v>
      </c>
      <c r="AV3186" s="12" t="s">
        <v>85</v>
      </c>
      <c r="AW3186" s="12" t="s">
        <v>39</v>
      </c>
      <c r="AX3186" s="12" t="s">
        <v>76</v>
      </c>
      <c r="AY3186" s="261" t="s">
        <v>208</v>
      </c>
    </row>
    <row r="3187" spans="2:51" s="12" customFormat="1" ht="13.5">
      <c r="B3187" s="251"/>
      <c r="C3187" s="252"/>
      <c r="D3187" s="248" t="s">
        <v>218</v>
      </c>
      <c r="E3187" s="253" t="s">
        <v>22</v>
      </c>
      <c r="F3187" s="254" t="s">
        <v>3149</v>
      </c>
      <c r="G3187" s="252"/>
      <c r="H3187" s="255">
        <v>14.7</v>
      </c>
      <c r="I3187" s="256"/>
      <c r="J3187" s="252"/>
      <c r="K3187" s="252"/>
      <c r="L3187" s="257"/>
      <c r="M3187" s="258"/>
      <c r="N3187" s="259"/>
      <c r="O3187" s="259"/>
      <c r="P3187" s="259"/>
      <c r="Q3187" s="259"/>
      <c r="R3187" s="259"/>
      <c r="S3187" s="259"/>
      <c r="T3187" s="260"/>
      <c r="AT3187" s="261" t="s">
        <v>218</v>
      </c>
      <c r="AU3187" s="261" t="s">
        <v>85</v>
      </c>
      <c r="AV3187" s="12" t="s">
        <v>85</v>
      </c>
      <c r="AW3187" s="12" t="s">
        <v>39</v>
      </c>
      <c r="AX3187" s="12" t="s">
        <v>76</v>
      </c>
      <c r="AY3187" s="261" t="s">
        <v>208</v>
      </c>
    </row>
    <row r="3188" spans="2:51" s="12" customFormat="1" ht="13.5">
      <c r="B3188" s="251"/>
      <c r="C3188" s="252"/>
      <c r="D3188" s="248" t="s">
        <v>218</v>
      </c>
      <c r="E3188" s="253" t="s">
        <v>22</v>
      </c>
      <c r="F3188" s="254" t="s">
        <v>3160</v>
      </c>
      <c r="G3188" s="252"/>
      <c r="H3188" s="255">
        <v>37.26</v>
      </c>
      <c r="I3188" s="256"/>
      <c r="J3188" s="252"/>
      <c r="K3188" s="252"/>
      <c r="L3188" s="257"/>
      <c r="M3188" s="258"/>
      <c r="N3188" s="259"/>
      <c r="O3188" s="259"/>
      <c r="P3188" s="259"/>
      <c r="Q3188" s="259"/>
      <c r="R3188" s="259"/>
      <c r="S3188" s="259"/>
      <c r="T3188" s="260"/>
      <c r="AT3188" s="261" t="s">
        <v>218</v>
      </c>
      <c r="AU3188" s="261" t="s">
        <v>85</v>
      </c>
      <c r="AV3188" s="12" t="s">
        <v>85</v>
      </c>
      <c r="AW3188" s="12" t="s">
        <v>39</v>
      </c>
      <c r="AX3188" s="12" t="s">
        <v>76</v>
      </c>
      <c r="AY3188" s="261" t="s">
        <v>208</v>
      </c>
    </row>
    <row r="3189" spans="2:51" s="12" customFormat="1" ht="13.5">
      <c r="B3189" s="251"/>
      <c r="C3189" s="252"/>
      <c r="D3189" s="248" t="s">
        <v>218</v>
      </c>
      <c r="E3189" s="253" t="s">
        <v>22</v>
      </c>
      <c r="F3189" s="254" t="s">
        <v>3151</v>
      </c>
      <c r="G3189" s="252"/>
      <c r="H3189" s="255">
        <v>55.89</v>
      </c>
      <c r="I3189" s="256"/>
      <c r="J3189" s="252"/>
      <c r="K3189" s="252"/>
      <c r="L3189" s="257"/>
      <c r="M3189" s="258"/>
      <c r="N3189" s="259"/>
      <c r="O3189" s="259"/>
      <c r="P3189" s="259"/>
      <c r="Q3189" s="259"/>
      <c r="R3189" s="259"/>
      <c r="S3189" s="259"/>
      <c r="T3189" s="260"/>
      <c r="AT3189" s="261" t="s">
        <v>218</v>
      </c>
      <c r="AU3189" s="261" t="s">
        <v>85</v>
      </c>
      <c r="AV3189" s="12" t="s">
        <v>85</v>
      </c>
      <c r="AW3189" s="12" t="s">
        <v>39</v>
      </c>
      <c r="AX3189" s="12" t="s">
        <v>76</v>
      </c>
      <c r="AY3189" s="261" t="s">
        <v>208</v>
      </c>
    </row>
    <row r="3190" spans="2:51" s="12" customFormat="1" ht="13.5">
      <c r="B3190" s="251"/>
      <c r="C3190" s="252"/>
      <c r="D3190" s="248" t="s">
        <v>218</v>
      </c>
      <c r="E3190" s="253" t="s">
        <v>22</v>
      </c>
      <c r="F3190" s="254" t="s">
        <v>3161</v>
      </c>
      <c r="G3190" s="252"/>
      <c r="H3190" s="255">
        <v>49.68</v>
      </c>
      <c r="I3190" s="256"/>
      <c r="J3190" s="252"/>
      <c r="K3190" s="252"/>
      <c r="L3190" s="257"/>
      <c r="M3190" s="258"/>
      <c r="N3190" s="259"/>
      <c r="O3190" s="259"/>
      <c r="P3190" s="259"/>
      <c r="Q3190" s="259"/>
      <c r="R3190" s="259"/>
      <c r="S3190" s="259"/>
      <c r="T3190" s="260"/>
      <c r="AT3190" s="261" t="s">
        <v>218</v>
      </c>
      <c r="AU3190" s="261" t="s">
        <v>85</v>
      </c>
      <c r="AV3190" s="12" t="s">
        <v>85</v>
      </c>
      <c r="AW3190" s="12" t="s">
        <v>39</v>
      </c>
      <c r="AX3190" s="12" t="s">
        <v>76</v>
      </c>
      <c r="AY3190" s="261" t="s">
        <v>208</v>
      </c>
    </row>
    <row r="3191" spans="2:51" s="12" customFormat="1" ht="13.5">
      <c r="B3191" s="251"/>
      <c r="C3191" s="252"/>
      <c r="D3191" s="248" t="s">
        <v>218</v>
      </c>
      <c r="E3191" s="253" t="s">
        <v>22</v>
      </c>
      <c r="F3191" s="254" t="s">
        <v>3162</v>
      </c>
      <c r="G3191" s="252"/>
      <c r="H3191" s="255">
        <v>37.56</v>
      </c>
      <c r="I3191" s="256"/>
      <c r="J3191" s="252"/>
      <c r="K3191" s="252"/>
      <c r="L3191" s="257"/>
      <c r="M3191" s="258"/>
      <c r="N3191" s="259"/>
      <c r="O3191" s="259"/>
      <c r="P3191" s="259"/>
      <c r="Q3191" s="259"/>
      <c r="R3191" s="259"/>
      <c r="S3191" s="259"/>
      <c r="T3191" s="260"/>
      <c r="AT3191" s="261" t="s">
        <v>218</v>
      </c>
      <c r="AU3191" s="261" t="s">
        <v>85</v>
      </c>
      <c r="AV3191" s="12" t="s">
        <v>85</v>
      </c>
      <c r="AW3191" s="12" t="s">
        <v>39</v>
      </c>
      <c r="AX3191" s="12" t="s">
        <v>76</v>
      </c>
      <c r="AY3191" s="261" t="s">
        <v>208</v>
      </c>
    </row>
    <row r="3192" spans="2:51" s="12" customFormat="1" ht="13.5">
      <c r="B3192" s="251"/>
      <c r="C3192" s="252"/>
      <c r="D3192" s="248" t="s">
        <v>218</v>
      </c>
      <c r="E3192" s="253" t="s">
        <v>22</v>
      </c>
      <c r="F3192" s="254" t="s">
        <v>3154</v>
      </c>
      <c r="G3192" s="252"/>
      <c r="H3192" s="255">
        <v>37.56</v>
      </c>
      <c r="I3192" s="256"/>
      <c r="J3192" s="252"/>
      <c r="K3192" s="252"/>
      <c r="L3192" s="257"/>
      <c r="M3192" s="258"/>
      <c r="N3192" s="259"/>
      <c r="O3192" s="259"/>
      <c r="P3192" s="259"/>
      <c r="Q3192" s="259"/>
      <c r="R3192" s="259"/>
      <c r="S3192" s="259"/>
      <c r="T3192" s="260"/>
      <c r="AT3192" s="261" t="s">
        <v>218</v>
      </c>
      <c r="AU3192" s="261" t="s">
        <v>85</v>
      </c>
      <c r="AV3192" s="12" t="s">
        <v>85</v>
      </c>
      <c r="AW3192" s="12" t="s">
        <v>39</v>
      </c>
      <c r="AX3192" s="12" t="s">
        <v>76</v>
      </c>
      <c r="AY3192" s="261" t="s">
        <v>208</v>
      </c>
    </row>
    <row r="3193" spans="2:51" s="14" customFormat="1" ht="13.5">
      <c r="B3193" s="273"/>
      <c r="C3193" s="274"/>
      <c r="D3193" s="248" t="s">
        <v>218</v>
      </c>
      <c r="E3193" s="275" t="s">
        <v>22</v>
      </c>
      <c r="F3193" s="276" t="s">
        <v>3143</v>
      </c>
      <c r="G3193" s="274"/>
      <c r="H3193" s="275" t="s">
        <v>22</v>
      </c>
      <c r="I3193" s="277"/>
      <c r="J3193" s="274"/>
      <c r="K3193" s="274"/>
      <c r="L3193" s="278"/>
      <c r="M3193" s="279"/>
      <c r="N3193" s="280"/>
      <c r="O3193" s="280"/>
      <c r="P3193" s="280"/>
      <c r="Q3193" s="280"/>
      <c r="R3193" s="280"/>
      <c r="S3193" s="280"/>
      <c r="T3193" s="281"/>
      <c r="AT3193" s="282" t="s">
        <v>218</v>
      </c>
      <c r="AU3193" s="282" t="s">
        <v>85</v>
      </c>
      <c r="AV3193" s="14" t="s">
        <v>18</v>
      </c>
      <c r="AW3193" s="14" t="s">
        <v>39</v>
      </c>
      <c r="AX3193" s="14" t="s">
        <v>76</v>
      </c>
      <c r="AY3193" s="282" t="s">
        <v>208</v>
      </c>
    </row>
    <row r="3194" spans="2:51" s="12" customFormat="1" ht="13.5">
      <c r="B3194" s="251"/>
      <c r="C3194" s="252"/>
      <c r="D3194" s="248" t="s">
        <v>218</v>
      </c>
      <c r="E3194" s="253" t="s">
        <v>22</v>
      </c>
      <c r="F3194" s="254" t="s">
        <v>3155</v>
      </c>
      <c r="G3194" s="252"/>
      <c r="H3194" s="255">
        <v>9.72</v>
      </c>
      <c r="I3194" s="256"/>
      <c r="J3194" s="252"/>
      <c r="K3194" s="252"/>
      <c r="L3194" s="257"/>
      <c r="M3194" s="258"/>
      <c r="N3194" s="259"/>
      <c r="O3194" s="259"/>
      <c r="P3194" s="259"/>
      <c r="Q3194" s="259"/>
      <c r="R3194" s="259"/>
      <c r="S3194" s="259"/>
      <c r="T3194" s="260"/>
      <c r="AT3194" s="261" t="s">
        <v>218</v>
      </c>
      <c r="AU3194" s="261" t="s">
        <v>85</v>
      </c>
      <c r="AV3194" s="12" t="s">
        <v>85</v>
      </c>
      <c r="AW3194" s="12" t="s">
        <v>39</v>
      </c>
      <c r="AX3194" s="12" t="s">
        <v>76</v>
      </c>
      <c r="AY3194" s="261" t="s">
        <v>208</v>
      </c>
    </row>
    <row r="3195" spans="2:51" s="12" customFormat="1" ht="13.5">
      <c r="B3195" s="251"/>
      <c r="C3195" s="252"/>
      <c r="D3195" s="248" t="s">
        <v>218</v>
      </c>
      <c r="E3195" s="253" t="s">
        <v>22</v>
      </c>
      <c r="F3195" s="254" t="s">
        <v>3156</v>
      </c>
      <c r="G3195" s="252"/>
      <c r="H3195" s="255">
        <v>11.1</v>
      </c>
      <c r="I3195" s="256"/>
      <c r="J3195" s="252"/>
      <c r="K3195" s="252"/>
      <c r="L3195" s="257"/>
      <c r="M3195" s="258"/>
      <c r="N3195" s="259"/>
      <c r="O3195" s="259"/>
      <c r="P3195" s="259"/>
      <c r="Q3195" s="259"/>
      <c r="R3195" s="259"/>
      <c r="S3195" s="259"/>
      <c r="T3195" s="260"/>
      <c r="AT3195" s="261" t="s">
        <v>218</v>
      </c>
      <c r="AU3195" s="261" t="s">
        <v>85</v>
      </c>
      <c r="AV3195" s="12" t="s">
        <v>85</v>
      </c>
      <c r="AW3195" s="12" t="s">
        <v>39</v>
      </c>
      <c r="AX3195" s="12" t="s">
        <v>76</v>
      </c>
      <c r="AY3195" s="261" t="s">
        <v>208</v>
      </c>
    </row>
    <row r="3196" spans="2:51" s="12" customFormat="1" ht="13.5">
      <c r="B3196" s="251"/>
      <c r="C3196" s="252"/>
      <c r="D3196" s="248" t="s">
        <v>218</v>
      </c>
      <c r="E3196" s="253" t="s">
        <v>22</v>
      </c>
      <c r="F3196" s="254" t="s">
        <v>3157</v>
      </c>
      <c r="G3196" s="252"/>
      <c r="H3196" s="255">
        <v>31.2</v>
      </c>
      <c r="I3196" s="256"/>
      <c r="J3196" s="252"/>
      <c r="K3196" s="252"/>
      <c r="L3196" s="257"/>
      <c r="M3196" s="258"/>
      <c r="N3196" s="259"/>
      <c r="O3196" s="259"/>
      <c r="P3196" s="259"/>
      <c r="Q3196" s="259"/>
      <c r="R3196" s="259"/>
      <c r="S3196" s="259"/>
      <c r="T3196" s="260"/>
      <c r="AT3196" s="261" t="s">
        <v>218</v>
      </c>
      <c r="AU3196" s="261" t="s">
        <v>85</v>
      </c>
      <c r="AV3196" s="12" t="s">
        <v>85</v>
      </c>
      <c r="AW3196" s="12" t="s">
        <v>39</v>
      </c>
      <c r="AX3196" s="12" t="s">
        <v>76</v>
      </c>
      <c r="AY3196" s="261" t="s">
        <v>208</v>
      </c>
    </row>
    <row r="3197" spans="2:51" s="12" customFormat="1" ht="13.5">
      <c r="B3197" s="251"/>
      <c r="C3197" s="252"/>
      <c r="D3197" s="248" t="s">
        <v>218</v>
      </c>
      <c r="E3197" s="253" t="s">
        <v>22</v>
      </c>
      <c r="F3197" s="254" t="s">
        <v>3158</v>
      </c>
      <c r="G3197" s="252"/>
      <c r="H3197" s="255">
        <v>19.2</v>
      </c>
      <c r="I3197" s="256"/>
      <c r="J3197" s="252"/>
      <c r="K3197" s="252"/>
      <c r="L3197" s="257"/>
      <c r="M3197" s="258"/>
      <c r="N3197" s="259"/>
      <c r="O3197" s="259"/>
      <c r="P3197" s="259"/>
      <c r="Q3197" s="259"/>
      <c r="R3197" s="259"/>
      <c r="S3197" s="259"/>
      <c r="T3197" s="260"/>
      <c r="AT3197" s="261" t="s">
        <v>218</v>
      </c>
      <c r="AU3197" s="261" t="s">
        <v>85</v>
      </c>
      <c r="AV3197" s="12" t="s">
        <v>85</v>
      </c>
      <c r="AW3197" s="12" t="s">
        <v>39</v>
      </c>
      <c r="AX3197" s="12" t="s">
        <v>76</v>
      </c>
      <c r="AY3197" s="261" t="s">
        <v>208</v>
      </c>
    </row>
    <row r="3198" spans="2:51" s="15" customFormat="1" ht="13.5">
      <c r="B3198" s="296"/>
      <c r="C3198" s="297"/>
      <c r="D3198" s="248" t="s">
        <v>218</v>
      </c>
      <c r="E3198" s="298" t="s">
        <v>22</v>
      </c>
      <c r="F3198" s="299" t="s">
        <v>710</v>
      </c>
      <c r="G3198" s="297"/>
      <c r="H3198" s="300">
        <v>382.27</v>
      </c>
      <c r="I3198" s="301"/>
      <c r="J3198" s="297"/>
      <c r="K3198" s="297"/>
      <c r="L3198" s="302"/>
      <c r="M3198" s="303"/>
      <c r="N3198" s="304"/>
      <c r="O3198" s="304"/>
      <c r="P3198" s="304"/>
      <c r="Q3198" s="304"/>
      <c r="R3198" s="304"/>
      <c r="S3198" s="304"/>
      <c r="T3198" s="305"/>
      <c r="AT3198" s="306" t="s">
        <v>218</v>
      </c>
      <c r="AU3198" s="306" t="s">
        <v>85</v>
      </c>
      <c r="AV3198" s="15" t="s">
        <v>104</v>
      </c>
      <c r="AW3198" s="15" t="s">
        <v>39</v>
      </c>
      <c r="AX3198" s="15" t="s">
        <v>76</v>
      </c>
      <c r="AY3198" s="306" t="s">
        <v>208</v>
      </c>
    </row>
    <row r="3199" spans="2:51" s="13" customFormat="1" ht="13.5">
      <c r="B3199" s="262"/>
      <c r="C3199" s="263"/>
      <c r="D3199" s="248" t="s">
        <v>218</v>
      </c>
      <c r="E3199" s="264" t="s">
        <v>22</v>
      </c>
      <c r="F3199" s="265" t="s">
        <v>259</v>
      </c>
      <c r="G3199" s="263"/>
      <c r="H3199" s="266">
        <v>1181.661</v>
      </c>
      <c r="I3199" s="267"/>
      <c r="J3199" s="263"/>
      <c r="K3199" s="263"/>
      <c r="L3199" s="268"/>
      <c r="M3199" s="269"/>
      <c r="N3199" s="270"/>
      <c r="O3199" s="270"/>
      <c r="P3199" s="270"/>
      <c r="Q3199" s="270"/>
      <c r="R3199" s="270"/>
      <c r="S3199" s="270"/>
      <c r="T3199" s="271"/>
      <c r="AT3199" s="272" t="s">
        <v>218</v>
      </c>
      <c r="AU3199" s="272" t="s">
        <v>85</v>
      </c>
      <c r="AV3199" s="13" t="s">
        <v>121</v>
      </c>
      <c r="AW3199" s="13" t="s">
        <v>39</v>
      </c>
      <c r="AX3199" s="13" t="s">
        <v>18</v>
      </c>
      <c r="AY3199" s="272" t="s">
        <v>208</v>
      </c>
    </row>
    <row r="3200" spans="2:65" s="1" customFormat="1" ht="25.5" customHeight="1">
      <c r="B3200" s="48"/>
      <c r="C3200" s="236" t="s">
        <v>3163</v>
      </c>
      <c r="D3200" s="236" t="s">
        <v>210</v>
      </c>
      <c r="E3200" s="237" t="s">
        <v>3164</v>
      </c>
      <c r="F3200" s="238" t="s">
        <v>3165</v>
      </c>
      <c r="G3200" s="239" t="s">
        <v>213</v>
      </c>
      <c r="H3200" s="240">
        <v>1400.26</v>
      </c>
      <c r="I3200" s="241"/>
      <c r="J3200" s="242">
        <f>ROUND(I3200*H3200,2)</f>
        <v>0</v>
      </c>
      <c r="K3200" s="238" t="s">
        <v>242</v>
      </c>
      <c r="L3200" s="74"/>
      <c r="M3200" s="243" t="s">
        <v>22</v>
      </c>
      <c r="N3200" s="244" t="s">
        <v>47</v>
      </c>
      <c r="O3200" s="49"/>
      <c r="P3200" s="245">
        <f>O3200*H3200</f>
        <v>0</v>
      </c>
      <c r="Q3200" s="245">
        <v>1E-05</v>
      </c>
      <c r="R3200" s="245">
        <f>Q3200*H3200</f>
        <v>0.0140026</v>
      </c>
      <c r="S3200" s="245">
        <v>0</v>
      </c>
      <c r="T3200" s="246">
        <f>S3200*H3200</f>
        <v>0</v>
      </c>
      <c r="AR3200" s="26" t="s">
        <v>300</v>
      </c>
      <c r="AT3200" s="26" t="s">
        <v>210</v>
      </c>
      <c r="AU3200" s="26" t="s">
        <v>85</v>
      </c>
      <c r="AY3200" s="26" t="s">
        <v>208</v>
      </c>
      <c r="BE3200" s="247">
        <f>IF(N3200="základní",J3200,0)</f>
        <v>0</v>
      </c>
      <c r="BF3200" s="247">
        <f>IF(N3200="snížená",J3200,0)</f>
        <v>0</v>
      </c>
      <c r="BG3200" s="247">
        <f>IF(N3200="zákl. přenesená",J3200,0)</f>
        <v>0</v>
      </c>
      <c r="BH3200" s="247">
        <f>IF(N3200="sníž. přenesená",J3200,0)</f>
        <v>0</v>
      </c>
      <c r="BI3200" s="247">
        <f>IF(N3200="nulová",J3200,0)</f>
        <v>0</v>
      </c>
      <c r="BJ3200" s="26" t="s">
        <v>18</v>
      </c>
      <c r="BK3200" s="247">
        <f>ROUND(I3200*H3200,2)</f>
        <v>0</v>
      </c>
      <c r="BL3200" s="26" t="s">
        <v>300</v>
      </c>
      <c r="BM3200" s="26" t="s">
        <v>3166</v>
      </c>
    </row>
    <row r="3201" spans="2:51" s="14" customFormat="1" ht="13.5">
      <c r="B3201" s="273"/>
      <c r="C3201" s="274"/>
      <c r="D3201" s="248" t="s">
        <v>218</v>
      </c>
      <c r="E3201" s="275" t="s">
        <v>22</v>
      </c>
      <c r="F3201" s="276" t="s">
        <v>751</v>
      </c>
      <c r="G3201" s="274"/>
      <c r="H3201" s="275" t="s">
        <v>22</v>
      </c>
      <c r="I3201" s="277"/>
      <c r="J3201" s="274"/>
      <c r="K3201" s="274"/>
      <c r="L3201" s="278"/>
      <c r="M3201" s="279"/>
      <c r="N3201" s="280"/>
      <c r="O3201" s="280"/>
      <c r="P3201" s="280"/>
      <c r="Q3201" s="280"/>
      <c r="R3201" s="280"/>
      <c r="S3201" s="280"/>
      <c r="T3201" s="281"/>
      <c r="AT3201" s="282" t="s">
        <v>218</v>
      </c>
      <c r="AU3201" s="282" t="s">
        <v>85</v>
      </c>
      <c r="AV3201" s="14" t="s">
        <v>18</v>
      </c>
      <c r="AW3201" s="14" t="s">
        <v>39</v>
      </c>
      <c r="AX3201" s="14" t="s">
        <v>76</v>
      </c>
      <c r="AY3201" s="282" t="s">
        <v>208</v>
      </c>
    </row>
    <row r="3202" spans="2:51" s="12" customFormat="1" ht="13.5">
      <c r="B3202" s="251"/>
      <c r="C3202" s="252"/>
      <c r="D3202" s="248" t="s">
        <v>218</v>
      </c>
      <c r="E3202" s="253" t="s">
        <v>22</v>
      </c>
      <c r="F3202" s="254" t="s">
        <v>1498</v>
      </c>
      <c r="G3202" s="252"/>
      <c r="H3202" s="255">
        <v>17.423</v>
      </c>
      <c r="I3202" s="256"/>
      <c r="J3202" s="252"/>
      <c r="K3202" s="252"/>
      <c r="L3202" s="257"/>
      <c r="M3202" s="258"/>
      <c r="N3202" s="259"/>
      <c r="O3202" s="259"/>
      <c r="P3202" s="259"/>
      <c r="Q3202" s="259"/>
      <c r="R3202" s="259"/>
      <c r="S3202" s="259"/>
      <c r="T3202" s="260"/>
      <c r="AT3202" s="261" t="s">
        <v>218</v>
      </c>
      <c r="AU3202" s="261" t="s">
        <v>85</v>
      </c>
      <c r="AV3202" s="12" t="s">
        <v>85</v>
      </c>
      <c r="AW3202" s="12" t="s">
        <v>39</v>
      </c>
      <c r="AX3202" s="12" t="s">
        <v>76</v>
      </c>
      <c r="AY3202" s="261" t="s">
        <v>208</v>
      </c>
    </row>
    <row r="3203" spans="2:51" s="12" customFormat="1" ht="13.5">
      <c r="B3203" s="251"/>
      <c r="C3203" s="252"/>
      <c r="D3203" s="248" t="s">
        <v>218</v>
      </c>
      <c r="E3203" s="253" t="s">
        <v>22</v>
      </c>
      <c r="F3203" s="254" t="s">
        <v>1499</v>
      </c>
      <c r="G3203" s="252"/>
      <c r="H3203" s="255">
        <v>52.198</v>
      </c>
      <c r="I3203" s="256"/>
      <c r="J3203" s="252"/>
      <c r="K3203" s="252"/>
      <c r="L3203" s="257"/>
      <c r="M3203" s="258"/>
      <c r="N3203" s="259"/>
      <c r="O3203" s="259"/>
      <c r="P3203" s="259"/>
      <c r="Q3203" s="259"/>
      <c r="R3203" s="259"/>
      <c r="S3203" s="259"/>
      <c r="T3203" s="260"/>
      <c r="AT3203" s="261" t="s">
        <v>218</v>
      </c>
      <c r="AU3203" s="261" t="s">
        <v>85</v>
      </c>
      <c r="AV3203" s="12" t="s">
        <v>85</v>
      </c>
      <c r="AW3203" s="12" t="s">
        <v>39</v>
      </c>
      <c r="AX3203" s="12" t="s">
        <v>76</v>
      </c>
      <c r="AY3203" s="261" t="s">
        <v>208</v>
      </c>
    </row>
    <row r="3204" spans="2:51" s="12" customFormat="1" ht="13.5">
      <c r="B3204" s="251"/>
      <c r="C3204" s="252"/>
      <c r="D3204" s="248" t="s">
        <v>218</v>
      </c>
      <c r="E3204" s="253" t="s">
        <v>22</v>
      </c>
      <c r="F3204" s="254" t="s">
        <v>1500</v>
      </c>
      <c r="G3204" s="252"/>
      <c r="H3204" s="255">
        <v>11.863</v>
      </c>
      <c r="I3204" s="256"/>
      <c r="J3204" s="252"/>
      <c r="K3204" s="252"/>
      <c r="L3204" s="257"/>
      <c r="M3204" s="258"/>
      <c r="N3204" s="259"/>
      <c r="O3204" s="259"/>
      <c r="P3204" s="259"/>
      <c r="Q3204" s="259"/>
      <c r="R3204" s="259"/>
      <c r="S3204" s="259"/>
      <c r="T3204" s="260"/>
      <c r="AT3204" s="261" t="s">
        <v>218</v>
      </c>
      <c r="AU3204" s="261" t="s">
        <v>85</v>
      </c>
      <c r="AV3204" s="12" t="s">
        <v>85</v>
      </c>
      <c r="AW3204" s="12" t="s">
        <v>39</v>
      </c>
      <c r="AX3204" s="12" t="s">
        <v>76</v>
      </c>
      <c r="AY3204" s="261" t="s">
        <v>208</v>
      </c>
    </row>
    <row r="3205" spans="2:51" s="12" customFormat="1" ht="13.5">
      <c r="B3205" s="251"/>
      <c r="C3205" s="252"/>
      <c r="D3205" s="248" t="s">
        <v>218</v>
      </c>
      <c r="E3205" s="253" t="s">
        <v>22</v>
      </c>
      <c r="F3205" s="254" t="s">
        <v>1501</v>
      </c>
      <c r="G3205" s="252"/>
      <c r="H3205" s="255">
        <v>212.006</v>
      </c>
      <c r="I3205" s="256"/>
      <c r="J3205" s="252"/>
      <c r="K3205" s="252"/>
      <c r="L3205" s="257"/>
      <c r="M3205" s="258"/>
      <c r="N3205" s="259"/>
      <c r="O3205" s="259"/>
      <c r="P3205" s="259"/>
      <c r="Q3205" s="259"/>
      <c r="R3205" s="259"/>
      <c r="S3205" s="259"/>
      <c r="T3205" s="260"/>
      <c r="AT3205" s="261" t="s">
        <v>218</v>
      </c>
      <c r="AU3205" s="261" t="s">
        <v>85</v>
      </c>
      <c r="AV3205" s="12" t="s">
        <v>85</v>
      </c>
      <c r="AW3205" s="12" t="s">
        <v>39</v>
      </c>
      <c r="AX3205" s="12" t="s">
        <v>76</v>
      </c>
      <c r="AY3205" s="261" t="s">
        <v>208</v>
      </c>
    </row>
    <row r="3206" spans="2:51" s="12" customFormat="1" ht="13.5">
      <c r="B3206" s="251"/>
      <c r="C3206" s="252"/>
      <c r="D3206" s="248" t="s">
        <v>218</v>
      </c>
      <c r="E3206" s="253" t="s">
        <v>22</v>
      </c>
      <c r="F3206" s="254" t="s">
        <v>1502</v>
      </c>
      <c r="G3206" s="252"/>
      <c r="H3206" s="255">
        <v>3.762</v>
      </c>
      <c r="I3206" s="256"/>
      <c r="J3206" s="252"/>
      <c r="K3206" s="252"/>
      <c r="L3206" s="257"/>
      <c r="M3206" s="258"/>
      <c r="N3206" s="259"/>
      <c r="O3206" s="259"/>
      <c r="P3206" s="259"/>
      <c r="Q3206" s="259"/>
      <c r="R3206" s="259"/>
      <c r="S3206" s="259"/>
      <c r="T3206" s="260"/>
      <c r="AT3206" s="261" t="s">
        <v>218</v>
      </c>
      <c r="AU3206" s="261" t="s">
        <v>85</v>
      </c>
      <c r="AV3206" s="12" t="s">
        <v>85</v>
      </c>
      <c r="AW3206" s="12" t="s">
        <v>39</v>
      </c>
      <c r="AX3206" s="12" t="s">
        <v>76</v>
      </c>
      <c r="AY3206" s="261" t="s">
        <v>208</v>
      </c>
    </row>
    <row r="3207" spans="2:51" s="12" customFormat="1" ht="13.5">
      <c r="B3207" s="251"/>
      <c r="C3207" s="252"/>
      <c r="D3207" s="248" t="s">
        <v>218</v>
      </c>
      <c r="E3207" s="253" t="s">
        <v>22</v>
      </c>
      <c r="F3207" s="254" t="s">
        <v>1503</v>
      </c>
      <c r="G3207" s="252"/>
      <c r="H3207" s="255">
        <v>5.002</v>
      </c>
      <c r="I3207" s="256"/>
      <c r="J3207" s="252"/>
      <c r="K3207" s="252"/>
      <c r="L3207" s="257"/>
      <c r="M3207" s="258"/>
      <c r="N3207" s="259"/>
      <c r="O3207" s="259"/>
      <c r="P3207" s="259"/>
      <c r="Q3207" s="259"/>
      <c r="R3207" s="259"/>
      <c r="S3207" s="259"/>
      <c r="T3207" s="260"/>
      <c r="AT3207" s="261" t="s">
        <v>218</v>
      </c>
      <c r="AU3207" s="261" t="s">
        <v>85</v>
      </c>
      <c r="AV3207" s="12" t="s">
        <v>85</v>
      </c>
      <c r="AW3207" s="12" t="s">
        <v>39</v>
      </c>
      <c r="AX3207" s="12" t="s">
        <v>76</v>
      </c>
      <c r="AY3207" s="261" t="s">
        <v>208</v>
      </c>
    </row>
    <row r="3208" spans="2:51" s="12" customFormat="1" ht="13.5">
      <c r="B3208" s="251"/>
      <c r="C3208" s="252"/>
      <c r="D3208" s="248" t="s">
        <v>218</v>
      </c>
      <c r="E3208" s="253" t="s">
        <v>22</v>
      </c>
      <c r="F3208" s="254" t="s">
        <v>1504</v>
      </c>
      <c r="G3208" s="252"/>
      <c r="H3208" s="255">
        <v>1.878</v>
      </c>
      <c r="I3208" s="256"/>
      <c r="J3208" s="252"/>
      <c r="K3208" s="252"/>
      <c r="L3208" s="257"/>
      <c r="M3208" s="258"/>
      <c r="N3208" s="259"/>
      <c r="O3208" s="259"/>
      <c r="P3208" s="259"/>
      <c r="Q3208" s="259"/>
      <c r="R3208" s="259"/>
      <c r="S3208" s="259"/>
      <c r="T3208" s="260"/>
      <c r="AT3208" s="261" t="s">
        <v>218</v>
      </c>
      <c r="AU3208" s="261" t="s">
        <v>85</v>
      </c>
      <c r="AV3208" s="12" t="s">
        <v>85</v>
      </c>
      <c r="AW3208" s="12" t="s">
        <v>39</v>
      </c>
      <c r="AX3208" s="12" t="s">
        <v>76</v>
      </c>
      <c r="AY3208" s="261" t="s">
        <v>208</v>
      </c>
    </row>
    <row r="3209" spans="2:51" s="12" customFormat="1" ht="13.5">
      <c r="B3209" s="251"/>
      <c r="C3209" s="252"/>
      <c r="D3209" s="248" t="s">
        <v>218</v>
      </c>
      <c r="E3209" s="253" t="s">
        <v>22</v>
      </c>
      <c r="F3209" s="254" t="s">
        <v>1505</v>
      </c>
      <c r="G3209" s="252"/>
      <c r="H3209" s="255">
        <v>5.087</v>
      </c>
      <c r="I3209" s="256"/>
      <c r="J3209" s="252"/>
      <c r="K3209" s="252"/>
      <c r="L3209" s="257"/>
      <c r="M3209" s="258"/>
      <c r="N3209" s="259"/>
      <c r="O3209" s="259"/>
      <c r="P3209" s="259"/>
      <c r="Q3209" s="259"/>
      <c r="R3209" s="259"/>
      <c r="S3209" s="259"/>
      <c r="T3209" s="260"/>
      <c r="AT3209" s="261" t="s">
        <v>218</v>
      </c>
      <c r="AU3209" s="261" t="s">
        <v>85</v>
      </c>
      <c r="AV3209" s="12" t="s">
        <v>85</v>
      </c>
      <c r="AW3209" s="12" t="s">
        <v>39</v>
      </c>
      <c r="AX3209" s="12" t="s">
        <v>76</v>
      </c>
      <c r="AY3209" s="261" t="s">
        <v>208</v>
      </c>
    </row>
    <row r="3210" spans="2:51" s="12" customFormat="1" ht="13.5">
      <c r="B3210" s="251"/>
      <c r="C3210" s="252"/>
      <c r="D3210" s="248" t="s">
        <v>218</v>
      </c>
      <c r="E3210" s="253" t="s">
        <v>22</v>
      </c>
      <c r="F3210" s="254" t="s">
        <v>1506</v>
      </c>
      <c r="G3210" s="252"/>
      <c r="H3210" s="255">
        <v>5.16</v>
      </c>
      <c r="I3210" s="256"/>
      <c r="J3210" s="252"/>
      <c r="K3210" s="252"/>
      <c r="L3210" s="257"/>
      <c r="M3210" s="258"/>
      <c r="N3210" s="259"/>
      <c r="O3210" s="259"/>
      <c r="P3210" s="259"/>
      <c r="Q3210" s="259"/>
      <c r="R3210" s="259"/>
      <c r="S3210" s="259"/>
      <c r="T3210" s="260"/>
      <c r="AT3210" s="261" t="s">
        <v>218</v>
      </c>
      <c r="AU3210" s="261" t="s">
        <v>85</v>
      </c>
      <c r="AV3210" s="12" t="s">
        <v>85</v>
      </c>
      <c r="AW3210" s="12" t="s">
        <v>39</v>
      </c>
      <c r="AX3210" s="12" t="s">
        <v>76</v>
      </c>
      <c r="AY3210" s="261" t="s">
        <v>208</v>
      </c>
    </row>
    <row r="3211" spans="2:51" s="12" customFormat="1" ht="13.5">
      <c r="B3211" s="251"/>
      <c r="C3211" s="252"/>
      <c r="D3211" s="248" t="s">
        <v>218</v>
      </c>
      <c r="E3211" s="253" t="s">
        <v>22</v>
      </c>
      <c r="F3211" s="254" t="s">
        <v>1507</v>
      </c>
      <c r="G3211" s="252"/>
      <c r="H3211" s="255">
        <v>21.415</v>
      </c>
      <c r="I3211" s="256"/>
      <c r="J3211" s="252"/>
      <c r="K3211" s="252"/>
      <c r="L3211" s="257"/>
      <c r="M3211" s="258"/>
      <c r="N3211" s="259"/>
      <c r="O3211" s="259"/>
      <c r="P3211" s="259"/>
      <c r="Q3211" s="259"/>
      <c r="R3211" s="259"/>
      <c r="S3211" s="259"/>
      <c r="T3211" s="260"/>
      <c r="AT3211" s="261" t="s">
        <v>218</v>
      </c>
      <c r="AU3211" s="261" t="s">
        <v>85</v>
      </c>
      <c r="AV3211" s="12" t="s">
        <v>85</v>
      </c>
      <c r="AW3211" s="12" t="s">
        <v>39</v>
      </c>
      <c r="AX3211" s="12" t="s">
        <v>76</v>
      </c>
      <c r="AY3211" s="261" t="s">
        <v>208</v>
      </c>
    </row>
    <row r="3212" spans="2:51" s="12" customFormat="1" ht="13.5">
      <c r="B3212" s="251"/>
      <c r="C3212" s="252"/>
      <c r="D3212" s="248" t="s">
        <v>218</v>
      </c>
      <c r="E3212" s="253" t="s">
        <v>22</v>
      </c>
      <c r="F3212" s="254" t="s">
        <v>1508</v>
      </c>
      <c r="G3212" s="252"/>
      <c r="H3212" s="255">
        <v>13.388</v>
      </c>
      <c r="I3212" s="256"/>
      <c r="J3212" s="252"/>
      <c r="K3212" s="252"/>
      <c r="L3212" s="257"/>
      <c r="M3212" s="258"/>
      <c r="N3212" s="259"/>
      <c r="O3212" s="259"/>
      <c r="P3212" s="259"/>
      <c r="Q3212" s="259"/>
      <c r="R3212" s="259"/>
      <c r="S3212" s="259"/>
      <c r="T3212" s="260"/>
      <c r="AT3212" s="261" t="s">
        <v>218</v>
      </c>
      <c r="AU3212" s="261" t="s">
        <v>85</v>
      </c>
      <c r="AV3212" s="12" t="s">
        <v>85</v>
      </c>
      <c r="AW3212" s="12" t="s">
        <v>39</v>
      </c>
      <c r="AX3212" s="12" t="s">
        <v>76</v>
      </c>
      <c r="AY3212" s="261" t="s">
        <v>208</v>
      </c>
    </row>
    <row r="3213" spans="2:51" s="12" customFormat="1" ht="13.5">
      <c r="B3213" s="251"/>
      <c r="C3213" s="252"/>
      <c r="D3213" s="248" t="s">
        <v>218</v>
      </c>
      <c r="E3213" s="253" t="s">
        <v>22</v>
      </c>
      <c r="F3213" s="254" t="s">
        <v>1509</v>
      </c>
      <c r="G3213" s="252"/>
      <c r="H3213" s="255">
        <v>65.773</v>
      </c>
      <c r="I3213" s="256"/>
      <c r="J3213" s="252"/>
      <c r="K3213" s="252"/>
      <c r="L3213" s="257"/>
      <c r="M3213" s="258"/>
      <c r="N3213" s="259"/>
      <c r="O3213" s="259"/>
      <c r="P3213" s="259"/>
      <c r="Q3213" s="259"/>
      <c r="R3213" s="259"/>
      <c r="S3213" s="259"/>
      <c r="T3213" s="260"/>
      <c r="AT3213" s="261" t="s">
        <v>218</v>
      </c>
      <c r="AU3213" s="261" t="s">
        <v>85</v>
      </c>
      <c r="AV3213" s="12" t="s">
        <v>85</v>
      </c>
      <c r="AW3213" s="12" t="s">
        <v>39</v>
      </c>
      <c r="AX3213" s="12" t="s">
        <v>76</v>
      </c>
      <c r="AY3213" s="261" t="s">
        <v>208</v>
      </c>
    </row>
    <row r="3214" spans="2:51" s="12" customFormat="1" ht="13.5">
      <c r="B3214" s="251"/>
      <c r="C3214" s="252"/>
      <c r="D3214" s="248" t="s">
        <v>218</v>
      </c>
      <c r="E3214" s="253" t="s">
        <v>22</v>
      </c>
      <c r="F3214" s="254" t="s">
        <v>1510</v>
      </c>
      <c r="G3214" s="252"/>
      <c r="H3214" s="255">
        <v>17.684</v>
      </c>
      <c r="I3214" s="256"/>
      <c r="J3214" s="252"/>
      <c r="K3214" s="252"/>
      <c r="L3214" s="257"/>
      <c r="M3214" s="258"/>
      <c r="N3214" s="259"/>
      <c r="O3214" s="259"/>
      <c r="P3214" s="259"/>
      <c r="Q3214" s="259"/>
      <c r="R3214" s="259"/>
      <c r="S3214" s="259"/>
      <c r="T3214" s="260"/>
      <c r="AT3214" s="261" t="s">
        <v>218</v>
      </c>
      <c r="AU3214" s="261" t="s">
        <v>85</v>
      </c>
      <c r="AV3214" s="12" t="s">
        <v>85</v>
      </c>
      <c r="AW3214" s="12" t="s">
        <v>39</v>
      </c>
      <c r="AX3214" s="12" t="s">
        <v>76</v>
      </c>
      <c r="AY3214" s="261" t="s">
        <v>208</v>
      </c>
    </row>
    <row r="3215" spans="2:51" s="12" customFormat="1" ht="13.5">
      <c r="B3215" s="251"/>
      <c r="C3215" s="252"/>
      <c r="D3215" s="248" t="s">
        <v>218</v>
      </c>
      <c r="E3215" s="253" t="s">
        <v>22</v>
      </c>
      <c r="F3215" s="254" t="s">
        <v>1511</v>
      </c>
      <c r="G3215" s="252"/>
      <c r="H3215" s="255">
        <v>23.283</v>
      </c>
      <c r="I3215" s="256"/>
      <c r="J3215" s="252"/>
      <c r="K3215" s="252"/>
      <c r="L3215" s="257"/>
      <c r="M3215" s="258"/>
      <c r="N3215" s="259"/>
      <c r="O3215" s="259"/>
      <c r="P3215" s="259"/>
      <c r="Q3215" s="259"/>
      <c r="R3215" s="259"/>
      <c r="S3215" s="259"/>
      <c r="T3215" s="260"/>
      <c r="AT3215" s="261" t="s">
        <v>218</v>
      </c>
      <c r="AU3215" s="261" t="s">
        <v>85</v>
      </c>
      <c r="AV3215" s="12" t="s">
        <v>85</v>
      </c>
      <c r="AW3215" s="12" t="s">
        <v>39</v>
      </c>
      <c r="AX3215" s="12" t="s">
        <v>76</v>
      </c>
      <c r="AY3215" s="261" t="s">
        <v>208</v>
      </c>
    </row>
    <row r="3216" spans="2:51" s="12" customFormat="1" ht="13.5">
      <c r="B3216" s="251"/>
      <c r="C3216" s="252"/>
      <c r="D3216" s="248" t="s">
        <v>218</v>
      </c>
      <c r="E3216" s="253" t="s">
        <v>22</v>
      </c>
      <c r="F3216" s="254" t="s">
        <v>1607</v>
      </c>
      <c r="G3216" s="252"/>
      <c r="H3216" s="255">
        <v>3.417</v>
      </c>
      <c r="I3216" s="256"/>
      <c r="J3216" s="252"/>
      <c r="K3216" s="252"/>
      <c r="L3216" s="257"/>
      <c r="M3216" s="258"/>
      <c r="N3216" s="259"/>
      <c r="O3216" s="259"/>
      <c r="P3216" s="259"/>
      <c r="Q3216" s="259"/>
      <c r="R3216" s="259"/>
      <c r="S3216" s="259"/>
      <c r="T3216" s="260"/>
      <c r="AT3216" s="261" t="s">
        <v>218</v>
      </c>
      <c r="AU3216" s="261" t="s">
        <v>85</v>
      </c>
      <c r="AV3216" s="12" t="s">
        <v>85</v>
      </c>
      <c r="AW3216" s="12" t="s">
        <v>39</v>
      </c>
      <c r="AX3216" s="12" t="s">
        <v>76</v>
      </c>
      <c r="AY3216" s="261" t="s">
        <v>208</v>
      </c>
    </row>
    <row r="3217" spans="2:51" s="12" customFormat="1" ht="13.5">
      <c r="B3217" s="251"/>
      <c r="C3217" s="252"/>
      <c r="D3217" s="248" t="s">
        <v>218</v>
      </c>
      <c r="E3217" s="253" t="s">
        <v>22</v>
      </c>
      <c r="F3217" s="254" t="s">
        <v>1513</v>
      </c>
      <c r="G3217" s="252"/>
      <c r="H3217" s="255">
        <v>43.559</v>
      </c>
      <c r="I3217" s="256"/>
      <c r="J3217" s="252"/>
      <c r="K3217" s="252"/>
      <c r="L3217" s="257"/>
      <c r="M3217" s="258"/>
      <c r="N3217" s="259"/>
      <c r="O3217" s="259"/>
      <c r="P3217" s="259"/>
      <c r="Q3217" s="259"/>
      <c r="R3217" s="259"/>
      <c r="S3217" s="259"/>
      <c r="T3217" s="260"/>
      <c r="AT3217" s="261" t="s">
        <v>218</v>
      </c>
      <c r="AU3217" s="261" t="s">
        <v>85</v>
      </c>
      <c r="AV3217" s="12" t="s">
        <v>85</v>
      </c>
      <c r="AW3217" s="12" t="s">
        <v>39</v>
      </c>
      <c r="AX3217" s="12" t="s">
        <v>76</v>
      </c>
      <c r="AY3217" s="261" t="s">
        <v>208</v>
      </c>
    </row>
    <row r="3218" spans="2:51" s="12" customFormat="1" ht="13.5">
      <c r="B3218" s="251"/>
      <c r="C3218" s="252"/>
      <c r="D3218" s="248" t="s">
        <v>218</v>
      </c>
      <c r="E3218" s="253" t="s">
        <v>22</v>
      </c>
      <c r="F3218" s="254" t="s">
        <v>1514</v>
      </c>
      <c r="G3218" s="252"/>
      <c r="H3218" s="255">
        <v>37.963</v>
      </c>
      <c r="I3218" s="256"/>
      <c r="J3218" s="252"/>
      <c r="K3218" s="252"/>
      <c r="L3218" s="257"/>
      <c r="M3218" s="258"/>
      <c r="N3218" s="259"/>
      <c r="O3218" s="259"/>
      <c r="P3218" s="259"/>
      <c r="Q3218" s="259"/>
      <c r="R3218" s="259"/>
      <c r="S3218" s="259"/>
      <c r="T3218" s="260"/>
      <c r="AT3218" s="261" t="s">
        <v>218</v>
      </c>
      <c r="AU3218" s="261" t="s">
        <v>85</v>
      </c>
      <c r="AV3218" s="12" t="s">
        <v>85</v>
      </c>
      <c r="AW3218" s="12" t="s">
        <v>39</v>
      </c>
      <c r="AX3218" s="12" t="s">
        <v>76</v>
      </c>
      <c r="AY3218" s="261" t="s">
        <v>208</v>
      </c>
    </row>
    <row r="3219" spans="2:51" s="15" customFormat="1" ht="13.5">
      <c r="B3219" s="296"/>
      <c r="C3219" s="297"/>
      <c r="D3219" s="248" t="s">
        <v>218</v>
      </c>
      <c r="E3219" s="298" t="s">
        <v>22</v>
      </c>
      <c r="F3219" s="299" t="s">
        <v>695</v>
      </c>
      <c r="G3219" s="297"/>
      <c r="H3219" s="300">
        <v>540.861</v>
      </c>
      <c r="I3219" s="301"/>
      <c r="J3219" s="297"/>
      <c r="K3219" s="297"/>
      <c r="L3219" s="302"/>
      <c r="M3219" s="303"/>
      <c r="N3219" s="304"/>
      <c r="O3219" s="304"/>
      <c r="P3219" s="304"/>
      <c r="Q3219" s="304"/>
      <c r="R3219" s="304"/>
      <c r="S3219" s="304"/>
      <c r="T3219" s="305"/>
      <c r="AT3219" s="306" t="s">
        <v>218</v>
      </c>
      <c r="AU3219" s="306" t="s">
        <v>85</v>
      </c>
      <c r="AV3219" s="15" t="s">
        <v>104</v>
      </c>
      <c r="AW3219" s="15" t="s">
        <v>39</v>
      </c>
      <c r="AX3219" s="15" t="s">
        <v>76</v>
      </c>
      <c r="AY3219" s="306" t="s">
        <v>208</v>
      </c>
    </row>
    <row r="3220" spans="2:51" s="14" customFormat="1" ht="13.5">
      <c r="B3220" s="273"/>
      <c r="C3220" s="274"/>
      <c r="D3220" s="248" t="s">
        <v>218</v>
      </c>
      <c r="E3220" s="275" t="s">
        <v>22</v>
      </c>
      <c r="F3220" s="276" t="s">
        <v>752</v>
      </c>
      <c r="G3220" s="274"/>
      <c r="H3220" s="275" t="s">
        <v>22</v>
      </c>
      <c r="I3220" s="277"/>
      <c r="J3220" s="274"/>
      <c r="K3220" s="274"/>
      <c r="L3220" s="278"/>
      <c r="M3220" s="279"/>
      <c r="N3220" s="280"/>
      <c r="O3220" s="280"/>
      <c r="P3220" s="280"/>
      <c r="Q3220" s="280"/>
      <c r="R3220" s="280"/>
      <c r="S3220" s="280"/>
      <c r="T3220" s="281"/>
      <c r="AT3220" s="282" t="s">
        <v>218</v>
      </c>
      <c r="AU3220" s="282" t="s">
        <v>85</v>
      </c>
      <c r="AV3220" s="14" t="s">
        <v>18</v>
      </c>
      <c r="AW3220" s="14" t="s">
        <v>39</v>
      </c>
      <c r="AX3220" s="14" t="s">
        <v>76</v>
      </c>
      <c r="AY3220" s="282" t="s">
        <v>208</v>
      </c>
    </row>
    <row r="3221" spans="2:51" s="12" customFormat="1" ht="13.5">
      <c r="B3221" s="251"/>
      <c r="C3221" s="252"/>
      <c r="D3221" s="248" t="s">
        <v>218</v>
      </c>
      <c r="E3221" s="253" t="s">
        <v>22</v>
      </c>
      <c r="F3221" s="254" t="s">
        <v>1515</v>
      </c>
      <c r="G3221" s="252"/>
      <c r="H3221" s="255">
        <v>29.183</v>
      </c>
      <c r="I3221" s="256"/>
      <c r="J3221" s="252"/>
      <c r="K3221" s="252"/>
      <c r="L3221" s="257"/>
      <c r="M3221" s="258"/>
      <c r="N3221" s="259"/>
      <c r="O3221" s="259"/>
      <c r="P3221" s="259"/>
      <c r="Q3221" s="259"/>
      <c r="R3221" s="259"/>
      <c r="S3221" s="259"/>
      <c r="T3221" s="260"/>
      <c r="AT3221" s="261" t="s">
        <v>218</v>
      </c>
      <c r="AU3221" s="261" t="s">
        <v>85</v>
      </c>
      <c r="AV3221" s="12" t="s">
        <v>85</v>
      </c>
      <c r="AW3221" s="12" t="s">
        <v>39</v>
      </c>
      <c r="AX3221" s="12" t="s">
        <v>76</v>
      </c>
      <c r="AY3221" s="261" t="s">
        <v>208</v>
      </c>
    </row>
    <row r="3222" spans="2:51" s="12" customFormat="1" ht="13.5">
      <c r="B3222" s="251"/>
      <c r="C3222" s="252"/>
      <c r="D3222" s="248" t="s">
        <v>218</v>
      </c>
      <c r="E3222" s="253" t="s">
        <v>22</v>
      </c>
      <c r="F3222" s="254" t="s">
        <v>1516</v>
      </c>
      <c r="G3222" s="252"/>
      <c r="H3222" s="255">
        <v>0</v>
      </c>
      <c r="I3222" s="256"/>
      <c r="J3222" s="252"/>
      <c r="K3222" s="252"/>
      <c r="L3222" s="257"/>
      <c r="M3222" s="258"/>
      <c r="N3222" s="259"/>
      <c r="O3222" s="259"/>
      <c r="P3222" s="259"/>
      <c r="Q3222" s="259"/>
      <c r="R3222" s="259"/>
      <c r="S3222" s="259"/>
      <c r="T3222" s="260"/>
      <c r="AT3222" s="261" t="s">
        <v>218</v>
      </c>
      <c r="AU3222" s="261" t="s">
        <v>85</v>
      </c>
      <c r="AV3222" s="12" t="s">
        <v>85</v>
      </c>
      <c r="AW3222" s="12" t="s">
        <v>39</v>
      </c>
      <c r="AX3222" s="12" t="s">
        <v>76</v>
      </c>
      <c r="AY3222" s="261" t="s">
        <v>208</v>
      </c>
    </row>
    <row r="3223" spans="2:51" s="12" customFormat="1" ht="13.5">
      <c r="B3223" s="251"/>
      <c r="C3223" s="252"/>
      <c r="D3223" s="248" t="s">
        <v>218</v>
      </c>
      <c r="E3223" s="253" t="s">
        <v>22</v>
      </c>
      <c r="F3223" s="254" t="s">
        <v>1517</v>
      </c>
      <c r="G3223" s="252"/>
      <c r="H3223" s="255">
        <v>88.859</v>
      </c>
      <c r="I3223" s="256"/>
      <c r="J3223" s="252"/>
      <c r="K3223" s="252"/>
      <c r="L3223" s="257"/>
      <c r="M3223" s="258"/>
      <c r="N3223" s="259"/>
      <c r="O3223" s="259"/>
      <c r="P3223" s="259"/>
      <c r="Q3223" s="259"/>
      <c r="R3223" s="259"/>
      <c r="S3223" s="259"/>
      <c r="T3223" s="260"/>
      <c r="AT3223" s="261" t="s">
        <v>218</v>
      </c>
      <c r="AU3223" s="261" t="s">
        <v>85</v>
      </c>
      <c r="AV3223" s="12" t="s">
        <v>85</v>
      </c>
      <c r="AW3223" s="12" t="s">
        <v>39</v>
      </c>
      <c r="AX3223" s="12" t="s">
        <v>76</v>
      </c>
      <c r="AY3223" s="261" t="s">
        <v>208</v>
      </c>
    </row>
    <row r="3224" spans="2:51" s="12" customFormat="1" ht="13.5">
      <c r="B3224" s="251"/>
      <c r="C3224" s="252"/>
      <c r="D3224" s="248" t="s">
        <v>218</v>
      </c>
      <c r="E3224" s="253" t="s">
        <v>22</v>
      </c>
      <c r="F3224" s="254" t="s">
        <v>1518</v>
      </c>
      <c r="G3224" s="252"/>
      <c r="H3224" s="255">
        <v>68.35</v>
      </c>
      <c r="I3224" s="256"/>
      <c r="J3224" s="252"/>
      <c r="K3224" s="252"/>
      <c r="L3224" s="257"/>
      <c r="M3224" s="258"/>
      <c r="N3224" s="259"/>
      <c r="O3224" s="259"/>
      <c r="P3224" s="259"/>
      <c r="Q3224" s="259"/>
      <c r="R3224" s="259"/>
      <c r="S3224" s="259"/>
      <c r="T3224" s="260"/>
      <c r="AT3224" s="261" t="s">
        <v>218</v>
      </c>
      <c r="AU3224" s="261" t="s">
        <v>85</v>
      </c>
      <c r="AV3224" s="12" t="s">
        <v>85</v>
      </c>
      <c r="AW3224" s="12" t="s">
        <v>39</v>
      </c>
      <c r="AX3224" s="12" t="s">
        <v>76</v>
      </c>
      <c r="AY3224" s="261" t="s">
        <v>208</v>
      </c>
    </row>
    <row r="3225" spans="2:51" s="12" customFormat="1" ht="13.5">
      <c r="B3225" s="251"/>
      <c r="C3225" s="252"/>
      <c r="D3225" s="248" t="s">
        <v>218</v>
      </c>
      <c r="E3225" s="253" t="s">
        <v>22</v>
      </c>
      <c r="F3225" s="254" t="s">
        <v>1519</v>
      </c>
      <c r="G3225" s="252"/>
      <c r="H3225" s="255">
        <v>27.868</v>
      </c>
      <c r="I3225" s="256"/>
      <c r="J3225" s="252"/>
      <c r="K3225" s="252"/>
      <c r="L3225" s="257"/>
      <c r="M3225" s="258"/>
      <c r="N3225" s="259"/>
      <c r="O3225" s="259"/>
      <c r="P3225" s="259"/>
      <c r="Q3225" s="259"/>
      <c r="R3225" s="259"/>
      <c r="S3225" s="259"/>
      <c r="T3225" s="260"/>
      <c r="AT3225" s="261" t="s">
        <v>218</v>
      </c>
      <c r="AU3225" s="261" t="s">
        <v>85</v>
      </c>
      <c r="AV3225" s="12" t="s">
        <v>85</v>
      </c>
      <c r="AW3225" s="12" t="s">
        <v>39</v>
      </c>
      <c r="AX3225" s="12" t="s">
        <v>76</v>
      </c>
      <c r="AY3225" s="261" t="s">
        <v>208</v>
      </c>
    </row>
    <row r="3226" spans="2:51" s="12" customFormat="1" ht="13.5">
      <c r="B3226" s="251"/>
      <c r="C3226" s="252"/>
      <c r="D3226" s="248" t="s">
        <v>218</v>
      </c>
      <c r="E3226" s="253" t="s">
        <v>22</v>
      </c>
      <c r="F3226" s="254" t="s">
        <v>1520</v>
      </c>
      <c r="G3226" s="252"/>
      <c r="H3226" s="255">
        <v>68.125</v>
      </c>
      <c r="I3226" s="256"/>
      <c r="J3226" s="252"/>
      <c r="K3226" s="252"/>
      <c r="L3226" s="257"/>
      <c r="M3226" s="258"/>
      <c r="N3226" s="259"/>
      <c r="O3226" s="259"/>
      <c r="P3226" s="259"/>
      <c r="Q3226" s="259"/>
      <c r="R3226" s="259"/>
      <c r="S3226" s="259"/>
      <c r="T3226" s="260"/>
      <c r="AT3226" s="261" t="s">
        <v>218</v>
      </c>
      <c r="AU3226" s="261" t="s">
        <v>85</v>
      </c>
      <c r="AV3226" s="12" t="s">
        <v>85</v>
      </c>
      <c r="AW3226" s="12" t="s">
        <v>39</v>
      </c>
      <c r="AX3226" s="12" t="s">
        <v>76</v>
      </c>
      <c r="AY3226" s="261" t="s">
        <v>208</v>
      </c>
    </row>
    <row r="3227" spans="2:51" s="12" customFormat="1" ht="13.5">
      <c r="B3227" s="251"/>
      <c r="C3227" s="252"/>
      <c r="D3227" s="248" t="s">
        <v>218</v>
      </c>
      <c r="E3227" s="253" t="s">
        <v>22</v>
      </c>
      <c r="F3227" s="254" t="s">
        <v>1521</v>
      </c>
      <c r="G3227" s="252"/>
      <c r="H3227" s="255">
        <v>66.915</v>
      </c>
      <c r="I3227" s="256"/>
      <c r="J3227" s="252"/>
      <c r="K3227" s="252"/>
      <c r="L3227" s="257"/>
      <c r="M3227" s="258"/>
      <c r="N3227" s="259"/>
      <c r="O3227" s="259"/>
      <c r="P3227" s="259"/>
      <c r="Q3227" s="259"/>
      <c r="R3227" s="259"/>
      <c r="S3227" s="259"/>
      <c r="T3227" s="260"/>
      <c r="AT3227" s="261" t="s">
        <v>218</v>
      </c>
      <c r="AU3227" s="261" t="s">
        <v>85</v>
      </c>
      <c r="AV3227" s="12" t="s">
        <v>85</v>
      </c>
      <c r="AW3227" s="12" t="s">
        <v>39</v>
      </c>
      <c r="AX3227" s="12" t="s">
        <v>76</v>
      </c>
      <c r="AY3227" s="261" t="s">
        <v>208</v>
      </c>
    </row>
    <row r="3228" spans="2:51" s="12" customFormat="1" ht="13.5">
      <c r="B3228" s="251"/>
      <c r="C3228" s="252"/>
      <c r="D3228" s="248" t="s">
        <v>218</v>
      </c>
      <c r="E3228" s="253" t="s">
        <v>22</v>
      </c>
      <c r="F3228" s="254" t="s">
        <v>1522</v>
      </c>
      <c r="G3228" s="252"/>
      <c r="H3228" s="255">
        <v>18.468</v>
      </c>
      <c r="I3228" s="256"/>
      <c r="J3228" s="252"/>
      <c r="K3228" s="252"/>
      <c r="L3228" s="257"/>
      <c r="M3228" s="258"/>
      <c r="N3228" s="259"/>
      <c r="O3228" s="259"/>
      <c r="P3228" s="259"/>
      <c r="Q3228" s="259"/>
      <c r="R3228" s="259"/>
      <c r="S3228" s="259"/>
      <c r="T3228" s="260"/>
      <c r="AT3228" s="261" t="s">
        <v>218</v>
      </c>
      <c r="AU3228" s="261" t="s">
        <v>85</v>
      </c>
      <c r="AV3228" s="12" t="s">
        <v>85</v>
      </c>
      <c r="AW3228" s="12" t="s">
        <v>39</v>
      </c>
      <c r="AX3228" s="12" t="s">
        <v>76</v>
      </c>
      <c r="AY3228" s="261" t="s">
        <v>208</v>
      </c>
    </row>
    <row r="3229" spans="2:51" s="12" customFormat="1" ht="13.5">
      <c r="B3229" s="251"/>
      <c r="C3229" s="252"/>
      <c r="D3229" s="248" t="s">
        <v>218</v>
      </c>
      <c r="E3229" s="253" t="s">
        <v>22</v>
      </c>
      <c r="F3229" s="254" t="s">
        <v>1523</v>
      </c>
      <c r="G3229" s="252"/>
      <c r="H3229" s="255">
        <v>5.723</v>
      </c>
      <c r="I3229" s="256"/>
      <c r="J3229" s="252"/>
      <c r="K3229" s="252"/>
      <c r="L3229" s="257"/>
      <c r="M3229" s="258"/>
      <c r="N3229" s="259"/>
      <c r="O3229" s="259"/>
      <c r="P3229" s="259"/>
      <c r="Q3229" s="259"/>
      <c r="R3229" s="259"/>
      <c r="S3229" s="259"/>
      <c r="T3229" s="260"/>
      <c r="AT3229" s="261" t="s">
        <v>218</v>
      </c>
      <c r="AU3229" s="261" t="s">
        <v>85</v>
      </c>
      <c r="AV3229" s="12" t="s">
        <v>85</v>
      </c>
      <c r="AW3229" s="12" t="s">
        <v>39</v>
      </c>
      <c r="AX3229" s="12" t="s">
        <v>76</v>
      </c>
      <c r="AY3229" s="261" t="s">
        <v>208</v>
      </c>
    </row>
    <row r="3230" spans="2:51" s="12" customFormat="1" ht="13.5">
      <c r="B3230" s="251"/>
      <c r="C3230" s="252"/>
      <c r="D3230" s="248" t="s">
        <v>218</v>
      </c>
      <c r="E3230" s="253" t="s">
        <v>22</v>
      </c>
      <c r="F3230" s="254" t="s">
        <v>1524</v>
      </c>
      <c r="G3230" s="252"/>
      <c r="H3230" s="255">
        <v>13.717</v>
      </c>
      <c r="I3230" s="256"/>
      <c r="J3230" s="252"/>
      <c r="K3230" s="252"/>
      <c r="L3230" s="257"/>
      <c r="M3230" s="258"/>
      <c r="N3230" s="259"/>
      <c r="O3230" s="259"/>
      <c r="P3230" s="259"/>
      <c r="Q3230" s="259"/>
      <c r="R3230" s="259"/>
      <c r="S3230" s="259"/>
      <c r="T3230" s="260"/>
      <c r="AT3230" s="261" t="s">
        <v>218</v>
      </c>
      <c r="AU3230" s="261" t="s">
        <v>85</v>
      </c>
      <c r="AV3230" s="12" t="s">
        <v>85</v>
      </c>
      <c r="AW3230" s="12" t="s">
        <v>39</v>
      </c>
      <c r="AX3230" s="12" t="s">
        <v>76</v>
      </c>
      <c r="AY3230" s="261" t="s">
        <v>208</v>
      </c>
    </row>
    <row r="3231" spans="2:51" s="12" customFormat="1" ht="13.5">
      <c r="B3231" s="251"/>
      <c r="C3231" s="252"/>
      <c r="D3231" s="248" t="s">
        <v>218</v>
      </c>
      <c r="E3231" s="253" t="s">
        <v>22</v>
      </c>
      <c r="F3231" s="254" t="s">
        <v>1525</v>
      </c>
      <c r="G3231" s="252"/>
      <c r="H3231" s="255">
        <v>5.585</v>
      </c>
      <c r="I3231" s="256"/>
      <c r="J3231" s="252"/>
      <c r="K3231" s="252"/>
      <c r="L3231" s="257"/>
      <c r="M3231" s="258"/>
      <c r="N3231" s="259"/>
      <c r="O3231" s="259"/>
      <c r="P3231" s="259"/>
      <c r="Q3231" s="259"/>
      <c r="R3231" s="259"/>
      <c r="S3231" s="259"/>
      <c r="T3231" s="260"/>
      <c r="AT3231" s="261" t="s">
        <v>218</v>
      </c>
      <c r="AU3231" s="261" t="s">
        <v>85</v>
      </c>
      <c r="AV3231" s="12" t="s">
        <v>85</v>
      </c>
      <c r="AW3231" s="12" t="s">
        <v>39</v>
      </c>
      <c r="AX3231" s="12" t="s">
        <v>76</v>
      </c>
      <c r="AY3231" s="261" t="s">
        <v>208</v>
      </c>
    </row>
    <row r="3232" spans="2:51" s="12" customFormat="1" ht="13.5">
      <c r="B3232" s="251"/>
      <c r="C3232" s="252"/>
      <c r="D3232" s="248" t="s">
        <v>218</v>
      </c>
      <c r="E3232" s="253" t="s">
        <v>22</v>
      </c>
      <c r="F3232" s="254" t="s">
        <v>1526</v>
      </c>
      <c r="G3232" s="252"/>
      <c r="H3232" s="255">
        <v>7.648</v>
      </c>
      <c r="I3232" s="256"/>
      <c r="J3232" s="252"/>
      <c r="K3232" s="252"/>
      <c r="L3232" s="257"/>
      <c r="M3232" s="258"/>
      <c r="N3232" s="259"/>
      <c r="O3232" s="259"/>
      <c r="P3232" s="259"/>
      <c r="Q3232" s="259"/>
      <c r="R3232" s="259"/>
      <c r="S3232" s="259"/>
      <c r="T3232" s="260"/>
      <c r="AT3232" s="261" t="s">
        <v>218</v>
      </c>
      <c r="AU3232" s="261" t="s">
        <v>85</v>
      </c>
      <c r="AV3232" s="12" t="s">
        <v>85</v>
      </c>
      <c r="AW3232" s="12" t="s">
        <v>39</v>
      </c>
      <c r="AX3232" s="12" t="s">
        <v>76</v>
      </c>
      <c r="AY3232" s="261" t="s">
        <v>208</v>
      </c>
    </row>
    <row r="3233" spans="2:51" s="12" customFormat="1" ht="13.5">
      <c r="B3233" s="251"/>
      <c r="C3233" s="252"/>
      <c r="D3233" s="248" t="s">
        <v>218</v>
      </c>
      <c r="E3233" s="253" t="s">
        <v>22</v>
      </c>
      <c r="F3233" s="254" t="s">
        <v>1527</v>
      </c>
      <c r="G3233" s="252"/>
      <c r="H3233" s="255">
        <v>11.785</v>
      </c>
      <c r="I3233" s="256"/>
      <c r="J3233" s="252"/>
      <c r="K3233" s="252"/>
      <c r="L3233" s="257"/>
      <c r="M3233" s="258"/>
      <c r="N3233" s="259"/>
      <c r="O3233" s="259"/>
      <c r="P3233" s="259"/>
      <c r="Q3233" s="259"/>
      <c r="R3233" s="259"/>
      <c r="S3233" s="259"/>
      <c r="T3233" s="260"/>
      <c r="AT3233" s="261" t="s">
        <v>218</v>
      </c>
      <c r="AU3233" s="261" t="s">
        <v>85</v>
      </c>
      <c r="AV3233" s="12" t="s">
        <v>85</v>
      </c>
      <c r="AW3233" s="12" t="s">
        <v>39</v>
      </c>
      <c r="AX3233" s="12" t="s">
        <v>76</v>
      </c>
      <c r="AY3233" s="261" t="s">
        <v>208</v>
      </c>
    </row>
    <row r="3234" spans="2:51" s="12" customFormat="1" ht="13.5">
      <c r="B3234" s="251"/>
      <c r="C3234" s="252"/>
      <c r="D3234" s="248" t="s">
        <v>218</v>
      </c>
      <c r="E3234" s="253" t="s">
        <v>22</v>
      </c>
      <c r="F3234" s="254" t="s">
        <v>1528</v>
      </c>
      <c r="G3234" s="252"/>
      <c r="H3234" s="255">
        <v>6.432</v>
      </c>
      <c r="I3234" s="256"/>
      <c r="J3234" s="252"/>
      <c r="K3234" s="252"/>
      <c r="L3234" s="257"/>
      <c r="M3234" s="258"/>
      <c r="N3234" s="259"/>
      <c r="O3234" s="259"/>
      <c r="P3234" s="259"/>
      <c r="Q3234" s="259"/>
      <c r="R3234" s="259"/>
      <c r="S3234" s="259"/>
      <c r="T3234" s="260"/>
      <c r="AT3234" s="261" t="s">
        <v>218</v>
      </c>
      <c r="AU3234" s="261" t="s">
        <v>85</v>
      </c>
      <c r="AV3234" s="12" t="s">
        <v>85</v>
      </c>
      <c r="AW3234" s="12" t="s">
        <v>39</v>
      </c>
      <c r="AX3234" s="12" t="s">
        <v>76</v>
      </c>
      <c r="AY3234" s="261" t="s">
        <v>208</v>
      </c>
    </row>
    <row r="3235" spans="2:51" s="12" customFormat="1" ht="13.5">
      <c r="B3235" s="251"/>
      <c r="C3235" s="252"/>
      <c r="D3235" s="248" t="s">
        <v>218</v>
      </c>
      <c r="E3235" s="253" t="s">
        <v>22</v>
      </c>
      <c r="F3235" s="254" t="s">
        <v>1529</v>
      </c>
      <c r="G3235" s="252"/>
      <c r="H3235" s="255">
        <v>12.081</v>
      </c>
      <c r="I3235" s="256"/>
      <c r="J3235" s="252"/>
      <c r="K3235" s="252"/>
      <c r="L3235" s="257"/>
      <c r="M3235" s="258"/>
      <c r="N3235" s="259"/>
      <c r="O3235" s="259"/>
      <c r="P3235" s="259"/>
      <c r="Q3235" s="259"/>
      <c r="R3235" s="259"/>
      <c r="S3235" s="259"/>
      <c r="T3235" s="260"/>
      <c r="AT3235" s="261" t="s">
        <v>218</v>
      </c>
      <c r="AU3235" s="261" t="s">
        <v>85</v>
      </c>
      <c r="AV3235" s="12" t="s">
        <v>85</v>
      </c>
      <c r="AW3235" s="12" t="s">
        <v>39</v>
      </c>
      <c r="AX3235" s="12" t="s">
        <v>76</v>
      </c>
      <c r="AY3235" s="261" t="s">
        <v>208</v>
      </c>
    </row>
    <row r="3236" spans="2:51" s="12" customFormat="1" ht="13.5">
      <c r="B3236" s="251"/>
      <c r="C3236" s="252"/>
      <c r="D3236" s="248" t="s">
        <v>218</v>
      </c>
      <c r="E3236" s="253" t="s">
        <v>22</v>
      </c>
      <c r="F3236" s="254" t="s">
        <v>1530</v>
      </c>
      <c r="G3236" s="252"/>
      <c r="H3236" s="255">
        <v>4.383</v>
      </c>
      <c r="I3236" s="256"/>
      <c r="J3236" s="252"/>
      <c r="K3236" s="252"/>
      <c r="L3236" s="257"/>
      <c r="M3236" s="258"/>
      <c r="N3236" s="259"/>
      <c r="O3236" s="259"/>
      <c r="P3236" s="259"/>
      <c r="Q3236" s="259"/>
      <c r="R3236" s="259"/>
      <c r="S3236" s="259"/>
      <c r="T3236" s="260"/>
      <c r="AT3236" s="261" t="s">
        <v>218</v>
      </c>
      <c r="AU3236" s="261" t="s">
        <v>85</v>
      </c>
      <c r="AV3236" s="12" t="s">
        <v>85</v>
      </c>
      <c r="AW3236" s="12" t="s">
        <v>39</v>
      </c>
      <c r="AX3236" s="12" t="s">
        <v>76</v>
      </c>
      <c r="AY3236" s="261" t="s">
        <v>208</v>
      </c>
    </row>
    <row r="3237" spans="2:51" s="15" customFormat="1" ht="13.5">
      <c r="B3237" s="296"/>
      <c r="C3237" s="297"/>
      <c r="D3237" s="248" t="s">
        <v>218</v>
      </c>
      <c r="E3237" s="298" t="s">
        <v>22</v>
      </c>
      <c r="F3237" s="299" t="s">
        <v>703</v>
      </c>
      <c r="G3237" s="297"/>
      <c r="H3237" s="300">
        <v>435.122</v>
      </c>
      <c r="I3237" s="301"/>
      <c r="J3237" s="297"/>
      <c r="K3237" s="297"/>
      <c r="L3237" s="302"/>
      <c r="M3237" s="303"/>
      <c r="N3237" s="304"/>
      <c r="O3237" s="304"/>
      <c r="P3237" s="304"/>
      <c r="Q3237" s="304"/>
      <c r="R3237" s="304"/>
      <c r="S3237" s="304"/>
      <c r="T3237" s="305"/>
      <c r="AT3237" s="306" t="s">
        <v>218</v>
      </c>
      <c r="AU3237" s="306" t="s">
        <v>85</v>
      </c>
      <c r="AV3237" s="15" t="s">
        <v>104</v>
      </c>
      <c r="AW3237" s="15" t="s">
        <v>39</v>
      </c>
      <c r="AX3237" s="15" t="s">
        <v>76</v>
      </c>
      <c r="AY3237" s="306" t="s">
        <v>208</v>
      </c>
    </row>
    <row r="3238" spans="2:51" s="14" customFormat="1" ht="13.5">
      <c r="B3238" s="273"/>
      <c r="C3238" s="274"/>
      <c r="D3238" s="248" t="s">
        <v>218</v>
      </c>
      <c r="E3238" s="275" t="s">
        <v>22</v>
      </c>
      <c r="F3238" s="276" t="s">
        <v>753</v>
      </c>
      <c r="G3238" s="274"/>
      <c r="H3238" s="275" t="s">
        <v>22</v>
      </c>
      <c r="I3238" s="277"/>
      <c r="J3238" s="274"/>
      <c r="K3238" s="274"/>
      <c r="L3238" s="278"/>
      <c r="M3238" s="279"/>
      <c r="N3238" s="280"/>
      <c r="O3238" s="280"/>
      <c r="P3238" s="280"/>
      <c r="Q3238" s="280"/>
      <c r="R3238" s="280"/>
      <c r="S3238" s="280"/>
      <c r="T3238" s="281"/>
      <c r="AT3238" s="282" t="s">
        <v>218</v>
      </c>
      <c r="AU3238" s="282" t="s">
        <v>85</v>
      </c>
      <c r="AV3238" s="14" t="s">
        <v>18</v>
      </c>
      <c r="AW3238" s="14" t="s">
        <v>39</v>
      </c>
      <c r="AX3238" s="14" t="s">
        <v>76</v>
      </c>
      <c r="AY3238" s="282" t="s">
        <v>208</v>
      </c>
    </row>
    <row r="3239" spans="2:51" s="12" customFormat="1" ht="13.5">
      <c r="B3239" s="251"/>
      <c r="C3239" s="252"/>
      <c r="D3239" s="248" t="s">
        <v>218</v>
      </c>
      <c r="E3239" s="253" t="s">
        <v>22</v>
      </c>
      <c r="F3239" s="254" t="s">
        <v>1531</v>
      </c>
      <c r="G3239" s="252"/>
      <c r="H3239" s="255">
        <v>17.564</v>
      </c>
      <c r="I3239" s="256"/>
      <c r="J3239" s="252"/>
      <c r="K3239" s="252"/>
      <c r="L3239" s="257"/>
      <c r="M3239" s="258"/>
      <c r="N3239" s="259"/>
      <c r="O3239" s="259"/>
      <c r="P3239" s="259"/>
      <c r="Q3239" s="259"/>
      <c r="R3239" s="259"/>
      <c r="S3239" s="259"/>
      <c r="T3239" s="260"/>
      <c r="AT3239" s="261" t="s">
        <v>218</v>
      </c>
      <c r="AU3239" s="261" t="s">
        <v>85</v>
      </c>
      <c r="AV3239" s="12" t="s">
        <v>85</v>
      </c>
      <c r="AW3239" s="12" t="s">
        <v>39</v>
      </c>
      <c r="AX3239" s="12" t="s">
        <v>76</v>
      </c>
      <c r="AY3239" s="261" t="s">
        <v>208</v>
      </c>
    </row>
    <row r="3240" spans="2:51" s="12" customFormat="1" ht="13.5">
      <c r="B3240" s="251"/>
      <c r="C3240" s="252"/>
      <c r="D3240" s="248" t="s">
        <v>218</v>
      </c>
      <c r="E3240" s="253" t="s">
        <v>22</v>
      </c>
      <c r="F3240" s="254" t="s">
        <v>1532</v>
      </c>
      <c r="G3240" s="252"/>
      <c r="H3240" s="255">
        <v>0</v>
      </c>
      <c r="I3240" s="256"/>
      <c r="J3240" s="252"/>
      <c r="K3240" s="252"/>
      <c r="L3240" s="257"/>
      <c r="M3240" s="258"/>
      <c r="N3240" s="259"/>
      <c r="O3240" s="259"/>
      <c r="P3240" s="259"/>
      <c r="Q3240" s="259"/>
      <c r="R3240" s="259"/>
      <c r="S3240" s="259"/>
      <c r="T3240" s="260"/>
      <c r="AT3240" s="261" t="s">
        <v>218</v>
      </c>
      <c r="AU3240" s="261" t="s">
        <v>85</v>
      </c>
      <c r="AV3240" s="12" t="s">
        <v>85</v>
      </c>
      <c r="AW3240" s="12" t="s">
        <v>39</v>
      </c>
      <c r="AX3240" s="12" t="s">
        <v>76</v>
      </c>
      <c r="AY3240" s="261" t="s">
        <v>208</v>
      </c>
    </row>
    <row r="3241" spans="2:51" s="12" customFormat="1" ht="13.5">
      <c r="B3241" s="251"/>
      <c r="C3241" s="252"/>
      <c r="D3241" s="248" t="s">
        <v>218</v>
      </c>
      <c r="E3241" s="253" t="s">
        <v>22</v>
      </c>
      <c r="F3241" s="254" t="s">
        <v>1533</v>
      </c>
      <c r="G3241" s="252"/>
      <c r="H3241" s="255">
        <v>88.65</v>
      </c>
      <c r="I3241" s="256"/>
      <c r="J3241" s="252"/>
      <c r="K3241" s="252"/>
      <c r="L3241" s="257"/>
      <c r="M3241" s="258"/>
      <c r="N3241" s="259"/>
      <c r="O3241" s="259"/>
      <c r="P3241" s="259"/>
      <c r="Q3241" s="259"/>
      <c r="R3241" s="259"/>
      <c r="S3241" s="259"/>
      <c r="T3241" s="260"/>
      <c r="AT3241" s="261" t="s">
        <v>218</v>
      </c>
      <c r="AU3241" s="261" t="s">
        <v>85</v>
      </c>
      <c r="AV3241" s="12" t="s">
        <v>85</v>
      </c>
      <c r="AW3241" s="12" t="s">
        <v>39</v>
      </c>
      <c r="AX3241" s="12" t="s">
        <v>76</v>
      </c>
      <c r="AY3241" s="261" t="s">
        <v>208</v>
      </c>
    </row>
    <row r="3242" spans="2:51" s="12" customFormat="1" ht="13.5">
      <c r="B3242" s="251"/>
      <c r="C3242" s="252"/>
      <c r="D3242" s="248" t="s">
        <v>218</v>
      </c>
      <c r="E3242" s="253" t="s">
        <v>22</v>
      </c>
      <c r="F3242" s="254" t="s">
        <v>1534</v>
      </c>
      <c r="G3242" s="252"/>
      <c r="H3242" s="255">
        <v>68.125</v>
      </c>
      <c r="I3242" s="256"/>
      <c r="J3242" s="252"/>
      <c r="K3242" s="252"/>
      <c r="L3242" s="257"/>
      <c r="M3242" s="258"/>
      <c r="N3242" s="259"/>
      <c r="O3242" s="259"/>
      <c r="P3242" s="259"/>
      <c r="Q3242" s="259"/>
      <c r="R3242" s="259"/>
      <c r="S3242" s="259"/>
      <c r="T3242" s="260"/>
      <c r="AT3242" s="261" t="s">
        <v>218</v>
      </c>
      <c r="AU3242" s="261" t="s">
        <v>85</v>
      </c>
      <c r="AV3242" s="12" t="s">
        <v>85</v>
      </c>
      <c r="AW3242" s="12" t="s">
        <v>39</v>
      </c>
      <c r="AX3242" s="12" t="s">
        <v>76</v>
      </c>
      <c r="AY3242" s="261" t="s">
        <v>208</v>
      </c>
    </row>
    <row r="3243" spans="2:51" s="12" customFormat="1" ht="13.5">
      <c r="B3243" s="251"/>
      <c r="C3243" s="252"/>
      <c r="D3243" s="248" t="s">
        <v>218</v>
      </c>
      <c r="E3243" s="253" t="s">
        <v>22</v>
      </c>
      <c r="F3243" s="254" t="s">
        <v>1535</v>
      </c>
      <c r="G3243" s="252"/>
      <c r="H3243" s="255">
        <v>27.868</v>
      </c>
      <c r="I3243" s="256"/>
      <c r="J3243" s="252"/>
      <c r="K3243" s="252"/>
      <c r="L3243" s="257"/>
      <c r="M3243" s="258"/>
      <c r="N3243" s="259"/>
      <c r="O3243" s="259"/>
      <c r="P3243" s="259"/>
      <c r="Q3243" s="259"/>
      <c r="R3243" s="259"/>
      <c r="S3243" s="259"/>
      <c r="T3243" s="260"/>
      <c r="AT3243" s="261" t="s">
        <v>218</v>
      </c>
      <c r="AU3243" s="261" t="s">
        <v>85</v>
      </c>
      <c r="AV3243" s="12" t="s">
        <v>85</v>
      </c>
      <c r="AW3243" s="12" t="s">
        <v>39</v>
      </c>
      <c r="AX3243" s="12" t="s">
        <v>76</v>
      </c>
      <c r="AY3243" s="261" t="s">
        <v>208</v>
      </c>
    </row>
    <row r="3244" spans="2:51" s="12" customFormat="1" ht="13.5">
      <c r="B3244" s="251"/>
      <c r="C3244" s="252"/>
      <c r="D3244" s="248" t="s">
        <v>218</v>
      </c>
      <c r="E3244" s="253" t="s">
        <v>22</v>
      </c>
      <c r="F3244" s="254" t="s">
        <v>1536</v>
      </c>
      <c r="G3244" s="252"/>
      <c r="H3244" s="255">
        <v>68.125</v>
      </c>
      <c r="I3244" s="256"/>
      <c r="J3244" s="252"/>
      <c r="K3244" s="252"/>
      <c r="L3244" s="257"/>
      <c r="M3244" s="258"/>
      <c r="N3244" s="259"/>
      <c r="O3244" s="259"/>
      <c r="P3244" s="259"/>
      <c r="Q3244" s="259"/>
      <c r="R3244" s="259"/>
      <c r="S3244" s="259"/>
      <c r="T3244" s="260"/>
      <c r="AT3244" s="261" t="s">
        <v>218</v>
      </c>
      <c r="AU3244" s="261" t="s">
        <v>85</v>
      </c>
      <c r="AV3244" s="12" t="s">
        <v>85</v>
      </c>
      <c r="AW3244" s="12" t="s">
        <v>39</v>
      </c>
      <c r="AX3244" s="12" t="s">
        <v>76</v>
      </c>
      <c r="AY3244" s="261" t="s">
        <v>208</v>
      </c>
    </row>
    <row r="3245" spans="2:51" s="12" customFormat="1" ht="13.5">
      <c r="B3245" s="251"/>
      <c r="C3245" s="252"/>
      <c r="D3245" s="248" t="s">
        <v>218</v>
      </c>
      <c r="E3245" s="253" t="s">
        <v>22</v>
      </c>
      <c r="F3245" s="254" t="s">
        <v>1537</v>
      </c>
      <c r="G3245" s="252"/>
      <c r="H3245" s="255">
        <v>66.94</v>
      </c>
      <c r="I3245" s="256"/>
      <c r="J3245" s="252"/>
      <c r="K3245" s="252"/>
      <c r="L3245" s="257"/>
      <c r="M3245" s="258"/>
      <c r="N3245" s="259"/>
      <c r="O3245" s="259"/>
      <c r="P3245" s="259"/>
      <c r="Q3245" s="259"/>
      <c r="R3245" s="259"/>
      <c r="S3245" s="259"/>
      <c r="T3245" s="260"/>
      <c r="AT3245" s="261" t="s">
        <v>218</v>
      </c>
      <c r="AU3245" s="261" t="s">
        <v>85</v>
      </c>
      <c r="AV3245" s="12" t="s">
        <v>85</v>
      </c>
      <c r="AW3245" s="12" t="s">
        <v>39</v>
      </c>
      <c r="AX3245" s="12" t="s">
        <v>76</v>
      </c>
      <c r="AY3245" s="261" t="s">
        <v>208</v>
      </c>
    </row>
    <row r="3246" spans="2:51" s="12" customFormat="1" ht="13.5">
      <c r="B3246" s="251"/>
      <c r="C3246" s="252"/>
      <c r="D3246" s="248" t="s">
        <v>218</v>
      </c>
      <c r="E3246" s="253" t="s">
        <v>22</v>
      </c>
      <c r="F3246" s="254" t="s">
        <v>1538</v>
      </c>
      <c r="G3246" s="252"/>
      <c r="H3246" s="255">
        <v>18.468</v>
      </c>
      <c r="I3246" s="256"/>
      <c r="J3246" s="252"/>
      <c r="K3246" s="252"/>
      <c r="L3246" s="257"/>
      <c r="M3246" s="258"/>
      <c r="N3246" s="259"/>
      <c r="O3246" s="259"/>
      <c r="P3246" s="259"/>
      <c r="Q3246" s="259"/>
      <c r="R3246" s="259"/>
      <c r="S3246" s="259"/>
      <c r="T3246" s="260"/>
      <c r="AT3246" s="261" t="s">
        <v>218</v>
      </c>
      <c r="AU3246" s="261" t="s">
        <v>85</v>
      </c>
      <c r="AV3246" s="12" t="s">
        <v>85</v>
      </c>
      <c r="AW3246" s="12" t="s">
        <v>39</v>
      </c>
      <c r="AX3246" s="12" t="s">
        <v>76</v>
      </c>
      <c r="AY3246" s="261" t="s">
        <v>208</v>
      </c>
    </row>
    <row r="3247" spans="2:51" s="12" customFormat="1" ht="13.5">
      <c r="B3247" s="251"/>
      <c r="C3247" s="252"/>
      <c r="D3247" s="248" t="s">
        <v>218</v>
      </c>
      <c r="E3247" s="253" t="s">
        <v>22</v>
      </c>
      <c r="F3247" s="254" t="s">
        <v>1539</v>
      </c>
      <c r="G3247" s="252"/>
      <c r="H3247" s="255">
        <v>5.735</v>
      </c>
      <c r="I3247" s="256"/>
      <c r="J3247" s="252"/>
      <c r="K3247" s="252"/>
      <c r="L3247" s="257"/>
      <c r="M3247" s="258"/>
      <c r="N3247" s="259"/>
      <c r="O3247" s="259"/>
      <c r="P3247" s="259"/>
      <c r="Q3247" s="259"/>
      <c r="R3247" s="259"/>
      <c r="S3247" s="259"/>
      <c r="T3247" s="260"/>
      <c r="AT3247" s="261" t="s">
        <v>218</v>
      </c>
      <c r="AU3247" s="261" t="s">
        <v>85</v>
      </c>
      <c r="AV3247" s="12" t="s">
        <v>85</v>
      </c>
      <c r="AW3247" s="12" t="s">
        <v>39</v>
      </c>
      <c r="AX3247" s="12" t="s">
        <v>76</v>
      </c>
      <c r="AY3247" s="261" t="s">
        <v>208</v>
      </c>
    </row>
    <row r="3248" spans="2:51" s="12" customFormat="1" ht="13.5">
      <c r="B3248" s="251"/>
      <c r="C3248" s="252"/>
      <c r="D3248" s="248" t="s">
        <v>218</v>
      </c>
      <c r="E3248" s="253" t="s">
        <v>22</v>
      </c>
      <c r="F3248" s="254" t="s">
        <v>1540</v>
      </c>
      <c r="G3248" s="252"/>
      <c r="H3248" s="255">
        <v>13.717</v>
      </c>
      <c r="I3248" s="256"/>
      <c r="J3248" s="252"/>
      <c r="K3248" s="252"/>
      <c r="L3248" s="257"/>
      <c r="M3248" s="258"/>
      <c r="N3248" s="259"/>
      <c r="O3248" s="259"/>
      <c r="P3248" s="259"/>
      <c r="Q3248" s="259"/>
      <c r="R3248" s="259"/>
      <c r="S3248" s="259"/>
      <c r="T3248" s="260"/>
      <c r="AT3248" s="261" t="s">
        <v>218</v>
      </c>
      <c r="AU3248" s="261" t="s">
        <v>85</v>
      </c>
      <c r="AV3248" s="12" t="s">
        <v>85</v>
      </c>
      <c r="AW3248" s="12" t="s">
        <v>39</v>
      </c>
      <c r="AX3248" s="12" t="s">
        <v>76</v>
      </c>
      <c r="AY3248" s="261" t="s">
        <v>208</v>
      </c>
    </row>
    <row r="3249" spans="2:51" s="12" customFormat="1" ht="13.5">
      <c r="B3249" s="251"/>
      <c r="C3249" s="252"/>
      <c r="D3249" s="248" t="s">
        <v>218</v>
      </c>
      <c r="E3249" s="253" t="s">
        <v>22</v>
      </c>
      <c r="F3249" s="254" t="s">
        <v>1541</v>
      </c>
      <c r="G3249" s="252"/>
      <c r="H3249" s="255">
        <v>5.585</v>
      </c>
      <c r="I3249" s="256"/>
      <c r="J3249" s="252"/>
      <c r="K3249" s="252"/>
      <c r="L3249" s="257"/>
      <c r="M3249" s="258"/>
      <c r="N3249" s="259"/>
      <c r="O3249" s="259"/>
      <c r="P3249" s="259"/>
      <c r="Q3249" s="259"/>
      <c r="R3249" s="259"/>
      <c r="S3249" s="259"/>
      <c r="T3249" s="260"/>
      <c r="AT3249" s="261" t="s">
        <v>218</v>
      </c>
      <c r="AU3249" s="261" t="s">
        <v>85</v>
      </c>
      <c r="AV3249" s="12" t="s">
        <v>85</v>
      </c>
      <c r="AW3249" s="12" t="s">
        <v>39</v>
      </c>
      <c r="AX3249" s="12" t="s">
        <v>76</v>
      </c>
      <c r="AY3249" s="261" t="s">
        <v>208</v>
      </c>
    </row>
    <row r="3250" spans="2:51" s="12" customFormat="1" ht="13.5">
      <c r="B3250" s="251"/>
      <c r="C3250" s="252"/>
      <c r="D3250" s="248" t="s">
        <v>218</v>
      </c>
      <c r="E3250" s="253" t="s">
        <v>22</v>
      </c>
      <c r="F3250" s="254" t="s">
        <v>1542</v>
      </c>
      <c r="G3250" s="252"/>
      <c r="H3250" s="255">
        <v>7.265</v>
      </c>
      <c r="I3250" s="256"/>
      <c r="J3250" s="252"/>
      <c r="K3250" s="252"/>
      <c r="L3250" s="257"/>
      <c r="M3250" s="258"/>
      <c r="N3250" s="259"/>
      <c r="O3250" s="259"/>
      <c r="P3250" s="259"/>
      <c r="Q3250" s="259"/>
      <c r="R3250" s="259"/>
      <c r="S3250" s="259"/>
      <c r="T3250" s="260"/>
      <c r="AT3250" s="261" t="s">
        <v>218</v>
      </c>
      <c r="AU3250" s="261" t="s">
        <v>85</v>
      </c>
      <c r="AV3250" s="12" t="s">
        <v>85</v>
      </c>
      <c r="AW3250" s="12" t="s">
        <v>39</v>
      </c>
      <c r="AX3250" s="12" t="s">
        <v>76</v>
      </c>
      <c r="AY3250" s="261" t="s">
        <v>208</v>
      </c>
    </row>
    <row r="3251" spans="2:51" s="12" customFormat="1" ht="13.5">
      <c r="B3251" s="251"/>
      <c r="C3251" s="252"/>
      <c r="D3251" s="248" t="s">
        <v>218</v>
      </c>
      <c r="E3251" s="253" t="s">
        <v>22</v>
      </c>
      <c r="F3251" s="254" t="s">
        <v>1543</v>
      </c>
      <c r="G3251" s="252"/>
      <c r="H3251" s="255">
        <v>12.516</v>
      </c>
      <c r="I3251" s="256"/>
      <c r="J3251" s="252"/>
      <c r="K3251" s="252"/>
      <c r="L3251" s="257"/>
      <c r="M3251" s="258"/>
      <c r="N3251" s="259"/>
      <c r="O3251" s="259"/>
      <c r="P3251" s="259"/>
      <c r="Q3251" s="259"/>
      <c r="R3251" s="259"/>
      <c r="S3251" s="259"/>
      <c r="T3251" s="260"/>
      <c r="AT3251" s="261" t="s">
        <v>218</v>
      </c>
      <c r="AU3251" s="261" t="s">
        <v>85</v>
      </c>
      <c r="AV3251" s="12" t="s">
        <v>85</v>
      </c>
      <c r="AW3251" s="12" t="s">
        <v>39</v>
      </c>
      <c r="AX3251" s="12" t="s">
        <v>76</v>
      </c>
      <c r="AY3251" s="261" t="s">
        <v>208</v>
      </c>
    </row>
    <row r="3252" spans="2:51" s="12" customFormat="1" ht="13.5">
      <c r="B3252" s="251"/>
      <c r="C3252" s="252"/>
      <c r="D3252" s="248" t="s">
        <v>218</v>
      </c>
      <c r="E3252" s="253" t="s">
        <v>22</v>
      </c>
      <c r="F3252" s="254" t="s">
        <v>1544</v>
      </c>
      <c r="G3252" s="252"/>
      <c r="H3252" s="255">
        <v>6.432</v>
      </c>
      <c r="I3252" s="256"/>
      <c r="J3252" s="252"/>
      <c r="K3252" s="252"/>
      <c r="L3252" s="257"/>
      <c r="M3252" s="258"/>
      <c r="N3252" s="259"/>
      <c r="O3252" s="259"/>
      <c r="P3252" s="259"/>
      <c r="Q3252" s="259"/>
      <c r="R3252" s="259"/>
      <c r="S3252" s="259"/>
      <c r="T3252" s="260"/>
      <c r="AT3252" s="261" t="s">
        <v>218</v>
      </c>
      <c r="AU3252" s="261" t="s">
        <v>85</v>
      </c>
      <c r="AV3252" s="12" t="s">
        <v>85</v>
      </c>
      <c r="AW3252" s="12" t="s">
        <v>39</v>
      </c>
      <c r="AX3252" s="12" t="s">
        <v>76</v>
      </c>
      <c r="AY3252" s="261" t="s">
        <v>208</v>
      </c>
    </row>
    <row r="3253" spans="2:51" s="12" customFormat="1" ht="13.5">
      <c r="B3253" s="251"/>
      <c r="C3253" s="252"/>
      <c r="D3253" s="248" t="s">
        <v>218</v>
      </c>
      <c r="E3253" s="253" t="s">
        <v>22</v>
      </c>
      <c r="F3253" s="254" t="s">
        <v>1545</v>
      </c>
      <c r="G3253" s="252"/>
      <c r="H3253" s="255">
        <v>12.66</v>
      </c>
      <c r="I3253" s="256"/>
      <c r="J3253" s="252"/>
      <c r="K3253" s="252"/>
      <c r="L3253" s="257"/>
      <c r="M3253" s="258"/>
      <c r="N3253" s="259"/>
      <c r="O3253" s="259"/>
      <c r="P3253" s="259"/>
      <c r="Q3253" s="259"/>
      <c r="R3253" s="259"/>
      <c r="S3253" s="259"/>
      <c r="T3253" s="260"/>
      <c r="AT3253" s="261" t="s">
        <v>218</v>
      </c>
      <c r="AU3253" s="261" t="s">
        <v>85</v>
      </c>
      <c r="AV3253" s="12" t="s">
        <v>85</v>
      </c>
      <c r="AW3253" s="12" t="s">
        <v>39</v>
      </c>
      <c r="AX3253" s="12" t="s">
        <v>76</v>
      </c>
      <c r="AY3253" s="261" t="s">
        <v>208</v>
      </c>
    </row>
    <row r="3254" spans="2:51" s="12" customFormat="1" ht="13.5">
      <c r="B3254" s="251"/>
      <c r="C3254" s="252"/>
      <c r="D3254" s="248" t="s">
        <v>218</v>
      </c>
      <c r="E3254" s="253" t="s">
        <v>22</v>
      </c>
      <c r="F3254" s="254" t="s">
        <v>1546</v>
      </c>
      <c r="G3254" s="252"/>
      <c r="H3254" s="255">
        <v>4.627</v>
      </c>
      <c r="I3254" s="256"/>
      <c r="J3254" s="252"/>
      <c r="K3254" s="252"/>
      <c r="L3254" s="257"/>
      <c r="M3254" s="258"/>
      <c r="N3254" s="259"/>
      <c r="O3254" s="259"/>
      <c r="P3254" s="259"/>
      <c r="Q3254" s="259"/>
      <c r="R3254" s="259"/>
      <c r="S3254" s="259"/>
      <c r="T3254" s="260"/>
      <c r="AT3254" s="261" t="s">
        <v>218</v>
      </c>
      <c r="AU3254" s="261" t="s">
        <v>85</v>
      </c>
      <c r="AV3254" s="12" t="s">
        <v>85</v>
      </c>
      <c r="AW3254" s="12" t="s">
        <v>39</v>
      </c>
      <c r="AX3254" s="12" t="s">
        <v>76</v>
      </c>
      <c r="AY3254" s="261" t="s">
        <v>208</v>
      </c>
    </row>
    <row r="3255" spans="2:51" s="15" customFormat="1" ht="13.5">
      <c r="B3255" s="296"/>
      <c r="C3255" s="297"/>
      <c r="D3255" s="248" t="s">
        <v>218</v>
      </c>
      <c r="E3255" s="298" t="s">
        <v>22</v>
      </c>
      <c r="F3255" s="299" t="s">
        <v>710</v>
      </c>
      <c r="G3255" s="297"/>
      <c r="H3255" s="300">
        <v>424.277</v>
      </c>
      <c r="I3255" s="301"/>
      <c r="J3255" s="297"/>
      <c r="K3255" s="297"/>
      <c r="L3255" s="302"/>
      <c r="M3255" s="303"/>
      <c r="N3255" s="304"/>
      <c r="O3255" s="304"/>
      <c r="P3255" s="304"/>
      <c r="Q3255" s="304"/>
      <c r="R3255" s="304"/>
      <c r="S3255" s="304"/>
      <c r="T3255" s="305"/>
      <c r="AT3255" s="306" t="s">
        <v>218</v>
      </c>
      <c r="AU3255" s="306" t="s">
        <v>85</v>
      </c>
      <c r="AV3255" s="15" t="s">
        <v>104</v>
      </c>
      <c r="AW3255" s="15" t="s">
        <v>39</v>
      </c>
      <c r="AX3255" s="15" t="s">
        <v>76</v>
      </c>
      <c r="AY3255" s="306" t="s">
        <v>208</v>
      </c>
    </row>
    <row r="3256" spans="2:51" s="13" customFormat="1" ht="13.5">
      <c r="B3256" s="262"/>
      <c r="C3256" s="263"/>
      <c r="D3256" s="248" t="s">
        <v>218</v>
      </c>
      <c r="E3256" s="264" t="s">
        <v>22</v>
      </c>
      <c r="F3256" s="265" t="s">
        <v>259</v>
      </c>
      <c r="G3256" s="263"/>
      <c r="H3256" s="266">
        <v>1400.26</v>
      </c>
      <c r="I3256" s="267"/>
      <c r="J3256" s="263"/>
      <c r="K3256" s="263"/>
      <c r="L3256" s="268"/>
      <c r="M3256" s="269"/>
      <c r="N3256" s="270"/>
      <c r="O3256" s="270"/>
      <c r="P3256" s="270"/>
      <c r="Q3256" s="270"/>
      <c r="R3256" s="270"/>
      <c r="S3256" s="270"/>
      <c r="T3256" s="271"/>
      <c r="AT3256" s="272" t="s">
        <v>218</v>
      </c>
      <c r="AU3256" s="272" t="s">
        <v>85</v>
      </c>
      <c r="AV3256" s="13" t="s">
        <v>121</v>
      </c>
      <c r="AW3256" s="13" t="s">
        <v>39</v>
      </c>
      <c r="AX3256" s="13" t="s">
        <v>18</v>
      </c>
      <c r="AY3256" s="272" t="s">
        <v>208</v>
      </c>
    </row>
    <row r="3257" spans="2:63" s="11" customFormat="1" ht="29.85" customHeight="1">
      <c r="B3257" s="220"/>
      <c r="C3257" s="221"/>
      <c r="D3257" s="222" t="s">
        <v>75</v>
      </c>
      <c r="E3257" s="234" t="s">
        <v>3167</v>
      </c>
      <c r="F3257" s="234" t="s">
        <v>3168</v>
      </c>
      <c r="G3257" s="221"/>
      <c r="H3257" s="221"/>
      <c r="I3257" s="224"/>
      <c r="J3257" s="235">
        <f>BK3257</f>
        <v>0</v>
      </c>
      <c r="K3257" s="221"/>
      <c r="L3257" s="226"/>
      <c r="M3257" s="227"/>
      <c r="N3257" s="228"/>
      <c r="O3257" s="228"/>
      <c r="P3257" s="229">
        <f>SUM(P3258:P3281)</f>
        <v>0</v>
      </c>
      <c r="Q3257" s="228"/>
      <c r="R3257" s="229">
        <f>SUM(R3258:R3281)</f>
        <v>0</v>
      </c>
      <c r="S3257" s="228"/>
      <c r="T3257" s="230">
        <f>SUM(T3258:T3281)</f>
        <v>0</v>
      </c>
      <c r="AR3257" s="231" t="s">
        <v>85</v>
      </c>
      <c r="AT3257" s="232" t="s">
        <v>75</v>
      </c>
      <c r="AU3257" s="232" t="s">
        <v>18</v>
      </c>
      <c r="AY3257" s="231" t="s">
        <v>208</v>
      </c>
      <c r="BK3257" s="233">
        <f>SUM(BK3258:BK3281)</f>
        <v>0</v>
      </c>
    </row>
    <row r="3258" spans="2:65" s="1" customFormat="1" ht="127.5" customHeight="1">
      <c r="B3258" s="48"/>
      <c r="C3258" s="236" t="s">
        <v>3169</v>
      </c>
      <c r="D3258" s="236" t="s">
        <v>210</v>
      </c>
      <c r="E3258" s="237" t="s">
        <v>3170</v>
      </c>
      <c r="F3258" s="238" t="s">
        <v>3171</v>
      </c>
      <c r="G3258" s="239" t="s">
        <v>318</v>
      </c>
      <c r="H3258" s="240">
        <v>6</v>
      </c>
      <c r="I3258" s="241"/>
      <c r="J3258" s="242">
        <f>ROUND(I3258*H3258,2)</f>
        <v>0</v>
      </c>
      <c r="K3258" s="238" t="s">
        <v>22</v>
      </c>
      <c r="L3258" s="74"/>
      <c r="M3258" s="243" t="s">
        <v>22</v>
      </c>
      <c r="N3258" s="244" t="s">
        <v>47</v>
      </c>
      <c r="O3258" s="49"/>
      <c r="P3258" s="245">
        <f>O3258*H3258</f>
        <v>0</v>
      </c>
      <c r="Q3258" s="245">
        <v>0</v>
      </c>
      <c r="R3258" s="245">
        <f>Q3258*H3258</f>
        <v>0</v>
      </c>
      <c r="S3258" s="245">
        <v>0</v>
      </c>
      <c r="T3258" s="246">
        <f>S3258*H3258</f>
        <v>0</v>
      </c>
      <c r="AR3258" s="26" t="s">
        <v>300</v>
      </c>
      <c r="AT3258" s="26" t="s">
        <v>210</v>
      </c>
      <c r="AU3258" s="26" t="s">
        <v>85</v>
      </c>
      <c r="AY3258" s="26" t="s">
        <v>208</v>
      </c>
      <c r="BE3258" s="247">
        <f>IF(N3258="základní",J3258,0)</f>
        <v>0</v>
      </c>
      <c r="BF3258" s="247">
        <f>IF(N3258="snížená",J3258,0)</f>
        <v>0</v>
      </c>
      <c r="BG3258" s="247">
        <f>IF(N3258="zákl. přenesená",J3258,0)</f>
        <v>0</v>
      </c>
      <c r="BH3258" s="247">
        <f>IF(N3258="sníž. přenesená",J3258,0)</f>
        <v>0</v>
      </c>
      <c r="BI3258" s="247">
        <f>IF(N3258="nulová",J3258,0)</f>
        <v>0</v>
      </c>
      <c r="BJ3258" s="26" t="s">
        <v>18</v>
      </c>
      <c r="BK3258" s="247">
        <f>ROUND(I3258*H3258,2)</f>
        <v>0</v>
      </c>
      <c r="BL3258" s="26" t="s">
        <v>300</v>
      </c>
      <c r="BM3258" s="26" t="s">
        <v>3172</v>
      </c>
    </row>
    <row r="3259" spans="2:47" s="1" customFormat="1" ht="13.5">
      <c r="B3259" s="48"/>
      <c r="C3259" s="76"/>
      <c r="D3259" s="248" t="s">
        <v>391</v>
      </c>
      <c r="E3259" s="76"/>
      <c r="F3259" s="249" t="s">
        <v>3173</v>
      </c>
      <c r="G3259" s="76"/>
      <c r="H3259" s="76"/>
      <c r="I3259" s="206"/>
      <c r="J3259" s="76"/>
      <c r="K3259" s="76"/>
      <c r="L3259" s="74"/>
      <c r="M3259" s="250"/>
      <c r="N3259" s="49"/>
      <c r="O3259" s="49"/>
      <c r="P3259" s="49"/>
      <c r="Q3259" s="49"/>
      <c r="R3259" s="49"/>
      <c r="S3259" s="49"/>
      <c r="T3259" s="97"/>
      <c r="AT3259" s="26" t="s">
        <v>391</v>
      </c>
      <c r="AU3259" s="26" t="s">
        <v>85</v>
      </c>
    </row>
    <row r="3260" spans="2:51" s="14" customFormat="1" ht="13.5">
      <c r="B3260" s="273"/>
      <c r="C3260" s="274"/>
      <c r="D3260" s="248" t="s">
        <v>218</v>
      </c>
      <c r="E3260" s="275" t="s">
        <v>22</v>
      </c>
      <c r="F3260" s="276" t="s">
        <v>2741</v>
      </c>
      <c r="G3260" s="274"/>
      <c r="H3260" s="275" t="s">
        <v>22</v>
      </c>
      <c r="I3260" s="277"/>
      <c r="J3260" s="274"/>
      <c r="K3260" s="274"/>
      <c r="L3260" s="278"/>
      <c r="M3260" s="279"/>
      <c r="N3260" s="280"/>
      <c r="O3260" s="280"/>
      <c r="P3260" s="280"/>
      <c r="Q3260" s="280"/>
      <c r="R3260" s="280"/>
      <c r="S3260" s="280"/>
      <c r="T3260" s="281"/>
      <c r="AT3260" s="282" t="s">
        <v>218</v>
      </c>
      <c r="AU3260" s="282" t="s">
        <v>85</v>
      </c>
      <c r="AV3260" s="14" t="s">
        <v>18</v>
      </c>
      <c r="AW3260" s="14" t="s">
        <v>39</v>
      </c>
      <c r="AX3260" s="14" t="s">
        <v>76</v>
      </c>
      <c r="AY3260" s="282" t="s">
        <v>208</v>
      </c>
    </row>
    <row r="3261" spans="2:51" s="12" customFormat="1" ht="13.5">
      <c r="B3261" s="251"/>
      <c r="C3261" s="252"/>
      <c r="D3261" s="248" t="s">
        <v>218</v>
      </c>
      <c r="E3261" s="253" t="s">
        <v>22</v>
      </c>
      <c r="F3261" s="254" t="s">
        <v>3174</v>
      </c>
      <c r="G3261" s="252"/>
      <c r="H3261" s="255">
        <v>6</v>
      </c>
      <c r="I3261" s="256"/>
      <c r="J3261" s="252"/>
      <c r="K3261" s="252"/>
      <c r="L3261" s="257"/>
      <c r="M3261" s="258"/>
      <c r="N3261" s="259"/>
      <c r="O3261" s="259"/>
      <c r="P3261" s="259"/>
      <c r="Q3261" s="259"/>
      <c r="R3261" s="259"/>
      <c r="S3261" s="259"/>
      <c r="T3261" s="260"/>
      <c r="AT3261" s="261" t="s">
        <v>218</v>
      </c>
      <c r="AU3261" s="261" t="s">
        <v>85</v>
      </c>
      <c r="AV3261" s="12" t="s">
        <v>85</v>
      </c>
      <c r="AW3261" s="12" t="s">
        <v>39</v>
      </c>
      <c r="AX3261" s="12" t="s">
        <v>18</v>
      </c>
      <c r="AY3261" s="261" t="s">
        <v>208</v>
      </c>
    </row>
    <row r="3262" spans="2:65" s="1" customFormat="1" ht="127.5" customHeight="1">
      <c r="B3262" s="48"/>
      <c r="C3262" s="236" t="s">
        <v>3175</v>
      </c>
      <c r="D3262" s="236" t="s">
        <v>210</v>
      </c>
      <c r="E3262" s="237" t="s">
        <v>3176</v>
      </c>
      <c r="F3262" s="238" t="s">
        <v>3177</v>
      </c>
      <c r="G3262" s="239" t="s">
        <v>318</v>
      </c>
      <c r="H3262" s="240">
        <v>4</v>
      </c>
      <c r="I3262" s="241"/>
      <c r="J3262" s="242">
        <f>ROUND(I3262*H3262,2)</f>
        <v>0</v>
      </c>
      <c r="K3262" s="238" t="s">
        <v>22</v>
      </c>
      <c r="L3262" s="74"/>
      <c r="M3262" s="243" t="s">
        <v>22</v>
      </c>
      <c r="N3262" s="244" t="s">
        <v>47</v>
      </c>
      <c r="O3262" s="49"/>
      <c r="P3262" s="245">
        <f>O3262*H3262</f>
        <v>0</v>
      </c>
      <c r="Q3262" s="245">
        <v>0</v>
      </c>
      <c r="R3262" s="245">
        <f>Q3262*H3262</f>
        <v>0</v>
      </c>
      <c r="S3262" s="245">
        <v>0</v>
      </c>
      <c r="T3262" s="246">
        <f>S3262*H3262</f>
        <v>0</v>
      </c>
      <c r="AR3262" s="26" t="s">
        <v>300</v>
      </c>
      <c r="AT3262" s="26" t="s">
        <v>210</v>
      </c>
      <c r="AU3262" s="26" t="s">
        <v>85</v>
      </c>
      <c r="AY3262" s="26" t="s">
        <v>208</v>
      </c>
      <c r="BE3262" s="247">
        <f>IF(N3262="základní",J3262,0)</f>
        <v>0</v>
      </c>
      <c r="BF3262" s="247">
        <f>IF(N3262="snížená",J3262,0)</f>
        <v>0</v>
      </c>
      <c r="BG3262" s="247">
        <f>IF(N3262="zákl. přenesená",J3262,0)</f>
        <v>0</v>
      </c>
      <c r="BH3262" s="247">
        <f>IF(N3262="sníž. přenesená",J3262,0)</f>
        <v>0</v>
      </c>
      <c r="BI3262" s="247">
        <f>IF(N3262="nulová",J3262,0)</f>
        <v>0</v>
      </c>
      <c r="BJ3262" s="26" t="s">
        <v>18</v>
      </c>
      <c r="BK3262" s="247">
        <f>ROUND(I3262*H3262,2)</f>
        <v>0</v>
      </c>
      <c r="BL3262" s="26" t="s">
        <v>300</v>
      </c>
      <c r="BM3262" s="26" t="s">
        <v>3178</v>
      </c>
    </row>
    <row r="3263" spans="2:47" s="1" customFormat="1" ht="13.5">
      <c r="B3263" s="48"/>
      <c r="C3263" s="76"/>
      <c r="D3263" s="248" t="s">
        <v>391</v>
      </c>
      <c r="E3263" s="76"/>
      <c r="F3263" s="249" t="s">
        <v>3173</v>
      </c>
      <c r="G3263" s="76"/>
      <c r="H3263" s="76"/>
      <c r="I3263" s="206"/>
      <c r="J3263" s="76"/>
      <c r="K3263" s="76"/>
      <c r="L3263" s="74"/>
      <c r="M3263" s="250"/>
      <c r="N3263" s="49"/>
      <c r="O3263" s="49"/>
      <c r="P3263" s="49"/>
      <c r="Q3263" s="49"/>
      <c r="R3263" s="49"/>
      <c r="S3263" s="49"/>
      <c r="T3263" s="97"/>
      <c r="AT3263" s="26" t="s">
        <v>391</v>
      </c>
      <c r="AU3263" s="26" t="s">
        <v>85</v>
      </c>
    </row>
    <row r="3264" spans="2:51" s="14" customFormat="1" ht="13.5">
      <c r="B3264" s="273"/>
      <c r="C3264" s="274"/>
      <c r="D3264" s="248" t="s">
        <v>218</v>
      </c>
      <c r="E3264" s="275" t="s">
        <v>22</v>
      </c>
      <c r="F3264" s="276" t="s">
        <v>2741</v>
      </c>
      <c r="G3264" s="274"/>
      <c r="H3264" s="275" t="s">
        <v>22</v>
      </c>
      <c r="I3264" s="277"/>
      <c r="J3264" s="274"/>
      <c r="K3264" s="274"/>
      <c r="L3264" s="278"/>
      <c r="M3264" s="279"/>
      <c r="N3264" s="280"/>
      <c r="O3264" s="280"/>
      <c r="P3264" s="280"/>
      <c r="Q3264" s="280"/>
      <c r="R3264" s="280"/>
      <c r="S3264" s="280"/>
      <c r="T3264" s="281"/>
      <c r="AT3264" s="282" t="s">
        <v>218</v>
      </c>
      <c r="AU3264" s="282" t="s">
        <v>85</v>
      </c>
      <c r="AV3264" s="14" t="s">
        <v>18</v>
      </c>
      <c r="AW3264" s="14" t="s">
        <v>39</v>
      </c>
      <c r="AX3264" s="14" t="s">
        <v>76</v>
      </c>
      <c r="AY3264" s="282" t="s">
        <v>208</v>
      </c>
    </row>
    <row r="3265" spans="2:51" s="12" customFormat="1" ht="13.5">
      <c r="B3265" s="251"/>
      <c r="C3265" s="252"/>
      <c r="D3265" s="248" t="s">
        <v>218</v>
      </c>
      <c r="E3265" s="253" t="s">
        <v>22</v>
      </c>
      <c r="F3265" s="254" t="s">
        <v>3179</v>
      </c>
      <c r="G3265" s="252"/>
      <c r="H3265" s="255">
        <v>4</v>
      </c>
      <c r="I3265" s="256"/>
      <c r="J3265" s="252"/>
      <c r="K3265" s="252"/>
      <c r="L3265" s="257"/>
      <c r="M3265" s="258"/>
      <c r="N3265" s="259"/>
      <c r="O3265" s="259"/>
      <c r="P3265" s="259"/>
      <c r="Q3265" s="259"/>
      <c r="R3265" s="259"/>
      <c r="S3265" s="259"/>
      <c r="T3265" s="260"/>
      <c r="AT3265" s="261" t="s">
        <v>218</v>
      </c>
      <c r="AU3265" s="261" t="s">
        <v>85</v>
      </c>
      <c r="AV3265" s="12" t="s">
        <v>85</v>
      </c>
      <c r="AW3265" s="12" t="s">
        <v>39</v>
      </c>
      <c r="AX3265" s="12" t="s">
        <v>18</v>
      </c>
      <c r="AY3265" s="261" t="s">
        <v>208</v>
      </c>
    </row>
    <row r="3266" spans="2:65" s="1" customFormat="1" ht="127.5" customHeight="1">
      <c r="B3266" s="48"/>
      <c r="C3266" s="236" t="s">
        <v>3180</v>
      </c>
      <c r="D3266" s="236" t="s">
        <v>210</v>
      </c>
      <c r="E3266" s="237" t="s">
        <v>3181</v>
      </c>
      <c r="F3266" s="238" t="s">
        <v>3182</v>
      </c>
      <c r="G3266" s="239" t="s">
        <v>318</v>
      </c>
      <c r="H3266" s="240">
        <v>1</v>
      </c>
      <c r="I3266" s="241"/>
      <c r="J3266" s="242">
        <f>ROUND(I3266*H3266,2)</f>
        <v>0</v>
      </c>
      <c r="K3266" s="238" t="s">
        <v>22</v>
      </c>
      <c r="L3266" s="74"/>
      <c r="M3266" s="243" t="s">
        <v>22</v>
      </c>
      <c r="N3266" s="244" t="s">
        <v>47</v>
      </c>
      <c r="O3266" s="49"/>
      <c r="P3266" s="245">
        <f>O3266*H3266</f>
        <v>0</v>
      </c>
      <c r="Q3266" s="245">
        <v>0</v>
      </c>
      <c r="R3266" s="245">
        <f>Q3266*H3266</f>
        <v>0</v>
      </c>
      <c r="S3266" s="245">
        <v>0</v>
      </c>
      <c r="T3266" s="246">
        <f>S3266*H3266</f>
        <v>0</v>
      </c>
      <c r="AR3266" s="26" t="s">
        <v>300</v>
      </c>
      <c r="AT3266" s="26" t="s">
        <v>210</v>
      </c>
      <c r="AU3266" s="26" t="s">
        <v>85</v>
      </c>
      <c r="AY3266" s="26" t="s">
        <v>208</v>
      </c>
      <c r="BE3266" s="247">
        <f>IF(N3266="základní",J3266,0)</f>
        <v>0</v>
      </c>
      <c r="BF3266" s="247">
        <f>IF(N3266="snížená",J3266,0)</f>
        <v>0</v>
      </c>
      <c r="BG3266" s="247">
        <f>IF(N3266="zákl. přenesená",J3266,0)</f>
        <v>0</v>
      </c>
      <c r="BH3266" s="247">
        <f>IF(N3266="sníž. přenesená",J3266,0)</f>
        <v>0</v>
      </c>
      <c r="BI3266" s="247">
        <f>IF(N3266="nulová",J3266,0)</f>
        <v>0</v>
      </c>
      <c r="BJ3266" s="26" t="s">
        <v>18</v>
      </c>
      <c r="BK3266" s="247">
        <f>ROUND(I3266*H3266,2)</f>
        <v>0</v>
      </c>
      <c r="BL3266" s="26" t="s">
        <v>300</v>
      </c>
      <c r="BM3266" s="26" t="s">
        <v>3183</v>
      </c>
    </row>
    <row r="3267" spans="2:47" s="1" customFormat="1" ht="13.5">
      <c r="B3267" s="48"/>
      <c r="C3267" s="76"/>
      <c r="D3267" s="248" t="s">
        <v>391</v>
      </c>
      <c r="E3267" s="76"/>
      <c r="F3267" s="249" t="s">
        <v>3173</v>
      </c>
      <c r="G3267" s="76"/>
      <c r="H3267" s="76"/>
      <c r="I3267" s="206"/>
      <c r="J3267" s="76"/>
      <c r="K3267" s="76"/>
      <c r="L3267" s="74"/>
      <c r="M3267" s="250"/>
      <c r="N3267" s="49"/>
      <c r="O3267" s="49"/>
      <c r="P3267" s="49"/>
      <c r="Q3267" s="49"/>
      <c r="R3267" s="49"/>
      <c r="S3267" s="49"/>
      <c r="T3267" s="97"/>
      <c r="AT3267" s="26" t="s">
        <v>391</v>
      </c>
      <c r="AU3267" s="26" t="s">
        <v>85</v>
      </c>
    </row>
    <row r="3268" spans="2:51" s="14" customFormat="1" ht="13.5">
      <c r="B3268" s="273"/>
      <c r="C3268" s="274"/>
      <c r="D3268" s="248" t="s">
        <v>218</v>
      </c>
      <c r="E3268" s="275" t="s">
        <v>22</v>
      </c>
      <c r="F3268" s="276" t="s">
        <v>2741</v>
      </c>
      <c r="G3268" s="274"/>
      <c r="H3268" s="275" t="s">
        <v>22</v>
      </c>
      <c r="I3268" s="277"/>
      <c r="J3268" s="274"/>
      <c r="K3268" s="274"/>
      <c r="L3268" s="278"/>
      <c r="M3268" s="279"/>
      <c r="N3268" s="280"/>
      <c r="O3268" s="280"/>
      <c r="P3268" s="280"/>
      <c r="Q3268" s="280"/>
      <c r="R3268" s="280"/>
      <c r="S3268" s="280"/>
      <c r="T3268" s="281"/>
      <c r="AT3268" s="282" t="s">
        <v>218</v>
      </c>
      <c r="AU3268" s="282" t="s">
        <v>85</v>
      </c>
      <c r="AV3268" s="14" t="s">
        <v>18</v>
      </c>
      <c r="AW3268" s="14" t="s">
        <v>39</v>
      </c>
      <c r="AX3268" s="14" t="s">
        <v>76</v>
      </c>
      <c r="AY3268" s="282" t="s">
        <v>208</v>
      </c>
    </row>
    <row r="3269" spans="2:51" s="12" customFormat="1" ht="13.5">
      <c r="B3269" s="251"/>
      <c r="C3269" s="252"/>
      <c r="D3269" s="248" t="s">
        <v>218</v>
      </c>
      <c r="E3269" s="253" t="s">
        <v>22</v>
      </c>
      <c r="F3269" s="254" t="s">
        <v>3184</v>
      </c>
      <c r="G3269" s="252"/>
      <c r="H3269" s="255">
        <v>1</v>
      </c>
      <c r="I3269" s="256"/>
      <c r="J3269" s="252"/>
      <c r="K3269" s="252"/>
      <c r="L3269" s="257"/>
      <c r="M3269" s="258"/>
      <c r="N3269" s="259"/>
      <c r="O3269" s="259"/>
      <c r="P3269" s="259"/>
      <c r="Q3269" s="259"/>
      <c r="R3269" s="259"/>
      <c r="S3269" s="259"/>
      <c r="T3269" s="260"/>
      <c r="AT3269" s="261" t="s">
        <v>218</v>
      </c>
      <c r="AU3269" s="261" t="s">
        <v>85</v>
      </c>
      <c r="AV3269" s="12" t="s">
        <v>85</v>
      </c>
      <c r="AW3269" s="12" t="s">
        <v>39</v>
      </c>
      <c r="AX3269" s="12" t="s">
        <v>18</v>
      </c>
      <c r="AY3269" s="261" t="s">
        <v>208</v>
      </c>
    </row>
    <row r="3270" spans="2:65" s="1" customFormat="1" ht="127.5" customHeight="1">
      <c r="B3270" s="48"/>
      <c r="C3270" s="236" t="s">
        <v>3185</v>
      </c>
      <c r="D3270" s="236" t="s">
        <v>210</v>
      </c>
      <c r="E3270" s="237" t="s">
        <v>3186</v>
      </c>
      <c r="F3270" s="238" t="s">
        <v>3187</v>
      </c>
      <c r="G3270" s="239" t="s">
        <v>318</v>
      </c>
      <c r="H3270" s="240">
        <v>8</v>
      </c>
      <c r="I3270" s="241"/>
      <c r="J3270" s="242">
        <f>ROUND(I3270*H3270,2)</f>
        <v>0</v>
      </c>
      <c r="K3270" s="238" t="s">
        <v>22</v>
      </c>
      <c r="L3270" s="74"/>
      <c r="M3270" s="243" t="s">
        <v>22</v>
      </c>
      <c r="N3270" s="244" t="s">
        <v>47</v>
      </c>
      <c r="O3270" s="49"/>
      <c r="P3270" s="245">
        <f>O3270*H3270</f>
        <v>0</v>
      </c>
      <c r="Q3270" s="245">
        <v>0</v>
      </c>
      <c r="R3270" s="245">
        <f>Q3270*H3270</f>
        <v>0</v>
      </c>
      <c r="S3270" s="245">
        <v>0</v>
      </c>
      <c r="T3270" s="246">
        <f>S3270*H3270</f>
        <v>0</v>
      </c>
      <c r="AR3270" s="26" t="s">
        <v>300</v>
      </c>
      <c r="AT3270" s="26" t="s">
        <v>210</v>
      </c>
      <c r="AU3270" s="26" t="s">
        <v>85</v>
      </c>
      <c r="AY3270" s="26" t="s">
        <v>208</v>
      </c>
      <c r="BE3270" s="247">
        <f>IF(N3270="základní",J3270,0)</f>
        <v>0</v>
      </c>
      <c r="BF3270" s="247">
        <f>IF(N3270="snížená",J3270,0)</f>
        <v>0</v>
      </c>
      <c r="BG3270" s="247">
        <f>IF(N3270="zákl. přenesená",J3270,0)</f>
        <v>0</v>
      </c>
      <c r="BH3270" s="247">
        <f>IF(N3270="sníž. přenesená",J3270,0)</f>
        <v>0</v>
      </c>
      <c r="BI3270" s="247">
        <f>IF(N3270="nulová",J3270,0)</f>
        <v>0</v>
      </c>
      <c r="BJ3270" s="26" t="s">
        <v>18</v>
      </c>
      <c r="BK3270" s="247">
        <f>ROUND(I3270*H3270,2)</f>
        <v>0</v>
      </c>
      <c r="BL3270" s="26" t="s">
        <v>300</v>
      </c>
      <c r="BM3270" s="26" t="s">
        <v>3188</v>
      </c>
    </row>
    <row r="3271" spans="2:47" s="1" customFormat="1" ht="13.5">
      <c r="B3271" s="48"/>
      <c r="C3271" s="76"/>
      <c r="D3271" s="248" t="s">
        <v>391</v>
      </c>
      <c r="E3271" s="76"/>
      <c r="F3271" s="249" t="s">
        <v>3173</v>
      </c>
      <c r="G3271" s="76"/>
      <c r="H3271" s="76"/>
      <c r="I3271" s="206"/>
      <c r="J3271" s="76"/>
      <c r="K3271" s="76"/>
      <c r="L3271" s="74"/>
      <c r="M3271" s="250"/>
      <c r="N3271" s="49"/>
      <c r="O3271" s="49"/>
      <c r="P3271" s="49"/>
      <c r="Q3271" s="49"/>
      <c r="R3271" s="49"/>
      <c r="S3271" s="49"/>
      <c r="T3271" s="97"/>
      <c r="AT3271" s="26" t="s">
        <v>391</v>
      </c>
      <c r="AU3271" s="26" t="s">
        <v>85</v>
      </c>
    </row>
    <row r="3272" spans="2:65" s="1" customFormat="1" ht="127.5" customHeight="1">
      <c r="B3272" s="48"/>
      <c r="C3272" s="236" t="s">
        <v>3189</v>
      </c>
      <c r="D3272" s="236" t="s">
        <v>210</v>
      </c>
      <c r="E3272" s="237" t="s">
        <v>3190</v>
      </c>
      <c r="F3272" s="238" t="s">
        <v>3191</v>
      </c>
      <c r="G3272" s="239" t="s">
        <v>318</v>
      </c>
      <c r="H3272" s="240">
        <v>3</v>
      </c>
      <c r="I3272" s="241"/>
      <c r="J3272" s="242">
        <f>ROUND(I3272*H3272,2)</f>
        <v>0</v>
      </c>
      <c r="K3272" s="238" t="s">
        <v>22</v>
      </c>
      <c r="L3272" s="74"/>
      <c r="M3272" s="243" t="s">
        <v>22</v>
      </c>
      <c r="N3272" s="244" t="s">
        <v>47</v>
      </c>
      <c r="O3272" s="49"/>
      <c r="P3272" s="245">
        <f>O3272*H3272</f>
        <v>0</v>
      </c>
      <c r="Q3272" s="245">
        <v>0</v>
      </c>
      <c r="R3272" s="245">
        <f>Q3272*H3272</f>
        <v>0</v>
      </c>
      <c r="S3272" s="245">
        <v>0</v>
      </c>
      <c r="T3272" s="246">
        <f>S3272*H3272</f>
        <v>0</v>
      </c>
      <c r="AR3272" s="26" t="s">
        <v>300</v>
      </c>
      <c r="AT3272" s="26" t="s">
        <v>210</v>
      </c>
      <c r="AU3272" s="26" t="s">
        <v>85</v>
      </c>
      <c r="AY3272" s="26" t="s">
        <v>208</v>
      </c>
      <c r="BE3272" s="247">
        <f>IF(N3272="základní",J3272,0)</f>
        <v>0</v>
      </c>
      <c r="BF3272" s="247">
        <f>IF(N3272="snížená",J3272,0)</f>
        <v>0</v>
      </c>
      <c r="BG3272" s="247">
        <f>IF(N3272="zákl. přenesená",J3272,0)</f>
        <v>0</v>
      </c>
      <c r="BH3272" s="247">
        <f>IF(N3272="sníž. přenesená",J3272,0)</f>
        <v>0</v>
      </c>
      <c r="BI3272" s="247">
        <f>IF(N3272="nulová",J3272,0)</f>
        <v>0</v>
      </c>
      <c r="BJ3272" s="26" t="s">
        <v>18</v>
      </c>
      <c r="BK3272" s="247">
        <f>ROUND(I3272*H3272,2)</f>
        <v>0</v>
      </c>
      <c r="BL3272" s="26" t="s">
        <v>300</v>
      </c>
      <c r="BM3272" s="26" t="s">
        <v>3192</v>
      </c>
    </row>
    <row r="3273" spans="2:47" s="1" customFormat="1" ht="13.5">
      <c r="B3273" s="48"/>
      <c r="C3273" s="76"/>
      <c r="D3273" s="248" t="s">
        <v>391</v>
      </c>
      <c r="E3273" s="76"/>
      <c r="F3273" s="249" t="s">
        <v>3173</v>
      </c>
      <c r="G3273" s="76"/>
      <c r="H3273" s="76"/>
      <c r="I3273" s="206"/>
      <c r="J3273" s="76"/>
      <c r="K3273" s="76"/>
      <c r="L3273" s="74"/>
      <c r="M3273" s="250"/>
      <c r="N3273" s="49"/>
      <c r="O3273" s="49"/>
      <c r="P3273" s="49"/>
      <c r="Q3273" s="49"/>
      <c r="R3273" s="49"/>
      <c r="S3273" s="49"/>
      <c r="T3273" s="97"/>
      <c r="AT3273" s="26" t="s">
        <v>391</v>
      </c>
      <c r="AU3273" s="26" t="s">
        <v>85</v>
      </c>
    </row>
    <row r="3274" spans="2:51" s="14" customFormat="1" ht="13.5">
      <c r="B3274" s="273"/>
      <c r="C3274" s="274"/>
      <c r="D3274" s="248" t="s">
        <v>218</v>
      </c>
      <c r="E3274" s="275" t="s">
        <v>22</v>
      </c>
      <c r="F3274" s="276" t="s">
        <v>2741</v>
      </c>
      <c r="G3274" s="274"/>
      <c r="H3274" s="275" t="s">
        <v>22</v>
      </c>
      <c r="I3274" s="277"/>
      <c r="J3274" s="274"/>
      <c r="K3274" s="274"/>
      <c r="L3274" s="278"/>
      <c r="M3274" s="279"/>
      <c r="N3274" s="280"/>
      <c r="O3274" s="280"/>
      <c r="P3274" s="280"/>
      <c r="Q3274" s="280"/>
      <c r="R3274" s="280"/>
      <c r="S3274" s="280"/>
      <c r="T3274" s="281"/>
      <c r="AT3274" s="282" t="s">
        <v>218</v>
      </c>
      <c r="AU3274" s="282" t="s">
        <v>85</v>
      </c>
      <c r="AV3274" s="14" t="s">
        <v>18</v>
      </c>
      <c r="AW3274" s="14" t="s">
        <v>39</v>
      </c>
      <c r="AX3274" s="14" t="s">
        <v>76</v>
      </c>
      <c r="AY3274" s="282" t="s">
        <v>208</v>
      </c>
    </row>
    <row r="3275" spans="2:51" s="12" customFormat="1" ht="13.5">
      <c r="B3275" s="251"/>
      <c r="C3275" s="252"/>
      <c r="D3275" s="248" t="s">
        <v>218</v>
      </c>
      <c r="E3275" s="253" t="s">
        <v>22</v>
      </c>
      <c r="F3275" s="254" t="s">
        <v>3193</v>
      </c>
      <c r="G3275" s="252"/>
      <c r="H3275" s="255">
        <v>3</v>
      </c>
      <c r="I3275" s="256"/>
      <c r="J3275" s="252"/>
      <c r="K3275" s="252"/>
      <c r="L3275" s="257"/>
      <c r="M3275" s="258"/>
      <c r="N3275" s="259"/>
      <c r="O3275" s="259"/>
      <c r="P3275" s="259"/>
      <c r="Q3275" s="259"/>
      <c r="R3275" s="259"/>
      <c r="S3275" s="259"/>
      <c r="T3275" s="260"/>
      <c r="AT3275" s="261" t="s">
        <v>218</v>
      </c>
      <c r="AU3275" s="261" t="s">
        <v>85</v>
      </c>
      <c r="AV3275" s="12" t="s">
        <v>85</v>
      </c>
      <c r="AW3275" s="12" t="s">
        <v>39</v>
      </c>
      <c r="AX3275" s="12" t="s">
        <v>18</v>
      </c>
      <c r="AY3275" s="261" t="s">
        <v>208</v>
      </c>
    </row>
    <row r="3276" spans="2:65" s="1" customFormat="1" ht="127.5" customHeight="1">
      <c r="B3276" s="48"/>
      <c r="C3276" s="236" t="s">
        <v>3194</v>
      </c>
      <c r="D3276" s="236" t="s">
        <v>210</v>
      </c>
      <c r="E3276" s="237" t="s">
        <v>3195</v>
      </c>
      <c r="F3276" s="238" t="s">
        <v>3196</v>
      </c>
      <c r="G3276" s="239" t="s">
        <v>318</v>
      </c>
      <c r="H3276" s="240">
        <v>6</v>
      </c>
      <c r="I3276" s="241"/>
      <c r="J3276" s="242">
        <f>ROUND(I3276*H3276,2)</f>
        <v>0</v>
      </c>
      <c r="K3276" s="238" t="s">
        <v>22</v>
      </c>
      <c r="L3276" s="74"/>
      <c r="M3276" s="243" t="s">
        <v>22</v>
      </c>
      <c r="N3276" s="244" t="s">
        <v>47</v>
      </c>
      <c r="O3276" s="49"/>
      <c r="P3276" s="245">
        <f>O3276*H3276</f>
        <v>0</v>
      </c>
      <c r="Q3276" s="245">
        <v>0</v>
      </c>
      <c r="R3276" s="245">
        <f>Q3276*H3276</f>
        <v>0</v>
      </c>
      <c r="S3276" s="245">
        <v>0</v>
      </c>
      <c r="T3276" s="246">
        <f>S3276*H3276</f>
        <v>0</v>
      </c>
      <c r="AR3276" s="26" t="s">
        <v>300</v>
      </c>
      <c r="AT3276" s="26" t="s">
        <v>210</v>
      </c>
      <c r="AU3276" s="26" t="s">
        <v>85</v>
      </c>
      <c r="AY3276" s="26" t="s">
        <v>208</v>
      </c>
      <c r="BE3276" s="247">
        <f>IF(N3276="základní",J3276,0)</f>
        <v>0</v>
      </c>
      <c r="BF3276" s="247">
        <f>IF(N3276="snížená",J3276,0)</f>
        <v>0</v>
      </c>
      <c r="BG3276" s="247">
        <f>IF(N3276="zákl. přenesená",J3276,0)</f>
        <v>0</v>
      </c>
      <c r="BH3276" s="247">
        <f>IF(N3276="sníž. přenesená",J3276,0)</f>
        <v>0</v>
      </c>
      <c r="BI3276" s="247">
        <f>IF(N3276="nulová",J3276,0)</f>
        <v>0</v>
      </c>
      <c r="BJ3276" s="26" t="s">
        <v>18</v>
      </c>
      <c r="BK3276" s="247">
        <f>ROUND(I3276*H3276,2)</f>
        <v>0</v>
      </c>
      <c r="BL3276" s="26" t="s">
        <v>300</v>
      </c>
      <c r="BM3276" s="26" t="s">
        <v>3197</v>
      </c>
    </row>
    <row r="3277" spans="2:47" s="1" customFormat="1" ht="13.5">
      <c r="B3277" s="48"/>
      <c r="C3277" s="76"/>
      <c r="D3277" s="248" t="s">
        <v>391</v>
      </c>
      <c r="E3277" s="76"/>
      <c r="F3277" s="249" t="s">
        <v>3173</v>
      </c>
      <c r="G3277" s="76"/>
      <c r="H3277" s="76"/>
      <c r="I3277" s="206"/>
      <c r="J3277" s="76"/>
      <c r="K3277" s="76"/>
      <c r="L3277" s="74"/>
      <c r="M3277" s="250"/>
      <c r="N3277" s="49"/>
      <c r="O3277" s="49"/>
      <c r="P3277" s="49"/>
      <c r="Q3277" s="49"/>
      <c r="R3277" s="49"/>
      <c r="S3277" s="49"/>
      <c r="T3277" s="97"/>
      <c r="AT3277" s="26" t="s">
        <v>391</v>
      </c>
      <c r="AU3277" s="26" t="s">
        <v>85</v>
      </c>
    </row>
    <row r="3278" spans="2:51" s="14" customFormat="1" ht="13.5">
      <c r="B3278" s="273"/>
      <c r="C3278" s="274"/>
      <c r="D3278" s="248" t="s">
        <v>218</v>
      </c>
      <c r="E3278" s="275" t="s">
        <v>22</v>
      </c>
      <c r="F3278" s="276" t="s">
        <v>2741</v>
      </c>
      <c r="G3278" s="274"/>
      <c r="H3278" s="275" t="s">
        <v>22</v>
      </c>
      <c r="I3278" s="277"/>
      <c r="J3278" s="274"/>
      <c r="K3278" s="274"/>
      <c r="L3278" s="278"/>
      <c r="M3278" s="279"/>
      <c r="N3278" s="280"/>
      <c r="O3278" s="280"/>
      <c r="P3278" s="280"/>
      <c r="Q3278" s="280"/>
      <c r="R3278" s="280"/>
      <c r="S3278" s="280"/>
      <c r="T3278" s="281"/>
      <c r="AT3278" s="282" t="s">
        <v>218</v>
      </c>
      <c r="AU3278" s="282" t="s">
        <v>85</v>
      </c>
      <c r="AV3278" s="14" t="s">
        <v>18</v>
      </c>
      <c r="AW3278" s="14" t="s">
        <v>39</v>
      </c>
      <c r="AX3278" s="14" t="s">
        <v>76</v>
      </c>
      <c r="AY3278" s="282" t="s">
        <v>208</v>
      </c>
    </row>
    <row r="3279" spans="2:51" s="12" customFormat="1" ht="13.5">
      <c r="B3279" s="251"/>
      <c r="C3279" s="252"/>
      <c r="D3279" s="248" t="s">
        <v>218</v>
      </c>
      <c r="E3279" s="253" t="s">
        <v>22</v>
      </c>
      <c r="F3279" s="254" t="s">
        <v>3198</v>
      </c>
      <c r="G3279" s="252"/>
      <c r="H3279" s="255">
        <v>6</v>
      </c>
      <c r="I3279" s="256"/>
      <c r="J3279" s="252"/>
      <c r="K3279" s="252"/>
      <c r="L3279" s="257"/>
      <c r="M3279" s="258"/>
      <c r="N3279" s="259"/>
      <c r="O3279" s="259"/>
      <c r="P3279" s="259"/>
      <c r="Q3279" s="259"/>
      <c r="R3279" s="259"/>
      <c r="S3279" s="259"/>
      <c r="T3279" s="260"/>
      <c r="AT3279" s="261" t="s">
        <v>218</v>
      </c>
      <c r="AU3279" s="261" t="s">
        <v>85</v>
      </c>
      <c r="AV3279" s="12" t="s">
        <v>85</v>
      </c>
      <c r="AW3279" s="12" t="s">
        <v>39</v>
      </c>
      <c r="AX3279" s="12" t="s">
        <v>18</v>
      </c>
      <c r="AY3279" s="261" t="s">
        <v>208</v>
      </c>
    </row>
    <row r="3280" spans="2:65" s="1" customFormat="1" ht="16.5" customHeight="1">
      <c r="B3280" s="48"/>
      <c r="C3280" s="236" t="s">
        <v>3199</v>
      </c>
      <c r="D3280" s="236" t="s">
        <v>210</v>
      </c>
      <c r="E3280" s="237" t="s">
        <v>3200</v>
      </c>
      <c r="F3280" s="238" t="s">
        <v>3201</v>
      </c>
      <c r="G3280" s="239" t="s">
        <v>263</v>
      </c>
      <c r="H3280" s="240">
        <v>1</v>
      </c>
      <c r="I3280" s="241"/>
      <c r="J3280" s="242">
        <f>ROUND(I3280*H3280,2)</f>
        <v>0</v>
      </c>
      <c r="K3280" s="238" t="s">
        <v>22</v>
      </c>
      <c r="L3280" s="74"/>
      <c r="M3280" s="243" t="s">
        <v>22</v>
      </c>
      <c r="N3280" s="244" t="s">
        <v>47</v>
      </c>
      <c r="O3280" s="49"/>
      <c r="P3280" s="245">
        <f>O3280*H3280</f>
        <v>0</v>
      </c>
      <c r="Q3280" s="245">
        <v>0</v>
      </c>
      <c r="R3280" s="245">
        <f>Q3280*H3280</f>
        <v>0</v>
      </c>
      <c r="S3280" s="245">
        <v>0</v>
      </c>
      <c r="T3280" s="246">
        <f>S3280*H3280</f>
        <v>0</v>
      </c>
      <c r="AR3280" s="26" t="s">
        <v>300</v>
      </c>
      <c r="AT3280" s="26" t="s">
        <v>210</v>
      </c>
      <c r="AU3280" s="26" t="s">
        <v>85</v>
      </c>
      <c r="AY3280" s="26" t="s">
        <v>208</v>
      </c>
      <c r="BE3280" s="247">
        <f>IF(N3280="základní",J3280,0)</f>
        <v>0</v>
      </c>
      <c r="BF3280" s="247">
        <f>IF(N3280="snížená",J3280,0)</f>
        <v>0</v>
      </c>
      <c r="BG3280" s="247">
        <f>IF(N3280="zákl. přenesená",J3280,0)</f>
        <v>0</v>
      </c>
      <c r="BH3280" s="247">
        <f>IF(N3280="sníž. přenesená",J3280,0)</f>
        <v>0</v>
      </c>
      <c r="BI3280" s="247">
        <f>IF(N3280="nulová",J3280,0)</f>
        <v>0</v>
      </c>
      <c r="BJ3280" s="26" t="s">
        <v>18</v>
      </c>
      <c r="BK3280" s="247">
        <f>ROUND(I3280*H3280,2)</f>
        <v>0</v>
      </c>
      <c r="BL3280" s="26" t="s">
        <v>300</v>
      </c>
      <c r="BM3280" s="26" t="s">
        <v>3202</v>
      </c>
    </row>
    <row r="3281" spans="2:65" s="1" customFormat="1" ht="16.5" customHeight="1">
      <c r="B3281" s="48"/>
      <c r="C3281" s="236" t="s">
        <v>3203</v>
      </c>
      <c r="D3281" s="236" t="s">
        <v>210</v>
      </c>
      <c r="E3281" s="237" t="s">
        <v>3204</v>
      </c>
      <c r="F3281" s="238" t="s">
        <v>3205</v>
      </c>
      <c r="G3281" s="239" t="s">
        <v>2043</v>
      </c>
      <c r="H3281" s="307"/>
      <c r="I3281" s="241"/>
      <c r="J3281" s="242">
        <f>ROUND(I3281*H3281,2)</f>
        <v>0</v>
      </c>
      <c r="K3281" s="238" t="s">
        <v>22</v>
      </c>
      <c r="L3281" s="74"/>
      <c r="M3281" s="243" t="s">
        <v>22</v>
      </c>
      <c r="N3281" s="244" t="s">
        <v>47</v>
      </c>
      <c r="O3281" s="49"/>
      <c r="P3281" s="245">
        <f>O3281*H3281</f>
        <v>0</v>
      </c>
      <c r="Q3281" s="245">
        <v>0</v>
      </c>
      <c r="R3281" s="245">
        <f>Q3281*H3281</f>
        <v>0</v>
      </c>
      <c r="S3281" s="245">
        <v>0</v>
      </c>
      <c r="T3281" s="246">
        <f>S3281*H3281</f>
        <v>0</v>
      </c>
      <c r="AR3281" s="26" t="s">
        <v>300</v>
      </c>
      <c r="AT3281" s="26" t="s">
        <v>210</v>
      </c>
      <c r="AU3281" s="26" t="s">
        <v>85</v>
      </c>
      <c r="AY3281" s="26" t="s">
        <v>208</v>
      </c>
      <c r="BE3281" s="247">
        <f>IF(N3281="základní",J3281,0)</f>
        <v>0</v>
      </c>
      <c r="BF3281" s="247">
        <f>IF(N3281="snížená",J3281,0)</f>
        <v>0</v>
      </c>
      <c r="BG3281" s="247">
        <f>IF(N3281="zákl. přenesená",J3281,0)</f>
        <v>0</v>
      </c>
      <c r="BH3281" s="247">
        <f>IF(N3281="sníž. přenesená",J3281,0)</f>
        <v>0</v>
      </c>
      <c r="BI3281" s="247">
        <f>IF(N3281="nulová",J3281,0)</f>
        <v>0</v>
      </c>
      <c r="BJ3281" s="26" t="s">
        <v>18</v>
      </c>
      <c r="BK3281" s="247">
        <f>ROUND(I3281*H3281,2)</f>
        <v>0</v>
      </c>
      <c r="BL3281" s="26" t="s">
        <v>300</v>
      </c>
      <c r="BM3281" s="26" t="s">
        <v>3206</v>
      </c>
    </row>
    <row r="3282" spans="2:63" s="11" customFormat="1" ht="37.4" customHeight="1">
      <c r="B3282" s="220"/>
      <c r="C3282" s="221"/>
      <c r="D3282" s="222" t="s">
        <v>75</v>
      </c>
      <c r="E3282" s="223" t="s">
        <v>468</v>
      </c>
      <c r="F3282" s="223" t="s">
        <v>3207</v>
      </c>
      <c r="G3282" s="221"/>
      <c r="H3282" s="221"/>
      <c r="I3282" s="224"/>
      <c r="J3282" s="225">
        <f>BK3282</f>
        <v>0</v>
      </c>
      <c r="K3282" s="221"/>
      <c r="L3282" s="226"/>
      <c r="M3282" s="227"/>
      <c r="N3282" s="228"/>
      <c r="O3282" s="228"/>
      <c r="P3282" s="229">
        <f>P3283</f>
        <v>0</v>
      </c>
      <c r="Q3282" s="228"/>
      <c r="R3282" s="229">
        <f>R3283</f>
        <v>0</v>
      </c>
      <c r="S3282" s="228"/>
      <c r="T3282" s="230">
        <f>T3283</f>
        <v>0</v>
      </c>
      <c r="AR3282" s="231" t="s">
        <v>104</v>
      </c>
      <c r="AT3282" s="232" t="s">
        <v>75</v>
      </c>
      <c r="AU3282" s="232" t="s">
        <v>76</v>
      </c>
      <c r="AY3282" s="231" t="s">
        <v>208</v>
      </c>
      <c r="BK3282" s="233">
        <f>BK3283</f>
        <v>0</v>
      </c>
    </row>
    <row r="3283" spans="2:63" s="11" customFormat="1" ht="19.9" customHeight="1">
      <c r="B3283" s="220"/>
      <c r="C3283" s="221"/>
      <c r="D3283" s="222" t="s">
        <v>75</v>
      </c>
      <c r="E3283" s="234" t="s">
        <v>3208</v>
      </c>
      <c r="F3283" s="234" t="s">
        <v>3209</v>
      </c>
      <c r="G3283" s="221"/>
      <c r="H3283" s="221"/>
      <c r="I3283" s="224"/>
      <c r="J3283" s="235">
        <f>BK3283</f>
        <v>0</v>
      </c>
      <c r="K3283" s="221"/>
      <c r="L3283" s="226"/>
      <c r="M3283" s="227"/>
      <c r="N3283" s="228"/>
      <c r="O3283" s="228"/>
      <c r="P3283" s="229">
        <f>SUM(P3284:P3287)</f>
        <v>0</v>
      </c>
      <c r="Q3283" s="228"/>
      <c r="R3283" s="229">
        <f>SUM(R3284:R3287)</f>
        <v>0</v>
      </c>
      <c r="S3283" s="228"/>
      <c r="T3283" s="230">
        <f>SUM(T3284:T3287)</f>
        <v>0</v>
      </c>
      <c r="AR3283" s="231" t="s">
        <v>104</v>
      </c>
      <c r="AT3283" s="232" t="s">
        <v>75</v>
      </c>
      <c r="AU3283" s="232" t="s">
        <v>18</v>
      </c>
      <c r="AY3283" s="231" t="s">
        <v>208</v>
      </c>
      <c r="BK3283" s="233">
        <f>SUM(BK3284:BK3287)</f>
        <v>0</v>
      </c>
    </row>
    <row r="3284" spans="2:65" s="1" customFormat="1" ht="408" customHeight="1">
      <c r="B3284" s="48"/>
      <c r="C3284" s="236" t="s">
        <v>3210</v>
      </c>
      <c r="D3284" s="236" t="s">
        <v>210</v>
      </c>
      <c r="E3284" s="237" t="s">
        <v>3211</v>
      </c>
      <c r="F3284" s="308" t="s">
        <v>3212</v>
      </c>
      <c r="G3284" s="239" t="s">
        <v>227</v>
      </c>
      <c r="H3284" s="240">
        <v>1</v>
      </c>
      <c r="I3284" s="241"/>
      <c r="J3284" s="242">
        <f>ROUND(I3284*H3284,2)</f>
        <v>0</v>
      </c>
      <c r="K3284" s="238" t="s">
        <v>22</v>
      </c>
      <c r="L3284" s="74"/>
      <c r="M3284" s="243" t="s">
        <v>22</v>
      </c>
      <c r="N3284" s="244" t="s">
        <v>47</v>
      </c>
      <c r="O3284" s="49"/>
      <c r="P3284" s="245">
        <f>O3284*H3284</f>
        <v>0</v>
      </c>
      <c r="Q3284" s="245">
        <v>0</v>
      </c>
      <c r="R3284" s="245">
        <f>Q3284*H3284</f>
        <v>0</v>
      </c>
      <c r="S3284" s="245">
        <v>0</v>
      </c>
      <c r="T3284" s="246">
        <f>S3284*H3284</f>
        <v>0</v>
      </c>
      <c r="AR3284" s="26" t="s">
        <v>859</v>
      </c>
      <c r="AT3284" s="26" t="s">
        <v>210</v>
      </c>
      <c r="AU3284" s="26" t="s">
        <v>85</v>
      </c>
      <c r="AY3284" s="26" t="s">
        <v>208</v>
      </c>
      <c r="BE3284" s="247">
        <f>IF(N3284="základní",J3284,0)</f>
        <v>0</v>
      </c>
      <c r="BF3284" s="247">
        <f>IF(N3284="snížená",J3284,0)</f>
        <v>0</v>
      </c>
      <c r="BG3284" s="247">
        <f>IF(N3284="zákl. přenesená",J3284,0)</f>
        <v>0</v>
      </c>
      <c r="BH3284" s="247">
        <f>IF(N3284="sníž. přenesená",J3284,0)</f>
        <v>0</v>
      </c>
      <c r="BI3284" s="247">
        <f>IF(N3284="nulová",J3284,0)</f>
        <v>0</v>
      </c>
      <c r="BJ3284" s="26" t="s">
        <v>18</v>
      </c>
      <c r="BK3284" s="247">
        <f>ROUND(I3284*H3284,2)</f>
        <v>0</v>
      </c>
      <c r="BL3284" s="26" t="s">
        <v>859</v>
      </c>
      <c r="BM3284" s="26" t="s">
        <v>3213</v>
      </c>
    </row>
    <row r="3285" spans="2:47" s="1" customFormat="1" ht="13.5">
      <c r="B3285" s="48"/>
      <c r="C3285" s="76"/>
      <c r="D3285" s="248" t="s">
        <v>391</v>
      </c>
      <c r="E3285" s="76"/>
      <c r="F3285" s="249" t="s">
        <v>3214</v>
      </c>
      <c r="G3285" s="76"/>
      <c r="H3285" s="76"/>
      <c r="I3285" s="206"/>
      <c r="J3285" s="76"/>
      <c r="K3285" s="76"/>
      <c r="L3285" s="74"/>
      <c r="M3285" s="250"/>
      <c r="N3285" s="49"/>
      <c r="O3285" s="49"/>
      <c r="P3285" s="49"/>
      <c r="Q3285" s="49"/>
      <c r="R3285" s="49"/>
      <c r="S3285" s="49"/>
      <c r="T3285" s="97"/>
      <c r="AT3285" s="26" t="s">
        <v>391</v>
      </c>
      <c r="AU3285" s="26" t="s">
        <v>85</v>
      </c>
    </row>
    <row r="3286" spans="2:65" s="1" customFormat="1" ht="16.5" customHeight="1">
      <c r="B3286" s="48"/>
      <c r="C3286" s="236" t="s">
        <v>3215</v>
      </c>
      <c r="D3286" s="236" t="s">
        <v>210</v>
      </c>
      <c r="E3286" s="237" t="s">
        <v>3216</v>
      </c>
      <c r="F3286" s="238" t="s">
        <v>3217</v>
      </c>
      <c r="G3286" s="239" t="s">
        <v>2043</v>
      </c>
      <c r="H3286" s="307"/>
      <c r="I3286" s="241"/>
      <c r="J3286" s="242">
        <f>ROUND(I3286*H3286,2)</f>
        <v>0</v>
      </c>
      <c r="K3286" s="238" t="s">
        <v>22</v>
      </c>
      <c r="L3286" s="74"/>
      <c r="M3286" s="243" t="s">
        <v>22</v>
      </c>
      <c r="N3286" s="244" t="s">
        <v>47</v>
      </c>
      <c r="O3286" s="49"/>
      <c r="P3286" s="245">
        <f>O3286*H3286</f>
        <v>0</v>
      </c>
      <c r="Q3286" s="245">
        <v>0</v>
      </c>
      <c r="R3286" s="245">
        <f>Q3286*H3286</f>
        <v>0</v>
      </c>
      <c r="S3286" s="245">
        <v>0</v>
      </c>
      <c r="T3286" s="246">
        <f>S3286*H3286</f>
        <v>0</v>
      </c>
      <c r="AR3286" s="26" t="s">
        <v>859</v>
      </c>
      <c r="AT3286" s="26" t="s">
        <v>210</v>
      </c>
      <c r="AU3286" s="26" t="s">
        <v>85</v>
      </c>
      <c r="AY3286" s="26" t="s">
        <v>208</v>
      </c>
      <c r="BE3286" s="247">
        <f>IF(N3286="základní",J3286,0)</f>
        <v>0</v>
      </c>
      <c r="BF3286" s="247">
        <f>IF(N3286="snížená",J3286,0)</f>
        <v>0</v>
      </c>
      <c r="BG3286" s="247">
        <f>IF(N3286="zákl. přenesená",J3286,0)</f>
        <v>0</v>
      </c>
      <c r="BH3286" s="247">
        <f>IF(N3286="sníž. přenesená",J3286,0)</f>
        <v>0</v>
      </c>
      <c r="BI3286" s="247">
        <f>IF(N3286="nulová",J3286,0)</f>
        <v>0</v>
      </c>
      <c r="BJ3286" s="26" t="s">
        <v>18</v>
      </c>
      <c r="BK3286" s="247">
        <f>ROUND(I3286*H3286,2)</f>
        <v>0</v>
      </c>
      <c r="BL3286" s="26" t="s">
        <v>859</v>
      </c>
      <c r="BM3286" s="26" t="s">
        <v>3218</v>
      </c>
    </row>
    <row r="3287" spans="2:65" s="1" customFormat="1" ht="16.5" customHeight="1">
      <c r="B3287" s="48"/>
      <c r="C3287" s="236" t="s">
        <v>3219</v>
      </c>
      <c r="D3287" s="236" t="s">
        <v>210</v>
      </c>
      <c r="E3287" s="237" t="s">
        <v>3220</v>
      </c>
      <c r="F3287" s="238" t="s">
        <v>3221</v>
      </c>
      <c r="G3287" s="239" t="s">
        <v>2043</v>
      </c>
      <c r="H3287" s="307"/>
      <c r="I3287" s="241"/>
      <c r="J3287" s="242">
        <f>ROUND(I3287*H3287,2)</f>
        <v>0</v>
      </c>
      <c r="K3287" s="238" t="s">
        <v>22</v>
      </c>
      <c r="L3287" s="74"/>
      <c r="M3287" s="243" t="s">
        <v>22</v>
      </c>
      <c r="N3287" s="244" t="s">
        <v>47</v>
      </c>
      <c r="O3287" s="49"/>
      <c r="P3287" s="245">
        <f>O3287*H3287</f>
        <v>0</v>
      </c>
      <c r="Q3287" s="245">
        <v>0</v>
      </c>
      <c r="R3287" s="245">
        <f>Q3287*H3287</f>
        <v>0</v>
      </c>
      <c r="S3287" s="245">
        <v>0</v>
      </c>
      <c r="T3287" s="246">
        <f>S3287*H3287</f>
        <v>0</v>
      </c>
      <c r="AR3287" s="26" t="s">
        <v>859</v>
      </c>
      <c r="AT3287" s="26" t="s">
        <v>210</v>
      </c>
      <c r="AU3287" s="26" t="s">
        <v>85</v>
      </c>
      <c r="AY3287" s="26" t="s">
        <v>208</v>
      </c>
      <c r="BE3287" s="247">
        <f>IF(N3287="základní",J3287,0)</f>
        <v>0</v>
      </c>
      <c r="BF3287" s="247">
        <f>IF(N3287="snížená",J3287,0)</f>
        <v>0</v>
      </c>
      <c r="BG3287" s="247">
        <f>IF(N3287="zákl. přenesená",J3287,0)</f>
        <v>0</v>
      </c>
      <c r="BH3287" s="247">
        <f>IF(N3287="sníž. přenesená",J3287,0)</f>
        <v>0</v>
      </c>
      <c r="BI3287" s="247">
        <f>IF(N3287="nulová",J3287,0)</f>
        <v>0</v>
      </c>
      <c r="BJ3287" s="26" t="s">
        <v>18</v>
      </c>
      <c r="BK3287" s="247">
        <f>ROUND(I3287*H3287,2)</f>
        <v>0</v>
      </c>
      <c r="BL3287" s="26" t="s">
        <v>859</v>
      </c>
      <c r="BM3287" s="26" t="s">
        <v>3222</v>
      </c>
    </row>
    <row r="3288" spans="2:63" s="11" customFormat="1" ht="37.4" customHeight="1">
      <c r="B3288" s="220"/>
      <c r="C3288" s="221"/>
      <c r="D3288" s="222" t="s">
        <v>75</v>
      </c>
      <c r="E3288" s="223" t="s">
        <v>3223</v>
      </c>
      <c r="F3288" s="223" t="s">
        <v>3224</v>
      </c>
      <c r="G3288" s="221"/>
      <c r="H3288" s="221"/>
      <c r="I3288" s="224"/>
      <c r="J3288" s="225">
        <f>BK3288</f>
        <v>0</v>
      </c>
      <c r="K3288" s="221"/>
      <c r="L3288" s="226"/>
      <c r="M3288" s="227"/>
      <c r="N3288" s="228"/>
      <c r="O3288" s="228"/>
      <c r="P3288" s="229">
        <f>SUM(P3289:P3296)</f>
        <v>0</v>
      </c>
      <c r="Q3288" s="228"/>
      <c r="R3288" s="229">
        <f>SUM(R3289:R3296)</f>
        <v>0</v>
      </c>
      <c r="S3288" s="228"/>
      <c r="T3288" s="230">
        <f>SUM(T3289:T3296)</f>
        <v>0</v>
      </c>
      <c r="AR3288" s="231" t="s">
        <v>121</v>
      </c>
      <c r="AT3288" s="232" t="s">
        <v>75</v>
      </c>
      <c r="AU3288" s="232" t="s">
        <v>76</v>
      </c>
      <c r="AY3288" s="231" t="s">
        <v>208</v>
      </c>
      <c r="BK3288" s="233">
        <f>SUM(BK3289:BK3296)</f>
        <v>0</v>
      </c>
    </row>
    <row r="3289" spans="2:65" s="1" customFormat="1" ht="16.5" customHeight="1">
      <c r="B3289" s="48"/>
      <c r="C3289" s="236" t="s">
        <v>3225</v>
      </c>
      <c r="D3289" s="236" t="s">
        <v>210</v>
      </c>
      <c r="E3289" s="237" t="s">
        <v>3226</v>
      </c>
      <c r="F3289" s="238" t="s">
        <v>3227</v>
      </c>
      <c r="G3289" s="239" t="s">
        <v>263</v>
      </c>
      <c r="H3289" s="240">
        <v>1</v>
      </c>
      <c r="I3289" s="241"/>
      <c r="J3289" s="242">
        <f>ROUND(I3289*H3289,2)</f>
        <v>0</v>
      </c>
      <c r="K3289" s="238" t="s">
        <v>22</v>
      </c>
      <c r="L3289" s="74"/>
      <c r="M3289" s="243" t="s">
        <v>22</v>
      </c>
      <c r="N3289" s="244" t="s">
        <v>47</v>
      </c>
      <c r="O3289" s="49"/>
      <c r="P3289" s="245">
        <f>O3289*H3289</f>
        <v>0</v>
      </c>
      <c r="Q3289" s="245">
        <v>0</v>
      </c>
      <c r="R3289" s="245">
        <f>Q3289*H3289</f>
        <v>0</v>
      </c>
      <c r="S3289" s="245">
        <v>0</v>
      </c>
      <c r="T3289" s="246">
        <f>S3289*H3289</f>
        <v>0</v>
      </c>
      <c r="AR3289" s="26" t="s">
        <v>121</v>
      </c>
      <c r="AT3289" s="26" t="s">
        <v>210</v>
      </c>
      <c r="AU3289" s="26" t="s">
        <v>18</v>
      </c>
      <c r="AY3289" s="26" t="s">
        <v>208</v>
      </c>
      <c r="BE3289" s="247">
        <f>IF(N3289="základní",J3289,0)</f>
        <v>0</v>
      </c>
      <c r="BF3289" s="247">
        <f>IF(N3289="snížená",J3289,0)</f>
        <v>0</v>
      </c>
      <c r="BG3289" s="247">
        <f>IF(N3289="zákl. přenesená",J3289,0)</f>
        <v>0</v>
      </c>
      <c r="BH3289" s="247">
        <f>IF(N3289="sníž. přenesená",J3289,0)</f>
        <v>0</v>
      </c>
      <c r="BI3289" s="247">
        <f>IF(N3289="nulová",J3289,0)</f>
        <v>0</v>
      </c>
      <c r="BJ3289" s="26" t="s">
        <v>18</v>
      </c>
      <c r="BK3289" s="247">
        <f>ROUND(I3289*H3289,2)</f>
        <v>0</v>
      </c>
      <c r="BL3289" s="26" t="s">
        <v>121</v>
      </c>
      <c r="BM3289" s="26" t="s">
        <v>3228</v>
      </c>
    </row>
    <row r="3290" spans="2:65" s="1" customFormat="1" ht="25.5" customHeight="1">
      <c r="B3290" s="48"/>
      <c r="C3290" s="236" t="s">
        <v>3229</v>
      </c>
      <c r="D3290" s="236" t="s">
        <v>210</v>
      </c>
      <c r="E3290" s="237" t="s">
        <v>3230</v>
      </c>
      <c r="F3290" s="238" t="s">
        <v>3231</v>
      </c>
      <c r="G3290" s="239" t="s">
        <v>263</v>
      </c>
      <c r="H3290" s="240">
        <v>1</v>
      </c>
      <c r="I3290" s="241"/>
      <c r="J3290" s="242">
        <f>ROUND(I3290*H3290,2)</f>
        <v>0</v>
      </c>
      <c r="K3290" s="238" t="s">
        <v>22</v>
      </c>
      <c r="L3290" s="74"/>
      <c r="M3290" s="243" t="s">
        <v>22</v>
      </c>
      <c r="N3290" s="244" t="s">
        <v>47</v>
      </c>
      <c r="O3290" s="49"/>
      <c r="P3290" s="245">
        <f>O3290*H3290</f>
        <v>0</v>
      </c>
      <c r="Q3290" s="245">
        <v>0</v>
      </c>
      <c r="R3290" s="245">
        <f>Q3290*H3290</f>
        <v>0</v>
      </c>
      <c r="S3290" s="245">
        <v>0</v>
      </c>
      <c r="T3290" s="246">
        <f>S3290*H3290</f>
        <v>0</v>
      </c>
      <c r="AR3290" s="26" t="s">
        <v>121</v>
      </c>
      <c r="AT3290" s="26" t="s">
        <v>210</v>
      </c>
      <c r="AU3290" s="26" t="s">
        <v>18</v>
      </c>
      <c r="AY3290" s="26" t="s">
        <v>208</v>
      </c>
      <c r="BE3290" s="247">
        <f>IF(N3290="základní",J3290,0)</f>
        <v>0</v>
      </c>
      <c r="BF3290" s="247">
        <f>IF(N3290="snížená",J3290,0)</f>
        <v>0</v>
      </c>
      <c r="BG3290" s="247">
        <f>IF(N3290="zákl. přenesená",J3290,0)</f>
        <v>0</v>
      </c>
      <c r="BH3290" s="247">
        <f>IF(N3290="sníž. přenesená",J3290,0)</f>
        <v>0</v>
      </c>
      <c r="BI3290" s="247">
        <f>IF(N3290="nulová",J3290,0)</f>
        <v>0</v>
      </c>
      <c r="BJ3290" s="26" t="s">
        <v>18</v>
      </c>
      <c r="BK3290" s="247">
        <f>ROUND(I3290*H3290,2)</f>
        <v>0</v>
      </c>
      <c r="BL3290" s="26" t="s">
        <v>121</v>
      </c>
      <c r="BM3290" s="26" t="s">
        <v>3232</v>
      </c>
    </row>
    <row r="3291" spans="2:65" s="1" customFormat="1" ht="16.5" customHeight="1">
      <c r="B3291" s="48"/>
      <c r="C3291" s="286" t="s">
        <v>3233</v>
      </c>
      <c r="D3291" s="286" t="s">
        <v>468</v>
      </c>
      <c r="E3291" s="287" t="s">
        <v>3234</v>
      </c>
      <c r="F3291" s="288" t="s">
        <v>3235</v>
      </c>
      <c r="G3291" s="289" t="s">
        <v>318</v>
      </c>
      <c r="H3291" s="290">
        <v>6</v>
      </c>
      <c r="I3291" s="291"/>
      <c r="J3291" s="292">
        <f>ROUND(I3291*H3291,2)</f>
        <v>0</v>
      </c>
      <c r="K3291" s="288" t="s">
        <v>22</v>
      </c>
      <c r="L3291" s="293"/>
      <c r="M3291" s="294" t="s">
        <v>22</v>
      </c>
      <c r="N3291" s="295" t="s">
        <v>47</v>
      </c>
      <c r="O3291" s="49"/>
      <c r="P3291" s="245">
        <f>O3291*H3291</f>
        <v>0</v>
      </c>
      <c r="Q3291" s="245">
        <v>0</v>
      </c>
      <c r="R3291" s="245">
        <f>Q3291*H3291</f>
        <v>0</v>
      </c>
      <c r="S3291" s="245">
        <v>0</v>
      </c>
      <c r="T3291" s="246">
        <f>S3291*H3291</f>
        <v>0</v>
      </c>
      <c r="AR3291" s="26" t="s">
        <v>250</v>
      </c>
      <c r="AT3291" s="26" t="s">
        <v>468</v>
      </c>
      <c r="AU3291" s="26" t="s">
        <v>18</v>
      </c>
      <c r="AY3291" s="26" t="s">
        <v>208</v>
      </c>
      <c r="BE3291" s="247">
        <f>IF(N3291="základní",J3291,0)</f>
        <v>0</v>
      </c>
      <c r="BF3291" s="247">
        <f>IF(N3291="snížená",J3291,0)</f>
        <v>0</v>
      </c>
      <c r="BG3291" s="247">
        <f>IF(N3291="zákl. přenesená",J3291,0)</f>
        <v>0</v>
      </c>
      <c r="BH3291" s="247">
        <f>IF(N3291="sníž. přenesená",J3291,0)</f>
        <v>0</v>
      </c>
      <c r="BI3291" s="247">
        <f>IF(N3291="nulová",J3291,0)</f>
        <v>0</v>
      </c>
      <c r="BJ3291" s="26" t="s">
        <v>18</v>
      </c>
      <c r="BK3291" s="247">
        <f>ROUND(I3291*H3291,2)</f>
        <v>0</v>
      </c>
      <c r="BL3291" s="26" t="s">
        <v>121</v>
      </c>
      <c r="BM3291" s="26" t="s">
        <v>3236</v>
      </c>
    </row>
    <row r="3292" spans="2:65" s="1" customFormat="1" ht="16.5" customHeight="1">
      <c r="B3292" s="48"/>
      <c r="C3292" s="236" t="s">
        <v>3237</v>
      </c>
      <c r="D3292" s="236" t="s">
        <v>210</v>
      </c>
      <c r="E3292" s="237" t="s">
        <v>3238</v>
      </c>
      <c r="F3292" s="238" t="s">
        <v>3239</v>
      </c>
      <c r="G3292" s="239" t="s">
        <v>318</v>
      </c>
      <c r="H3292" s="240">
        <v>6</v>
      </c>
      <c r="I3292" s="241"/>
      <c r="J3292" s="242">
        <f>ROUND(I3292*H3292,2)</f>
        <v>0</v>
      </c>
      <c r="K3292" s="238" t="s">
        <v>22</v>
      </c>
      <c r="L3292" s="74"/>
      <c r="M3292" s="243" t="s">
        <v>22</v>
      </c>
      <c r="N3292" s="244" t="s">
        <v>47</v>
      </c>
      <c r="O3292" s="49"/>
      <c r="P3292" s="245">
        <f>O3292*H3292</f>
        <v>0</v>
      </c>
      <c r="Q3292" s="245">
        <v>0</v>
      </c>
      <c r="R3292" s="245">
        <f>Q3292*H3292</f>
        <v>0</v>
      </c>
      <c r="S3292" s="245">
        <v>0</v>
      </c>
      <c r="T3292" s="246">
        <f>S3292*H3292</f>
        <v>0</v>
      </c>
      <c r="AR3292" s="26" t="s">
        <v>121</v>
      </c>
      <c r="AT3292" s="26" t="s">
        <v>210</v>
      </c>
      <c r="AU3292" s="26" t="s">
        <v>18</v>
      </c>
      <c r="AY3292" s="26" t="s">
        <v>208</v>
      </c>
      <c r="BE3292" s="247">
        <f>IF(N3292="základní",J3292,0)</f>
        <v>0</v>
      </c>
      <c r="BF3292" s="247">
        <f>IF(N3292="snížená",J3292,0)</f>
        <v>0</v>
      </c>
      <c r="BG3292" s="247">
        <f>IF(N3292="zákl. přenesená",J3292,0)</f>
        <v>0</v>
      </c>
      <c r="BH3292" s="247">
        <f>IF(N3292="sníž. přenesená",J3292,0)</f>
        <v>0</v>
      </c>
      <c r="BI3292" s="247">
        <f>IF(N3292="nulová",J3292,0)</f>
        <v>0</v>
      </c>
      <c r="BJ3292" s="26" t="s">
        <v>18</v>
      </c>
      <c r="BK3292" s="247">
        <f>ROUND(I3292*H3292,2)</f>
        <v>0</v>
      </c>
      <c r="BL3292" s="26" t="s">
        <v>121</v>
      </c>
      <c r="BM3292" s="26" t="s">
        <v>3240</v>
      </c>
    </row>
    <row r="3293" spans="2:65" s="1" customFormat="1" ht="16.5" customHeight="1">
      <c r="B3293" s="48"/>
      <c r="C3293" s="236" t="s">
        <v>3241</v>
      </c>
      <c r="D3293" s="236" t="s">
        <v>210</v>
      </c>
      <c r="E3293" s="237" t="s">
        <v>3242</v>
      </c>
      <c r="F3293" s="238" t="s">
        <v>3243</v>
      </c>
      <c r="G3293" s="239" t="s">
        <v>263</v>
      </c>
      <c r="H3293" s="240">
        <v>1</v>
      </c>
      <c r="I3293" s="241"/>
      <c r="J3293" s="242">
        <f>ROUND(I3293*H3293,2)</f>
        <v>0</v>
      </c>
      <c r="K3293" s="238" t="s">
        <v>22</v>
      </c>
      <c r="L3293" s="74"/>
      <c r="M3293" s="243" t="s">
        <v>22</v>
      </c>
      <c r="N3293" s="244" t="s">
        <v>47</v>
      </c>
      <c r="O3293" s="49"/>
      <c r="P3293" s="245">
        <f>O3293*H3293</f>
        <v>0</v>
      </c>
      <c r="Q3293" s="245">
        <v>0</v>
      </c>
      <c r="R3293" s="245">
        <f>Q3293*H3293</f>
        <v>0</v>
      </c>
      <c r="S3293" s="245">
        <v>0</v>
      </c>
      <c r="T3293" s="246">
        <f>S3293*H3293</f>
        <v>0</v>
      </c>
      <c r="AR3293" s="26" t="s">
        <v>121</v>
      </c>
      <c r="AT3293" s="26" t="s">
        <v>210</v>
      </c>
      <c r="AU3293" s="26" t="s">
        <v>18</v>
      </c>
      <c r="AY3293" s="26" t="s">
        <v>208</v>
      </c>
      <c r="BE3293" s="247">
        <f>IF(N3293="základní",J3293,0)</f>
        <v>0</v>
      </c>
      <c r="BF3293" s="247">
        <f>IF(N3293="snížená",J3293,0)</f>
        <v>0</v>
      </c>
      <c r="BG3293" s="247">
        <f>IF(N3293="zákl. přenesená",J3293,0)</f>
        <v>0</v>
      </c>
      <c r="BH3293" s="247">
        <f>IF(N3293="sníž. přenesená",J3293,0)</f>
        <v>0</v>
      </c>
      <c r="BI3293" s="247">
        <f>IF(N3293="nulová",J3293,0)</f>
        <v>0</v>
      </c>
      <c r="BJ3293" s="26" t="s">
        <v>18</v>
      </c>
      <c r="BK3293" s="247">
        <f>ROUND(I3293*H3293,2)</f>
        <v>0</v>
      </c>
      <c r="BL3293" s="26" t="s">
        <v>121</v>
      </c>
      <c r="BM3293" s="26" t="s">
        <v>3244</v>
      </c>
    </row>
    <row r="3294" spans="2:65" s="1" customFormat="1" ht="16.5" customHeight="1">
      <c r="B3294" s="48"/>
      <c r="C3294" s="236" t="s">
        <v>3245</v>
      </c>
      <c r="D3294" s="236" t="s">
        <v>210</v>
      </c>
      <c r="E3294" s="237" t="s">
        <v>3246</v>
      </c>
      <c r="F3294" s="238" t="s">
        <v>3247</v>
      </c>
      <c r="G3294" s="239" t="s">
        <v>3248</v>
      </c>
      <c r="H3294" s="240">
        <v>50</v>
      </c>
      <c r="I3294" s="241"/>
      <c r="J3294" s="242">
        <f>ROUND(I3294*H3294,2)</f>
        <v>0</v>
      </c>
      <c r="K3294" s="238" t="s">
        <v>22</v>
      </c>
      <c r="L3294" s="74"/>
      <c r="M3294" s="243" t="s">
        <v>22</v>
      </c>
      <c r="N3294" s="244" t="s">
        <v>47</v>
      </c>
      <c r="O3294" s="49"/>
      <c r="P3294" s="245">
        <f>O3294*H3294</f>
        <v>0</v>
      </c>
      <c r="Q3294" s="245">
        <v>0</v>
      </c>
      <c r="R3294" s="245">
        <f>Q3294*H3294</f>
        <v>0</v>
      </c>
      <c r="S3294" s="245">
        <v>0</v>
      </c>
      <c r="T3294" s="246">
        <f>S3294*H3294</f>
        <v>0</v>
      </c>
      <c r="AR3294" s="26" t="s">
        <v>121</v>
      </c>
      <c r="AT3294" s="26" t="s">
        <v>210</v>
      </c>
      <c r="AU3294" s="26" t="s">
        <v>18</v>
      </c>
      <c r="AY3294" s="26" t="s">
        <v>208</v>
      </c>
      <c r="BE3294" s="247">
        <f>IF(N3294="základní",J3294,0)</f>
        <v>0</v>
      </c>
      <c r="BF3294" s="247">
        <f>IF(N3294="snížená",J3294,0)</f>
        <v>0</v>
      </c>
      <c r="BG3294" s="247">
        <f>IF(N3294="zákl. přenesená",J3294,0)</f>
        <v>0</v>
      </c>
      <c r="BH3294" s="247">
        <f>IF(N3294="sníž. přenesená",J3294,0)</f>
        <v>0</v>
      </c>
      <c r="BI3294" s="247">
        <f>IF(N3294="nulová",J3294,0)</f>
        <v>0</v>
      </c>
      <c r="BJ3294" s="26" t="s">
        <v>18</v>
      </c>
      <c r="BK3294" s="247">
        <f>ROUND(I3294*H3294,2)</f>
        <v>0</v>
      </c>
      <c r="BL3294" s="26" t="s">
        <v>121</v>
      </c>
      <c r="BM3294" s="26" t="s">
        <v>3249</v>
      </c>
    </row>
    <row r="3295" spans="2:65" s="1" customFormat="1" ht="16.5" customHeight="1">
      <c r="B3295" s="48"/>
      <c r="C3295" s="236" t="s">
        <v>3250</v>
      </c>
      <c r="D3295" s="236" t="s">
        <v>210</v>
      </c>
      <c r="E3295" s="237" t="s">
        <v>3251</v>
      </c>
      <c r="F3295" s="238" t="s">
        <v>3252</v>
      </c>
      <c r="G3295" s="239" t="s">
        <v>318</v>
      </c>
      <c r="H3295" s="240">
        <v>3</v>
      </c>
      <c r="I3295" s="241"/>
      <c r="J3295" s="242">
        <f>ROUND(I3295*H3295,2)</f>
        <v>0</v>
      </c>
      <c r="K3295" s="238" t="s">
        <v>22</v>
      </c>
      <c r="L3295" s="74"/>
      <c r="M3295" s="243" t="s">
        <v>22</v>
      </c>
      <c r="N3295" s="244" t="s">
        <v>47</v>
      </c>
      <c r="O3295" s="49"/>
      <c r="P3295" s="245">
        <f>O3295*H3295</f>
        <v>0</v>
      </c>
      <c r="Q3295" s="245">
        <v>0</v>
      </c>
      <c r="R3295" s="245">
        <f>Q3295*H3295</f>
        <v>0</v>
      </c>
      <c r="S3295" s="245">
        <v>0</v>
      </c>
      <c r="T3295" s="246">
        <f>S3295*H3295</f>
        <v>0</v>
      </c>
      <c r="AR3295" s="26" t="s">
        <v>121</v>
      </c>
      <c r="AT3295" s="26" t="s">
        <v>210</v>
      </c>
      <c r="AU3295" s="26" t="s">
        <v>18</v>
      </c>
      <c r="AY3295" s="26" t="s">
        <v>208</v>
      </c>
      <c r="BE3295" s="247">
        <f>IF(N3295="základní",J3295,0)</f>
        <v>0</v>
      </c>
      <c r="BF3295" s="247">
        <f>IF(N3295="snížená",J3295,0)</f>
        <v>0</v>
      </c>
      <c r="BG3295" s="247">
        <f>IF(N3295="zákl. přenesená",J3295,0)</f>
        <v>0</v>
      </c>
      <c r="BH3295" s="247">
        <f>IF(N3295="sníž. přenesená",J3295,0)</f>
        <v>0</v>
      </c>
      <c r="BI3295" s="247">
        <f>IF(N3295="nulová",J3295,0)</f>
        <v>0</v>
      </c>
      <c r="BJ3295" s="26" t="s">
        <v>18</v>
      </c>
      <c r="BK3295" s="247">
        <f>ROUND(I3295*H3295,2)</f>
        <v>0</v>
      </c>
      <c r="BL3295" s="26" t="s">
        <v>121</v>
      </c>
      <c r="BM3295" s="26" t="s">
        <v>3253</v>
      </c>
    </row>
    <row r="3296" spans="2:65" s="1" customFormat="1" ht="16.5" customHeight="1">
      <c r="B3296" s="48"/>
      <c r="C3296" s="286" t="s">
        <v>3254</v>
      </c>
      <c r="D3296" s="286" t="s">
        <v>468</v>
      </c>
      <c r="E3296" s="287" t="s">
        <v>3255</v>
      </c>
      <c r="F3296" s="288" t="s">
        <v>3256</v>
      </c>
      <c r="G3296" s="289" t="s">
        <v>318</v>
      </c>
      <c r="H3296" s="290">
        <v>3</v>
      </c>
      <c r="I3296" s="291"/>
      <c r="J3296" s="292">
        <f>ROUND(I3296*H3296,2)</f>
        <v>0</v>
      </c>
      <c r="K3296" s="288" t="s">
        <v>22</v>
      </c>
      <c r="L3296" s="293"/>
      <c r="M3296" s="294" t="s">
        <v>22</v>
      </c>
      <c r="N3296" s="309" t="s">
        <v>47</v>
      </c>
      <c r="O3296" s="284"/>
      <c r="P3296" s="310">
        <f>O3296*H3296</f>
        <v>0</v>
      </c>
      <c r="Q3296" s="310">
        <v>0</v>
      </c>
      <c r="R3296" s="310">
        <f>Q3296*H3296</f>
        <v>0</v>
      </c>
      <c r="S3296" s="310">
        <v>0</v>
      </c>
      <c r="T3296" s="311">
        <f>S3296*H3296</f>
        <v>0</v>
      </c>
      <c r="AR3296" s="26" t="s">
        <v>250</v>
      </c>
      <c r="AT3296" s="26" t="s">
        <v>468</v>
      </c>
      <c r="AU3296" s="26" t="s">
        <v>18</v>
      </c>
      <c r="AY3296" s="26" t="s">
        <v>208</v>
      </c>
      <c r="BE3296" s="247">
        <f>IF(N3296="základní",J3296,0)</f>
        <v>0</v>
      </c>
      <c r="BF3296" s="247">
        <f>IF(N3296="snížená",J3296,0)</f>
        <v>0</v>
      </c>
      <c r="BG3296" s="247">
        <f>IF(N3296="zákl. přenesená",J3296,0)</f>
        <v>0</v>
      </c>
      <c r="BH3296" s="247">
        <f>IF(N3296="sníž. přenesená",J3296,0)</f>
        <v>0</v>
      </c>
      <c r="BI3296" s="247">
        <f>IF(N3296="nulová",J3296,0)</f>
        <v>0</v>
      </c>
      <c r="BJ3296" s="26" t="s">
        <v>18</v>
      </c>
      <c r="BK3296" s="247">
        <f>ROUND(I3296*H3296,2)</f>
        <v>0</v>
      </c>
      <c r="BL3296" s="26" t="s">
        <v>121</v>
      </c>
      <c r="BM3296" s="26" t="s">
        <v>3257</v>
      </c>
    </row>
    <row r="3297" spans="2:12" s="1" customFormat="1" ht="6.95" customHeight="1">
      <c r="B3297" s="69"/>
      <c r="C3297" s="70"/>
      <c r="D3297" s="70"/>
      <c r="E3297" s="70"/>
      <c r="F3297" s="70"/>
      <c r="G3297" s="70"/>
      <c r="H3297" s="70"/>
      <c r="I3297" s="181"/>
      <c r="J3297" s="70"/>
      <c r="K3297" s="70"/>
      <c r="L3297" s="74"/>
    </row>
  </sheetData>
  <sheetProtection password="CC35" sheet="1" objects="1" scenarios="1" formatColumns="0" formatRows="0" autoFilter="0"/>
  <autoFilter ref="C107:K3296"/>
  <mergeCells count="10">
    <mergeCell ref="E7:H7"/>
    <mergeCell ref="E9:H9"/>
    <mergeCell ref="E24:H24"/>
    <mergeCell ref="E45:H45"/>
    <mergeCell ref="E47:H47"/>
    <mergeCell ref="J51:J52"/>
    <mergeCell ref="E98:H98"/>
    <mergeCell ref="E100:H100"/>
    <mergeCell ref="G1:H1"/>
    <mergeCell ref="L2:V2"/>
  </mergeCells>
  <hyperlinks>
    <hyperlink ref="F1:G1" location="C2" display="1) Krycí list soupisu"/>
    <hyperlink ref="G1:H1" location="C54" display="2) Rekapitulace"/>
    <hyperlink ref="J1" location="C10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5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91</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180</v>
      </c>
      <c r="E8" s="49"/>
      <c r="F8" s="49"/>
      <c r="G8" s="49"/>
      <c r="H8" s="49"/>
      <c r="I8" s="159"/>
      <c r="J8" s="49"/>
      <c r="K8" s="53"/>
    </row>
    <row r="9" spans="2:11" s="1" customFormat="1" ht="36.95" customHeight="1">
      <c r="B9" s="48"/>
      <c r="C9" s="49"/>
      <c r="D9" s="49"/>
      <c r="E9" s="160" t="s">
        <v>3258</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23. 1. 2018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99.75" customHeight="1">
      <c r="B24" s="163"/>
      <c r="C24" s="164"/>
      <c r="D24" s="164"/>
      <c r="E24" s="46" t="s">
        <v>182</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ROUND(J95,2)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ROUND(SUM(BE95:BE517),2)</f>
        <v>0</v>
      </c>
      <c r="G30" s="49"/>
      <c r="H30" s="49"/>
      <c r="I30" s="173">
        <v>0.21</v>
      </c>
      <c r="J30" s="172">
        <f>ROUND(ROUND((SUM(BE95:BE517)),2)*I30,2)</f>
        <v>0</v>
      </c>
      <c r="K30" s="53"/>
    </row>
    <row r="31" spans="2:11" s="1" customFormat="1" ht="14.4" customHeight="1">
      <c r="B31" s="48"/>
      <c r="C31" s="49"/>
      <c r="D31" s="49"/>
      <c r="E31" s="57" t="s">
        <v>48</v>
      </c>
      <c r="F31" s="172">
        <f>ROUND(SUM(BF95:BF517),2)</f>
        <v>0</v>
      </c>
      <c r="G31" s="49"/>
      <c r="H31" s="49"/>
      <c r="I31" s="173">
        <v>0.15</v>
      </c>
      <c r="J31" s="172">
        <f>ROUND(ROUND((SUM(BF95:BF517)),2)*I31,2)</f>
        <v>0</v>
      </c>
      <c r="K31" s="53"/>
    </row>
    <row r="32" spans="2:11" s="1" customFormat="1" ht="14.4" customHeight="1" hidden="1">
      <c r="B32" s="48"/>
      <c r="C32" s="49"/>
      <c r="D32" s="49"/>
      <c r="E32" s="57" t="s">
        <v>49</v>
      </c>
      <c r="F32" s="172">
        <f>ROUND(SUM(BG95:BG517),2)</f>
        <v>0</v>
      </c>
      <c r="G32" s="49"/>
      <c r="H32" s="49"/>
      <c r="I32" s="173">
        <v>0.21</v>
      </c>
      <c r="J32" s="172">
        <v>0</v>
      </c>
      <c r="K32" s="53"/>
    </row>
    <row r="33" spans="2:11" s="1" customFormat="1" ht="14.4" customHeight="1" hidden="1">
      <c r="B33" s="48"/>
      <c r="C33" s="49"/>
      <c r="D33" s="49"/>
      <c r="E33" s="57" t="s">
        <v>50</v>
      </c>
      <c r="F33" s="172">
        <f>ROUND(SUM(BH95:BH517),2)</f>
        <v>0</v>
      </c>
      <c r="G33" s="49"/>
      <c r="H33" s="49"/>
      <c r="I33" s="173">
        <v>0.15</v>
      </c>
      <c r="J33" s="172">
        <v>0</v>
      </c>
      <c r="K33" s="53"/>
    </row>
    <row r="34" spans="2:11" s="1" customFormat="1" ht="14.4" customHeight="1" hidden="1">
      <c r="B34" s="48"/>
      <c r="C34" s="49"/>
      <c r="D34" s="49"/>
      <c r="E34" s="57" t="s">
        <v>51</v>
      </c>
      <c r="F34" s="172">
        <f>ROUND(SUM(BI95:BI517),2)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183</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180</v>
      </c>
      <c r="D46" s="49"/>
      <c r="E46" s="49"/>
      <c r="F46" s="49"/>
      <c r="G46" s="49"/>
      <c r="H46" s="49"/>
      <c r="I46" s="159"/>
      <c r="J46" s="49"/>
      <c r="K46" s="53"/>
    </row>
    <row r="47" spans="2:11" s="1" customFormat="1" ht="17.25" customHeight="1">
      <c r="B47" s="48"/>
      <c r="C47" s="49"/>
      <c r="D47" s="49"/>
      <c r="E47" s="160" t="str">
        <f>E9</f>
        <v>O03 - O03- SPOJOVACÍ LÁVKA</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23. 1. 2018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184</v>
      </c>
      <c r="D54" s="174"/>
      <c r="E54" s="174"/>
      <c r="F54" s="174"/>
      <c r="G54" s="174"/>
      <c r="H54" s="174"/>
      <c r="I54" s="188"/>
      <c r="J54" s="189" t="s">
        <v>185</v>
      </c>
      <c r="K54" s="190"/>
    </row>
    <row r="55" spans="2:11" s="1" customFormat="1" ht="10.3" customHeight="1">
      <c r="B55" s="48"/>
      <c r="C55" s="49"/>
      <c r="D55" s="49"/>
      <c r="E55" s="49"/>
      <c r="F55" s="49"/>
      <c r="G55" s="49"/>
      <c r="H55" s="49"/>
      <c r="I55" s="159"/>
      <c r="J55" s="49"/>
      <c r="K55" s="53"/>
    </row>
    <row r="56" spans="2:47" s="1" customFormat="1" ht="29.25" customHeight="1">
      <c r="B56" s="48"/>
      <c r="C56" s="191" t="s">
        <v>186</v>
      </c>
      <c r="D56" s="49"/>
      <c r="E56" s="49"/>
      <c r="F56" s="49"/>
      <c r="G56" s="49"/>
      <c r="H56" s="49"/>
      <c r="I56" s="159"/>
      <c r="J56" s="170">
        <f>J95</f>
        <v>0</v>
      </c>
      <c r="K56" s="53"/>
      <c r="AU56" s="26" t="s">
        <v>187</v>
      </c>
    </row>
    <row r="57" spans="2:11" s="8" customFormat="1" ht="24.95" customHeight="1">
      <c r="B57" s="192"/>
      <c r="C57" s="193"/>
      <c r="D57" s="194" t="s">
        <v>188</v>
      </c>
      <c r="E57" s="195"/>
      <c r="F57" s="195"/>
      <c r="G57" s="195"/>
      <c r="H57" s="195"/>
      <c r="I57" s="196"/>
      <c r="J57" s="197">
        <f>J96</f>
        <v>0</v>
      </c>
      <c r="K57" s="198"/>
    </row>
    <row r="58" spans="2:11" s="9" customFormat="1" ht="19.9" customHeight="1">
      <c r="B58" s="199"/>
      <c r="C58" s="200"/>
      <c r="D58" s="201" t="s">
        <v>189</v>
      </c>
      <c r="E58" s="202"/>
      <c r="F58" s="202"/>
      <c r="G58" s="202"/>
      <c r="H58" s="202"/>
      <c r="I58" s="203"/>
      <c r="J58" s="204">
        <f>J97</f>
        <v>0</v>
      </c>
      <c r="K58" s="205"/>
    </row>
    <row r="59" spans="2:11" s="9" customFormat="1" ht="19.9" customHeight="1">
      <c r="B59" s="199"/>
      <c r="C59" s="200"/>
      <c r="D59" s="201" t="s">
        <v>359</v>
      </c>
      <c r="E59" s="202"/>
      <c r="F59" s="202"/>
      <c r="G59" s="202"/>
      <c r="H59" s="202"/>
      <c r="I59" s="203"/>
      <c r="J59" s="204">
        <f>J120</f>
        <v>0</v>
      </c>
      <c r="K59" s="205"/>
    </row>
    <row r="60" spans="2:11" s="9" customFormat="1" ht="19.9" customHeight="1">
      <c r="B60" s="199"/>
      <c r="C60" s="200"/>
      <c r="D60" s="201" t="s">
        <v>361</v>
      </c>
      <c r="E60" s="202"/>
      <c r="F60" s="202"/>
      <c r="G60" s="202"/>
      <c r="H60" s="202"/>
      <c r="I60" s="203"/>
      <c r="J60" s="204">
        <f>J163</f>
        <v>0</v>
      </c>
      <c r="K60" s="205"/>
    </row>
    <row r="61" spans="2:11" s="9" customFormat="1" ht="19.9" customHeight="1">
      <c r="B61" s="199"/>
      <c r="C61" s="200"/>
      <c r="D61" s="201" t="s">
        <v>362</v>
      </c>
      <c r="E61" s="202"/>
      <c r="F61" s="202"/>
      <c r="G61" s="202"/>
      <c r="H61" s="202"/>
      <c r="I61" s="203"/>
      <c r="J61" s="204">
        <f>J184</f>
        <v>0</v>
      </c>
      <c r="K61" s="205"/>
    </row>
    <row r="62" spans="2:11" s="9" customFormat="1" ht="19.9" customHeight="1">
      <c r="B62" s="199"/>
      <c r="C62" s="200"/>
      <c r="D62" s="201" t="s">
        <v>190</v>
      </c>
      <c r="E62" s="202"/>
      <c r="F62" s="202"/>
      <c r="G62" s="202"/>
      <c r="H62" s="202"/>
      <c r="I62" s="203"/>
      <c r="J62" s="204">
        <f>J236</f>
        <v>0</v>
      </c>
      <c r="K62" s="205"/>
    </row>
    <row r="63" spans="2:11" s="9" customFormat="1" ht="14.85" customHeight="1">
      <c r="B63" s="199"/>
      <c r="C63" s="200"/>
      <c r="D63" s="201" t="s">
        <v>363</v>
      </c>
      <c r="E63" s="202"/>
      <c r="F63" s="202"/>
      <c r="G63" s="202"/>
      <c r="H63" s="202"/>
      <c r="I63" s="203"/>
      <c r="J63" s="204">
        <f>J263</f>
        <v>0</v>
      </c>
      <c r="K63" s="205"/>
    </row>
    <row r="64" spans="2:11" s="9" customFormat="1" ht="14.85" customHeight="1">
      <c r="B64" s="199"/>
      <c r="C64" s="200"/>
      <c r="D64" s="201" t="s">
        <v>364</v>
      </c>
      <c r="E64" s="202"/>
      <c r="F64" s="202"/>
      <c r="G64" s="202"/>
      <c r="H64" s="202"/>
      <c r="I64" s="203"/>
      <c r="J64" s="204">
        <f>J278</f>
        <v>0</v>
      </c>
      <c r="K64" s="205"/>
    </row>
    <row r="65" spans="2:11" s="9" customFormat="1" ht="19.9" customHeight="1">
      <c r="B65" s="199"/>
      <c r="C65" s="200"/>
      <c r="D65" s="201" t="s">
        <v>191</v>
      </c>
      <c r="E65" s="202"/>
      <c r="F65" s="202"/>
      <c r="G65" s="202"/>
      <c r="H65" s="202"/>
      <c r="I65" s="203"/>
      <c r="J65" s="204">
        <f>J281</f>
        <v>0</v>
      </c>
      <c r="K65" s="205"/>
    </row>
    <row r="66" spans="2:11" s="8" customFormat="1" ht="24.95" customHeight="1">
      <c r="B66" s="192"/>
      <c r="C66" s="193"/>
      <c r="D66" s="194" t="s">
        <v>366</v>
      </c>
      <c r="E66" s="195"/>
      <c r="F66" s="195"/>
      <c r="G66" s="195"/>
      <c r="H66" s="195"/>
      <c r="I66" s="196"/>
      <c r="J66" s="197">
        <f>J296</f>
        <v>0</v>
      </c>
      <c r="K66" s="198"/>
    </row>
    <row r="67" spans="2:11" s="9" customFormat="1" ht="19.9" customHeight="1">
      <c r="B67" s="199"/>
      <c r="C67" s="200"/>
      <c r="D67" s="201" t="s">
        <v>368</v>
      </c>
      <c r="E67" s="202"/>
      <c r="F67" s="202"/>
      <c r="G67" s="202"/>
      <c r="H67" s="202"/>
      <c r="I67" s="203"/>
      <c r="J67" s="204">
        <f>J297</f>
        <v>0</v>
      </c>
      <c r="K67" s="205"/>
    </row>
    <row r="68" spans="2:11" s="9" customFormat="1" ht="19.9" customHeight="1">
      <c r="B68" s="199"/>
      <c r="C68" s="200"/>
      <c r="D68" s="201" t="s">
        <v>369</v>
      </c>
      <c r="E68" s="202"/>
      <c r="F68" s="202"/>
      <c r="G68" s="202"/>
      <c r="H68" s="202"/>
      <c r="I68" s="203"/>
      <c r="J68" s="204">
        <f>J366</f>
        <v>0</v>
      </c>
      <c r="K68" s="205"/>
    </row>
    <row r="69" spans="2:11" s="9" customFormat="1" ht="19.9" customHeight="1">
      <c r="B69" s="199"/>
      <c r="C69" s="200"/>
      <c r="D69" s="201" t="s">
        <v>373</v>
      </c>
      <c r="E69" s="202"/>
      <c r="F69" s="202"/>
      <c r="G69" s="202"/>
      <c r="H69" s="202"/>
      <c r="I69" s="203"/>
      <c r="J69" s="204">
        <f>J387</f>
        <v>0</v>
      </c>
      <c r="K69" s="205"/>
    </row>
    <row r="70" spans="2:11" s="9" customFormat="1" ht="19.9" customHeight="1">
      <c r="B70" s="199"/>
      <c r="C70" s="200"/>
      <c r="D70" s="201" t="s">
        <v>375</v>
      </c>
      <c r="E70" s="202"/>
      <c r="F70" s="202"/>
      <c r="G70" s="202"/>
      <c r="H70" s="202"/>
      <c r="I70" s="203"/>
      <c r="J70" s="204">
        <f>J409</f>
        <v>0</v>
      </c>
      <c r="K70" s="205"/>
    </row>
    <row r="71" spans="2:11" s="9" customFormat="1" ht="19.9" customHeight="1">
      <c r="B71" s="199"/>
      <c r="C71" s="200"/>
      <c r="D71" s="201" t="s">
        <v>376</v>
      </c>
      <c r="E71" s="202"/>
      <c r="F71" s="202"/>
      <c r="G71" s="202"/>
      <c r="H71" s="202"/>
      <c r="I71" s="203"/>
      <c r="J71" s="204">
        <f>J419</f>
        <v>0</v>
      </c>
      <c r="K71" s="205"/>
    </row>
    <row r="72" spans="2:11" s="9" customFormat="1" ht="19.9" customHeight="1">
      <c r="B72" s="199"/>
      <c r="C72" s="200"/>
      <c r="D72" s="201" t="s">
        <v>378</v>
      </c>
      <c r="E72" s="202"/>
      <c r="F72" s="202"/>
      <c r="G72" s="202"/>
      <c r="H72" s="202"/>
      <c r="I72" s="203"/>
      <c r="J72" s="204">
        <f>J433</f>
        <v>0</v>
      </c>
      <c r="K72" s="205"/>
    </row>
    <row r="73" spans="2:11" s="9" customFormat="1" ht="19.9" customHeight="1">
      <c r="B73" s="199"/>
      <c r="C73" s="200"/>
      <c r="D73" s="201" t="s">
        <v>377</v>
      </c>
      <c r="E73" s="202"/>
      <c r="F73" s="202"/>
      <c r="G73" s="202"/>
      <c r="H73" s="202"/>
      <c r="I73" s="203"/>
      <c r="J73" s="204">
        <f>J447</f>
        <v>0</v>
      </c>
      <c r="K73" s="205"/>
    </row>
    <row r="74" spans="2:11" s="9" customFormat="1" ht="19.9" customHeight="1">
      <c r="B74" s="199"/>
      <c r="C74" s="200"/>
      <c r="D74" s="201" t="s">
        <v>383</v>
      </c>
      <c r="E74" s="202"/>
      <c r="F74" s="202"/>
      <c r="G74" s="202"/>
      <c r="H74" s="202"/>
      <c r="I74" s="203"/>
      <c r="J74" s="204">
        <f>J463</f>
        <v>0</v>
      </c>
      <c r="K74" s="205"/>
    </row>
    <row r="75" spans="2:11" s="9" customFormat="1" ht="19.9" customHeight="1">
      <c r="B75" s="199"/>
      <c r="C75" s="200"/>
      <c r="D75" s="201" t="s">
        <v>379</v>
      </c>
      <c r="E75" s="202"/>
      <c r="F75" s="202"/>
      <c r="G75" s="202"/>
      <c r="H75" s="202"/>
      <c r="I75" s="203"/>
      <c r="J75" s="204">
        <f>J481</f>
        <v>0</v>
      </c>
      <c r="K75" s="205"/>
    </row>
    <row r="76" spans="2:11" s="1" customFormat="1" ht="21.8" customHeight="1">
      <c r="B76" s="48"/>
      <c r="C76" s="49"/>
      <c r="D76" s="49"/>
      <c r="E76" s="49"/>
      <c r="F76" s="49"/>
      <c r="G76" s="49"/>
      <c r="H76" s="49"/>
      <c r="I76" s="159"/>
      <c r="J76" s="49"/>
      <c r="K76" s="53"/>
    </row>
    <row r="77" spans="2:11" s="1" customFormat="1" ht="6.95" customHeight="1">
      <c r="B77" s="69"/>
      <c r="C77" s="70"/>
      <c r="D77" s="70"/>
      <c r="E77" s="70"/>
      <c r="F77" s="70"/>
      <c r="G77" s="70"/>
      <c r="H77" s="70"/>
      <c r="I77" s="181"/>
      <c r="J77" s="70"/>
      <c r="K77" s="71"/>
    </row>
    <row r="81" spans="2:12" s="1" customFormat="1" ht="6.95" customHeight="1">
      <c r="B81" s="72"/>
      <c r="C81" s="73"/>
      <c r="D81" s="73"/>
      <c r="E81" s="73"/>
      <c r="F81" s="73"/>
      <c r="G81" s="73"/>
      <c r="H81" s="73"/>
      <c r="I81" s="184"/>
      <c r="J81" s="73"/>
      <c r="K81" s="73"/>
      <c r="L81" s="74"/>
    </row>
    <row r="82" spans="2:12" s="1" customFormat="1" ht="36.95" customHeight="1">
      <c r="B82" s="48"/>
      <c r="C82" s="75" t="s">
        <v>192</v>
      </c>
      <c r="D82" s="76"/>
      <c r="E82" s="76"/>
      <c r="F82" s="76"/>
      <c r="G82" s="76"/>
      <c r="H82" s="76"/>
      <c r="I82" s="206"/>
      <c r="J82" s="76"/>
      <c r="K82" s="76"/>
      <c r="L82" s="74"/>
    </row>
    <row r="83" spans="2:12" s="1" customFormat="1" ht="6.95" customHeight="1">
      <c r="B83" s="48"/>
      <c r="C83" s="76"/>
      <c r="D83" s="76"/>
      <c r="E83" s="76"/>
      <c r="F83" s="76"/>
      <c r="G83" s="76"/>
      <c r="H83" s="76"/>
      <c r="I83" s="206"/>
      <c r="J83" s="76"/>
      <c r="K83" s="76"/>
      <c r="L83" s="74"/>
    </row>
    <row r="84" spans="2:12" s="1" customFormat="1" ht="14.4" customHeight="1">
      <c r="B84" s="48"/>
      <c r="C84" s="78" t="s">
        <v>19</v>
      </c>
      <c r="D84" s="76"/>
      <c r="E84" s="76"/>
      <c r="F84" s="76"/>
      <c r="G84" s="76"/>
      <c r="H84" s="76"/>
      <c r="I84" s="206"/>
      <c r="J84" s="76"/>
      <c r="K84" s="76"/>
      <c r="L84" s="74"/>
    </row>
    <row r="85" spans="2:12" s="1" customFormat="1" ht="16.5" customHeight="1">
      <c r="B85" s="48"/>
      <c r="C85" s="76"/>
      <c r="D85" s="76"/>
      <c r="E85" s="207" t="str">
        <f>E7</f>
        <v>PŘÍSTAVBA PAVILONU /odborné učebny/ 2. ZŠ Beroun Preislerova ul.</v>
      </c>
      <c r="F85" s="78"/>
      <c r="G85" s="78"/>
      <c r="H85" s="78"/>
      <c r="I85" s="206"/>
      <c r="J85" s="76"/>
      <c r="K85" s="76"/>
      <c r="L85" s="74"/>
    </row>
    <row r="86" spans="2:12" s="1" customFormat="1" ht="14.4" customHeight="1">
      <c r="B86" s="48"/>
      <c r="C86" s="78" t="s">
        <v>180</v>
      </c>
      <c r="D86" s="76"/>
      <c r="E86" s="76"/>
      <c r="F86" s="76"/>
      <c r="G86" s="76"/>
      <c r="H86" s="76"/>
      <c r="I86" s="206"/>
      <c r="J86" s="76"/>
      <c r="K86" s="76"/>
      <c r="L86" s="74"/>
    </row>
    <row r="87" spans="2:12" s="1" customFormat="1" ht="17.25" customHeight="1">
      <c r="B87" s="48"/>
      <c r="C87" s="76"/>
      <c r="D87" s="76"/>
      <c r="E87" s="84" t="str">
        <f>E9</f>
        <v>O03 - O03- SPOJOVACÍ LÁVKA</v>
      </c>
      <c r="F87" s="76"/>
      <c r="G87" s="76"/>
      <c r="H87" s="76"/>
      <c r="I87" s="206"/>
      <c r="J87" s="76"/>
      <c r="K87" s="76"/>
      <c r="L87" s="74"/>
    </row>
    <row r="88" spans="2:12" s="1" customFormat="1" ht="6.95" customHeight="1">
      <c r="B88" s="48"/>
      <c r="C88" s="76"/>
      <c r="D88" s="76"/>
      <c r="E88" s="76"/>
      <c r="F88" s="76"/>
      <c r="G88" s="76"/>
      <c r="H88" s="76"/>
      <c r="I88" s="206"/>
      <c r="J88" s="76"/>
      <c r="K88" s="76"/>
      <c r="L88" s="74"/>
    </row>
    <row r="89" spans="2:12" s="1" customFormat="1" ht="18" customHeight="1">
      <c r="B89" s="48"/>
      <c r="C89" s="78" t="s">
        <v>24</v>
      </c>
      <c r="D89" s="76"/>
      <c r="E89" s="76"/>
      <c r="F89" s="208" t="str">
        <f>F12</f>
        <v>Beroun, Preislerova ul.</v>
      </c>
      <c r="G89" s="76"/>
      <c r="H89" s="76"/>
      <c r="I89" s="209" t="s">
        <v>26</v>
      </c>
      <c r="J89" s="87" t="str">
        <f>IF(J12="","",J12)</f>
        <v>23. 1. 2018</v>
      </c>
      <c r="K89" s="76"/>
      <c r="L89" s="74"/>
    </row>
    <row r="90" spans="2:12" s="1" customFormat="1" ht="6.95" customHeight="1">
      <c r="B90" s="48"/>
      <c r="C90" s="76"/>
      <c r="D90" s="76"/>
      <c r="E90" s="76"/>
      <c r="F90" s="76"/>
      <c r="G90" s="76"/>
      <c r="H90" s="76"/>
      <c r="I90" s="206"/>
      <c r="J90" s="76"/>
      <c r="K90" s="76"/>
      <c r="L90" s="74"/>
    </row>
    <row r="91" spans="2:12" s="1" customFormat="1" ht="13.5">
      <c r="B91" s="48"/>
      <c r="C91" s="78" t="s">
        <v>28</v>
      </c>
      <c r="D91" s="76"/>
      <c r="E91" s="76"/>
      <c r="F91" s="208" t="str">
        <f>E15</f>
        <v>Město BEROUN, Husovo nám. 68, 26643</v>
      </c>
      <c r="G91" s="76"/>
      <c r="H91" s="76"/>
      <c r="I91" s="209" t="s">
        <v>35</v>
      </c>
      <c r="J91" s="208" t="str">
        <f>E21</f>
        <v>SPEKTRA s.r.o. Beroun,V Hlinkách 1548,26601</v>
      </c>
      <c r="K91" s="76"/>
      <c r="L91" s="74"/>
    </row>
    <row r="92" spans="2:12" s="1" customFormat="1" ht="14.4" customHeight="1">
      <c r="B92" s="48"/>
      <c r="C92" s="78" t="s">
        <v>33</v>
      </c>
      <c r="D92" s="76"/>
      <c r="E92" s="76"/>
      <c r="F92" s="208" t="str">
        <f>IF(E18="","",E18)</f>
        <v/>
      </c>
      <c r="G92" s="76"/>
      <c r="H92" s="76"/>
      <c r="I92" s="206"/>
      <c r="J92" s="76"/>
      <c r="K92" s="76"/>
      <c r="L92" s="74"/>
    </row>
    <row r="93" spans="2:12" s="1" customFormat="1" ht="10.3" customHeight="1">
      <c r="B93" s="48"/>
      <c r="C93" s="76"/>
      <c r="D93" s="76"/>
      <c r="E93" s="76"/>
      <c r="F93" s="76"/>
      <c r="G93" s="76"/>
      <c r="H93" s="76"/>
      <c r="I93" s="206"/>
      <c r="J93" s="76"/>
      <c r="K93" s="76"/>
      <c r="L93" s="74"/>
    </row>
    <row r="94" spans="2:20" s="10" customFormat="1" ht="29.25" customHeight="1">
      <c r="B94" s="210"/>
      <c r="C94" s="211" t="s">
        <v>193</v>
      </c>
      <c r="D94" s="212" t="s">
        <v>61</v>
      </c>
      <c r="E94" s="212" t="s">
        <v>57</v>
      </c>
      <c r="F94" s="212" t="s">
        <v>194</v>
      </c>
      <c r="G94" s="212" t="s">
        <v>195</v>
      </c>
      <c r="H94" s="212" t="s">
        <v>196</v>
      </c>
      <c r="I94" s="213" t="s">
        <v>197</v>
      </c>
      <c r="J94" s="212" t="s">
        <v>185</v>
      </c>
      <c r="K94" s="214" t="s">
        <v>198</v>
      </c>
      <c r="L94" s="215"/>
      <c r="M94" s="104" t="s">
        <v>199</v>
      </c>
      <c r="N94" s="105" t="s">
        <v>46</v>
      </c>
      <c r="O94" s="105" t="s">
        <v>200</v>
      </c>
      <c r="P94" s="105" t="s">
        <v>201</v>
      </c>
      <c r="Q94" s="105" t="s">
        <v>202</v>
      </c>
      <c r="R94" s="105" t="s">
        <v>203</v>
      </c>
      <c r="S94" s="105" t="s">
        <v>204</v>
      </c>
      <c r="T94" s="106" t="s">
        <v>205</v>
      </c>
    </row>
    <row r="95" spans="2:63" s="1" customFormat="1" ht="29.25" customHeight="1">
      <c r="B95" s="48"/>
      <c r="C95" s="110" t="s">
        <v>186</v>
      </c>
      <c r="D95" s="76"/>
      <c r="E95" s="76"/>
      <c r="F95" s="76"/>
      <c r="G95" s="76"/>
      <c r="H95" s="76"/>
      <c r="I95" s="206"/>
      <c r="J95" s="216">
        <f>BK95</f>
        <v>0</v>
      </c>
      <c r="K95" s="76"/>
      <c r="L95" s="74"/>
      <c r="M95" s="107"/>
      <c r="N95" s="108"/>
      <c r="O95" s="108"/>
      <c r="P95" s="217">
        <f>P96+P296</f>
        <v>0</v>
      </c>
      <c r="Q95" s="108"/>
      <c r="R95" s="217">
        <f>R96+R296</f>
        <v>111.0315662118</v>
      </c>
      <c r="S95" s="108"/>
      <c r="T95" s="218">
        <f>T96+T296</f>
        <v>10.282524999999998</v>
      </c>
      <c r="AT95" s="26" t="s">
        <v>75</v>
      </c>
      <c r="AU95" s="26" t="s">
        <v>187</v>
      </c>
      <c r="BK95" s="219">
        <f>BK96+BK296</f>
        <v>0</v>
      </c>
    </row>
    <row r="96" spans="2:63" s="11" customFormat="1" ht="37.4" customHeight="1">
      <c r="B96" s="220"/>
      <c r="C96" s="221"/>
      <c r="D96" s="222" t="s">
        <v>75</v>
      </c>
      <c r="E96" s="223" t="s">
        <v>206</v>
      </c>
      <c r="F96" s="223" t="s">
        <v>207</v>
      </c>
      <c r="G96" s="221"/>
      <c r="H96" s="221"/>
      <c r="I96" s="224"/>
      <c r="J96" s="225">
        <f>BK96</f>
        <v>0</v>
      </c>
      <c r="K96" s="221"/>
      <c r="L96" s="226"/>
      <c r="M96" s="227"/>
      <c r="N96" s="228"/>
      <c r="O96" s="228"/>
      <c r="P96" s="229">
        <f>P97+P120+P163+P184+P236+P281</f>
        <v>0</v>
      </c>
      <c r="Q96" s="228"/>
      <c r="R96" s="229">
        <f>R97+R120+R163+R184+R236+R281</f>
        <v>99.4746115218</v>
      </c>
      <c r="S96" s="228"/>
      <c r="T96" s="230">
        <f>T97+T120+T163+T184+T236+T281</f>
        <v>10.258524999999999</v>
      </c>
      <c r="AR96" s="231" t="s">
        <v>18</v>
      </c>
      <c r="AT96" s="232" t="s">
        <v>75</v>
      </c>
      <c r="AU96" s="232" t="s">
        <v>76</v>
      </c>
      <c r="AY96" s="231" t="s">
        <v>208</v>
      </c>
      <c r="BK96" s="233">
        <f>BK97+BK120+BK163+BK184+BK236+BK281</f>
        <v>0</v>
      </c>
    </row>
    <row r="97" spans="2:63" s="11" customFormat="1" ht="19.9" customHeight="1">
      <c r="B97" s="220"/>
      <c r="C97" s="221"/>
      <c r="D97" s="222" t="s">
        <v>75</v>
      </c>
      <c r="E97" s="234" t="s">
        <v>18</v>
      </c>
      <c r="F97" s="234" t="s">
        <v>209</v>
      </c>
      <c r="G97" s="221"/>
      <c r="H97" s="221"/>
      <c r="I97" s="224"/>
      <c r="J97" s="235">
        <f>BK97</f>
        <v>0</v>
      </c>
      <c r="K97" s="221"/>
      <c r="L97" s="226"/>
      <c r="M97" s="227"/>
      <c r="N97" s="228"/>
      <c r="O97" s="228"/>
      <c r="P97" s="229">
        <f>SUM(P98:P119)</f>
        <v>0</v>
      </c>
      <c r="Q97" s="228"/>
      <c r="R97" s="229">
        <f>SUM(R98:R119)</f>
        <v>0</v>
      </c>
      <c r="S97" s="228"/>
      <c r="T97" s="230">
        <f>SUM(T98:T119)</f>
        <v>0</v>
      </c>
      <c r="AR97" s="231" t="s">
        <v>18</v>
      </c>
      <c r="AT97" s="232" t="s">
        <v>75</v>
      </c>
      <c r="AU97" s="232" t="s">
        <v>18</v>
      </c>
      <c r="AY97" s="231" t="s">
        <v>208</v>
      </c>
      <c r="BK97" s="233">
        <f>SUM(BK98:BK119)</f>
        <v>0</v>
      </c>
    </row>
    <row r="98" spans="2:65" s="1" customFormat="1" ht="25.5" customHeight="1">
      <c r="B98" s="48"/>
      <c r="C98" s="236" t="s">
        <v>18</v>
      </c>
      <c r="D98" s="236" t="s">
        <v>210</v>
      </c>
      <c r="E98" s="237" t="s">
        <v>3259</v>
      </c>
      <c r="F98" s="238" t="s">
        <v>3260</v>
      </c>
      <c r="G98" s="239" t="s">
        <v>253</v>
      </c>
      <c r="H98" s="240">
        <v>51.999</v>
      </c>
      <c r="I98" s="241"/>
      <c r="J98" s="242">
        <f>ROUND(I98*H98,2)</f>
        <v>0</v>
      </c>
      <c r="K98" s="238" t="s">
        <v>214</v>
      </c>
      <c r="L98" s="74"/>
      <c r="M98" s="243" t="s">
        <v>22</v>
      </c>
      <c r="N98" s="244" t="s">
        <v>47</v>
      </c>
      <c r="O98" s="49"/>
      <c r="P98" s="245">
        <f>O98*H98</f>
        <v>0</v>
      </c>
      <c r="Q98" s="245">
        <v>0</v>
      </c>
      <c r="R98" s="245">
        <f>Q98*H98</f>
        <v>0</v>
      </c>
      <c r="S98" s="245">
        <v>0</v>
      </c>
      <c r="T98" s="246">
        <f>S98*H98</f>
        <v>0</v>
      </c>
      <c r="AR98" s="26" t="s">
        <v>121</v>
      </c>
      <c r="AT98" s="26" t="s">
        <v>210</v>
      </c>
      <c r="AU98" s="26" t="s">
        <v>85</v>
      </c>
      <c r="AY98" s="26" t="s">
        <v>208</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121</v>
      </c>
      <c r="BM98" s="26" t="s">
        <v>3261</v>
      </c>
    </row>
    <row r="99" spans="2:47" s="1" customFormat="1" ht="13.5">
      <c r="B99" s="48"/>
      <c r="C99" s="76"/>
      <c r="D99" s="248" t="s">
        <v>216</v>
      </c>
      <c r="E99" s="76"/>
      <c r="F99" s="249" t="s">
        <v>3262</v>
      </c>
      <c r="G99" s="76"/>
      <c r="H99" s="76"/>
      <c r="I99" s="206"/>
      <c r="J99" s="76"/>
      <c r="K99" s="76"/>
      <c r="L99" s="74"/>
      <c r="M99" s="250"/>
      <c r="N99" s="49"/>
      <c r="O99" s="49"/>
      <c r="P99" s="49"/>
      <c r="Q99" s="49"/>
      <c r="R99" s="49"/>
      <c r="S99" s="49"/>
      <c r="T99" s="97"/>
      <c r="AT99" s="26" t="s">
        <v>216</v>
      </c>
      <c r="AU99" s="26" t="s">
        <v>85</v>
      </c>
    </row>
    <row r="100" spans="2:51" s="14" customFormat="1" ht="13.5">
      <c r="B100" s="273"/>
      <c r="C100" s="274"/>
      <c r="D100" s="248" t="s">
        <v>218</v>
      </c>
      <c r="E100" s="275" t="s">
        <v>22</v>
      </c>
      <c r="F100" s="276" t="s">
        <v>3263</v>
      </c>
      <c r="G100" s="274"/>
      <c r="H100" s="275" t="s">
        <v>22</v>
      </c>
      <c r="I100" s="277"/>
      <c r="J100" s="274"/>
      <c r="K100" s="274"/>
      <c r="L100" s="278"/>
      <c r="M100" s="279"/>
      <c r="N100" s="280"/>
      <c r="O100" s="280"/>
      <c r="P100" s="280"/>
      <c r="Q100" s="280"/>
      <c r="R100" s="280"/>
      <c r="S100" s="280"/>
      <c r="T100" s="281"/>
      <c r="AT100" s="282" t="s">
        <v>218</v>
      </c>
      <c r="AU100" s="282" t="s">
        <v>85</v>
      </c>
      <c r="AV100" s="14" t="s">
        <v>18</v>
      </c>
      <c r="AW100" s="14" t="s">
        <v>39</v>
      </c>
      <c r="AX100" s="14" t="s">
        <v>76</v>
      </c>
      <c r="AY100" s="282" t="s">
        <v>208</v>
      </c>
    </row>
    <row r="101" spans="2:51" s="12" customFormat="1" ht="13.5">
      <c r="B101" s="251"/>
      <c r="C101" s="252"/>
      <c r="D101" s="248" t="s">
        <v>218</v>
      </c>
      <c r="E101" s="253" t="s">
        <v>22</v>
      </c>
      <c r="F101" s="254" t="s">
        <v>3264</v>
      </c>
      <c r="G101" s="252"/>
      <c r="H101" s="255">
        <v>16.209</v>
      </c>
      <c r="I101" s="256"/>
      <c r="J101" s="252"/>
      <c r="K101" s="252"/>
      <c r="L101" s="257"/>
      <c r="M101" s="258"/>
      <c r="N101" s="259"/>
      <c r="O101" s="259"/>
      <c r="P101" s="259"/>
      <c r="Q101" s="259"/>
      <c r="R101" s="259"/>
      <c r="S101" s="259"/>
      <c r="T101" s="260"/>
      <c r="AT101" s="261" t="s">
        <v>218</v>
      </c>
      <c r="AU101" s="261" t="s">
        <v>85</v>
      </c>
      <c r="AV101" s="12" t="s">
        <v>85</v>
      </c>
      <c r="AW101" s="12" t="s">
        <v>39</v>
      </c>
      <c r="AX101" s="12" t="s">
        <v>76</v>
      </c>
      <c r="AY101" s="261" t="s">
        <v>208</v>
      </c>
    </row>
    <row r="102" spans="2:51" s="12" customFormat="1" ht="13.5">
      <c r="B102" s="251"/>
      <c r="C102" s="252"/>
      <c r="D102" s="248" t="s">
        <v>218</v>
      </c>
      <c r="E102" s="253" t="s">
        <v>22</v>
      </c>
      <c r="F102" s="254" t="s">
        <v>3265</v>
      </c>
      <c r="G102" s="252"/>
      <c r="H102" s="255">
        <v>35.79</v>
      </c>
      <c r="I102" s="256"/>
      <c r="J102" s="252"/>
      <c r="K102" s="252"/>
      <c r="L102" s="257"/>
      <c r="M102" s="258"/>
      <c r="N102" s="259"/>
      <c r="O102" s="259"/>
      <c r="P102" s="259"/>
      <c r="Q102" s="259"/>
      <c r="R102" s="259"/>
      <c r="S102" s="259"/>
      <c r="T102" s="260"/>
      <c r="AT102" s="261" t="s">
        <v>218</v>
      </c>
      <c r="AU102" s="261" t="s">
        <v>85</v>
      </c>
      <c r="AV102" s="12" t="s">
        <v>85</v>
      </c>
      <c r="AW102" s="12" t="s">
        <v>39</v>
      </c>
      <c r="AX102" s="12" t="s">
        <v>76</v>
      </c>
      <c r="AY102" s="261" t="s">
        <v>208</v>
      </c>
    </row>
    <row r="103" spans="2:51" s="13" customFormat="1" ht="13.5">
      <c r="B103" s="262"/>
      <c r="C103" s="263"/>
      <c r="D103" s="248" t="s">
        <v>218</v>
      </c>
      <c r="E103" s="264" t="s">
        <v>22</v>
      </c>
      <c r="F103" s="265" t="s">
        <v>259</v>
      </c>
      <c r="G103" s="263"/>
      <c r="H103" s="266">
        <v>51.999</v>
      </c>
      <c r="I103" s="267"/>
      <c r="J103" s="263"/>
      <c r="K103" s="263"/>
      <c r="L103" s="268"/>
      <c r="M103" s="269"/>
      <c r="N103" s="270"/>
      <c r="O103" s="270"/>
      <c r="P103" s="270"/>
      <c r="Q103" s="270"/>
      <c r="R103" s="270"/>
      <c r="S103" s="270"/>
      <c r="T103" s="271"/>
      <c r="AT103" s="272" t="s">
        <v>218</v>
      </c>
      <c r="AU103" s="272" t="s">
        <v>85</v>
      </c>
      <c r="AV103" s="13" t="s">
        <v>121</v>
      </c>
      <c r="AW103" s="13" t="s">
        <v>39</v>
      </c>
      <c r="AX103" s="13" t="s">
        <v>18</v>
      </c>
      <c r="AY103" s="272" t="s">
        <v>208</v>
      </c>
    </row>
    <row r="104" spans="2:65" s="1" customFormat="1" ht="38.25" customHeight="1">
      <c r="B104" s="48"/>
      <c r="C104" s="236" t="s">
        <v>85</v>
      </c>
      <c r="D104" s="236" t="s">
        <v>210</v>
      </c>
      <c r="E104" s="237" t="s">
        <v>3266</v>
      </c>
      <c r="F104" s="238" t="s">
        <v>3267</v>
      </c>
      <c r="G104" s="239" t="s">
        <v>253</v>
      </c>
      <c r="H104" s="240">
        <v>51.999</v>
      </c>
      <c r="I104" s="241"/>
      <c r="J104" s="242">
        <f>ROUND(I104*H104,2)</f>
        <v>0</v>
      </c>
      <c r="K104" s="238" t="s">
        <v>214</v>
      </c>
      <c r="L104" s="74"/>
      <c r="M104" s="243" t="s">
        <v>22</v>
      </c>
      <c r="N104" s="244" t="s">
        <v>47</v>
      </c>
      <c r="O104" s="49"/>
      <c r="P104" s="245">
        <f>O104*H104</f>
        <v>0</v>
      </c>
      <c r="Q104" s="245">
        <v>0</v>
      </c>
      <c r="R104" s="245">
        <f>Q104*H104</f>
        <v>0</v>
      </c>
      <c r="S104" s="245">
        <v>0</v>
      </c>
      <c r="T104" s="246">
        <f>S104*H104</f>
        <v>0</v>
      </c>
      <c r="AR104" s="26" t="s">
        <v>121</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121</v>
      </c>
      <c r="BM104" s="26" t="s">
        <v>3268</v>
      </c>
    </row>
    <row r="105" spans="2:47" s="1" customFormat="1" ht="13.5">
      <c r="B105" s="48"/>
      <c r="C105" s="76"/>
      <c r="D105" s="248" t="s">
        <v>216</v>
      </c>
      <c r="E105" s="76"/>
      <c r="F105" s="249" t="s">
        <v>3262</v>
      </c>
      <c r="G105" s="76"/>
      <c r="H105" s="76"/>
      <c r="I105" s="206"/>
      <c r="J105" s="76"/>
      <c r="K105" s="76"/>
      <c r="L105" s="74"/>
      <c r="M105" s="250"/>
      <c r="N105" s="49"/>
      <c r="O105" s="49"/>
      <c r="P105" s="49"/>
      <c r="Q105" s="49"/>
      <c r="R105" s="49"/>
      <c r="S105" s="49"/>
      <c r="T105" s="97"/>
      <c r="AT105" s="26" t="s">
        <v>216</v>
      </c>
      <c r="AU105" s="26" t="s">
        <v>85</v>
      </c>
    </row>
    <row r="106" spans="2:65" s="1" customFormat="1" ht="38.25" customHeight="1">
      <c r="B106" s="48"/>
      <c r="C106" s="236" t="s">
        <v>104</v>
      </c>
      <c r="D106" s="236" t="s">
        <v>210</v>
      </c>
      <c r="E106" s="237" t="s">
        <v>440</v>
      </c>
      <c r="F106" s="238" t="s">
        <v>441</v>
      </c>
      <c r="G106" s="239" t="s">
        <v>253</v>
      </c>
      <c r="H106" s="240">
        <v>17.1</v>
      </c>
      <c r="I106" s="241"/>
      <c r="J106" s="242">
        <f>ROUND(I106*H106,2)</f>
        <v>0</v>
      </c>
      <c r="K106" s="238" t="s">
        <v>214</v>
      </c>
      <c r="L106" s="74"/>
      <c r="M106" s="243" t="s">
        <v>22</v>
      </c>
      <c r="N106" s="244" t="s">
        <v>47</v>
      </c>
      <c r="O106" s="49"/>
      <c r="P106" s="245">
        <f>O106*H106</f>
        <v>0</v>
      </c>
      <c r="Q106" s="245">
        <v>0</v>
      </c>
      <c r="R106" s="245">
        <f>Q106*H106</f>
        <v>0</v>
      </c>
      <c r="S106" s="245">
        <v>0</v>
      </c>
      <c r="T106" s="246">
        <f>S106*H106</f>
        <v>0</v>
      </c>
      <c r="AR106" s="26" t="s">
        <v>121</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121</v>
      </c>
      <c r="BM106" s="26" t="s">
        <v>3269</v>
      </c>
    </row>
    <row r="107" spans="2:47" s="1" customFormat="1" ht="13.5">
      <c r="B107" s="48"/>
      <c r="C107" s="76"/>
      <c r="D107" s="248" t="s">
        <v>216</v>
      </c>
      <c r="E107" s="76"/>
      <c r="F107" s="249" t="s">
        <v>3270</v>
      </c>
      <c r="G107" s="76"/>
      <c r="H107" s="76"/>
      <c r="I107" s="206"/>
      <c r="J107" s="76"/>
      <c r="K107" s="76"/>
      <c r="L107" s="74"/>
      <c r="M107" s="250"/>
      <c r="N107" s="49"/>
      <c r="O107" s="49"/>
      <c r="P107" s="49"/>
      <c r="Q107" s="49"/>
      <c r="R107" s="49"/>
      <c r="S107" s="49"/>
      <c r="T107" s="97"/>
      <c r="AT107" s="26" t="s">
        <v>216</v>
      </c>
      <c r="AU107" s="26" t="s">
        <v>85</v>
      </c>
    </row>
    <row r="108" spans="2:51" s="12" customFormat="1" ht="13.5">
      <c r="B108" s="251"/>
      <c r="C108" s="252"/>
      <c r="D108" s="248" t="s">
        <v>218</v>
      </c>
      <c r="E108" s="253" t="s">
        <v>22</v>
      </c>
      <c r="F108" s="254" t="s">
        <v>3271</v>
      </c>
      <c r="G108" s="252"/>
      <c r="H108" s="255">
        <v>17.1</v>
      </c>
      <c r="I108" s="256"/>
      <c r="J108" s="252"/>
      <c r="K108" s="252"/>
      <c r="L108" s="257"/>
      <c r="M108" s="258"/>
      <c r="N108" s="259"/>
      <c r="O108" s="259"/>
      <c r="P108" s="259"/>
      <c r="Q108" s="259"/>
      <c r="R108" s="259"/>
      <c r="S108" s="259"/>
      <c r="T108" s="260"/>
      <c r="AT108" s="261" t="s">
        <v>218</v>
      </c>
      <c r="AU108" s="261" t="s">
        <v>85</v>
      </c>
      <c r="AV108" s="12" t="s">
        <v>85</v>
      </c>
      <c r="AW108" s="12" t="s">
        <v>39</v>
      </c>
      <c r="AX108" s="12" t="s">
        <v>18</v>
      </c>
      <c r="AY108" s="261" t="s">
        <v>208</v>
      </c>
    </row>
    <row r="109" spans="2:65" s="1" customFormat="1" ht="25.5" customHeight="1">
      <c r="B109" s="48"/>
      <c r="C109" s="236" t="s">
        <v>121</v>
      </c>
      <c r="D109" s="236" t="s">
        <v>210</v>
      </c>
      <c r="E109" s="237" t="s">
        <v>3272</v>
      </c>
      <c r="F109" s="238" t="s">
        <v>3273</v>
      </c>
      <c r="G109" s="239" t="s">
        <v>253</v>
      </c>
      <c r="H109" s="240">
        <v>17.1</v>
      </c>
      <c r="I109" s="241"/>
      <c r="J109" s="242">
        <f>ROUND(I109*H109,2)</f>
        <v>0</v>
      </c>
      <c r="K109" s="238" t="s">
        <v>214</v>
      </c>
      <c r="L109" s="74"/>
      <c r="M109" s="243" t="s">
        <v>22</v>
      </c>
      <c r="N109" s="244" t="s">
        <v>47</v>
      </c>
      <c r="O109" s="49"/>
      <c r="P109" s="245">
        <f>O109*H109</f>
        <v>0</v>
      </c>
      <c r="Q109" s="245">
        <v>0</v>
      </c>
      <c r="R109" s="245">
        <f>Q109*H109</f>
        <v>0</v>
      </c>
      <c r="S109" s="245">
        <v>0</v>
      </c>
      <c r="T109" s="246">
        <f>S109*H109</f>
        <v>0</v>
      </c>
      <c r="AR109" s="26" t="s">
        <v>121</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121</v>
      </c>
      <c r="BM109" s="26" t="s">
        <v>3274</v>
      </c>
    </row>
    <row r="110" spans="2:47" s="1" customFormat="1" ht="13.5">
      <c r="B110" s="48"/>
      <c r="C110" s="76"/>
      <c r="D110" s="248" t="s">
        <v>216</v>
      </c>
      <c r="E110" s="76"/>
      <c r="F110" s="249" t="s">
        <v>452</v>
      </c>
      <c r="G110" s="76"/>
      <c r="H110" s="76"/>
      <c r="I110" s="206"/>
      <c r="J110" s="76"/>
      <c r="K110" s="76"/>
      <c r="L110" s="74"/>
      <c r="M110" s="250"/>
      <c r="N110" s="49"/>
      <c r="O110" s="49"/>
      <c r="P110" s="49"/>
      <c r="Q110" s="49"/>
      <c r="R110" s="49"/>
      <c r="S110" s="49"/>
      <c r="T110" s="97"/>
      <c r="AT110" s="26" t="s">
        <v>216</v>
      </c>
      <c r="AU110" s="26" t="s">
        <v>85</v>
      </c>
    </row>
    <row r="111" spans="2:65" s="1" customFormat="1" ht="16.5" customHeight="1">
      <c r="B111" s="48"/>
      <c r="C111" s="236" t="s">
        <v>233</v>
      </c>
      <c r="D111" s="236" t="s">
        <v>210</v>
      </c>
      <c r="E111" s="237" t="s">
        <v>3275</v>
      </c>
      <c r="F111" s="238" t="s">
        <v>3276</v>
      </c>
      <c r="G111" s="239" t="s">
        <v>253</v>
      </c>
      <c r="H111" s="240">
        <v>17.1</v>
      </c>
      <c r="I111" s="241"/>
      <c r="J111" s="242">
        <f>ROUND(I111*H111,2)</f>
        <v>0</v>
      </c>
      <c r="K111" s="238" t="s">
        <v>214</v>
      </c>
      <c r="L111" s="74"/>
      <c r="M111" s="243" t="s">
        <v>22</v>
      </c>
      <c r="N111" s="244" t="s">
        <v>47</v>
      </c>
      <c r="O111" s="49"/>
      <c r="P111" s="245">
        <f>O111*H111</f>
        <v>0</v>
      </c>
      <c r="Q111" s="245">
        <v>0</v>
      </c>
      <c r="R111" s="245">
        <f>Q111*H111</f>
        <v>0</v>
      </c>
      <c r="S111" s="245">
        <v>0</v>
      </c>
      <c r="T111" s="246">
        <f>S111*H111</f>
        <v>0</v>
      </c>
      <c r="AR111" s="26" t="s">
        <v>121</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121</v>
      </c>
      <c r="BM111" s="26" t="s">
        <v>3277</v>
      </c>
    </row>
    <row r="112" spans="2:47" s="1" customFormat="1" ht="13.5">
      <c r="B112" s="48"/>
      <c r="C112" s="76"/>
      <c r="D112" s="248" t="s">
        <v>216</v>
      </c>
      <c r="E112" s="76"/>
      <c r="F112" s="249" t="s">
        <v>456</v>
      </c>
      <c r="G112" s="76"/>
      <c r="H112" s="76"/>
      <c r="I112" s="206"/>
      <c r="J112" s="76"/>
      <c r="K112" s="76"/>
      <c r="L112" s="74"/>
      <c r="M112" s="250"/>
      <c r="N112" s="49"/>
      <c r="O112" s="49"/>
      <c r="P112" s="49"/>
      <c r="Q112" s="49"/>
      <c r="R112" s="49"/>
      <c r="S112" s="49"/>
      <c r="T112" s="97"/>
      <c r="AT112" s="26" t="s">
        <v>216</v>
      </c>
      <c r="AU112" s="26" t="s">
        <v>85</v>
      </c>
    </row>
    <row r="113" spans="2:65" s="1" customFormat="1" ht="16.5" customHeight="1">
      <c r="B113" s="48"/>
      <c r="C113" s="236" t="s">
        <v>238</v>
      </c>
      <c r="D113" s="236" t="s">
        <v>210</v>
      </c>
      <c r="E113" s="237" t="s">
        <v>453</v>
      </c>
      <c r="F113" s="238" t="s">
        <v>454</v>
      </c>
      <c r="G113" s="239" t="s">
        <v>340</v>
      </c>
      <c r="H113" s="240">
        <v>30.78</v>
      </c>
      <c r="I113" s="241"/>
      <c r="J113" s="242">
        <f>ROUND(I113*H113,2)</f>
        <v>0</v>
      </c>
      <c r="K113" s="238" t="s">
        <v>214</v>
      </c>
      <c r="L113" s="74"/>
      <c r="M113" s="243" t="s">
        <v>22</v>
      </c>
      <c r="N113" s="244" t="s">
        <v>47</v>
      </c>
      <c r="O113" s="49"/>
      <c r="P113" s="245">
        <f>O113*H113</f>
        <v>0</v>
      </c>
      <c r="Q113" s="245">
        <v>0</v>
      </c>
      <c r="R113" s="245">
        <f>Q113*H113</f>
        <v>0</v>
      </c>
      <c r="S113" s="245">
        <v>0</v>
      </c>
      <c r="T113" s="246">
        <f>S113*H113</f>
        <v>0</v>
      </c>
      <c r="AR113" s="26" t="s">
        <v>121</v>
      </c>
      <c r="AT113" s="26" t="s">
        <v>210</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121</v>
      </c>
      <c r="BM113" s="26" t="s">
        <v>3278</v>
      </c>
    </row>
    <row r="114" spans="2:47" s="1" customFormat="1" ht="13.5">
      <c r="B114" s="48"/>
      <c r="C114" s="76"/>
      <c r="D114" s="248" t="s">
        <v>216</v>
      </c>
      <c r="E114" s="76"/>
      <c r="F114" s="249" t="s">
        <v>456</v>
      </c>
      <c r="G114" s="76"/>
      <c r="H114" s="76"/>
      <c r="I114" s="206"/>
      <c r="J114" s="76"/>
      <c r="K114" s="76"/>
      <c r="L114" s="74"/>
      <c r="M114" s="250"/>
      <c r="N114" s="49"/>
      <c r="O114" s="49"/>
      <c r="P114" s="49"/>
      <c r="Q114" s="49"/>
      <c r="R114" s="49"/>
      <c r="S114" s="49"/>
      <c r="T114" s="97"/>
      <c r="AT114" s="26" t="s">
        <v>216</v>
      </c>
      <c r="AU114" s="26" t="s">
        <v>85</v>
      </c>
    </row>
    <row r="115" spans="2:51" s="12" customFormat="1" ht="13.5">
      <c r="B115" s="251"/>
      <c r="C115" s="252"/>
      <c r="D115" s="248" t="s">
        <v>218</v>
      </c>
      <c r="E115" s="253" t="s">
        <v>22</v>
      </c>
      <c r="F115" s="254" t="s">
        <v>3279</v>
      </c>
      <c r="G115" s="252"/>
      <c r="H115" s="255">
        <v>30.78</v>
      </c>
      <c r="I115" s="256"/>
      <c r="J115" s="252"/>
      <c r="K115" s="252"/>
      <c r="L115" s="257"/>
      <c r="M115" s="258"/>
      <c r="N115" s="259"/>
      <c r="O115" s="259"/>
      <c r="P115" s="259"/>
      <c r="Q115" s="259"/>
      <c r="R115" s="259"/>
      <c r="S115" s="259"/>
      <c r="T115" s="260"/>
      <c r="AT115" s="261" t="s">
        <v>218</v>
      </c>
      <c r="AU115" s="261" t="s">
        <v>85</v>
      </c>
      <c r="AV115" s="12" t="s">
        <v>85</v>
      </c>
      <c r="AW115" s="12" t="s">
        <v>39</v>
      </c>
      <c r="AX115" s="12" t="s">
        <v>18</v>
      </c>
      <c r="AY115" s="261" t="s">
        <v>208</v>
      </c>
    </row>
    <row r="116" spans="2:65" s="1" customFormat="1" ht="25.5" customHeight="1">
      <c r="B116" s="48"/>
      <c r="C116" s="236" t="s">
        <v>244</v>
      </c>
      <c r="D116" s="236" t="s">
        <v>210</v>
      </c>
      <c r="E116" s="237" t="s">
        <v>458</v>
      </c>
      <c r="F116" s="238" t="s">
        <v>3280</v>
      </c>
      <c r="G116" s="239" t="s">
        <v>253</v>
      </c>
      <c r="H116" s="240">
        <v>34.899</v>
      </c>
      <c r="I116" s="241"/>
      <c r="J116" s="242">
        <f>ROUND(I116*H116,2)</f>
        <v>0</v>
      </c>
      <c r="K116" s="238" t="s">
        <v>242</v>
      </c>
      <c r="L116" s="74"/>
      <c r="M116" s="243" t="s">
        <v>22</v>
      </c>
      <c r="N116" s="244" t="s">
        <v>47</v>
      </c>
      <c r="O116" s="49"/>
      <c r="P116" s="245">
        <f>O116*H116</f>
        <v>0</v>
      </c>
      <c r="Q116" s="245">
        <v>0</v>
      </c>
      <c r="R116" s="245">
        <f>Q116*H116</f>
        <v>0</v>
      </c>
      <c r="S116" s="245">
        <v>0</v>
      </c>
      <c r="T116" s="246">
        <f>S116*H116</f>
        <v>0</v>
      </c>
      <c r="AR116" s="26" t="s">
        <v>121</v>
      </c>
      <c r="AT116" s="26" t="s">
        <v>210</v>
      </c>
      <c r="AU116" s="26" t="s">
        <v>85</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121</v>
      </c>
      <c r="BM116" s="26" t="s">
        <v>3281</v>
      </c>
    </row>
    <row r="117" spans="2:51" s="12" customFormat="1" ht="13.5">
      <c r="B117" s="251"/>
      <c r="C117" s="252"/>
      <c r="D117" s="248" t="s">
        <v>218</v>
      </c>
      <c r="E117" s="253" t="s">
        <v>22</v>
      </c>
      <c r="F117" s="254" t="s">
        <v>3282</v>
      </c>
      <c r="G117" s="252"/>
      <c r="H117" s="255">
        <v>51.999</v>
      </c>
      <c r="I117" s="256"/>
      <c r="J117" s="252"/>
      <c r="K117" s="252"/>
      <c r="L117" s="257"/>
      <c r="M117" s="258"/>
      <c r="N117" s="259"/>
      <c r="O117" s="259"/>
      <c r="P117" s="259"/>
      <c r="Q117" s="259"/>
      <c r="R117" s="259"/>
      <c r="S117" s="259"/>
      <c r="T117" s="260"/>
      <c r="AT117" s="261" t="s">
        <v>218</v>
      </c>
      <c r="AU117" s="261" t="s">
        <v>85</v>
      </c>
      <c r="AV117" s="12" t="s">
        <v>85</v>
      </c>
      <c r="AW117" s="12" t="s">
        <v>39</v>
      </c>
      <c r="AX117" s="12" t="s">
        <v>76</v>
      </c>
      <c r="AY117" s="261" t="s">
        <v>208</v>
      </c>
    </row>
    <row r="118" spans="2:51" s="12" customFormat="1" ht="13.5">
      <c r="B118" s="251"/>
      <c r="C118" s="252"/>
      <c r="D118" s="248" t="s">
        <v>218</v>
      </c>
      <c r="E118" s="253" t="s">
        <v>22</v>
      </c>
      <c r="F118" s="254" t="s">
        <v>3283</v>
      </c>
      <c r="G118" s="252"/>
      <c r="H118" s="255">
        <v>-17.1</v>
      </c>
      <c r="I118" s="256"/>
      <c r="J118" s="252"/>
      <c r="K118" s="252"/>
      <c r="L118" s="257"/>
      <c r="M118" s="258"/>
      <c r="N118" s="259"/>
      <c r="O118" s="259"/>
      <c r="P118" s="259"/>
      <c r="Q118" s="259"/>
      <c r="R118" s="259"/>
      <c r="S118" s="259"/>
      <c r="T118" s="260"/>
      <c r="AT118" s="261" t="s">
        <v>218</v>
      </c>
      <c r="AU118" s="261" t="s">
        <v>85</v>
      </c>
      <c r="AV118" s="12" t="s">
        <v>85</v>
      </c>
      <c r="AW118" s="12" t="s">
        <v>39</v>
      </c>
      <c r="AX118" s="12" t="s">
        <v>76</v>
      </c>
      <c r="AY118" s="261" t="s">
        <v>208</v>
      </c>
    </row>
    <row r="119" spans="2:51" s="13" customFormat="1" ht="13.5">
      <c r="B119" s="262"/>
      <c r="C119" s="263"/>
      <c r="D119" s="248" t="s">
        <v>218</v>
      </c>
      <c r="E119" s="264" t="s">
        <v>22</v>
      </c>
      <c r="F119" s="265" t="s">
        <v>259</v>
      </c>
      <c r="G119" s="263"/>
      <c r="H119" s="266">
        <v>34.899</v>
      </c>
      <c r="I119" s="267"/>
      <c r="J119" s="263"/>
      <c r="K119" s="263"/>
      <c r="L119" s="268"/>
      <c r="M119" s="269"/>
      <c r="N119" s="270"/>
      <c r="O119" s="270"/>
      <c r="P119" s="270"/>
      <c r="Q119" s="270"/>
      <c r="R119" s="270"/>
      <c r="S119" s="270"/>
      <c r="T119" s="271"/>
      <c r="AT119" s="272" t="s">
        <v>218</v>
      </c>
      <c r="AU119" s="272" t="s">
        <v>85</v>
      </c>
      <c r="AV119" s="13" t="s">
        <v>121</v>
      </c>
      <c r="AW119" s="13" t="s">
        <v>39</v>
      </c>
      <c r="AX119" s="13" t="s">
        <v>18</v>
      </c>
      <c r="AY119" s="272" t="s">
        <v>208</v>
      </c>
    </row>
    <row r="120" spans="2:63" s="11" customFormat="1" ht="29.85" customHeight="1">
      <c r="B120" s="220"/>
      <c r="C120" s="221"/>
      <c r="D120" s="222" t="s">
        <v>75</v>
      </c>
      <c r="E120" s="234" t="s">
        <v>85</v>
      </c>
      <c r="F120" s="234" t="s">
        <v>494</v>
      </c>
      <c r="G120" s="221"/>
      <c r="H120" s="221"/>
      <c r="I120" s="224"/>
      <c r="J120" s="235">
        <f>BK120</f>
        <v>0</v>
      </c>
      <c r="K120" s="221"/>
      <c r="L120" s="226"/>
      <c r="M120" s="227"/>
      <c r="N120" s="228"/>
      <c r="O120" s="228"/>
      <c r="P120" s="229">
        <f>SUM(P121:P162)</f>
        <v>0</v>
      </c>
      <c r="Q120" s="228"/>
      <c r="R120" s="229">
        <f>SUM(R121:R162)</f>
        <v>43.708298774999996</v>
      </c>
      <c r="S120" s="228"/>
      <c r="T120" s="230">
        <f>SUM(T121:T162)</f>
        <v>0</v>
      </c>
      <c r="AR120" s="231" t="s">
        <v>18</v>
      </c>
      <c r="AT120" s="232" t="s">
        <v>75</v>
      </c>
      <c r="AU120" s="232" t="s">
        <v>18</v>
      </c>
      <c r="AY120" s="231" t="s">
        <v>208</v>
      </c>
      <c r="BK120" s="233">
        <f>SUM(BK121:BK162)</f>
        <v>0</v>
      </c>
    </row>
    <row r="121" spans="2:65" s="1" customFormat="1" ht="38.25" customHeight="1">
      <c r="B121" s="48"/>
      <c r="C121" s="236" t="s">
        <v>250</v>
      </c>
      <c r="D121" s="236" t="s">
        <v>210</v>
      </c>
      <c r="E121" s="237" t="s">
        <v>3284</v>
      </c>
      <c r="F121" s="238" t="s">
        <v>3285</v>
      </c>
      <c r="G121" s="239" t="s">
        <v>253</v>
      </c>
      <c r="H121" s="240">
        <v>2.34</v>
      </c>
      <c r="I121" s="241"/>
      <c r="J121" s="242">
        <f>ROUND(I121*H121,2)</f>
        <v>0</v>
      </c>
      <c r="K121" s="238" t="s">
        <v>214</v>
      </c>
      <c r="L121" s="74"/>
      <c r="M121" s="243" t="s">
        <v>22</v>
      </c>
      <c r="N121" s="244" t="s">
        <v>47</v>
      </c>
      <c r="O121" s="49"/>
      <c r="P121" s="245">
        <f>O121*H121</f>
        <v>0</v>
      </c>
      <c r="Q121" s="245">
        <v>2.25634</v>
      </c>
      <c r="R121" s="245">
        <f>Q121*H121</f>
        <v>5.279835599999999</v>
      </c>
      <c r="S121" s="245">
        <v>0</v>
      </c>
      <c r="T121" s="246">
        <f>S121*H121</f>
        <v>0</v>
      </c>
      <c r="AR121" s="26" t="s">
        <v>121</v>
      </c>
      <c r="AT121" s="26" t="s">
        <v>210</v>
      </c>
      <c r="AU121" s="26" t="s">
        <v>85</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121</v>
      </c>
      <c r="BM121" s="26" t="s">
        <v>3286</v>
      </c>
    </row>
    <row r="122" spans="2:51" s="14" customFormat="1" ht="13.5">
      <c r="B122" s="273"/>
      <c r="C122" s="274"/>
      <c r="D122" s="248" t="s">
        <v>218</v>
      </c>
      <c r="E122" s="275" t="s">
        <v>22</v>
      </c>
      <c r="F122" s="276" t="s">
        <v>3287</v>
      </c>
      <c r="G122" s="274"/>
      <c r="H122" s="275" t="s">
        <v>22</v>
      </c>
      <c r="I122" s="277"/>
      <c r="J122" s="274"/>
      <c r="K122" s="274"/>
      <c r="L122" s="278"/>
      <c r="M122" s="279"/>
      <c r="N122" s="280"/>
      <c r="O122" s="280"/>
      <c r="P122" s="280"/>
      <c r="Q122" s="280"/>
      <c r="R122" s="280"/>
      <c r="S122" s="280"/>
      <c r="T122" s="281"/>
      <c r="AT122" s="282" t="s">
        <v>218</v>
      </c>
      <c r="AU122" s="282" t="s">
        <v>85</v>
      </c>
      <c r="AV122" s="14" t="s">
        <v>18</v>
      </c>
      <c r="AW122" s="14" t="s">
        <v>39</v>
      </c>
      <c r="AX122" s="14" t="s">
        <v>76</v>
      </c>
      <c r="AY122" s="282" t="s">
        <v>208</v>
      </c>
    </row>
    <row r="123" spans="2:51" s="12" customFormat="1" ht="13.5">
      <c r="B123" s="251"/>
      <c r="C123" s="252"/>
      <c r="D123" s="248" t="s">
        <v>218</v>
      </c>
      <c r="E123" s="253" t="s">
        <v>22</v>
      </c>
      <c r="F123" s="254" t="s">
        <v>3288</v>
      </c>
      <c r="G123" s="252"/>
      <c r="H123" s="255">
        <v>2.34</v>
      </c>
      <c r="I123" s="256"/>
      <c r="J123" s="252"/>
      <c r="K123" s="252"/>
      <c r="L123" s="257"/>
      <c r="M123" s="258"/>
      <c r="N123" s="259"/>
      <c r="O123" s="259"/>
      <c r="P123" s="259"/>
      <c r="Q123" s="259"/>
      <c r="R123" s="259"/>
      <c r="S123" s="259"/>
      <c r="T123" s="260"/>
      <c r="AT123" s="261" t="s">
        <v>218</v>
      </c>
      <c r="AU123" s="261" t="s">
        <v>85</v>
      </c>
      <c r="AV123" s="12" t="s">
        <v>85</v>
      </c>
      <c r="AW123" s="12" t="s">
        <v>39</v>
      </c>
      <c r="AX123" s="12" t="s">
        <v>18</v>
      </c>
      <c r="AY123" s="261" t="s">
        <v>208</v>
      </c>
    </row>
    <row r="124" spans="2:65" s="1" customFormat="1" ht="25.5" customHeight="1">
      <c r="B124" s="48"/>
      <c r="C124" s="236" t="s">
        <v>260</v>
      </c>
      <c r="D124" s="236" t="s">
        <v>210</v>
      </c>
      <c r="E124" s="237" t="s">
        <v>3289</v>
      </c>
      <c r="F124" s="238" t="s">
        <v>3290</v>
      </c>
      <c r="G124" s="239" t="s">
        <v>253</v>
      </c>
      <c r="H124" s="240">
        <v>9.36</v>
      </c>
      <c r="I124" s="241"/>
      <c r="J124" s="242">
        <f>ROUND(I124*H124,2)</f>
        <v>0</v>
      </c>
      <c r="K124" s="238" t="s">
        <v>214</v>
      </c>
      <c r="L124" s="74"/>
      <c r="M124" s="243" t="s">
        <v>22</v>
      </c>
      <c r="N124" s="244" t="s">
        <v>47</v>
      </c>
      <c r="O124" s="49"/>
      <c r="P124" s="245">
        <f>O124*H124</f>
        <v>0</v>
      </c>
      <c r="Q124" s="245">
        <v>2.45329</v>
      </c>
      <c r="R124" s="245">
        <f>Q124*H124</f>
        <v>22.9627944</v>
      </c>
      <c r="S124" s="245">
        <v>0</v>
      </c>
      <c r="T124" s="246">
        <f>S124*H124</f>
        <v>0</v>
      </c>
      <c r="AR124" s="26" t="s">
        <v>121</v>
      </c>
      <c r="AT124" s="26" t="s">
        <v>210</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121</v>
      </c>
      <c r="BM124" s="26" t="s">
        <v>3291</v>
      </c>
    </row>
    <row r="125" spans="2:47" s="1" customFormat="1" ht="13.5">
      <c r="B125" s="48"/>
      <c r="C125" s="76"/>
      <c r="D125" s="248" t="s">
        <v>216</v>
      </c>
      <c r="E125" s="76"/>
      <c r="F125" s="249" t="s">
        <v>526</v>
      </c>
      <c r="G125" s="76"/>
      <c r="H125" s="76"/>
      <c r="I125" s="206"/>
      <c r="J125" s="76"/>
      <c r="K125" s="76"/>
      <c r="L125" s="74"/>
      <c r="M125" s="250"/>
      <c r="N125" s="49"/>
      <c r="O125" s="49"/>
      <c r="P125" s="49"/>
      <c r="Q125" s="49"/>
      <c r="R125" s="49"/>
      <c r="S125" s="49"/>
      <c r="T125" s="97"/>
      <c r="AT125" s="26" t="s">
        <v>216</v>
      </c>
      <c r="AU125" s="26" t="s">
        <v>85</v>
      </c>
    </row>
    <row r="126" spans="2:51" s="14" customFormat="1" ht="13.5">
      <c r="B126" s="273"/>
      <c r="C126" s="274"/>
      <c r="D126" s="248" t="s">
        <v>218</v>
      </c>
      <c r="E126" s="275" t="s">
        <v>22</v>
      </c>
      <c r="F126" s="276" t="s">
        <v>3292</v>
      </c>
      <c r="G126" s="274"/>
      <c r="H126" s="275" t="s">
        <v>22</v>
      </c>
      <c r="I126" s="277"/>
      <c r="J126" s="274"/>
      <c r="K126" s="274"/>
      <c r="L126" s="278"/>
      <c r="M126" s="279"/>
      <c r="N126" s="280"/>
      <c r="O126" s="280"/>
      <c r="P126" s="280"/>
      <c r="Q126" s="280"/>
      <c r="R126" s="280"/>
      <c r="S126" s="280"/>
      <c r="T126" s="281"/>
      <c r="AT126" s="282" t="s">
        <v>218</v>
      </c>
      <c r="AU126" s="282" t="s">
        <v>85</v>
      </c>
      <c r="AV126" s="14" t="s">
        <v>18</v>
      </c>
      <c r="AW126" s="14" t="s">
        <v>39</v>
      </c>
      <c r="AX126" s="14" t="s">
        <v>76</v>
      </c>
      <c r="AY126" s="282" t="s">
        <v>208</v>
      </c>
    </row>
    <row r="127" spans="2:51" s="12" customFormat="1" ht="13.5">
      <c r="B127" s="251"/>
      <c r="C127" s="252"/>
      <c r="D127" s="248" t="s">
        <v>218</v>
      </c>
      <c r="E127" s="253" t="s">
        <v>22</v>
      </c>
      <c r="F127" s="254" t="s">
        <v>3293</v>
      </c>
      <c r="G127" s="252"/>
      <c r="H127" s="255">
        <v>9.36</v>
      </c>
      <c r="I127" s="256"/>
      <c r="J127" s="252"/>
      <c r="K127" s="252"/>
      <c r="L127" s="257"/>
      <c r="M127" s="258"/>
      <c r="N127" s="259"/>
      <c r="O127" s="259"/>
      <c r="P127" s="259"/>
      <c r="Q127" s="259"/>
      <c r="R127" s="259"/>
      <c r="S127" s="259"/>
      <c r="T127" s="260"/>
      <c r="AT127" s="261" t="s">
        <v>218</v>
      </c>
      <c r="AU127" s="261" t="s">
        <v>85</v>
      </c>
      <c r="AV127" s="12" t="s">
        <v>85</v>
      </c>
      <c r="AW127" s="12" t="s">
        <v>39</v>
      </c>
      <c r="AX127" s="12" t="s">
        <v>18</v>
      </c>
      <c r="AY127" s="261" t="s">
        <v>208</v>
      </c>
    </row>
    <row r="128" spans="2:65" s="1" customFormat="1" ht="38.25" customHeight="1">
      <c r="B128" s="48"/>
      <c r="C128" s="236" t="s">
        <v>266</v>
      </c>
      <c r="D128" s="236" t="s">
        <v>210</v>
      </c>
      <c r="E128" s="237" t="s">
        <v>3294</v>
      </c>
      <c r="F128" s="238" t="s">
        <v>3295</v>
      </c>
      <c r="G128" s="239" t="s">
        <v>213</v>
      </c>
      <c r="H128" s="240">
        <v>17.52</v>
      </c>
      <c r="I128" s="241"/>
      <c r="J128" s="242">
        <f>ROUND(I128*H128,2)</f>
        <v>0</v>
      </c>
      <c r="K128" s="238" t="s">
        <v>214</v>
      </c>
      <c r="L128" s="74"/>
      <c r="M128" s="243" t="s">
        <v>22</v>
      </c>
      <c r="N128" s="244" t="s">
        <v>47</v>
      </c>
      <c r="O128" s="49"/>
      <c r="P128" s="245">
        <f>O128*H128</f>
        <v>0</v>
      </c>
      <c r="Q128" s="245">
        <v>0.00103</v>
      </c>
      <c r="R128" s="245">
        <f>Q128*H128</f>
        <v>0.018045600000000002</v>
      </c>
      <c r="S128" s="245">
        <v>0</v>
      </c>
      <c r="T128" s="246">
        <f>S128*H128</f>
        <v>0</v>
      </c>
      <c r="AR128" s="26" t="s">
        <v>121</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121</v>
      </c>
      <c r="BM128" s="26" t="s">
        <v>3296</v>
      </c>
    </row>
    <row r="129" spans="2:51" s="14" customFormat="1" ht="13.5">
      <c r="B129" s="273"/>
      <c r="C129" s="274"/>
      <c r="D129" s="248" t="s">
        <v>218</v>
      </c>
      <c r="E129" s="275" t="s">
        <v>22</v>
      </c>
      <c r="F129" s="276" t="s">
        <v>3292</v>
      </c>
      <c r="G129" s="274"/>
      <c r="H129" s="275" t="s">
        <v>22</v>
      </c>
      <c r="I129" s="277"/>
      <c r="J129" s="274"/>
      <c r="K129" s="274"/>
      <c r="L129" s="278"/>
      <c r="M129" s="279"/>
      <c r="N129" s="280"/>
      <c r="O129" s="280"/>
      <c r="P129" s="280"/>
      <c r="Q129" s="280"/>
      <c r="R129" s="280"/>
      <c r="S129" s="280"/>
      <c r="T129" s="281"/>
      <c r="AT129" s="282" t="s">
        <v>218</v>
      </c>
      <c r="AU129" s="282" t="s">
        <v>85</v>
      </c>
      <c r="AV129" s="14" t="s">
        <v>18</v>
      </c>
      <c r="AW129" s="14" t="s">
        <v>39</v>
      </c>
      <c r="AX129" s="14" t="s">
        <v>76</v>
      </c>
      <c r="AY129" s="282" t="s">
        <v>208</v>
      </c>
    </row>
    <row r="130" spans="2:51" s="12" customFormat="1" ht="13.5">
      <c r="B130" s="251"/>
      <c r="C130" s="252"/>
      <c r="D130" s="248" t="s">
        <v>218</v>
      </c>
      <c r="E130" s="253" t="s">
        <v>22</v>
      </c>
      <c r="F130" s="254" t="s">
        <v>3297</v>
      </c>
      <c r="G130" s="252"/>
      <c r="H130" s="255">
        <v>17.52</v>
      </c>
      <c r="I130" s="256"/>
      <c r="J130" s="252"/>
      <c r="K130" s="252"/>
      <c r="L130" s="257"/>
      <c r="M130" s="258"/>
      <c r="N130" s="259"/>
      <c r="O130" s="259"/>
      <c r="P130" s="259"/>
      <c r="Q130" s="259"/>
      <c r="R130" s="259"/>
      <c r="S130" s="259"/>
      <c r="T130" s="260"/>
      <c r="AT130" s="261" t="s">
        <v>218</v>
      </c>
      <c r="AU130" s="261" t="s">
        <v>85</v>
      </c>
      <c r="AV130" s="12" t="s">
        <v>85</v>
      </c>
      <c r="AW130" s="12" t="s">
        <v>39</v>
      </c>
      <c r="AX130" s="12" t="s">
        <v>18</v>
      </c>
      <c r="AY130" s="261" t="s">
        <v>208</v>
      </c>
    </row>
    <row r="131" spans="2:65" s="1" customFormat="1" ht="38.25" customHeight="1">
      <c r="B131" s="48"/>
      <c r="C131" s="236" t="s">
        <v>272</v>
      </c>
      <c r="D131" s="236" t="s">
        <v>210</v>
      </c>
      <c r="E131" s="237" t="s">
        <v>3298</v>
      </c>
      <c r="F131" s="238" t="s">
        <v>3299</v>
      </c>
      <c r="G131" s="239" t="s">
        <v>213</v>
      </c>
      <c r="H131" s="240">
        <v>17.52</v>
      </c>
      <c r="I131" s="241"/>
      <c r="J131" s="242">
        <f>ROUND(I131*H131,2)</f>
        <v>0</v>
      </c>
      <c r="K131" s="238" t="s">
        <v>214</v>
      </c>
      <c r="L131" s="74"/>
      <c r="M131" s="243" t="s">
        <v>22</v>
      </c>
      <c r="N131" s="244" t="s">
        <v>47</v>
      </c>
      <c r="O131" s="49"/>
      <c r="P131" s="245">
        <f>O131*H131</f>
        <v>0</v>
      </c>
      <c r="Q131" s="245">
        <v>0</v>
      </c>
      <c r="R131" s="245">
        <f>Q131*H131</f>
        <v>0</v>
      </c>
      <c r="S131" s="245">
        <v>0</v>
      </c>
      <c r="T131" s="246">
        <f>S131*H131</f>
        <v>0</v>
      </c>
      <c r="AR131" s="26" t="s">
        <v>121</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121</v>
      </c>
      <c r="BM131" s="26" t="s">
        <v>3300</v>
      </c>
    </row>
    <row r="132" spans="2:65" s="1" customFormat="1" ht="16.5" customHeight="1">
      <c r="B132" s="48"/>
      <c r="C132" s="236" t="s">
        <v>277</v>
      </c>
      <c r="D132" s="236" t="s">
        <v>210</v>
      </c>
      <c r="E132" s="237" t="s">
        <v>3301</v>
      </c>
      <c r="F132" s="238" t="s">
        <v>3302</v>
      </c>
      <c r="G132" s="239" t="s">
        <v>340</v>
      </c>
      <c r="H132" s="240">
        <v>0.979</v>
      </c>
      <c r="I132" s="241"/>
      <c r="J132" s="242">
        <f>ROUND(I132*H132,2)</f>
        <v>0</v>
      </c>
      <c r="K132" s="238" t="s">
        <v>214</v>
      </c>
      <c r="L132" s="74"/>
      <c r="M132" s="243" t="s">
        <v>22</v>
      </c>
      <c r="N132" s="244" t="s">
        <v>47</v>
      </c>
      <c r="O132" s="49"/>
      <c r="P132" s="245">
        <f>O132*H132</f>
        <v>0</v>
      </c>
      <c r="Q132" s="245">
        <v>1.06017</v>
      </c>
      <c r="R132" s="245">
        <f>Q132*H132</f>
        <v>1.03790643</v>
      </c>
      <c r="S132" s="245">
        <v>0</v>
      </c>
      <c r="T132" s="246">
        <f>S132*H132</f>
        <v>0</v>
      </c>
      <c r="AR132" s="26" t="s">
        <v>121</v>
      </c>
      <c r="AT132" s="26" t="s">
        <v>210</v>
      </c>
      <c r="AU132" s="26" t="s">
        <v>85</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121</v>
      </c>
      <c r="BM132" s="26" t="s">
        <v>3303</v>
      </c>
    </row>
    <row r="133" spans="2:47" s="1" customFormat="1" ht="13.5">
      <c r="B133" s="48"/>
      <c r="C133" s="76"/>
      <c r="D133" s="248" t="s">
        <v>216</v>
      </c>
      <c r="E133" s="76"/>
      <c r="F133" s="249" t="s">
        <v>551</v>
      </c>
      <c r="G133" s="76"/>
      <c r="H133" s="76"/>
      <c r="I133" s="206"/>
      <c r="J133" s="76"/>
      <c r="K133" s="76"/>
      <c r="L133" s="74"/>
      <c r="M133" s="250"/>
      <c r="N133" s="49"/>
      <c r="O133" s="49"/>
      <c r="P133" s="49"/>
      <c r="Q133" s="49"/>
      <c r="R133" s="49"/>
      <c r="S133" s="49"/>
      <c r="T133" s="97"/>
      <c r="AT133" s="26" t="s">
        <v>216</v>
      </c>
      <c r="AU133" s="26" t="s">
        <v>85</v>
      </c>
    </row>
    <row r="134" spans="2:51" s="14" customFormat="1" ht="13.5">
      <c r="B134" s="273"/>
      <c r="C134" s="274"/>
      <c r="D134" s="248" t="s">
        <v>218</v>
      </c>
      <c r="E134" s="275" t="s">
        <v>22</v>
      </c>
      <c r="F134" s="276" t="s">
        <v>3304</v>
      </c>
      <c r="G134" s="274"/>
      <c r="H134" s="275" t="s">
        <v>22</v>
      </c>
      <c r="I134" s="277"/>
      <c r="J134" s="274"/>
      <c r="K134" s="274"/>
      <c r="L134" s="278"/>
      <c r="M134" s="279"/>
      <c r="N134" s="280"/>
      <c r="O134" s="280"/>
      <c r="P134" s="280"/>
      <c r="Q134" s="280"/>
      <c r="R134" s="280"/>
      <c r="S134" s="280"/>
      <c r="T134" s="281"/>
      <c r="AT134" s="282" t="s">
        <v>218</v>
      </c>
      <c r="AU134" s="282" t="s">
        <v>85</v>
      </c>
      <c r="AV134" s="14" t="s">
        <v>18</v>
      </c>
      <c r="AW134" s="14" t="s">
        <v>39</v>
      </c>
      <c r="AX134" s="14" t="s">
        <v>76</v>
      </c>
      <c r="AY134" s="282" t="s">
        <v>208</v>
      </c>
    </row>
    <row r="135" spans="2:51" s="12" customFormat="1" ht="13.5">
      <c r="B135" s="251"/>
      <c r="C135" s="252"/>
      <c r="D135" s="248" t="s">
        <v>218</v>
      </c>
      <c r="E135" s="253" t="s">
        <v>22</v>
      </c>
      <c r="F135" s="254" t="s">
        <v>3305</v>
      </c>
      <c r="G135" s="252"/>
      <c r="H135" s="255">
        <v>0.251</v>
      </c>
      <c r="I135" s="256"/>
      <c r="J135" s="252"/>
      <c r="K135" s="252"/>
      <c r="L135" s="257"/>
      <c r="M135" s="258"/>
      <c r="N135" s="259"/>
      <c r="O135" s="259"/>
      <c r="P135" s="259"/>
      <c r="Q135" s="259"/>
      <c r="R135" s="259"/>
      <c r="S135" s="259"/>
      <c r="T135" s="260"/>
      <c r="AT135" s="261" t="s">
        <v>218</v>
      </c>
      <c r="AU135" s="261" t="s">
        <v>85</v>
      </c>
      <c r="AV135" s="12" t="s">
        <v>85</v>
      </c>
      <c r="AW135" s="12" t="s">
        <v>39</v>
      </c>
      <c r="AX135" s="12" t="s">
        <v>76</v>
      </c>
      <c r="AY135" s="261" t="s">
        <v>208</v>
      </c>
    </row>
    <row r="136" spans="2:51" s="12" customFormat="1" ht="13.5">
      <c r="B136" s="251"/>
      <c r="C136" s="252"/>
      <c r="D136" s="248" t="s">
        <v>218</v>
      </c>
      <c r="E136" s="253" t="s">
        <v>22</v>
      </c>
      <c r="F136" s="254" t="s">
        <v>3306</v>
      </c>
      <c r="G136" s="252"/>
      <c r="H136" s="255">
        <v>0.089</v>
      </c>
      <c r="I136" s="256"/>
      <c r="J136" s="252"/>
      <c r="K136" s="252"/>
      <c r="L136" s="257"/>
      <c r="M136" s="258"/>
      <c r="N136" s="259"/>
      <c r="O136" s="259"/>
      <c r="P136" s="259"/>
      <c r="Q136" s="259"/>
      <c r="R136" s="259"/>
      <c r="S136" s="259"/>
      <c r="T136" s="260"/>
      <c r="AT136" s="261" t="s">
        <v>218</v>
      </c>
      <c r="AU136" s="261" t="s">
        <v>85</v>
      </c>
      <c r="AV136" s="12" t="s">
        <v>85</v>
      </c>
      <c r="AW136" s="12" t="s">
        <v>39</v>
      </c>
      <c r="AX136" s="12" t="s">
        <v>76</v>
      </c>
      <c r="AY136" s="261" t="s">
        <v>208</v>
      </c>
    </row>
    <row r="137" spans="2:51" s="12" customFormat="1" ht="13.5">
      <c r="B137" s="251"/>
      <c r="C137" s="252"/>
      <c r="D137" s="248" t="s">
        <v>218</v>
      </c>
      <c r="E137" s="253" t="s">
        <v>22</v>
      </c>
      <c r="F137" s="254" t="s">
        <v>3307</v>
      </c>
      <c r="G137" s="252"/>
      <c r="H137" s="255">
        <v>0.211</v>
      </c>
      <c r="I137" s="256"/>
      <c r="J137" s="252"/>
      <c r="K137" s="252"/>
      <c r="L137" s="257"/>
      <c r="M137" s="258"/>
      <c r="N137" s="259"/>
      <c r="O137" s="259"/>
      <c r="P137" s="259"/>
      <c r="Q137" s="259"/>
      <c r="R137" s="259"/>
      <c r="S137" s="259"/>
      <c r="T137" s="260"/>
      <c r="AT137" s="261" t="s">
        <v>218</v>
      </c>
      <c r="AU137" s="261" t="s">
        <v>85</v>
      </c>
      <c r="AV137" s="12" t="s">
        <v>85</v>
      </c>
      <c r="AW137" s="12" t="s">
        <v>39</v>
      </c>
      <c r="AX137" s="12" t="s">
        <v>76</v>
      </c>
      <c r="AY137" s="261" t="s">
        <v>208</v>
      </c>
    </row>
    <row r="138" spans="2:51" s="12" customFormat="1" ht="13.5">
      <c r="B138" s="251"/>
      <c r="C138" s="252"/>
      <c r="D138" s="248" t="s">
        <v>218</v>
      </c>
      <c r="E138" s="253" t="s">
        <v>22</v>
      </c>
      <c r="F138" s="254" t="s">
        <v>3308</v>
      </c>
      <c r="G138" s="252"/>
      <c r="H138" s="255">
        <v>0.231</v>
      </c>
      <c r="I138" s="256"/>
      <c r="J138" s="252"/>
      <c r="K138" s="252"/>
      <c r="L138" s="257"/>
      <c r="M138" s="258"/>
      <c r="N138" s="259"/>
      <c r="O138" s="259"/>
      <c r="P138" s="259"/>
      <c r="Q138" s="259"/>
      <c r="R138" s="259"/>
      <c r="S138" s="259"/>
      <c r="T138" s="260"/>
      <c r="AT138" s="261" t="s">
        <v>218</v>
      </c>
      <c r="AU138" s="261" t="s">
        <v>85</v>
      </c>
      <c r="AV138" s="12" t="s">
        <v>85</v>
      </c>
      <c r="AW138" s="12" t="s">
        <v>39</v>
      </c>
      <c r="AX138" s="12" t="s">
        <v>76</v>
      </c>
      <c r="AY138" s="261" t="s">
        <v>208</v>
      </c>
    </row>
    <row r="139" spans="2:51" s="12" customFormat="1" ht="13.5">
      <c r="B139" s="251"/>
      <c r="C139" s="252"/>
      <c r="D139" s="248" t="s">
        <v>218</v>
      </c>
      <c r="E139" s="253" t="s">
        <v>22</v>
      </c>
      <c r="F139" s="254" t="s">
        <v>3309</v>
      </c>
      <c r="G139" s="252"/>
      <c r="H139" s="255">
        <v>0.15</v>
      </c>
      <c r="I139" s="256"/>
      <c r="J139" s="252"/>
      <c r="K139" s="252"/>
      <c r="L139" s="257"/>
      <c r="M139" s="258"/>
      <c r="N139" s="259"/>
      <c r="O139" s="259"/>
      <c r="P139" s="259"/>
      <c r="Q139" s="259"/>
      <c r="R139" s="259"/>
      <c r="S139" s="259"/>
      <c r="T139" s="260"/>
      <c r="AT139" s="261" t="s">
        <v>218</v>
      </c>
      <c r="AU139" s="261" t="s">
        <v>85</v>
      </c>
      <c r="AV139" s="12" t="s">
        <v>85</v>
      </c>
      <c r="AW139" s="12" t="s">
        <v>39</v>
      </c>
      <c r="AX139" s="12" t="s">
        <v>76</v>
      </c>
      <c r="AY139" s="261" t="s">
        <v>208</v>
      </c>
    </row>
    <row r="140" spans="2:51" s="13" customFormat="1" ht="13.5">
      <c r="B140" s="262"/>
      <c r="C140" s="263"/>
      <c r="D140" s="248" t="s">
        <v>218</v>
      </c>
      <c r="E140" s="264" t="s">
        <v>22</v>
      </c>
      <c r="F140" s="265" t="s">
        <v>259</v>
      </c>
      <c r="G140" s="263"/>
      <c r="H140" s="266">
        <v>0.932</v>
      </c>
      <c r="I140" s="267"/>
      <c r="J140" s="263"/>
      <c r="K140" s="263"/>
      <c r="L140" s="268"/>
      <c r="M140" s="269"/>
      <c r="N140" s="270"/>
      <c r="O140" s="270"/>
      <c r="P140" s="270"/>
      <c r="Q140" s="270"/>
      <c r="R140" s="270"/>
      <c r="S140" s="270"/>
      <c r="T140" s="271"/>
      <c r="AT140" s="272" t="s">
        <v>218</v>
      </c>
      <c r="AU140" s="272" t="s">
        <v>85</v>
      </c>
      <c r="AV140" s="13" t="s">
        <v>121</v>
      </c>
      <c r="AW140" s="13" t="s">
        <v>39</v>
      </c>
      <c r="AX140" s="13" t="s">
        <v>18</v>
      </c>
      <c r="AY140" s="272" t="s">
        <v>208</v>
      </c>
    </row>
    <row r="141" spans="2:51" s="12" customFormat="1" ht="13.5">
      <c r="B141" s="251"/>
      <c r="C141" s="252"/>
      <c r="D141" s="248" t="s">
        <v>218</v>
      </c>
      <c r="E141" s="252"/>
      <c r="F141" s="254" t="s">
        <v>3310</v>
      </c>
      <c r="G141" s="252"/>
      <c r="H141" s="255">
        <v>0.979</v>
      </c>
      <c r="I141" s="256"/>
      <c r="J141" s="252"/>
      <c r="K141" s="252"/>
      <c r="L141" s="257"/>
      <c r="M141" s="258"/>
      <c r="N141" s="259"/>
      <c r="O141" s="259"/>
      <c r="P141" s="259"/>
      <c r="Q141" s="259"/>
      <c r="R141" s="259"/>
      <c r="S141" s="259"/>
      <c r="T141" s="260"/>
      <c r="AT141" s="261" t="s">
        <v>218</v>
      </c>
      <c r="AU141" s="261" t="s">
        <v>85</v>
      </c>
      <c r="AV141" s="12" t="s">
        <v>85</v>
      </c>
      <c r="AW141" s="12" t="s">
        <v>6</v>
      </c>
      <c r="AX141" s="12" t="s">
        <v>18</v>
      </c>
      <c r="AY141" s="261" t="s">
        <v>208</v>
      </c>
    </row>
    <row r="142" spans="2:65" s="1" customFormat="1" ht="38.25" customHeight="1">
      <c r="B142" s="48"/>
      <c r="C142" s="236" t="s">
        <v>284</v>
      </c>
      <c r="D142" s="236" t="s">
        <v>210</v>
      </c>
      <c r="E142" s="237" t="s">
        <v>3311</v>
      </c>
      <c r="F142" s="238" t="s">
        <v>3312</v>
      </c>
      <c r="G142" s="239" t="s">
        <v>213</v>
      </c>
      <c r="H142" s="240">
        <v>13.5</v>
      </c>
      <c r="I142" s="241"/>
      <c r="J142" s="242">
        <f>ROUND(I142*H142,2)</f>
        <v>0</v>
      </c>
      <c r="K142" s="238" t="s">
        <v>22</v>
      </c>
      <c r="L142" s="74"/>
      <c r="M142" s="243" t="s">
        <v>22</v>
      </c>
      <c r="N142" s="244" t="s">
        <v>47</v>
      </c>
      <c r="O142" s="49"/>
      <c r="P142" s="245">
        <f>O142*H142</f>
        <v>0</v>
      </c>
      <c r="Q142" s="245">
        <v>0.96612055</v>
      </c>
      <c r="R142" s="245">
        <f>Q142*H142</f>
        <v>13.042627425</v>
      </c>
      <c r="S142" s="245">
        <v>0</v>
      </c>
      <c r="T142" s="246">
        <f>S142*H142</f>
        <v>0</v>
      </c>
      <c r="AR142" s="26" t="s">
        <v>121</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121</v>
      </c>
      <c r="BM142" s="26" t="s">
        <v>3313</v>
      </c>
    </row>
    <row r="143" spans="2:51" s="14" customFormat="1" ht="13.5">
      <c r="B143" s="273"/>
      <c r="C143" s="274"/>
      <c r="D143" s="248" t="s">
        <v>218</v>
      </c>
      <c r="E143" s="275" t="s">
        <v>22</v>
      </c>
      <c r="F143" s="276" t="s">
        <v>3292</v>
      </c>
      <c r="G143" s="274"/>
      <c r="H143" s="275" t="s">
        <v>22</v>
      </c>
      <c r="I143" s="277"/>
      <c r="J143" s="274"/>
      <c r="K143" s="274"/>
      <c r="L143" s="278"/>
      <c r="M143" s="279"/>
      <c r="N143" s="280"/>
      <c r="O143" s="280"/>
      <c r="P143" s="280"/>
      <c r="Q143" s="280"/>
      <c r="R143" s="280"/>
      <c r="S143" s="280"/>
      <c r="T143" s="281"/>
      <c r="AT143" s="282" t="s">
        <v>218</v>
      </c>
      <c r="AU143" s="282" t="s">
        <v>85</v>
      </c>
      <c r="AV143" s="14" t="s">
        <v>18</v>
      </c>
      <c r="AW143" s="14" t="s">
        <v>39</v>
      </c>
      <c r="AX143" s="14" t="s">
        <v>76</v>
      </c>
      <c r="AY143" s="282" t="s">
        <v>208</v>
      </c>
    </row>
    <row r="144" spans="2:51" s="12" customFormat="1" ht="13.5">
      <c r="B144" s="251"/>
      <c r="C144" s="252"/>
      <c r="D144" s="248" t="s">
        <v>218</v>
      </c>
      <c r="E144" s="253" t="s">
        <v>22</v>
      </c>
      <c r="F144" s="254" t="s">
        <v>3314</v>
      </c>
      <c r="G144" s="252"/>
      <c r="H144" s="255">
        <v>13.5</v>
      </c>
      <c r="I144" s="256"/>
      <c r="J144" s="252"/>
      <c r="K144" s="252"/>
      <c r="L144" s="257"/>
      <c r="M144" s="258"/>
      <c r="N144" s="259"/>
      <c r="O144" s="259"/>
      <c r="P144" s="259"/>
      <c r="Q144" s="259"/>
      <c r="R144" s="259"/>
      <c r="S144" s="259"/>
      <c r="T144" s="260"/>
      <c r="AT144" s="261" t="s">
        <v>218</v>
      </c>
      <c r="AU144" s="261" t="s">
        <v>85</v>
      </c>
      <c r="AV144" s="12" t="s">
        <v>85</v>
      </c>
      <c r="AW144" s="12" t="s">
        <v>39</v>
      </c>
      <c r="AX144" s="12" t="s">
        <v>18</v>
      </c>
      <c r="AY144" s="261" t="s">
        <v>208</v>
      </c>
    </row>
    <row r="145" spans="2:65" s="1" customFormat="1" ht="38.25" customHeight="1">
      <c r="B145" s="48"/>
      <c r="C145" s="236" t="s">
        <v>290</v>
      </c>
      <c r="D145" s="236" t="s">
        <v>210</v>
      </c>
      <c r="E145" s="237" t="s">
        <v>648</v>
      </c>
      <c r="F145" s="238" t="s">
        <v>649</v>
      </c>
      <c r="G145" s="239" t="s">
        <v>340</v>
      </c>
      <c r="H145" s="240">
        <v>0.492</v>
      </c>
      <c r="I145" s="241"/>
      <c r="J145" s="242">
        <f>ROUND(I145*H145,2)</f>
        <v>0</v>
      </c>
      <c r="K145" s="238" t="s">
        <v>214</v>
      </c>
      <c r="L145" s="74"/>
      <c r="M145" s="243" t="s">
        <v>22</v>
      </c>
      <c r="N145" s="244" t="s">
        <v>47</v>
      </c>
      <c r="O145" s="49"/>
      <c r="P145" s="245">
        <f>O145*H145</f>
        <v>0</v>
      </c>
      <c r="Q145" s="245">
        <v>1.05871</v>
      </c>
      <c r="R145" s="245">
        <f>Q145*H145</f>
        <v>0.52088532</v>
      </c>
      <c r="S145" s="245">
        <v>0</v>
      </c>
      <c r="T145" s="246">
        <f>S145*H145</f>
        <v>0</v>
      </c>
      <c r="AR145" s="26" t="s">
        <v>121</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121</v>
      </c>
      <c r="BM145" s="26" t="s">
        <v>3315</v>
      </c>
    </row>
    <row r="146" spans="2:51" s="12" customFormat="1" ht="13.5">
      <c r="B146" s="251"/>
      <c r="C146" s="252"/>
      <c r="D146" s="248" t="s">
        <v>218</v>
      </c>
      <c r="E146" s="253" t="s">
        <v>22</v>
      </c>
      <c r="F146" s="254" t="s">
        <v>3316</v>
      </c>
      <c r="G146" s="252"/>
      <c r="H146" s="255">
        <v>0.027</v>
      </c>
      <c r="I146" s="256"/>
      <c r="J146" s="252"/>
      <c r="K146" s="252"/>
      <c r="L146" s="257"/>
      <c r="M146" s="258"/>
      <c r="N146" s="259"/>
      <c r="O146" s="259"/>
      <c r="P146" s="259"/>
      <c r="Q146" s="259"/>
      <c r="R146" s="259"/>
      <c r="S146" s="259"/>
      <c r="T146" s="260"/>
      <c r="AT146" s="261" t="s">
        <v>218</v>
      </c>
      <c r="AU146" s="261" t="s">
        <v>85</v>
      </c>
      <c r="AV146" s="12" t="s">
        <v>85</v>
      </c>
      <c r="AW146" s="12" t="s">
        <v>39</v>
      </c>
      <c r="AX146" s="12" t="s">
        <v>76</v>
      </c>
      <c r="AY146" s="261" t="s">
        <v>208</v>
      </c>
    </row>
    <row r="147" spans="2:51" s="12" customFormat="1" ht="13.5">
      <c r="B147" s="251"/>
      <c r="C147" s="252"/>
      <c r="D147" s="248" t="s">
        <v>218</v>
      </c>
      <c r="E147" s="253" t="s">
        <v>22</v>
      </c>
      <c r="F147" s="254" t="s">
        <v>3317</v>
      </c>
      <c r="G147" s="252"/>
      <c r="H147" s="255">
        <v>0.021</v>
      </c>
      <c r="I147" s="256"/>
      <c r="J147" s="252"/>
      <c r="K147" s="252"/>
      <c r="L147" s="257"/>
      <c r="M147" s="258"/>
      <c r="N147" s="259"/>
      <c r="O147" s="259"/>
      <c r="P147" s="259"/>
      <c r="Q147" s="259"/>
      <c r="R147" s="259"/>
      <c r="S147" s="259"/>
      <c r="T147" s="260"/>
      <c r="AT147" s="261" t="s">
        <v>218</v>
      </c>
      <c r="AU147" s="261" t="s">
        <v>85</v>
      </c>
      <c r="AV147" s="12" t="s">
        <v>85</v>
      </c>
      <c r="AW147" s="12" t="s">
        <v>39</v>
      </c>
      <c r="AX147" s="12" t="s">
        <v>76</v>
      </c>
      <c r="AY147" s="261" t="s">
        <v>208</v>
      </c>
    </row>
    <row r="148" spans="2:51" s="12" customFormat="1" ht="13.5">
      <c r="B148" s="251"/>
      <c r="C148" s="252"/>
      <c r="D148" s="248" t="s">
        <v>218</v>
      </c>
      <c r="E148" s="253" t="s">
        <v>22</v>
      </c>
      <c r="F148" s="254" t="s">
        <v>3318</v>
      </c>
      <c r="G148" s="252"/>
      <c r="H148" s="255">
        <v>0.06</v>
      </c>
      <c r="I148" s="256"/>
      <c r="J148" s="252"/>
      <c r="K148" s="252"/>
      <c r="L148" s="257"/>
      <c r="M148" s="258"/>
      <c r="N148" s="259"/>
      <c r="O148" s="259"/>
      <c r="P148" s="259"/>
      <c r="Q148" s="259"/>
      <c r="R148" s="259"/>
      <c r="S148" s="259"/>
      <c r="T148" s="260"/>
      <c r="AT148" s="261" t="s">
        <v>218</v>
      </c>
      <c r="AU148" s="261" t="s">
        <v>85</v>
      </c>
      <c r="AV148" s="12" t="s">
        <v>85</v>
      </c>
      <c r="AW148" s="12" t="s">
        <v>39</v>
      </c>
      <c r="AX148" s="12" t="s">
        <v>76</v>
      </c>
      <c r="AY148" s="261" t="s">
        <v>208</v>
      </c>
    </row>
    <row r="149" spans="2:51" s="12" customFormat="1" ht="13.5">
      <c r="B149" s="251"/>
      <c r="C149" s="252"/>
      <c r="D149" s="248" t="s">
        <v>218</v>
      </c>
      <c r="E149" s="253" t="s">
        <v>22</v>
      </c>
      <c r="F149" s="254" t="s">
        <v>3319</v>
      </c>
      <c r="G149" s="252"/>
      <c r="H149" s="255">
        <v>0.025</v>
      </c>
      <c r="I149" s="256"/>
      <c r="J149" s="252"/>
      <c r="K149" s="252"/>
      <c r="L149" s="257"/>
      <c r="M149" s="258"/>
      <c r="N149" s="259"/>
      <c r="O149" s="259"/>
      <c r="P149" s="259"/>
      <c r="Q149" s="259"/>
      <c r="R149" s="259"/>
      <c r="S149" s="259"/>
      <c r="T149" s="260"/>
      <c r="AT149" s="261" t="s">
        <v>218</v>
      </c>
      <c r="AU149" s="261" t="s">
        <v>85</v>
      </c>
      <c r="AV149" s="12" t="s">
        <v>85</v>
      </c>
      <c r="AW149" s="12" t="s">
        <v>39</v>
      </c>
      <c r="AX149" s="12" t="s">
        <v>76</v>
      </c>
      <c r="AY149" s="261" t="s">
        <v>208</v>
      </c>
    </row>
    <row r="150" spans="2:51" s="12" customFormat="1" ht="13.5">
      <c r="B150" s="251"/>
      <c r="C150" s="252"/>
      <c r="D150" s="248" t="s">
        <v>218</v>
      </c>
      <c r="E150" s="253" t="s">
        <v>22</v>
      </c>
      <c r="F150" s="254" t="s">
        <v>3320</v>
      </c>
      <c r="G150" s="252"/>
      <c r="H150" s="255">
        <v>0.114</v>
      </c>
      <c r="I150" s="256"/>
      <c r="J150" s="252"/>
      <c r="K150" s="252"/>
      <c r="L150" s="257"/>
      <c r="M150" s="258"/>
      <c r="N150" s="259"/>
      <c r="O150" s="259"/>
      <c r="P150" s="259"/>
      <c r="Q150" s="259"/>
      <c r="R150" s="259"/>
      <c r="S150" s="259"/>
      <c r="T150" s="260"/>
      <c r="AT150" s="261" t="s">
        <v>218</v>
      </c>
      <c r="AU150" s="261" t="s">
        <v>85</v>
      </c>
      <c r="AV150" s="12" t="s">
        <v>85</v>
      </c>
      <c r="AW150" s="12" t="s">
        <v>39</v>
      </c>
      <c r="AX150" s="12" t="s">
        <v>76</v>
      </c>
      <c r="AY150" s="261" t="s">
        <v>208</v>
      </c>
    </row>
    <row r="151" spans="2:51" s="12" customFormat="1" ht="13.5">
      <c r="B151" s="251"/>
      <c r="C151" s="252"/>
      <c r="D151" s="248" t="s">
        <v>218</v>
      </c>
      <c r="E151" s="253" t="s">
        <v>22</v>
      </c>
      <c r="F151" s="254" t="s">
        <v>3321</v>
      </c>
      <c r="G151" s="252"/>
      <c r="H151" s="255">
        <v>0.044</v>
      </c>
      <c r="I151" s="256"/>
      <c r="J151" s="252"/>
      <c r="K151" s="252"/>
      <c r="L151" s="257"/>
      <c r="M151" s="258"/>
      <c r="N151" s="259"/>
      <c r="O151" s="259"/>
      <c r="P151" s="259"/>
      <c r="Q151" s="259"/>
      <c r="R151" s="259"/>
      <c r="S151" s="259"/>
      <c r="T151" s="260"/>
      <c r="AT151" s="261" t="s">
        <v>218</v>
      </c>
      <c r="AU151" s="261" t="s">
        <v>85</v>
      </c>
      <c r="AV151" s="12" t="s">
        <v>85</v>
      </c>
      <c r="AW151" s="12" t="s">
        <v>39</v>
      </c>
      <c r="AX151" s="12" t="s">
        <v>76</v>
      </c>
      <c r="AY151" s="261" t="s">
        <v>208</v>
      </c>
    </row>
    <row r="152" spans="2:51" s="12" customFormat="1" ht="13.5">
      <c r="B152" s="251"/>
      <c r="C152" s="252"/>
      <c r="D152" s="248" t="s">
        <v>218</v>
      </c>
      <c r="E152" s="253" t="s">
        <v>22</v>
      </c>
      <c r="F152" s="254" t="s">
        <v>3322</v>
      </c>
      <c r="G152" s="252"/>
      <c r="H152" s="255">
        <v>0.119</v>
      </c>
      <c r="I152" s="256"/>
      <c r="J152" s="252"/>
      <c r="K152" s="252"/>
      <c r="L152" s="257"/>
      <c r="M152" s="258"/>
      <c r="N152" s="259"/>
      <c r="O152" s="259"/>
      <c r="P152" s="259"/>
      <c r="Q152" s="259"/>
      <c r="R152" s="259"/>
      <c r="S152" s="259"/>
      <c r="T152" s="260"/>
      <c r="AT152" s="261" t="s">
        <v>218</v>
      </c>
      <c r="AU152" s="261" t="s">
        <v>85</v>
      </c>
      <c r="AV152" s="12" t="s">
        <v>85</v>
      </c>
      <c r="AW152" s="12" t="s">
        <v>39</v>
      </c>
      <c r="AX152" s="12" t="s">
        <v>76</v>
      </c>
      <c r="AY152" s="261" t="s">
        <v>208</v>
      </c>
    </row>
    <row r="153" spans="2:51" s="12" customFormat="1" ht="13.5">
      <c r="B153" s="251"/>
      <c r="C153" s="252"/>
      <c r="D153" s="248" t="s">
        <v>218</v>
      </c>
      <c r="E153" s="253" t="s">
        <v>22</v>
      </c>
      <c r="F153" s="254" t="s">
        <v>3323</v>
      </c>
      <c r="G153" s="252"/>
      <c r="H153" s="255">
        <v>0.046</v>
      </c>
      <c r="I153" s="256"/>
      <c r="J153" s="252"/>
      <c r="K153" s="252"/>
      <c r="L153" s="257"/>
      <c r="M153" s="258"/>
      <c r="N153" s="259"/>
      <c r="O153" s="259"/>
      <c r="P153" s="259"/>
      <c r="Q153" s="259"/>
      <c r="R153" s="259"/>
      <c r="S153" s="259"/>
      <c r="T153" s="260"/>
      <c r="AT153" s="261" t="s">
        <v>218</v>
      </c>
      <c r="AU153" s="261" t="s">
        <v>85</v>
      </c>
      <c r="AV153" s="12" t="s">
        <v>85</v>
      </c>
      <c r="AW153" s="12" t="s">
        <v>39</v>
      </c>
      <c r="AX153" s="12" t="s">
        <v>76</v>
      </c>
      <c r="AY153" s="261" t="s">
        <v>208</v>
      </c>
    </row>
    <row r="154" spans="2:51" s="12" customFormat="1" ht="13.5">
      <c r="B154" s="251"/>
      <c r="C154" s="252"/>
      <c r="D154" s="248" t="s">
        <v>218</v>
      </c>
      <c r="E154" s="253" t="s">
        <v>22</v>
      </c>
      <c r="F154" s="254" t="s">
        <v>3324</v>
      </c>
      <c r="G154" s="252"/>
      <c r="H154" s="255">
        <v>0.013</v>
      </c>
      <c r="I154" s="256"/>
      <c r="J154" s="252"/>
      <c r="K154" s="252"/>
      <c r="L154" s="257"/>
      <c r="M154" s="258"/>
      <c r="N154" s="259"/>
      <c r="O154" s="259"/>
      <c r="P154" s="259"/>
      <c r="Q154" s="259"/>
      <c r="R154" s="259"/>
      <c r="S154" s="259"/>
      <c r="T154" s="260"/>
      <c r="AT154" s="261" t="s">
        <v>218</v>
      </c>
      <c r="AU154" s="261" t="s">
        <v>85</v>
      </c>
      <c r="AV154" s="12" t="s">
        <v>85</v>
      </c>
      <c r="AW154" s="12" t="s">
        <v>39</v>
      </c>
      <c r="AX154" s="12" t="s">
        <v>76</v>
      </c>
      <c r="AY154" s="261" t="s">
        <v>208</v>
      </c>
    </row>
    <row r="155" spans="2:51" s="13" customFormat="1" ht="13.5">
      <c r="B155" s="262"/>
      <c r="C155" s="263"/>
      <c r="D155" s="248" t="s">
        <v>218</v>
      </c>
      <c r="E155" s="264" t="s">
        <v>22</v>
      </c>
      <c r="F155" s="265" t="s">
        <v>259</v>
      </c>
      <c r="G155" s="263"/>
      <c r="H155" s="266">
        <v>0.469</v>
      </c>
      <c r="I155" s="267"/>
      <c r="J155" s="263"/>
      <c r="K155" s="263"/>
      <c r="L155" s="268"/>
      <c r="M155" s="269"/>
      <c r="N155" s="270"/>
      <c r="O155" s="270"/>
      <c r="P155" s="270"/>
      <c r="Q155" s="270"/>
      <c r="R155" s="270"/>
      <c r="S155" s="270"/>
      <c r="T155" s="271"/>
      <c r="AT155" s="272" t="s">
        <v>218</v>
      </c>
      <c r="AU155" s="272" t="s">
        <v>85</v>
      </c>
      <c r="AV155" s="13" t="s">
        <v>121</v>
      </c>
      <c r="AW155" s="13" t="s">
        <v>39</v>
      </c>
      <c r="AX155" s="13" t="s">
        <v>18</v>
      </c>
      <c r="AY155" s="272" t="s">
        <v>208</v>
      </c>
    </row>
    <row r="156" spans="2:51" s="12" customFormat="1" ht="13.5">
      <c r="B156" s="251"/>
      <c r="C156" s="252"/>
      <c r="D156" s="248" t="s">
        <v>218</v>
      </c>
      <c r="E156" s="252"/>
      <c r="F156" s="254" t="s">
        <v>3325</v>
      </c>
      <c r="G156" s="252"/>
      <c r="H156" s="255">
        <v>0.492</v>
      </c>
      <c r="I156" s="256"/>
      <c r="J156" s="252"/>
      <c r="K156" s="252"/>
      <c r="L156" s="257"/>
      <c r="M156" s="258"/>
      <c r="N156" s="259"/>
      <c r="O156" s="259"/>
      <c r="P156" s="259"/>
      <c r="Q156" s="259"/>
      <c r="R156" s="259"/>
      <c r="S156" s="259"/>
      <c r="T156" s="260"/>
      <c r="AT156" s="261" t="s">
        <v>218</v>
      </c>
      <c r="AU156" s="261" t="s">
        <v>85</v>
      </c>
      <c r="AV156" s="12" t="s">
        <v>85</v>
      </c>
      <c r="AW156" s="12" t="s">
        <v>6</v>
      </c>
      <c r="AX156" s="12" t="s">
        <v>18</v>
      </c>
      <c r="AY156" s="261" t="s">
        <v>208</v>
      </c>
    </row>
    <row r="157" spans="2:65" s="1" customFormat="1" ht="38.25" customHeight="1">
      <c r="B157" s="48"/>
      <c r="C157" s="236" t="s">
        <v>10</v>
      </c>
      <c r="D157" s="236" t="s">
        <v>210</v>
      </c>
      <c r="E157" s="237" t="s">
        <v>3326</v>
      </c>
      <c r="F157" s="238" t="s">
        <v>3327</v>
      </c>
      <c r="G157" s="239" t="s">
        <v>227</v>
      </c>
      <c r="H157" s="240">
        <v>6</v>
      </c>
      <c r="I157" s="241"/>
      <c r="J157" s="242">
        <f>ROUND(I157*H157,2)</f>
        <v>0</v>
      </c>
      <c r="K157" s="238" t="s">
        <v>214</v>
      </c>
      <c r="L157" s="74"/>
      <c r="M157" s="243" t="s">
        <v>22</v>
      </c>
      <c r="N157" s="244" t="s">
        <v>47</v>
      </c>
      <c r="O157" s="49"/>
      <c r="P157" s="245">
        <f>O157*H157</f>
        <v>0</v>
      </c>
      <c r="Q157" s="245">
        <v>0.01351</v>
      </c>
      <c r="R157" s="245">
        <f>Q157*H157</f>
        <v>0.08106</v>
      </c>
      <c r="S157" s="245">
        <v>0</v>
      </c>
      <c r="T157" s="246">
        <f>S157*H157</f>
        <v>0</v>
      </c>
      <c r="AR157" s="26" t="s">
        <v>121</v>
      </c>
      <c r="AT157" s="26" t="s">
        <v>210</v>
      </c>
      <c r="AU157" s="26" t="s">
        <v>85</v>
      </c>
      <c r="AY157" s="26" t="s">
        <v>208</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121</v>
      </c>
      <c r="BM157" s="26" t="s">
        <v>3328</v>
      </c>
    </row>
    <row r="158" spans="2:51" s="14" customFormat="1" ht="13.5">
      <c r="B158" s="273"/>
      <c r="C158" s="274"/>
      <c r="D158" s="248" t="s">
        <v>218</v>
      </c>
      <c r="E158" s="275" t="s">
        <v>22</v>
      </c>
      <c r="F158" s="276" t="s">
        <v>3292</v>
      </c>
      <c r="G158" s="274"/>
      <c r="H158" s="275" t="s">
        <v>22</v>
      </c>
      <c r="I158" s="277"/>
      <c r="J158" s="274"/>
      <c r="K158" s="274"/>
      <c r="L158" s="278"/>
      <c r="M158" s="279"/>
      <c r="N158" s="280"/>
      <c r="O158" s="280"/>
      <c r="P158" s="280"/>
      <c r="Q158" s="280"/>
      <c r="R158" s="280"/>
      <c r="S158" s="280"/>
      <c r="T158" s="281"/>
      <c r="AT158" s="282" t="s">
        <v>218</v>
      </c>
      <c r="AU158" s="282" t="s">
        <v>85</v>
      </c>
      <c r="AV158" s="14" t="s">
        <v>18</v>
      </c>
      <c r="AW158" s="14" t="s">
        <v>39</v>
      </c>
      <c r="AX158" s="14" t="s">
        <v>76</v>
      </c>
      <c r="AY158" s="282" t="s">
        <v>208</v>
      </c>
    </row>
    <row r="159" spans="2:51" s="12" customFormat="1" ht="13.5">
      <c r="B159" s="251"/>
      <c r="C159" s="252"/>
      <c r="D159" s="248" t="s">
        <v>218</v>
      </c>
      <c r="E159" s="253" t="s">
        <v>22</v>
      </c>
      <c r="F159" s="254" t="s">
        <v>3329</v>
      </c>
      <c r="G159" s="252"/>
      <c r="H159" s="255">
        <v>6</v>
      </c>
      <c r="I159" s="256"/>
      <c r="J159" s="252"/>
      <c r="K159" s="252"/>
      <c r="L159" s="257"/>
      <c r="M159" s="258"/>
      <c r="N159" s="259"/>
      <c r="O159" s="259"/>
      <c r="P159" s="259"/>
      <c r="Q159" s="259"/>
      <c r="R159" s="259"/>
      <c r="S159" s="259"/>
      <c r="T159" s="260"/>
      <c r="AT159" s="261" t="s">
        <v>218</v>
      </c>
      <c r="AU159" s="261" t="s">
        <v>85</v>
      </c>
      <c r="AV159" s="12" t="s">
        <v>85</v>
      </c>
      <c r="AW159" s="12" t="s">
        <v>39</v>
      </c>
      <c r="AX159" s="12" t="s">
        <v>18</v>
      </c>
      <c r="AY159" s="261" t="s">
        <v>208</v>
      </c>
    </row>
    <row r="160" spans="2:65" s="1" customFormat="1" ht="51" customHeight="1">
      <c r="B160" s="48"/>
      <c r="C160" s="236" t="s">
        <v>300</v>
      </c>
      <c r="D160" s="236" t="s">
        <v>210</v>
      </c>
      <c r="E160" s="237" t="s">
        <v>3330</v>
      </c>
      <c r="F160" s="238" t="s">
        <v>3331</v>
      </c>
      <c r="G160" s="239" t="s">
        <v>213</v>
      </c>
      <c r="H160" s="240">
        <v>7.2</v>
      </c>
      <c r="I160" s="241"/>
      <c r="J160" s="242">
        <f>ROUND(I160*H160,2)</f>
        <v>0</v>
      </c>
      <c r="K160" s="238" t="s">
        <v>214</v>
      </c>
      <c r="L160" s="74"/>
      <c r="M160" s="243" t="s">
        <v>22</v>
      </c>
      <c r="N160" s="244" t="s">
        <v>47</v>
      </c>
      <c r="O160" s="49"/>
      <c r="P160" s="245">
        <f>O160*H160</f>
        <v>0</v>
      </c>
      <c r="Q160" s="245">
        <v>0.10627</v>
      </c>
      <c r="R160" s="245">
        <f>Q160*H160</f>
        <v>0.765144</v>
      </c>
      <c r="S160" s="245">
        <v>0</v>
      </c>
      <c r="T160" s="246">
        <f>S160*H160</f>
        <v>0</v>
      </c>
      <c r="AR160" s="26" t="s">
        <v>121</v>
      </c>
      <c r="AT160" s="26" t="s">
        <v>210</v>
      </c>
      <c r="AU160" s="26" t="s">
        <v>85</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121</v>
      </c>
      <c r="BM160" s="26" t="s">
        <v>3332</v>
      </c>
    </row>
    <row r="161" spans="2:51" s="14" customFormat="1" ht="13.5">
      <c r="B161" s="273"/>
      <c r="C161" s="274"/>
      <c r="D161" s="248" t="s">
        <v>218</v>
      </c>
      <c r="E161" s="275" t="s">
        <v>22</v>
      </c>
      <c r="F161" s="276" t="s">
        <v>3292</v>
      </c>
      <c r="G161" s="274"/>
      <c r="H161" s="275" t="s">
        <v>22</v>
      </c>
      <c r="I161" s="277"/>
      <c r="J161" s="274"/>
      <c r="K161" s="274"/>
      <c r="L161" s="278"/>
      <c r="M161" s="279"/>
      <c r="N161" s="280"/>
      <c r="O161" s="280"/>
      <c r="P161" s="280"/>
      <c r="Q161" s="280"/>
      <c r="R161" s="280"/>
      <c r="S161" s="280"/>
      <c r="T161" s="281"/>
      <c r="AT161" s="282" t="s">
        <v>218</v>
      </c>
      <c r="AU161" s="282" t="s">
        <v>85</v>
      </c>
      <c r="AV161" s="14" t="s">
        <v>18</v>
      </c>
      <c r="AW161" s="14" t="s">
        <v>39</v>
      </c>
      <c r="AX161" s="14" t="s">
        <v>76</v>
      </c>
      <c r="AY161" s="282" t="s">
        <v>208</v>
      </c>
    </row>
    <row r="162" spans="2:51" s="12" customFormat="1" ht="13.5">
      <c r="B162" s="251"/>
      <c r="C162" s="252"/>
      <c r="D162" s="248" t="s">
        <v>218</v>
      </c>
      <c r="E162" s="253" t="s">
        <v>22</v>
      </c>
      <c r="F162" s="254" t="s">
        <v>3333</v>
      </c>
      <c r="G162" s="252"/>
      <c r="H162" s="255">
        <v>7.2</v>
      </c>
      <c r="I162" s="256"/>
      <c r="J162" s="252"/>
      <c r="K162" s="252"/>
      <c r="L162" s="257"/>
      <c r="M162" s="258"/>
      <c r="N162" s="259"/>
      <c r="O162" s="259"/>
      <c r="P162" s="259"/>
      <c r="Q162" s="259"/>
      <c r="R162" s="259"/>
      <c r="S162" s="259"/>
      <c r="T162" s="260"/>
      <c r="AT162" s="261" t="s">
        <v>218</v>
      </c>
      <c r="AU162" s="261" t="s">
        <v>85</v>
      </c>
      <c r="AV162" s="12" t="s">
        <v>85</v>
      </c>
      <c r="AW162" s="12" t="s">
        <v>39</v>
      </c>
      <c r="AX162" s="12" t="s">
        <v>18</v>
      </c>
      <c r="AY162" s="261" t="s">
        <v>208</v>
      </c>
    </row>
    <row r="163" spans="2:63" s="11" customFormat="1" ht="29.85" customHeight="1">
      <c r="B163" s="220"/>
      <c r="C163" s="221"/>
      <c r="D163" s="222" t="s">
        <v>75</v>
      </c>
      <c r="E163" s="234" t="s">
        <v>121</v>
      </c>
      <c r="F163" s="234" t="s">
        <v>908</v>
      </c>
      <c r="G163" s="221"/>
      <c r="H163" s="221"/>
      <c r="I163" s="224"/>
      <c r="J163" s="235">
        <f>BK163</f>
        <v>0</v>
      </c>
      <c r="K163" s="221"/>
      <c r="L163" s="226"/>
      <c r="M163" s="227"/>
      <c r="N163" s="228"/>
      <c r="O163" s="228"/>
      <c r="P163" s="229">
        <f>SUM(P164:P183)</f>
        <v>0</v>
      </c>
      <c r="Q163" s="228"/>
      <c r="R163" s="229">
        <f>SUM(R164:R183)</f>
        <v>47.402239796799996</v>
      </c>
      <c r="S163" s="228"/>
      <c r="T163" s="230">
        <f>SUM(T164:T183)</f>
        <v>0</v>
      </c>
      <c r="AR163" s="231" t="s">
        <v>18</v>
      </c>
      <c r="AT163" s="232" t="s">
        <v>75</v>
      </c>
      <c r="AU163" s="232" t="s">
        <v>18</v>
      </c>
      <c r="AY163" s="231" t="s">
        <v>208</v>
      </c>
      <c r="BK163" s="233">
        <f>SUM(BK164:BK183)</f>
        <v>0</v>
      </c>
    </row>
    <row r="164" spans="2:65" s="1" customFormat="1" ht="38.25" customHeight="1">
      <c r="B164" s="48"/>
      <c r="C164" s="236" t="s">
        <v>306</v>
      </c>
      <c r="D164" s="236" t="s">
        <v>210</v>
      </c>
      <c r="E164" s="237" t="s">
        <v>921</v>
      </c>
      <c r="F164" s="238" t="s">
        <v>3334</v>
      </c>
      <c r="G164" s="239" t="s">
        <v>253</v>
      </c>
      <c r="H164" s="240">
        <v>17.272</v>
      </c>
      <c r="I164" s="241"/>
      <c r="J164" s="242">
        <f>ROUND(I164*H164,2)</f>
        <v>0</v>
      </c>
      <c r="K164" s="238" t="s">
        <v>214</v>
      </c>
      <c r="L164" s="74"/>
      <c r="M164" s="243" t="s">
        <v>22</v>
      </c>
      <c r="N164" s="244" t="s">
        <v>47</v>
      </c>
      <c r="O164" s="49"/>
      <c r="P164" s="245">
        <f>O164*H164</f>
        <v>0</v>
      </c>
      <c r="Q164" s="245">
        <v>2.45343</v>
      </c>
      <c r="R164" s="245">
        <f>Q164*H164</f>
        <v>42.37564295999999</v>
      </c>
      <c r="S164" s="245">
        <v>0</v>
      </c>
      <c r="T164" s="246">
        <f>S164*H164</f>
        <v>0</v>
      </c>
      <c r="AR164" s="26" t="s">
        <v>121</v>
      </c>
      <c r="AT164" s="26" t="s">
        <v>210</v>
      </c>
      <c r="AU164" s="26" t="s">
        <v>85</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121</v>
      </c>
      <c r="BM164" s="26" t="s">
        <v>3335</v>
      </c>
    </row>
    <row r="165" spans="2:51" s="14" customFormat="1" ht="13.5">
      <c r="B165" s="273"/>
      <c r="C165" s="274"/>
      <c r="D165" s="248" t="s">
        <v>218</v>
      </c>
      <c r="E165" s="275" t="s">
        <v>22</v>
      </c>
      <c r="F165" s="276" t="s">
        <v>3336</v>
      </c>
      <c r="G165" s="274"/>
      <c r="H165" s="275" t="s">
        <v>22</v>
      </c>
      <c r="I165" s="277"/>
      <c r="J165" s="274"/>
      <c r="K165" s="274"/>
      <c r="L165" s="278"/>
      <c r="M165" s="279"/>
      <c r="N165" s="280"/>
      <c r="O165" s="280"/>
      <c r="P165" s="280"/>
      <c r="Q165" s="280"/>
      <c r="R165" s="280"/>
      <c r="S165" s="280"/>
      <c r="T165" s="281"/>
      <c r="AT165" s="282" t="s">
        <v>218</v>
      </c>
      <c r="AU165" s="282" t="s">
        <v>85</v>
      </c>
      <c r="AV165" s="14" t="s">
        <v>18</v>
      </c>
      <c r="AW165" s="14" t="s">
        <v>39</v>
      </c>
      <c r="AX165" s="14" t="s">
        <v>76</v>
      </c>
      <c r="AY165" s="282" t="s">
        <v>208</v>
      </c>
    </row>
    <row r="166" spans="2:51" s="12" customFormat="1" ht="13.5">
      <c r="B166" s="251"/>
      <c r="C166" s="252"/>
      <c r="D166" s="248" t="s">
        <v>218</v>
      </c>
      <c r="E166" s="253" t="s">
        <v>22</v>
      </c>
      <c r="F166" s="254" t="s">
        <v>3337</v>
      </c>
      <c r="G166" s="252"/>
      <c r="H166" s="255">
        <v>8.636</v>
      </c>
      <c r="I166" s="256"/>
      <c r="J166" s="252"/>
      <c r="K166" s="252"/>
      <c r="L166" s="257"/>
      <c r="M166" s="258"/>
      <c r="N166" s="259"/>
      <c r="O166" s="259"/>
      <c r="P166" s="259"/>
      <c r="Q166" s="259"/>
      <c r="R166" s="259"/>
      <c r="S166" s="259"/>
      <c r="T166" s="260"/>
      <c r="AT166" s="261" t="s">
        <v>218</v>
      </c>
      <c r="AU166" s="261" t="s">
        <v>85</v>
      </c>
      <c r="AV166" s="12" t="s">
        <v>85</v>
      </c>
      <c r="AW166" s="12" t="s">
        <v>39</v>
      </c>
      <c r="AX166" s="12" t="s">
        <v>76</v>
      </c>
      <c r="AY166" s="261" t="s">
        <v>208</v>
      </c>
    </row>
    <row r="167" spans="2:51" s="12" customFormat="1" ht="13.5">
      <c r="B167" s="251"/>
      <c r="C167" s="252"/>
      <c r="D167" s="248" t="s">
        <v>218</v>
      </c>
      <c r="E167" s="253" t="s">
        <v>22</v>
      </c>
      <c r="F167" s="254" t="s">
        <v>3338</v>
      </c>
      <c r="G167" s="252"/>
      <c r="H167" s="255">
        <v>8.636</v>
      </c>
      <c r="I167" s="256"/>
      <c r="J167" s="252"/>
      <c r="K167" s="252"/>
      <c r="L167" s="257"/>
      <c r="M167" s="258"/>
      <c r="N167" s="259"/>
      <c r="O167" s="259"/>
      <c r="P167" s="259"/>
      <c r="Q167" s="259"/>
      <c r="R167" s="259"/>
      <c r="S167" s="259"/>
      <c r="T167" s="260"/>
      <c r="AT167" s="261" t="s">
        <v>218</v>
      </c>
      <c r="AU167" s="261" t="s">
        <v>85</v>
      </c>
      <c r="AV167" s="12" t="s">
        <v>85</v>
      </c>
      <c r="AW167" s="12" t="s">
        <v>39</v>
      </c>
      <c r="AX167" s="12" t="s">
        <v>76</v>
      </c>
      <c r="AY167" s="261" t="s">
        <v>208</v>
      </c>
    </row>
    <row r="168" spans="2:51" s="13" customFormat="1" ht="13.5">
      <c r="B168" s="262"/>
      <c r="C168" s="263"/>
      <c r="D168" s="248" t="s">
        <v>218</v>
      </c>
      <c r="E168" s="264" t="s">
        <v>22</v>
      </c>
      <c r="F168" s="265" t="s">
        <v>259</v>
      </c>
      <c r="G168" s="263"/>
      <c r="H168" s="266">
        <v>17.272</v>
      </c>
      <c r="I168" s="267"/>
      <c r="J168" s="263"/>
      <c r="K168" s="263"/>
      <c r="L168" s="268"/>
      <c r="M168" s="269"/>
      <c r="N168" s="270"/>
      <c r="O168" s="270"/>
      <c r="P168" s="270"/>
      <c r="Q168" s="270"/>
      <c r="R168" s="270"/>
      <c r="S168" s="270"/>
      <c r="T168" s="271"/>
      <c r="AT168" s="272" t="s">
        <v>218</v>
      </c>
      <c r="AU168" s="272" t="s">
        <v>85</v>
      </c>
      <c r="AV168" s="13" t="s">
        <v>121</v>
      </c>
      <c r="AW168" s="13" t="s">
        <v>39</v>
      </c>
      <c r="AX168" s="13" t="s">
        <v>18</v>
      </c>
      <c r="AY168" s="272" t="s">
        <v>208</v>
      </c>
    </row>
    <row r="169" spans="2:65" s="1" customFormat="1" ht="38.25" customHeight="1">
      <c r="B169" s="48"/>
      <c r="C169" s="236" t="s">
        <v>311</v>
      </c>
      <c r="D169" s="236" t="s">
        <v>210</v>
      </c>
      <c r="E169" s="237" t="s">
        <v>3339</v>
      </c>
      <c r="F169" s="238" t="s">
        <v>3340</v>
      </c>
      <c r="G169" s="239" t="s">
        <v>213</v>
      </c>
      <c r="H169" s="240">
        <v>151.834</v>
      </c>
      <c r="I169" s="241"/>
      <c r="J169" s="242">
        <f>ROUND(I169*H169,2)</f>
        <v>0</v>
      </c>
      <c r="K169" s="238" t="s">
        <v>214</v>
      </c>
      <c r="L169" s="74"/>
      <c r="M169" s="243" t="s">
        <v>22</v>
      </c>
      <c r="N169" s="244" t="s">
        <v>47</v>
      </c>
      <c r="O169" s="49"/>
      <c r="P169" s="245">
        <f>O169*H169</f>
        <v>0</v>
      </c>
      <c r="Q169" s="245">
        <v>0.0031</v>
      </c>
      <c r="R169" s="245">
        <f>Q169*H169</f>
        <v>0.4706854</v>
      </c>
      <c r="S169" s="245">
        <v>0</v>
      </c>
      <c r="T169" s="246">
        <f>S169*H169</f>
        <v>0</v>
      </c>
      <c r="AR169" s="26" t="s">
        <v>121</v>
      </c>
      <c r="AT169" s="26" t="s">
        <v>210</v>
      </c>
      <c r="AU169" s="26" t="s">
        <v>85</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121</v>
      </c>
      <c r="BM169" s="26" t="s">
        <v>3341</v>
      </c>
    </row>
    <row r="170" spans="2:51" s="12" customFormat="1" ht="13.5">
      <c r="B170" s="251"/>
      <c r="C170" s="252"/>
      <c r="D170" s="248" t="s">
        <v>218</v>
      </c>
      <c r="E170" s="253" t="s">
        <v>22</v>
      </c>
      <c r="F170" s="254" t="s">
        <v>3342</v>
      </c>
      <c r="G170" s="252"/>
      <c r="H170" s="255">
        <v>151.834</v>
      </c>
      <c r="I170" s="256"/>
      <c r="J170" s="252"/>
      <c r="K170" s="252"/>
      <c r="L170" s="257"/>
      <c r="M170" s="258"/>
      <c r="N170" s="259"/>
      <c r="O170" s="259"/>
      <c r="P170" s="259"/>
      <c r="Q170" s="259"/>
      <c r="R170" s="259"/>
      <c r="S170" s="259"/>
      <c r="T170" s="260"/>
      <c r="AT170" s="261" t="s">
        <v>218</v>
      </c>
      <c r="AU170" s="261" t="s">
        <v>85</v>
      </c>
      <c r="AV170" s="12" t="s">
        <v>85</v>
      </c>
      <c r="AW170" s="12" t="s">
        <v>39</v>
      </c>
      <c r="AX170" s="12" t="s">
        <v>18</v>
      </c>
      <c r="AY170" s="261" t="s">
        <v>208</v>
      </c>
    </row>
    <row r="171" spans="2:65" s="1" customFormat="1" ht="38.25" customHeight="1">
      <c r="B171" s="48"/>
      <c r="C171" s="236" t="s">
        <v>315</v>
      </c>
      <c r="D171" s="236" t="s">
        <v>210</v>
      </c>
      <c r="E171" s="237" t="s">
        <v>3343</v>
      </c>
      <c r="F171" s="238" t="s">
        <v>3344</v>
      </c>
      <c r="G171" s="239" t="s">
        <v>213</v>
      </c>
      <c r="H171" s="240">
        <v>151.834</v>
      </c>
      <c r="I171" s="241"/>
      <c r="J171" s="242">
        <f>ROUND(I171*H171,2)</f>
        <v>0</v>
      </c>
      <c r="K171" s="238" t="s">
        <v>214</v>
      </c>
      <c r="L171" s="74"/>
      <c r="M171" s="243" t="s">
        <v>22</v>
      </c>
      <c r="N171" s="244" t="s">
        <v>47</v>
      </c>
      <c r="O171" s="49"/>
      <c r="P171" s="245">
        <f>O171*H171</f>
        <v>0</v>
      </c>
      <c r="Q171" s="245">
        <v>0</v>
      </c>
      <c r="R171" s="245">
        <f>Q171*H171</f>
        <v>0</v>
      </c>
      <c r="S171" s="245">
        <v>0</v>
      </c>
      <c r="T171" s="246">
        <f>S171*H171</f>
        <v>0</v>
      </c>
      <c r="AR171" s="26" t="s">
        <v>121</v>
      </c>
      <c r="AT171" s="26" t="s">
        <v>210</v>
      </c>
      <c r="AU171" s="26" t="s">
        <v>85</v>
      </c>
      <c r="AY171" s="26" t="s">
        <v>208</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121</v>
      </c>
      <c r="BM171" s="26" t="s">
        <v>3345</v>
      </c>
    </row>
    <row r="172" spans="2:65" s="1" customFormat="1" ht="63.75" customHeight="1">
      <c r="B172" s="48"/>
      <c r="C172" s="236" t="s">
        <v>320</v>
      </c>
      <c r="D172" s="236" t="s">
        <v>210</v>
      </c>
      <c r="E172" s="237" t="s">
        <v>3346</v>
      </c>
      <c r="F172" s="238" t="s">
        <v>3347</v>
      </c>
      <c r="G172" s="239" t="s">
        <v>213</v>
      </c>
      <c r="H172" s="240">
        <v>151.834</v>
      </c>
      <c r="I172" s="241"/>
      <c r="J172" s="242">
        <f>ROUND(I172*H172,2)</f>
        <v>0</v>
      </c>
      <c r="K172" s="238" t="s">
        <v>22</v>
      </c>
      <c r="L172" s="74"/>
      <c r="M172" s="243" t="s">
        <v>22</v>
      </c>
      <c r="N172" s="244" t="s">
        <v>47</v>
      </c>
      <c r="O172" s="49"/>
      <c r="P172" s="245">
        <f>O172*H172</f>
        <v>0</v>
      </c>
      <c r="Q172" s="245">
        <v>0.0146652</v>
      </c>
      <c r="R172" s="245">
        <f>Q172*H172</f>
        <v>2.2266759768</v>
      </c>
      <c r="S172" s="245">
        <v>0</v>
      </c>
      <c r="T172" s="246">
        <f>S172*H172</f>
        <v>0</v>
      </c>
      <c r="AR172" s="26" t="s">
        <v>121</v>
      </c>
      <c r="AT172" s="26" t="s">
        <v>210</v>
      </c>
      <c r="AU172" s="26" t="s">
        <v>85</v>
      </c>
      <c r="AY172" s="26" t="s">
        <v>208</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121</v>
      </c>
      <c r="BM172" s="26" t="s">
        <v>3348</v>
      </c>
    </row>
    <row r="173" spans="2:51" s="12" customFormat="1" ht="13.5">
      <c r="B173" s="251"/>
      <c r="C173" s="252"/>
      <c r="D173" s="248" t="s">
        <v>218</v>
      </c>
      <c r="E173" s="253" t="s">
        <v>22</v>
      </c>
      <c r="F173" s="254" t="s">
        <v>3349</v>
      </c>
      <c r="G173" s="252"/>
      <c r="H173" s="255">
        <v>75.917</v>
      </c>
      <c r="I173" s="256"/>
      <c r="J173" s="252"/>
      <c r="K173" s="252"/>
      <c r="L173" s="257"/>
      <c r="M173" s="258"/>
      <c r="N173" s="259"/>
      <c r="O173" s="259"/>
      <c r="P173" s="259"/>
      <c r="Q173" s="259"/>
      <c r="R173" s="259"/>
      <c r="S173" s="259"/>
      <c r="T173" s="260"/>
      <c r="AT173" s="261" t="s">
        <v>218</v>
      </c>
      <c r="AU173" s="261" t="s">
        <v>85</v>
      </c>
      <c r="AV173" s="12" t="s">
        <v>85</v>
      </c>
      <c r="AW173" s="12" t="s">
        <v>39</v>
      </c>
      <c r="AX173" s="12" t="s">
        <v>76</v>
      </c>
      <c r="AY173" s="261" t="s">
        <v>208</v>
      </c>
    </row>
    <row r="174" spans="2:51" s="12" customFormat="1" ht="13.5">
      <c r="B174" s="251"/>
      <c r="C174" s="252"/>
      <c r="D174" s="248" t="s">
        <v>218</v>
      </c>
      <c r="E174" s="253" t="s">
        <v>22</v>
      </c>
      <c r="F174" s="254" t="s">
        <v>3350</v>
      </c>
      <c r="G174" s="252"/>
      <c r="H174" s="255">
        <v>75.917</v>
      </c>
      <c r="I174" s="256"/>
      <c r="J174" s="252"/>
      <c r="K174" s="252"/>
      <c r="L174" s="257"/>
      <c r="M174" s="258"/>
      <c r="N174" s="259"/>
      <c r="O174" s="259"/>
      <c r="P174" s="259"/>
      <c r="Q174" s="259"/>
      <c r="R174" s="259"/>
      <c r="S174" s="259"/>
      <c r="T174" s="260"/>
      <c r="AT174" s="261" t="s">
        <v>218</v>
      </c>
      <c r="AU174" s="261" t="s">
        <v>85</v>
      </c>
      <c r="AV174" s="12" t="s">
        <v>85</v>
      </c>
      <c r="AW174" s="12" t="s">
        <v>39</v>
      </c>
      <c r="AX174" s="12" t="s">
        <v>76</v>
      </c>
      <c r="AY174" s="261" t="s">
        <v>208</v>
      </c>
    </row>
    <row r="175" spans="2:51" s="13" customFormat="1" ht="13.5">
      <c r="B175" s="262"/>
      <c r="C175" s="263"/>
      <c r="D175" s="248" t="s">
        <v>218</v>
      </c>
      <c r="E175" s="264" t="s">
        <v>22</v>
      </c>
      <c r="F175" s="265" t="s">
        <v>259</v>
      </c>
      <c r="G175" s="263"/>
      <c r="H175" s="266">
        <v>151.834</v>
      </c>
      <c r="I175" s="267"/>
      <c r="J175" s="263"/>
      <c r="K175" s="263"/>
      <c r="L175" s="268"/>
      <c r="M175" s="269"/>
      <c r="N175" s="270"/>
      <c r="O175" s="270"/>
      <c r="P175" s="270"/>
      <c r="Q175" s="270"/>
      <c r="R175" s="270"/>
      <c r="S175" s="270"/>
      <c r="T175" s="271"/>
      <c r="AT175" s="272" t="s">
        <v>218</v>
      </c>
      <c r="AU175" s="272" t="s">
        <v>85</v>
      </c>
      <c r="AV175" s="13" t="s">
        <v>121</v>
      </c>
      <c r="AW175" s="13" t="s">
        <v>39</v>
      </c>
      <c r="AX175" s="13" t="s">
        <v>18</v>
      </c>
      <c r="AY175" s="272" t="s">
        <v>208</v>
      </c>
    </row>
    <row r="176" spans="2:65" s="1" customFormat="1" ht="63.75" customHeight="1">
      <c r="B176" s="48"/>
      <c r="C176" s="236" t="s">
        <v>9</v>
      </c>
      <c r="D176" s="236" t="s">
        <v>210</v>
      </c>
      <c r="E176" s="237" t="s">
        <v>981</v>
      </c>
      <c r="F176" s="238" t="s">
        <v>982</v>
      </c>
      <c r="G176" s="239" t="s">
        <v>340</v>
      </c>
      <c r="H176" s="240">
        <v>0.438</v>
      </c>
      <c r="I176" s="241"/>
      <c r="J176" s="242">
        <f>ROUND(I176*H176,2)</f>
        <v>0</v>
      </c>
      <c r="K176" s="238" t="s">
        <v>214</v>
      </c>
      <c r="L176" s="74"/>
      <c r="M176" s="243" t="s">
        <v>22</v>
      </c>
      <c r="N176" s="244" t="s">
        <v>47</v>
      </c>
      <c r="O176" s="49"/>
      <c r="P176" s="245">
        <f>O176*H176</f>
        <v>0</v>
      </c>
      <c r="Q176" s="245">
        <v>1.05516</v>
      </c>
      <c r="R176" s="245">
        <f>Q176*H176</f>
        <v>0.46216008000000003</v>
      </c>
      <c r="S176" s="245">
        <v>0</v>
      </c>
      <c r="T176" s="246">
        <f>S176*H176</f>
        <v>0</v>
      </c>
      <c r="AR176" s="26" t="s">
        <v>121</v>
      </c>
      <c r="AT176" s="26" t="s">
        <v>210</v>
      </c>
      <c r="AU176" s="26" t="s">
        <v>85</v>
      </c>
      <c r="AY176" s="26" t="s">
        <v>208</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121</v>
      </c>
      <c r="BM176" s="26" t="s">
        <v>3351</v>
      </c>
    </row>
    <row r="177" spans="2:51" s="14" customFormat="1" ht="13.5">
      <c r="B177" s="273"/>
      <c r="C177" s="274"/>
      <c r="D177" s="248" t="s">
        <v>218</v>
      </c>
      <c r="E177" s="275" t="s">
        <v>22</v>
      </c>
      <c r="F177" s="276" t="s">
        <v>3352</v>
      </c>
      <c r="G177" s="274"/>
      <c r="H177" s="275" t="s">
        <v>22</v>
      </c>
      <c r="I177" s="277"/>
      <c r="J177" s="274"/>
      <c r="K177" s="274"/>
      <c r="L177" s="278"/>
      <c r="M177" s="279"/>
      <c r="N177" s="280"/>
      <c r="O177" s="280"/>
      <c r="P177" s="280"/>
      <c r="Q177" s="280"/>
      <c r="R177" s="280"/>
      <c r="S177" s="280"/>
      <c r="T177" s="281"/>
      <c r="AT177" s="282" t="s">
        <v>218</v>
      </c>
      <c r="AU177" s="282" t="s">
        <v>85</v>
      </c>
      <c r="AV177" s="14" t="s">
        <v>18</v>
      </c>
      <c r="AW177" s="14" t="s">
        <v>39</v>
      </c>
      <c r="AX177" s="14" t="s">
        <v>76</v>
      </c>
      <c r="AY177" s="282" t="s">
        <v>208</v>
      </c>
    </row>
    <row r="178" spans="2:51" s="12" customFormat="1" ht="13.5">
      <c r="B178" s="251"/>
      <c r="C178" s="252"/>
      <c r="D178" s="248" t="s">
        <v>218</v>
      </c>
      <c r="E178" s="253" t="s">
        <v>22</v>
      </c>
      <c r="F178" s="254" t="s">
        <v>3353</v>
      </c>
      <c r="G178" s="252"/>
      <c r="H178" s="255">
        <v>0.417</v>
      </c>
      <c r="I178" s="256"/>
      <c r="J178" s="252"/>
      <c r="K178" s="252"/>
      <c r="L178" s="257"/>
      <c r="M178" s="258"/>
      <c r="N178" s="259"/>
      <c r="O178" s="259"/>
      <c r="P178" s="259"/>
      <c r="Q178" s="259"/>
      <c r="R178" s="259"/>
      <c r="S178" s="259"/>
      <c r="T178" s="260"/>
      <c r="AT178" s="261" t="s">
        <v>218</v>
      </c>
      <c r="AU178" s="261" t="s">
        <v>85</v>
      </c>
      <c r="AV178" s="12" t="s">
        <v>85</v>
      </c>
      <c r="AW178" s="12" t="s">
        <v>39</v>
      </c>
      <c r="AX178" s="12" t="s">
        <v>18</v>
      </c>
      <c r="AY178" s="261" t="s">
        <v>208</v>
      </c>
    </row>
    <row r="179" spans="2:51" s="12" customFormat="1" ht="13.5">
      <c r="B179" s="251"/>
      <c r="C179" s="252"/>
      <c r="D179" s="248" t="s">
        <v>218</v>
      </c>
      <c r="E179" s="252"/>
      <c r="F179" s="254" t="s">
        <v>3354</v>
      </c>
      <c r="G179" s="252"/>
      <c r="H179" s="255">
        <v>0.438</v>
      </c>
      <c r="I179" s="256"/>
      <c r="J179" s="252"/>
      <c r="K179" s="252"/>
      <c r="L179" s="257"/>
      <c r="M179" s="258"/>
      <c r="N179" s="259"/>
      <c r="O179" s="259"/>
      <c r="P179" s="259"/>
      <c r="Q179" s="259"/>
      <c r="R179" s="259"/>
      <c r="S179" s="259"/>
      <c r="T179" s="260"/>
      <c r="AT179" s="261" t="s">
        <v>218</v>
      </c>
      <c r="AU179" s="261" t="s">
        <v>85</v>
      </c>
      <c r="AV179" s="12" t="s">
        <v>85</v>
      </c>
      <c r="AW179" s="12" t="s">
        <v>6</v>
      </c>
      <c r="AX179" s="12" t="s">
        <v>18</v>
      </c>
      <c r="AY179" s="261" t="s">
        <v>208</v>
      </c>
    </row>
    <row r="180" spans="2:65" s="1" customFormat="1" ht="63.75" customHeight="1">
      <c r="B180" s="48"/>
      <c r="C180" s="236" t="s">
        <v>327</v>
      </c>
      <c r="D180" s="236" t="s">
        <v>210</v>
      </c>
      <c r="E180" s="237" t="s">
        <v>3355</v>
      </c>
      <c r="F180" s="238" t="s">
        <v>3356</v>
      </c>
      <c r="G180" s="239" t="s">
        <v>340</v>
      </c>
      <c r="H180" s="240">
        <v>1.773</v>
      </c>
      <c r="I180" s="241"/>
      <c r="J180" s="242">
        <f>ROUND(I180*H180,2)</f>
        <v>0</v>
      </c>
      <c r="K180" s="238" t="s">
        <v>214</v>
      </c>
      <c r="L180" s="74"/>
      <c r="M180" s="243" t="s">
        <v>22</v>
      </c>
      <c r="N180" s="244" t="s">
        <v>47</v>
      </c>
      <c r="O180" s="49"/>
      <c r="P180" s="245">
        <f>O180*H180</f>
        <v>0</v>
      </c>
      <c r="Q180" s="245">
        <v>1.05306</v>
      </c>
      <c r="R180" s="245">
        <f>Q180*H180</f>
        <v>1.8670753800000002</v>
      </c>
      <c r="S180" s="245">
        <v>0</v>
      </c>
      <c r="T180" s="246">
        <f>S180*H180</f>
        <v>0</v>
      </c>
      <c r="AR180" s="26" t="s">
        <v>121</v>
      </c>
      <c r="AT180" s="26" t="s">
        <v>210</v>
      </c>
      <c r="AU180" s="26" t="s">
        <v>85</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121</v>
      </c>
      <c r="BM180" s="26" t="s">
        <v>3357</v>
      </c>
    </row>
    <row r="181" spans="2:51" s="14" customFormat="1" ht="13.5">
      <c r="B181" s="273"/>
      <c r="C181" s="274"/>
      <c r="D181" s="248" t="s">
        <v>218</v>
      </c>
      <c r="E181" s="275" t="s">
        <v>22</v>
      </c>
      <c r="F181" s="276" t="s">
        <v>3352</v>
      </c>
      <c r="G181" s="274"/>
      <c r="H181" s="275" t="s">
        <v>22</v>
      </c>
      <c r="I181" s="277"/>
      <c r="J181" s="274"/>
      <c r="K181" s="274"/>
      <c r="L181" s="278"/>
      <c r="M181" s="279"/>
      <c r="N181" s="280"/>
      <c r="O181" s="280"/>
      <c r="P181" s="280"/>
      <c r="Q181" s="280"/>
      <c r="R181" s="280"/>
      <c r="S181" s="280"/>
      <c r="T181" s="281"/>
      <c r="AT181" s="282" t="s">
        <v>218</v>
      </c>
      <c r="AU181" s="282" t="s">
        <v>85</v>
      </c>
      <c r="AV181" s="14" t="s">
        <v>18</v>
      </c>
      <c r="AW181" s="14" t="s">
        <v>39</v>
      </c>
      <c r="AX181" s="14" t="s">
        <v>76</v>
      </c>
      <c r="AY181" s="282" t="s">
        <v>208</v>
      </c>
    </row>
    <row r="182" spans="2:51" s="12" customFormat="1" ht="13.5">
      <c r="B182" s="251"/>
      <c r="C182" s="252"/>
      <c r="D182" s="248" t="s">
        <v>218</v>
      </c>
      <c r="E182" s="253" t="s">
        <v>22</v>
      </c>
      <c r="F182" s="254" t="s">
        <v>3358</v>
      </c>
      <c r="G182" s="252"/>
      <c r="H182" s="255">
        <v>1.612</v>
      </c>
      <c r="I182" s="256"/>
      <c r="J182" s="252"/>
      <c r="K182" s="252"/>
      <c r="L182" s="257"/>
      <c r="M182" s="258"/>
      <c r="N182" s="259"/>
      <c r="O182" s="259"/>
      <c r="P182" s="259"/>
      <c r="Q182" s="259"/>
      <c r="R182" s="259"/>
      <c r="S182" s="259"/>
      <c r="T182" s="260"/>
      <c r="AT182" s="261" t="s">
        <v>218</v>
      </c>
      <c r="AU182" s="261" t="s">
        <v>85</v>
      </c>
      <c r="AV182" s="12" t="s">
        <v>85</v>
      </c>
      <c r="AW182" s="12" t="s">
        <v>39</v>
      </c>
      <c r="AX182" s="12" t="s">
        <v>18</v>
      </c>
      <c r="AY182" s="261" t="s">
        <v>208</v>
      </c>
    </row>
    <row r="183" spans="2:51" s="12" customFormat="1" ht="13.5">
      <c r="B183" s="251"/>
      <c r="C183" s="252"/>
      <c r="D183" s="248" t="s">
        <v>218</v>
      </c>
      <c r="E183" s="252"/>
      <c r="F183" s="254" t="s">
        <v>3359</v>
      </c>
      <c r="G183" s="252"/>
      <c r="H183" s="255">
        <v>1.773</v>
      </c>
      <c r="I183" s="256"/>
      <c r="J183" s="252"/>
      <c r="K183" s="252"/>
      <c r="L183" s="257"/>
      <c r="M183" s="258"/>
      <c r="N183" s="259"/>
      <c r="O183" s="259"/>
      <c r="P183" s="259"/>
      <c r="Q183" s="259"/>
      <c r="R183" s="259"/>
      <c r="S183" s="259"/>
      <c r="T183" s="260"/>
      <c r="AT183" s="261" t="s">
        <v>218</v>
      </c>
      <c r="AU183" s="261" t="s">
        <v>85</v>
      </c>
      <c r="AV183" s="12" t="s">
        <v>85</v>
      </c>
      <c r="AW183" s="12" t="s">
        <v>6</v>
      </c>
      <c r="AX183" s="12" t="s">
        <v>18</v>
      </c>
      <c r="AY183" s="261" t="s">
        <v>208</v>
      </c>
    </row>
    <row r="184" spans="2:63" s="11" customFormat="1" ht="29.85" customHeight="1">
      <c r="B184" s="220"/>
      <c r="C184" s="221"/>
      <c r="D184" s="222" t="s">
        <v>75</v>
      </c>
      <c r="E184" s="234" t="s">
        <v>238</v>
      </c>
      <c r="F184" s="234" t="s">
        <v>1116</v>
      </c>
      <c r="G184" s="221"/>
      <c r="H184" s="221"/>
      <c r="I184" s="224"/>
      <c r="J184" s="235">
        <f>BK184</f>
        <v>0</v>
      </c>
      <c r="K184" s="221"/>
      <c r="L184" s="226"/>
      <c r="M184" s="227"/>
      <c r="N184" s="228"/>
      <c r="O184" s="228"/>
      <c r="P184" s="229">
        <f>SUM(P185:P235)</f>
        <v>0</v>
      </c>
      <c r="Q184" s="228"/>
      <c r="R184" s="229">
        <f>SUM(R185:R235)</f>
        <v>8.34557807</v>
      </c>
      <c r="S184" s="228"/>
      <c r="T184" s="230">
        <f>SUM(T185:T235)</f>
        <v>0</v>
      </c>
      <c r="AR184" s="231" t="s">
        <v>18</v>
      </c>
      <c r="AT184" s="232" t="s">
        <v>75</v>
      </c>
      <c r="AU184" s="232" t="s">
        <v>18</v>
      </c>
      <c r="AY184" s="231" t="s">
        <v>208</v>
      </c>
      <c r="BK184" s="233">
        <f>SUM(BK185:BK235)</f>
        <v>0</v>
      </c>
    </row>
    <row r="185" spans="2:65" s="1" customFormat="1" ht="25.5" customHeight="1">
      <c r="B185" s="48"/>
      <c r="C185" s="236" t="s">
        <v>331</v>
      </c>
      <c r="D185" s="236" t="s">
        <v>210</v>
      </c>
      <c r="E185" s="237" t="s">
        <v>3360</v>
      </c>
      <c r="F185" s="238" t="s">
        <v>3361</v>
      </c>
      <c r="G185" s="239" t="s">
        <v>213</v>
      </c>
      <c r="H185" s="240">
        <v>89.481</v>
      </c>
      <c r="I185" s="241"/>
      <c r="J185" s="242">
        <f>ROUND(I185*H185,2)</f>
        <v>0</v>
      </c>
      <c r="K185" s="238" t="s">
        <v>214</v>
      </c>
      <c r="L185" s="74"/>
      <c r="M185" s="243" t="s">
        <v>22</v>
      </c>
      <c r="N185" s="244" t="s">
        <v>47</v>
      </c>
      <c r="O185" s="49"/>
      <c r="P185" s="245">
        <f>O185*H185</f>
        <v>0</v>
      </c>
      <c r="Q185" s="245">
        <v>0.00965</v>
      </c>
      <c r="R185" s="245">
        <f>Q185*H185</f>
        <v>0.86349165</v>
      </c>
      <c r="S185" s="245">
        <v>0</v>
      </c>
      <c r="T185" s="246">
        <f>S185*H185</f>
        <v>0</v>
      </c>
      <c r="AR185" s="26" t="s">
        <v>121</v>
      </c>
      <c r="AT185" s="26" t="s">
        <v>210</v>
      </c>
      <c r="AU185" s="26" t="s">
        <v>85</v>
      </c>
      <c r="AY185" s="26" t="s">
        <v>208</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121</v>
      </c>
      <c r="BM185" s="26" t="s">
        <v>3362</v>
      </c>
    </row>
    <row r="186" spans="2:47" s="1" customFormat="1" ht="13.5">
      <c r="B186" s="48"/>
      <c r="C186" s="76"/>
      <c r="D186" s="248" t="s">
        <v>216</v>
      </c>
      <c r="E186" s="76"/>
      <c r="F186" s="249" t="s">
        <v>1245</v>
      </c>
      <c r="G186" s="76"/>
      <c r="H186" s="76"/>
      <c r="I186" s="206"/>
      <c r="J186" s="76"/>
      <c r="K186" s="76"/>
      <c r="L186" s="74"/>
      <c r="M186" s="250"/>
      <c r="N186" s="49"/>
      <c r="O186" s="49"/>
      <c r="P186" s="49"/>
      <c r="Q186" s="49"/>
      <c r="R186" s="49"/>
      <c r="S186" s="49"/>
      <c r="T186" s="97"/>
      <c r="AT186" s="26" t="s">
        <v>216</v>
      </c>
      <c r="AU186" s="26" t="s">
        <v>85</v>
      </c>
    </row>
    <row r="187" spans="2:51" s="14" customFormat="1" ht="13.5">
      <c r="B187" s="273"/>
      <c r="C187" s="274"/>
      <c r="D187" s="248" t="s">
        <v>218</v>
      </c>
      <c r="E187" s="275" t="s">
        <v>22</v>
      </c>
      <c r="F187" s="276" t="s">
        <v>3363</v>
      </c>
      <c r="G187" s="274"/>
      <c r="H187" s="275" t="s">
        <v>22</v>
      </c>
      <c r="I187" s="277"/>
      <c r="J187" s="274"/>
      <c r="K187" s="274"/>
      <c r="L187" s="278"/>
      <c r="M187" s="279"/>
      <c r="N187" s="280"/>
      <c r="O187" s="280"/>
      <c r="P187" s="280"/>
      <c r="Q187" s="280"/>
      <c r="R187" s="280"/>
      <c r="S187" s="280"/>
      <c r="T187" s="281"/>
      <c r="AT187" s="282" t="s">
        <v>218</v>
      </c>
      <c r="AU187" s="282" t="s">
        <v>85</v>
      </c>
      <c r="AV187" s="14" t="s">
        <v>18</v>
      </c>
      <c r="AW187" s="14" t="s">
        <v>39</v>
      </c>
      <c r="AX187" s="14" t="s">
        <v>76</v>
      </c>
      <c r="AY187" s="282" t="s">
        <v>208</v>
      </c>
    </row>
    <row r="188" spans="2:51" s="12" customFormat="1" ht="13.5">
      <c r="B188" s="251"/>
      <c r="C188" s="252"/>
      <c r="D188" s="248" t="s">
        <v>218</v>
      </c>
      <c r="E188" s="253" t="s">
        <v>22</v>
      </c>
      <c r="F188" s="254" t="s">
        <v>3364</v>
      </c>
      <c r="G188" s="252"/>
      <c r="H188" s="255">
        <v>89.481</v>
      </c>
      <c r="I188" s="256"/>
      <c r="J188" s="252"/>
      <c r="K188" s="252"/>
      <c r="L188" s="257"/>
      <c r="M188" s="258"/>
      <c r="N188" s="259"/>
      <c r="O188" s="259"/>
      <c r="P188" s="259"/>
      <c r="Q188" s="259"/>
      <c r="R188" s="259"/>
      <c r="S188" s="259"/>
      <c r="T188" s="260"/>
      <c r="AT188" s="261" t="s">
        <v>218</v>
      </c>
      <c r="AU188" s="261" t="s">
        <v>85</v>
      </c>
      <c r="AV188" s="12" t="s">
        <v>85</v>
      </c>
      <c r="AW188" s="12" t="s">
        <v>39</v>
      </c>
      <c r="AX188" s="12" t="s">
        <v>18</v>
      </c>
      <c r="AY188" s="261" t="s">
        <v>208</v>
      </c>
    </row>
    <row r="189" spans="2:65" s="1" customFormat="1" ht="25.5" customHeight="1">
      <c r="B189" s="48"/>
      <c r="C189" s="236" t="s">
        <v>337</v>
      </c>
      <c r="D189" s="236" t="s">
        <v>210</v>
      </c>
      <c r="E189" s="237" t="s">
        <v>3365</v>
      </c>
      <c r="F189" s="238" t="s">
        <v>3366</v>
      </c>
      <c r="G189" s="239" t="s">
        <v>213</v>
      </c>
      <c r="H189" s="240">
        <v>141.654</v>
      </c>
      <c r="I189" s="241"/>
      <c r="J189" s="242">
        <f>ROUND(I189*H189,2)</f>
        <v>0</v>
      </c>
      <c r="K189" s="238" t="s">
        <v>214</v>
      </c>
      <c r="L189" s="74"/>
      <c r="M189" s="243" t="s">
        <v>22</v>
      </c>
      <c r="N189" s="244" t="s">
        <v>47</v>
      </c>
      <c r="O189" s="49"/>
      <c r="P189" s="245">
        <f>O189*H189</f>
        <v>0</v>
      </c>
      <c r="Q189" s="245">
        <v>0.0095</v>
      </c>
      <c r="R189" s="245">
        <f>Q189*H189</f>
        <v>1.345713</v>
      </c>
      <c r="S189" s="245">
        <v>0</v>
      </c>
      <c r="T189" s="246">
        <f>S189*H189</f>
        <v>0</v>
      </c>
      <c r="AR189" s="26" t="s">
        <v>121</v>
      </c>
      <c r="AT189" s="26" t="s">
        <v>210</v>
      </c>
      <c r="AU189" s="26" t="s">
        <v>85</v>
      </c>
      <c r="AY189" s="26" t="s">
        <v>208</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121</v>
      </c>
      <c r="BM189" s="26" t="s">
        <v>3367</v>
      </c>
    </row>
    <row r="190" spans="2:47" s="1" customFormat="1" ht="13.5">
      <c r="B190" s="48"/>
      <c r="C190" s="76"/>
      <c r="D190" s="248" t="s">
        <v>216</v>
      </c>
      <c r="E190" s="76"/>
      <c r="F190" s="249" t="s">
        <v>1245</v>
      </c>
      <c r="G190" s="76"/>
      <c r="H190" s="76"/>
      <c r="I190" s="206"/>
      <c r="J190" s="76"/>
      <c r="K190" s="76"/>
      <c r="L190" s="74"/>
      <c r="M190" s="250"/>
      <c r="N190" s="49"/>
      <c r="O190" s="49"/>
      <c r="P190" s="49"/>
      <c r="Q190" s="49"/>
      <c r="R190" s="49"/>
      <c r="S190" s="49"/>
      <c r="T190" s="97"/>
      <c r="AT190" s="26" t="s">
        <v>216</v>
      </c>
      <c r="AU190" s="26" t="s">
        <v>85</v>
      </c>
    </row>
    <row r="191" spans="2:51" s="14" customFormat="1" ht="13.5">
      <c r="B191" s="273"/>
      <c r="C191" s="274"/>
      <c r="D191" s="248" t="s">
        <v>218</v>
      </c>
      <c r="E191" s="275" t="s">
        <v>22</v>
      </c>
      <c r="F191" s="276" t="s">
        <v>3363</v>
      </c>
      <c r="G191" s="274"/>
      <c r="H191" s="275" t="s">
        <v>22</v>
      </c>
      <c r="I191" s="277"/>
      <c r="J191" s="274"/>
      <c r="K191" s="274"/>
      <c r="L191" s="278"/>
      <c r="M191" s="279"/>
      <c r="N191" s="280"/>
      <c r="O191" s="280"/>
      <c r="P191" s="280"/>
      <c r="Q191" s="280"/>
      <c r="R191" s="280"/>
      <c r="S191" s="280"/>
      <c r="T191" s="281"/>
      <c r="AT191" s="282" t="s">
        <v>218</v>
      </c>
      <c r="AU191" s="282" t="s">
        <v>85</v>
      </c>
      <c r="AV191" s="14" t="s">
        <v>18</v>
      </c>
      <c r="AW191" s="14" t="s">
        <v>39</v>
      </c>
      <c r="AX191" s="14" t="s">
        <v>76</v>
      </c>
      <c r="AY191" s="282" t="s">
        <v>208</v>
      </c>
    </row>
    <row r="192" spans="2:51" s="12" customFormat="1" ht="13.5">
      <c r="B192" s="251"/>
      <c r="C192" s="252"/>
      <c r="D192" s="248" t="s">
        <v>218</v>
      </c>
      <c r="E192" s="253" t="s">
        <v>22</v>
      </c>
      <c r="F192" s="254" t="s">
        <v>3368</v>
      </c>
      <c r="G192" s="252"/>
      <c r="H192" s="255">
        <v>136.854</v>
      </c>
      <c r="I192" s="256"/>
      <c r="J192" s="252"/>
      <c r="K192" s="252"/>
      <c r="L192" s="257"/>
      <c r="M192" s="258"/>
      <c r="N192" s="259"/>
      <c r="O192" s="259"/>
      <c r="P192" s="259"/>
      <c r="Q192" s="259"/>
      <c r="R192" s="259"/>
      <c r="S192" s="259"/>
      <c r="T192" s="260"/>
      <c r="AT192" s="261" t="s">
        <v>218</v>
      </c>
      <c r="AU192" s="261" t="s">
        <v>85</v>
      </c>
      <c r="AV192" s="12" t="s">
        <v>85</v>
      </c>
      <c r="AW192" s="12" t="s">
        <v>39</v>
      </c>
      <c r="AX192" s="12" t="s">
        <v>76</v>
      </c>
      <c r="AY192" s="261" t="s">
        <v>208</v>
      </c>
    </row>
    <row r="193" spans="2:51" s="12" customFormat="1" ht="13.5">
      <c r="B193" s="251"/>
      <c r="C193" s="252"/>
      <c r="D193" s="248" t="s">
        <v>218</v>
      </c>
      <c r="E193" s="253" t="s">
        <v>22</v>
      </c>
      <c r="F193" s="254" t="s">
        <v>3369</v>
      </c>
      <c r="G193" s="252"/>
      <c r="H193" s="255">
        <v>4.8</v>
      </c>
      <c r="I193" s="256"/>
      <c r="J193" s="252"/>
      <c r="K193" s="252"/>
      <c r="L193" s="257"/>
      <c r="M193" s="258"/>
      <c r="N193" s="259"/>
      <c r="O193" s="259"/>
      <c r="P193" s="259"/>
      <c r="Q193" s="259"/>
      <c r="R193" s="259"/>
      <c r="S193" s="259"/>
      <c r="T193" s="260"/>
      <c r="AT193" s="261" t="s">
        <v>218</v>
      </c>
      <c r="AU193" s="261" t="s">
        <v>85</v>
      </c>
      <c r="AV193" s="12" t="s">
        <v>85</v>
      </c>
      <c r="AW193" s="12" t="s">
        <v>39</v>
      </c>
      <c r="AX193" s="12" t="s">
        <v>76</v>
      </c>
      <c r="AY193" s="261" t="s">
        <v>208</v>
      </c>
    </row>
    <row r="194" spans="2:51" s="13" customFormat="1" ht="13.5">
      <c r="B194" s="262"/>
      <c r="C194" s="263"/>
      <c r="D194" s="248" t="s">
        <v>218</v>
      </c>
      <c r="E194" s="264" t="s">
        <v>22</v>
      </c>
      <c r="F194" s="265" t="s">
        <v>259</v>
      </c>
      <c r="G194" s="263"/>
      <c r="H194" s="266">
        <v>141.654</v>
      </c>
      <c r="I194" s="267"/>
      <c r="J194" s="263"/>
      <c r="K194" s="263"/>
      <c r="L194" s="268"/>
      <c r="M194" s="269"/>
      <c r="N194" s="270"/>
      <c r="O194" s="270"/>
      <c r="P194" s="270"/>
      <c r="Q194" s="270"/>
      <c r="R194" s="270"/>
      <c r="S194" s="270"/>
      <c r="T194" s="271"/>
      <c r="AT194" s="272" t="s">
        <v>218</v>
      </c>
      <c r="AU194" s="272" t="s">
        <v>85</v>
      </c>
      <c r="AV194" s="13" t="s">
        <v>121</v>
      </c>
      <c r="AW194" s="13" t="s">
        <v>39</v>
      </c>
      <c r="AX194" s="13" t="s">
        <v>18</v>
      </c>
      <c r="AY194" s="272" t="s">
        <v>208</v>
      </c>
    </row>
    <row r="195" spans="2:65" s="1" customFormat="1" ht="16.5" customHeight="1">
      <c r="B195" s="48"/>
      <c r="C195" s="286" t="s">
        <v>343</v>
      </c>
      <c r="D195" s="286" t="s">
        <v>468</v>
      </c>
      <c r="E195" s="287" t="s">
        <v>3370</v>
      </c>
      <c r="F195" s="288" t="s">
        <v>3371</v>
      </c>
      <c r="G195" s="289" t="s">
        <v>213</v>
      </c>
      <c r="H195" s="290">
        <v>249.626</v>
      </c>
      <c r="I195" s="291"/>
      <c r="J195" s="292">
        <f>ROUND(I195*H195,2)</f>
        <v>0</v>
      </c>
      <c r="K195" s="288" t="s">
        <v>214</v>
      </c>
      <c r="L195" s="293"/>
      <c r="M195" s="294" t="s">
        <v>22</v>
      </c>
      <c r="N195" s="295" t="s">
        <v>47</v>
      </c>
      <c r="O195" s="49"/>
      <c r="P195" s="245">
        <f>O195*H195</f>
        <v>0</v>
      </c>
      <c r="Q195" s="245">
        <v>0.021</v>
      </c>
      <c r="R195" s="245">
        <f>Q195*H195</f>
        <v>5.242146000000001</v>
      </c>
      <c r="S195" s="245">
        <v>0</v>
      </c>
      <c r="T195" s="246">
        <f>S195*H195</f>
        <v>0</v>
      </c>
      <c r="AR195" s="26" t="s">
        <v>250</v>
      </c>
      <c r="AT195" s="26" t="s">
        <v>468</v>
      </c>
      <c r="AU195" s="26" t="s">
        <v>85</v>
      </c>
      <c r="AY195" s="26" t="s">
        <v>208</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121</v>
      </c>
      <c r="BM195" s="26" t="s">
        <v>3372</v>
      </c>
    </row>
    <row r="196" spans="2:51" s="12" customFormat="1" ht="13.5">
      <c r="B196" s="251"/>
      <c r="C196" s="252"/>
      <c r="D196" s="248" t="s">
        <v>218</v>
      </c>
      <c r="E196" s="253" t="s">
        <v>22</v>
      </c>
      <c r="F196" s="254" t="s">
        <v>3373</v>
      </c>
      <c r="G196" s="252"/>
      <c r="H196" s="255">
        <v>231.135</v>
      </c>
      <c r="I196" s="256"/>
      <c r="J196" s="252"/>
      <c r="K196" s="252"/>
      <c r="L196" s="257"/>
      <c r="M196" s="258"/>
      <c r="N196" s="259"/>
      <c r="O196" s="259"/>
      <c r="P196" s="259"/>
      <c r="Q196" s="259"/>
      <c r="R196" s="259"/>
      <c r="S196" s="259"/>
      <c r="T196" s="260"/>
      <c r="AT196" s="261" t="s">
        <v>218</v>
      </c>
      <c r="AU196" s="261" t="s">
        <v>85</v>
      </c>
      <c r="AV196" s="12" t="s">
        <v>85</v>
      </c>
      <c r="AW196" s="12" t="s">
        <v>39</v>
      </c>
      <c r="AX196" s="12" t="s">
        <v>18</v>
      </c>
      <c r="AY196" s="261" t="s">
        <v>208</v>
      </c>
    </row>
    <row r="197" spans="2:51" s="12" customFormat="1" ht="13.5">
      <c r="B197" s="251"/>
      <c r="C197" s="252"/>
      <c r="D197" s="248" t="s">
        <v>218</v>
      </c>
      <c r="E197" s="252"/>
      <c r="F197" s="254" t="s">
        <v>3374</v>
      </c>
      <c r="G197" s="252"/>
      <c r="H197" s="255">
        <v>249.626</v>
      </c>
      <c r="I197" s="256"/>
      <c r="J197" s="252"/>
      <c r="K197" s="252"/>
      <c r="L197" s="257"/>
      <c r="M197" s="258"/>
      <c r="N197" s="259"/>
      <c r="O197" s="259"/>
      <c r="P197" s="259"/>
      <c r="Q197" s="259"/>
      <c r="R197" s="259"/>
      <c r="S197" s="259"/>
      <c r="T197" s="260"/>
      <c r="AT197" s="261" t="s">
        <v>218</v>
      </c>
      <c r="AU197" s="261" t="s">
        <v>85</v>
      </c>
      <c r="AV197" s="12" t="s">
        <v>85</v>
      </c>
      <c r="AW197" s="12" t="s">
        <v>6</v>
      </c>
      <c r="AX197" s="12" t="s">
        <v>18</v>
      </c>
      <c r="AY197" s="261" t="s">
        <v>208</v>
      </c>
    </row>
    <row r="198" spans="2:65" s="1" customFormat="1" ht="25.5" customHeight="1">
      <c r="B198" s="48"/>
      <c r="C198" s="236" t="s">
        <v>348</v>
      </c>
      <c r="D198" s="236" t="s">
        <v>210</v>
      </c>
      <c r="E198" s="237" t="s">
        <v>1280</v>
      </c>
      <c r="F198" s="238" t="s">
        <v>1281</v>
      </c>
      <c r="G198" s="239" t="s">
        <v>213</v>
      </c>
      <c r="H198" s="240">
        <v>231.135</v>
      </c>
      <c r="I198" s="241"/>
      <c r="J198" s="242">
        <f>ROUND(I198*H198,2)</f>
        <v>0</v>
      </c>
      <c r="K198" s="238" t="s">
        <v>214</v>
      </c>
      <c r="L198" s="74"/>
      <c r="M198" s="243" t="s">
        <v>22</v>
      </c>
      <c r="N198" s="244" t="s">
        <v>47</v>
      </c>
      <c r="O198" s="49"/>
      <c r="P198" s="245">
        <f>O198*H198</f>
        <v>0</v>
      </c>
      <c r="Q198" s="245">
        <v>6E-05</v>
      </c>
      <c r="R198" s="245">
        <f>Q198*H198</f>
        <v>0.0138681</v>
      </c>
      <c r="S198" s="245">
        <v>0</v>
      </c>
      <c r="T198" s="246">
        <f>S198*H198</f>
        <v>0</v>
      </c>
      <c r="AR198" s="26" t="s">
        <v>121</v>
      </c>
      <c r="AT198" s="26" t="s">
        <v>210</v>
      </c>
      <c r="AU198" s="26" t="s">
        <v>85</v>
      </c>
      <c r="AY198" s="26" t="s">
        <v>208</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121</v>
      </c>
      <c r="BM198" s="26" t="s">
        <v>3375</v>
      </c>
    </row>
    <row r="199" spans="2:47" s="1" customFormat="1" ht="13.5">
      <c r="B199" s="48"/>
      <c r="C199" s="76"/>
      <c r="D199" s="248" t="s">
        <v>216</v>
      </c>
      <c r="E199" s="76"/>
      <c r="F199" s="249" t="s">
        <v>1245</v>
      </c>
      <c r="G199" s="76"/>
      <c r="H199" s="76"/>
      <c r="I199" s="206"/>
      <c r="J199" s="76"/>
      <c r="K199" s="76"/>
      <c r="L199" s="74"/>
      <c r="M199" s="250"/>
      <c r="N199" s="49"/>
      <c r="O199" s="49"/>
      <c r="P199" s="49"/>
      <c r="Q199" s="49"/>
      <c r="R199" s="49"/>
      <c r="S199" s="49"/>
      <c r="T199" s="97"/>
      <c r="AT199" s="26" t="s">
        <v>216</v>
      </c>
      <c r="AU199" s="26" t="s">
        <v>85</v>
      </c>
    </row>
    <row r="200" spans="2:51" s="12" customFormat="1" ht="13.5">
      <c r="B200" s="251"/>
      <c r="C200" s="252"/>
      <c r="D200" s="248" t="s">
        <v>218</v>
      </c>
      <c r="E200" s="253" t="s">
        <v>22</v>
      </c>
      <c r="F200" s="254" t="s">
        <v>3373</v>
      </c>
      <c r="G200" s="252"/>
      <c r="H200" s="255">
        <v>231.135</v>
      </c>
      <c r="I200" s="256"/>
      <c r="J200" s="252"/>
      <c r="K200" s="252"/>
      <c r="L200" s="257"/>
      <c r="M200" s="258"/>
      <c r="N200" s="259"/>
      <c r="O200" s="259"/>
      <c r="P200" s="259"/>
      <c r="Q200" s="259"/>
      <c r="R200" s="259"/>
      <c r="S200" s="259"/>
      <c r="T200" s="260"/>
      <c r="AT200" s="261" t="s">
        <v>218</v>
      </c>
      <c r="AU200" s="261" t="s">
        <v>85</v>
      </c>
      <c r="AV200" s="12" t="s">
        <v>85</v>
      </c>
      <c r="AW200" s="12" t="s">
        <v>39</v>
      </c>
      <c r="AX200" s="12" t="s">
        <v>18</v>
      </c>
      <c r="AY200" s="261" t="s">
        <v>208</v>
      </c>
    </row>
    <row r="201" spans="2:65" s="1" customFormat="1" ht="25.5" customHeight="1">
      <c r="B201" s="48"/>
      <c r="C201" s="236" t="s">
        <v>353</v>
      </c>
      <c r="D201" s="236" t="s">
        <v>210</v>
      </c>
      <c r="E201" s="237" t="s">
        <v>1299</v>
      </c>
      <c r="F201" s="238" t="s">
        <v>1300</v>
      </c>
      <c r="G201" s="239" t="s">
        <v>269</v>
      </c>
      <c r="H201" s="240">
        <v>286.8</v>
      </c>
      <c r="I201" s="241"/>
      <c r="J201" s="242">
        <f>ROUND(I201*H201,2)</f>
        <v>0</v>
      </c>
      <c r="K201" s="238" t="s">
        <v>214</v>
      </c>
      <c r="L201" s="74"/>
      <c r="M201" s="243" t="s">
        <v>22</v>
      </c>
      <c r="N201" s="244" t="s">
        <v>47</v>
      </c>
      <c r="O201" s="49"/>
      <c r="P201" s="245">
        <f>O201*H201</f>
        <v>0</v>
      </c>
      <c r="Q201" s="245">
        <v>0.00025</v>
      </c>
      <c r="R201" s="245">
        <f>Q201*H201</f>
        <v>0.0717</v>
      </c>
      <c r="S201" s="245">
        <v>0</v>
      </c>
      <c r="T201" s="246">
        <f>S201*H201</f>
        <v>0</v>
      </c>
      <c r="AR201" s="26" t="s">
        <v>121</v>
      </c>
      <c r="AT201" s="26" t="s">
        <v>210</v>
      </c>
      <c r="AU201" s="26" t="s">
        <v>85</v>
      </c>
      <c r="AY201" s="26" t="s">
        <v>208</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121</v>
      </c>
      <c r="BM201" s="26" t="s">
        <v>3376</v>
      </c>
    </row>
    <row r="202" spans="2:47" s="1" customFormat="1" ht="13.5">
      <c r="B202" s="48"/>
      <c r="C202" s="76"/>
      <c r="D202" s="248" t="s">
        <v>216</v>
      </c>
      <c r="E202" s="76"/>
      <c r="F202" s="249" t="s">
        <v>1287</v>
      </c>
      <c r="G202" s="76"/>
      <c r="H202" s="76"/>
      <c r="I202" s="206"/>
      <c r="J202" s="76"/>
      <c r="K202" s="76"/>
      <c r="L202" s="74"/>
      <c r="M202" s="250"/>
      <c r="N202" s="49"/>
      <c r="O202" s="49"/>
      <c r="P202" s="49"/>
      <c r="Q202" s="49"/>
      <c r="R202" s="49"/>
      <c r="S202" s="49"/>
      <c r="T202" s="97"/>
      <c r="AT202" s="26" t="s">
        <v>216</v>
      </c>
      <c r="AU202" s="26" t="s">
        <v>85</v>
      </c>
    </row>
    <row r="203" spans="2:51" s="12" customFormat="1" ht="13.5">
      <c r="B203" s="251"/>
      <c r="C203" s="252"/>
      <c r="D203" s="248" t="s">
        <v>218</v>
      </c>
      <c r="E203" s="253" t="s">
        <v>22</v>
      </c>
      <c r="F203" s="254" t="s">
        <v>3377</v>
      </c>
      <c r="G203" s="252"/>
      <c r="H203" s="255">
        <v>16</v>
      </c>
      <c r="I203" s="256"/>
      <c r="J203" s="252"/>
      <c r="K203" s="252"/>
      <c r="L203" s="257"/>
      <c r="M203" s="258"/>
      <c r="N203" s="259"/>
      <c r="O203" s="259"/>
      <c r="P203" s="259"/>
      <c r="Q203" s="259"/>
      <c r="R203" s="259"/>
      <c r="S203" s="259"/>
      <c r="T203" s="260"/>
      <c r="AT203" s="261" t="s">
        <v>218</v>
      </c>
      <c r="AU203" s="261" t="s">
        <v>85</v>
      </c>
      <c r="AV203" s="12" t="s">
        <v>85</v>
      </c>
      <c r="AW203" s="12" t="s">
        <v>39</v>
      </c>
      <c r="AX203" s="12" t="s">
        <v>76</v>
      </c>
      <c r="AY203" s="261" t="s">
        <v>208</v>
      </c>
    </row>
    <row r="204" spans="2:51" s="12" customFormat="1" ht="13.5">
      <c r="B204" s="251"/>
      <c r="C204" s="252"/>
      <c r="D204" s="248" t="s">
        <v>218</v>
      </c>
      <c r="E204" s="253" t="s">
        <v>22</v>
      </c>
      <c r="F204" s="254" t="s">
        <v>3378</v>
      </c>
      <c r="G204" s="252"/>
      <c r="H204" s="255">
        <v>114.8</v>
      </c>
      <c r="I204" s="256"/>
      <c r="J204" s="252"/>
      <c r="K204" s="252"/>
      <c r="L204" s="257"/>
      <c r="M204" s="258"/>
      <c r="N204" s="259"/>
      <c r="O204" s="259"/>
      <c r="P204" s="259"/>
      <c r="Q204" s="259"/>
      <c r="R204" s="259"/>
      <c r="S204" s="259"/>
      <c r="T204" s="260"/>
      <c r="AT204" s="261" t="s">
        <v>218</v>
      </c>
      <c r="AU204" s="261" t="s">
        <v>85</v>
      </c>
      <c r="AV204" s="12" t="s">
        <v>85</v>
      </c>
      <c r="AW204" s="12" t="s">
        <v>39</v>
      </c>
      <c r="AX204" s="12" t="s">
        <v>76</v>
      </c>
      <c r="AY204" s="261" t="s">
        <v>208</v>
      </c>
    </row>
    <row r="205" spans="2:51" s="12" customFormat="1" ht="13.5">
      <c r="B205" s="251"/>
      <c r="C205" s="252"/>
      <c r="D205" s="248" t="s">
        <v>218</v>
      </c>
      <c r="E205" s="253" t="s">
        <v>22</v>
      </c>
      <c r="F205" s="254" t="s">
        <v>3379</v>
      </c>
      <c r="G205" s="252"/>
      <c r="H205" s="255">
        <v>52</v>
      </c>
      <c r="I205" s="256"/>
      <c r="J205" s="252"/>
      <c r="K205" s="252"/>
      <c r="L205" s="257"/>
      <c r="M205" s="258"/>
      <c r="N205" s="259"/>
      <c r="O205" s="259"/>
      <c r="P205" s="259"/>
      <c r="Q205" s="259"/>
      <c r="R205" s="259"/>
      <c r="S205" s="259"/>
      <c r="T205" s="260"/>
      <c r="AT205" s="261" t="s">
        <v>218</v>
      </c>
      <c r="AU205" s="261" t="s">
        <v>85</v>
      </c>
      <c r="AV205" s="12" t="s">
        <v>85</v>
      </c>
      <c r="AW205" s="12" t="s">
        <v>39</v>
      </c>
      <c r="AX205" s="12" t="s">
        <v>76</v>
      </c>
      <c r="AY205" s="261" t="s">
        <v>208</v>
      </c>
    </row>
    <row r="206" spans="2:51" s="12" customFormat="1" ht="13.5">
      <c r="B206" s="251"/>
      <c r="C206" s="252"/>
      <c r="D206" s="248" t="s">
        <v>218</v>
      </c>
      <c r="E206" s="253" t="s">
        <v>22</v>
      </c>
      <c r="F206" s="254" t="s">
        <v>3380</v>
      </c>
      <c r="G206" s="252"/>
      <c r="H206" s="255">
        <v>104</v>
      </c>
      <c r="I206" s="256"/>
      <c r="J206" s="252"/>
      <c r="K206" s="252"/>
      <c r="L206" s="257"/>
      <c r="M206" s="258"/>
      <c r="N206" s="259"/>
      <c r="O206" s="259"/>
      <c r="P206" s="259"/>
      <c r="Q206" s="259"/>
      <c r="R206" s="259"/>
      <c r="S206" s="259"/>
      <c r="T206" s="260"/>
      <c r="AT206" s="261" t="s">
        <v>218</v>
      </c>
      <c r="AU206" s="261" t="s">
        <v>85</v>
      </c>
      <c r="AV206" s="12" t="s">
        <v>85</v>
      </c>
      <c r="AW206" s="12" t="s">
        <v>39</v>
      </c>
      <c r="AX206" s="12" t="s">
        <v>76</v>
      </c>
      <c r="AY206" s="261" t="s">
        <v>208</v>
      </c>
    </row>
    <row r="207" spans="2:51" s="13" customFormat="1" ht="13.5">
      <c r="B207" s="262"/>
      <c r="C207" s="263"/>
      <c r="D207" s="248" t="s">
        <v>218</v>
      </c>
      <c r="E207" s="264" t="s">
        <v>22</v>
      </c>
      <c r="F207" s="265" t="s">
        <v>259</v>
      </c>
      <c r="G207" s="263"/>
      <c r="H207" s="266">
        <v>286.8</v>
      </c>
      <c r="I207" s="267"/>
      <c r="J207" s="263"/>
      <c r="K207" s="263"/>
      <c r="L207" s="268"/>
      <c r="M207" s="269"/>
      <c r="N207" s="270"/>
      <c r="O207" s="270"/>
      <c r="P207" s="270"/>
      <c r="Q207" s="270"/>
      <c r="R207" s="270"/>
      <c r="S207" s="270"/>
      <c r="T207" s="271"/>
      <c r="AT207" s="272" t="s">
        <v>218</v>
      </c>
      <c r="AU207" s="272" t="s">
        <v>85</v>
      </c>
      <c r="AV207" s="13" t="s">
        <v>121</v>
      </c>
      <c r="AW207" s="13" t="s">
        <v>39</v>
      </c>
      <c r="AX207" s="13" t="s">
        <v>18</v>
      </c>
      <c r="AY207" s="272" t="s">
        <v>208</v>
      </c>
    </row>
    <row r="208" spans="2:65" s="1" customFormat="1" ht="16.5" customHeight="1">
      <c r="B208" s="48"/>
      <c r="C208" s="286" t="s">
        <v>533</v>
      </c>
      <c r="D208" s="286" t="s">
        <v>468</v>
      </c>
      <c r="E208" s="287" t="s">
        <v>1338</v>
      </c>
      <c r="F208" s="288" t="s">
        <v>1339</v>
      </c>
      <c r="G208" s="289" t="s">
        <v>269</v>
      </c>
      <c r="H208" s="290">
        <v>17.6</v>
      </c>
      <c r="I208" s="291"/>
      <c r="J208" s="292">
        <f>ROUND(I208*H208,2)</f>
        <v>0</v>
      </c>
      <c r="K208" s="288" t="s">
        <v>214</v>
      </c>
      <c r="L208" s="293"/>
      <c r="M208" s="294" t="s">
        <v>22</v>
      </c>
      <c r="N208" s="295" t="s">
        <v>47</v>
      </c>
      <c r="O208" s="49"/>
      <c r="P208" s="245">
        <f>O208*H208</f>
        <v>0</v>
      </c>
      <c r="Q208" s="245">
        <v>0.0005</v>
      </c>
      <c r="R208" s="245">
        <f>Q208*H208</f>
        <v>0.0088</v>
      </c>
      <c r="S208" s="245">
        <v>0</v>
      </c>
      <c r="T208" s="246">
        <f>S208*H208</f>
        <v>0</v>
      </c>
      <c r="AR208" s="26" t="s">
        <v>250</v>
      </c>
      <c r="AT208" s="26" t="s">
        <v>468</v>
      </c>
      <c r="AU208" s="26" t="s">
        <v>85</v>
      </c>
      <c r="AY208" s="26" t="s">
        <v>208</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121</v>
      </c>
      <c r="BM208" s="26" t="s">
        <v>3381</v>
      </c>
    </row>
    <row r="209" spans="2:51" s="12" customFormat="1" ht="13.5">
      <c r="B209" s="251"/>
      <c r="C209" s="252"/>
      <c r="D209" s="248" t="s">
        <v>218</v>
      </c>
      <c r="E209" s="253" t="s">
        <v>22</v>
      </c>
      <c r="F209" s="254" t="s">
        <v>3382</v>
      </c>
      <c r="G209" s="252"/>
      <c r="H209" s="255">
        <v>16</v>
      </c>
      <c r="I209" s="256"/>
      <c r="J209" s="252"/>
      <c r="K209" s="252"/>
      <c r="L209" s="257"/>
      <c r="M209" s="258"/>
      <c r="N209" s="259"/>
      <c r="O209" s="259"/>
      <c r="P209" s="259"/>
      <c r="Q209" s="259"/>
      <c r="R209" s="259"/>
      <c r="S209" s="259"/>
      <c r="T209" s="260"/>
      <c r="AT209" s="261" t="s">
        <v>218</v>
      </c>
      <c r="AU209" s="261" t="s">
        <v>85</v>
      </c>
      <c r="AV209" s="12" t="s">
        <v>85</v>
      </c>
      <c r="AW209" s="12" t="s">
        <v>39</v>
      </c>
      <c r="AX209" s="12" t="s">
        <v>18</v>
      </c>
      <c r="AY209" s="261" t="s">
        <v>208</v>
      </c>
    </row>
    <row r="210" spans="2:51" s="12" customFormat="1" ht="13.5">
      <c r="B210" s="251"/>
      <c r="C210" s="252"/>
      <c r="D210" s="248" t="s">
        <v>218</v>
      </c>
      <c r="E210" s="252"/>
      <c r="F210" s="254" t="s">
        <v>3383</v>
      </c>
      <c r="G210" s="252"/>
      <c r="H210" s="255">
        <v>17.6</v>
      </c>
      <c r="I210" s="256"/>
      <c r="J210" s="252"/>
      <c r="K210" s="252"/>
      <c r="L210" s="257"/>
      <c r="M210" s="258"/>
      <c r="N210" s="259"/>
      <c r="O210" s="259"/>
      <c r="P210" s="259"/>
      <c r="Q210" s="259"/>
      <c r="R210" s="259"/>
      <c r="S210" s="259"/>
      <c r="T210" s="260"/>
      <c r="AT210" s="261" t="s">
        <v>218</v>
      </c>
      <c r="AU210" s="261" t="s">
        <v>85</v>
      </c>
      <c r="AV210" s="12" t="s">
        <v>85</v>
      </c>
      <c r="AW210" s="12" t="s">
        <v>6</v>
      </c>
      <c r="AX210" s="12" t="s">
        <v>18</v>
      </c>
      <c r="AY210" s="261" t="s">
        <v>208</v>
      </c>
    </row>
    <row r="211" spans="2:65" s="1" customFormat="1" ht="16.5" customHeight="1">
      <c r="B211" s="48"/>
      <c r="C211" s="286" t="s">
        <v>543</v>
      </c>
      <c r="D211" s="286" t="s">
        <v>468</v>
      </c>
      <c r="E211" s="287" t="s">
        <v>1343</v>
      </c>
      <c r="F211" s="288" t="s">
        <v>3384</v>
      </c>
      <c r="G211" s="289" t="s">
        <v>269</v>
      </c>
      <c r="H211" s="290">
        <v>125.422</v>
      </c>
      <c r="I211" s="291"/>
      <c r="J211" s="292">
        <f>ROUND(I211*H211,2)</f>
        <v>0</v>
      </c>
      <c r="K211" s="288" t="s">
        <v>214</v>
      </c>
      <c r="L211" s="293"/>
      <c r="M211" s="294" t="s">
        <v>22</v>
      </c>
      <c r="N211" s="295" t="s">
        <v>47</v>
      </c>
      <c r="O211" s="49"/>
      <c r="P211" s="245">
        <f>O211*H211</f>
        <v>0</v>
      </c>
      <c r="Q211" s="245">
        <v>4E-05</v>
      </c>
      <c r="R211" s="245">
        <f>Q211*H211</f>
        <v>0.0050168800000000005</v>
      </c>
      <c r="S211" s="245">
        <v>0</v>
      </c>
      <c r="T211" s="246">
        <f>S211*H211</f>
        <v>0</v>
      </c>
      <c r="AR211" s="26" t="s">
        <v>250</v>
      </c>
      <c r="AT211" s="26" t="s">
        <v>468</v>
      </c>
      <c r="AU211" s="26" t="s">
        <v>85</v>
      </c>
      <c r="AY211" s="26" t="s">
        <v>208</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121</v>
      </c>
      <c r="BM211" s="26" t="s">
        <v>3385</v>
      </c>
    </row>
    <row r="212" spans="2:51" s="12" customFormat="1" ht="13.5">
      <c r="B212" s="251"/>
      <c r="C212" s="252"/>
      <c r="D212" s="248" t="s">
        <v>218</v>
      </c>
      <c r="E212" s="253" t="s">
        <v>22</v>
      </c>
      <c r="F212" s="254" t="s">
        <v>3386</v>
      </c>
      <c r="G212" s="252"/>
      <c r="H212" s="255">
        <v>114.02</v>
      </c>
      <c r="I212" s="256"/>
      <c r="J212" s="252"/>
      <c r="K212" s="252"/>
      <c r="L212" s="257"/>
      <c r="M212" s="258"/>
      <c r="N212" s="259"/>
      <c r="O212" s="259"/>
      <c r="P212" s="259"/>
      <c r="Q212" s="259"/>
      <c r="R212" s="259"/>
      <c r="S212" s="259"/>
      <c r="T212" s="260"/>
      <c r="AT212" s="261" t="s">
        <v>218</v>
      </c>
      <c r="AU212" s="261" t="s">
        <v>85</v>
      </c>
      <c r="AV212" s="12" t="s">
        <v>85</v>
      </c>
      <c r="AW212" s="12" t="s">
        <v>39</v>
      </c>
      <c r="AX212" s="12" t="s">
        <v>18</v>
      </c>
      <c r="AY212" s="261" t="s">
        <v>208</v>
      </c>
    </row>
    <row r="213" spans="2:51" s="12" customFormat="1" ht="13.5">
      <c r="B213" s="251"/>
      <c r="C213" s="252"/>
      <c r="D213" s="248" t="s">
        <v>218</v>
      </c>
      <c r="E213" s="252"/>
      <c r="F213" s="254" t="s">
        <v>3387</v>
      </c>
      <c r="G213" s="252"/>
      <c r="H213" s="255">
        <v>125.422</v>
      </c>
      <c r="I213" s="256"/>
      <c r="J213" s="252"/>
      <c r="K213" s="252"/>
      <c r="L213" s="257"/>
      <c r="M213" s="258"/>
      <c r="N213" s="259"/>
      <c r="O213" s="259"/>
      <c r="P213" s="259"/>
      <c r="Q213" s="259"/>
      <c r="R213" s="259"/>
      <c r="S213" s="259"/>
      <c r="T213" s="260"/>
      <c r="AT213" s="261" t="s">
        <v>218</v>
      </c>
      <c r="AU213" s="261" t="s">
        <v>85</v>
      </c>
      <c r="AV213" s="12" t="s">
        <v>85</v>
      </c>
      <c r="AW213" s="12" t="s">
        <v>6</v>
      </c>
      <c r="AX213" s="12" t="s">
        <v>18</v>
      </c>
      <c r="AY213" s="261" t="s">
        <v>208</v>
      </c>
    </row>
    <row r="214" spans="2:65" s="1" customFormat="1" ht="16.5" customHeight="1">
      <c r="B214" s="48"/>
      <c r="C214" s="286" t="s">
        <v>547</v>
      </c>
      <c r="D214" s="286" t="s">
        <v>468</v>
      </c>
      <c r="E214" s="287" t="s">
        <v>3388</v>
      </c>
      <c r="F214" s="288" t="s">
        <v>3389</v>
      </c>
      <c r="G214" s="289" t="s">
        <v>269</v>
      </c>
      <c r="H214" s="290">
        <v>57.2</v>
      </c>
      <c r="I214" s="291"/>
      <c r="J214" s="292">
        <f>ROUND(I214*H214,2)</f>
        <v>0</v>
      </c>
      <c r="K214" s="288" t="s">
        <v>214</v>
      </c>
      <c r="L214" s="293"/>
      <c r="M214" s="294" t="s">
        <v>22</v>
      </c>
      <c r="N214" s="295" t="s">
        <v>47</v>
      </c>
      <c r="O214" s="49"/>
      <c r="P214" s="245">
        <f>O214*H214</f>
        <v>0</v>
      </c>
      <c r="Q214" s="245">
        <v>0.0003</v>
      </c>
      <c r="R214" s="245">
        <f>Q214*H214</f>
        <v>0.017159999999999998</v>
      </c>
      <c r="S214" s="245">
        <v>0</v>
      </c>
      <c r="T214" s="246">
        <f>S214*H214</f>
        <v>0</v>
      </c>
      <c r="AR214" s="26" t="s">
        <v>250</v>
      </c>
      <c r="AT214" s="26" t="s">
        <v>468</v>
      </c>
      <c r="AU214" s="26" t="s">
        <v>85</v>
      </c>
      <c r="AY214" s="26" t="s">
        <v>208</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121</v>
      </c>
      <c r="BM214" s="26" t="s">
        <v>3390</v>
      </c>
    </row>
    <row r="215" spans="2:51" s="12" customFormat="1" ht="13.5">
      <c r="B215" s="251"/>
      <c r="C215" s="252"/>
      <c r="D215" s="248" t="s">
        <v>218</v>
      </c>
      <c r="E215" s="253" t="s">
        <v>22</v>
      </c>
      <c r="F215" s="254" t="s">
        <v>3391</v>
      </c>
      <c r="G215" s="252"/>
      <c r="H215" s="255">
        <v>52</v>
      </c>
      <c r="I215" s="256"/>
      <c r="J215" s="252"/>
      <c r="K215" s="252"/>
      <c r="L215" s="257"/>
      <c r="M215" s="258"/>
      <c r="N215" s="259"/>
      <c r="O215" s="259"/>
      <c r="P215" s="259"/>
      <c r="Q215" s="259"/>
      <c r="R215" s="259"/>
      <c r="S215" s="259"/>
      <c r="T215" s="260"/>
      <c r="AT215" s="261" t="s">
        <v>218</v>
      </c>
      <c r="AU215" s="261" t="s">
        <v>85</v>
      </c>
      <c r="AV215" s="12" t="s">
        <v>85</v>
      </c>
      <c r="AW215" s="12" t="s">
        <v>39</v>
      </c>
      <c r="AX215" s="12" t="s">
        <v>18</v>
      </c>
      <c r="AY215" s="261" t="s">
        <v>208</v>
      </c>
    </row>
    <row r="216" spans="2:51" s="12" customFormat="1" ht="13.5">
      <c r="B216" s="251"/>
      <c r="C216" s="252"/>
      <c r="D216" s="248" t="s">
        <v>218</v>
      </c>
      <c r="E216" s="252"/>
      <c r="F216" s="254" t="s">
        <v>3392</v>
      </c>
      <c r="G216" s="252"/>
      <c r="H216" s="255">
        <v>57.2</v>
      </c>
      <c r="I216" s="256"/>
      <c r="J216" s="252"/>
      <c r="K216" s="252"/>
      <c r="L216" s="257"/>
      <c r="M216" s="258"/>
      <c r="N216" s="259"/>
      <c r="O216" s="259"/>
      <c r="P216" s="259"/>
      <c r="Q216" s="259"/>
      <c r="R216" s="259"/>
      <c r="S216" s="259"/>
      <c r="T216" s="260"/>
      <c r="AT216" s="261" t="s">
        <v>218</v>
      </c>
      <c r="AU216" s="261" t="s">
        <v>85</v>
      </c>
      <c r="AV216" s="12" t="s">
        <v>85</v>
      </c>
      <c r="AW216" s="12" t="s">
        <v>6</v>
      </c>
      <c r="AX216" s="12" t="s">
        <v>18</v>
      </c>
      <c r="AY216" s="261" t="s">
        <v>208</v>
      </c>
    </row>
    <row r="217" spans="2:65" s="1" customFormat="1" ht="16.5" customHeight="1">
      <c r="B217" s="48"/>
      <c r="C217" s="286" t="s">
        <v>553</v>
      </c>
      <c r="D217" s="286" t="s">
        <v>468</v>
      </c>
      <c r="E217" s="287" t="s">
        <v>3393</v>
      </c>
      <c r="F217" s="288" t="s">
        <v>3394</v>
      </c>
      <c r="G217" s="289" t="s">
        <v>269</v>
      </c>
      <c r="H217" s="290">
        <v>112.32</v>
      </c>
      <c r="I217" s="291"/>
      <c r="J217" s="292">
        <f>ROUND(I217*H217,2)</f>
        <v>0</v>
      </c>
      <c r="K217" s="288" t="s">
        <v>214</v>
      </c>
      <c r="L217" s="293"/>
      <c r="M217" s="294" t="s">
        <v>22</v>
      </c>
      <c r="N217" s="295" t="s">
        <v>47</v>
      </c>
      <c r="O217" s="49"/>
      <c r="P217" s="245">
        <f>O217*H217</f>
        <v>0</v>
      </c>
      <c r="Q217" s="245">
        <v>0.0003</v>
      </c>
      <c r="R217" s="245">
        <f>Q217*H217</f>
        <v>0.033696</v>
      </c>
      <c r="S217" s="245">
        <v>0</v>
      </c>
      <c r="T217" s="246">
        <f>S217*H217</f>
        <v>0</v>
      </c>
      <c r="AR217" s="26" t="s">
        <v>250</v>
      </c>
      <c r="AT217" s="26" t="s">
        <v>468</v>
      </c>
      <c r="AU217" s="26" t="s">
        <v>85</v>
      </c>
      <c r="AY217" s="26" t="s">
        <v>208</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121</v>
      </c>
      <c r="BM217" s="26" t="s">
        <v>3395</v>
      </c>
    </row>
    <row r="218" spans="2:51" s="12" customFormat="1" ht="13.5">
      <c r="B218" s="251"/>
      <c r="C218" s="252"/>
      <c r="D218" s="248" t="s">
        <v>218</v>
      </c>
      <c r="E218" s="253" t="s">
        <v>22</v>
      </c>
      <c r="F218" s="254" t="s">
        <v>3396</v>
      </c>
      <c r="G218" s="252"/>
      <c r="H218" s="255">
        <v>104</v>
      </c>
      <c r="I218" s="256"/>
      <c r="J218" s="252"/>
      <c r="K218" s="252"/>
      <c r="L218" s="257"/>
      <c r="M218" s="258"/>
      <c r="N218" s="259"/>
      <c r="O218" s="259"/>
      <c r="P218" s="259"/>
      <c r="Q218" s="259"/>
      <c r="R218" s="259"/>
      <c r="S218" s="259"/>
      <c r="T218" s="260"/>
      <c r="AT218" s="261" t="s">
        <v>218</v>
      </c>
      <c r="AU218" s="261" t="s">
        <v>85</v>
      </c>
      <c r="AV218" s="12" t="s">
        <v>85</v>
      </c>
      <c r="AW218" s="12" t="s">
        <v>39</v>
      </c>
      <c r="AX218" s="12" t="s">
        <v>18</v>
      </c>
      <c r="AY218" s="261" t="s">
        <v>208</v>
      </c>
    </row>
    <row r="219" spans="2:51" s="12" customFormat="1" ht="13.5">
      <c r="B219" s="251"/>
      <c r="C219" s="252"/>
      <c r="D219" s="248" t="s">
        <v>218</v>
      </c>
      <c r="E219" s="252"/>
      <c r="F219" s="254" t="s">
        <v>3397</v>
      </c>
      <c r="G219" s="252"/>
      <c r="H219" s="255">
        <v>112.32</v>
      </c>
      <c r="I219" s="256"/>
      <c r="J219" s="252"/>
      <c r="K219" s="252"/>
      <c r="L219" s="257"/>
      <c r="M219" s="258"/>
      <c r="N219" s="259"/>
      <c r="O219" s="259"/>
      <c r="P219" s="259"/>
      <c r="Q219" s="259"/>
      <c r="R219" s="259"/>
      <c r="S219" s="259"/>
      <c r="T219" s="260"/>
      <c r="AT219" s="261" t="s">
        <v>218</v>
      </c>
      <c r="AU219" s="261" t="s">
        <v>85</v>
      </c>
      <c r="AV219" s="12" t="s">
        <v>85</v>
      </c>
      <c r="AW219" s="12" t="s">
        <v>6</v>
      </c>
      <c r="AX219" s="12" t="s">
        <v>18</v>
      </c>
      <c r="AY219" s="261" t="s">
        <v>208</v>
      </c>
    </row>
    <row r="220" spans="2:65" s="1" customFormat="1" ht="25.5" customHeight="1">
      <c r="B220" s="48"/>
      <c r="C220" s="236" t="s">
        <v>559</v>
      </c>
      <c r="D220" s="236" t="s">
        <v>210</v>
      </c>
      <c r="E220" s="237" t="s">
        <v>1446</v>
      </c>
      <c r="F220" s="238" t="s">
        <v>1447</v>
      </c>
      <c r="G220" s="239" t="s">
        <v>213</v>
      </c>
      <c r="H220" s="240">
        <v>231.135</v>
      </c>
      <c r="I220" s="241"/>
      <c r="J220" s="242">
        <f>ROUND(I220*H220,2)</f>
        <v>0</v>
      </c>
      <c r="K220" s="238" t="s">
        <v>214</v>
      </c>
      <c r="L220" s="74"/>
      <c r="M220" s="243" t="s">
        <v>22</v>
      </c>
      <c r="N220" s="244" t="s">
        <v>47</v>
      </c>
      <c r="O220" s="49"/>
      <c r="P220" s="245">
        <f>O220*H220</f>
        <v>0</v>
      </c>
      <c r="Q220" s="245">
        <v>0.00268</v>
      </c>
      <c r="R220" s="245">
        <f>Q220*H220</f>
        <v>0.6194418</v>
      </c>
      <c r="S220" s="245">
        <v>0</v>
      </c>
      <c r="T220" s="246">
        <f>S220*H220</f>
        <v>0</v>
      </c>
      <c r="AR220" s="26" t="s">
        <v>121</v>
      </c>
      <c r="AT220" s="26" t="s">
        <v>210</v>
      </c>
      <c r="AU220" s="26" t="s">
        <v>85</v>
      </c>
      <c r="AY220" s="26" t="s">
        <v>208</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121</v>
      </c>
      <c r="BM220" s="26" t="s">
        <v>3398</v>
      </c>
    </row>
    <row r="221" spans="2:51" s="14" customFormat="1" ht="13.5">
      <c r="B221" s="273"/>
      <c r="C221" s="274"/>
      <c r="D221" s="248" t="s">
        <v>218</v>
      </c>
      <c r="E221" s="275" t="s">
        <v>22</v>
      </c>
      <c r="F221" s="276" t="s">
        <v>3363</v>
      </c>
      <c r="G221" s="274"/>
      <c r="H221" s="275" t="s">
        <v>22</v>
      </c>
      <c r="I221" s="277"/>
      <c r="J221" s="274"/>
      <c r="K221" s="274"/>
      <c r="L221" s="278"/>
      <c r="M221" s="279"/>
      <c r="N221" s="280"/>
      <c r="O221" s="280"/>
      <c r="P221" s="280"/>
      <c r="Q221" s="280"/>
      <c r="R221" s="280"/>
      <c r="S221" s="280"/>
      <c r="T221" s="281"/>
      <c r="AT221" s="282" t="s">
        <v>218</v>
      </c>
      <c r="AU221" s="282" t="s">
        <v>85</v>
      </c>
      <c r="AV221" s="14" t="s">
        <v>18</v>
      </c>
      <c r="AW221" s="14" t="s">
        <v>39</v>
      </c>
      <c r="AX221" s="14" t="s">
        <v>76</v>
      </c>
      <c r="AY221" s="282" t="s">
        <v>208</v>
      </c>
    </row>
    <row r="222" spans="2:51" s="12" customFormat="1" ht="13.5">
      <c r="B222" s="251"/>
      <c r="C222" s="252"/>
      <c r="D222" s="248" t="s">
        <v>218</v>
      </c>
      <c r="E222" s="253" t="s">
        <v>22</v>
      </c>
      <c r="F222" s="254" t="s">
        <v>3399</v>
      </c>
      <c r="G222" s="252"/>
      <c r="H222" s="255">
        <v>89.481</v>
      </c>
      <c r="I222" s="256"/>
      <c r="J222" s="252"/>
      <c r="K222" s="252"/>
      <c r="L222" s="257"/>
      <c r="M222" s="258"/>
      <c r="N222" s="259"/>
      <c r="O222" s="259"/>
      <c r="P222" s="259"/>
      <c r="Q222" s="259"/>
      <c r="R222" s="259"/>
      <c r="S222" s="259"/>
      <c r="T222" s="260"/>
      <c r="AT222" s="261" t="s">
        <v>218</v>
      </c>
      <c r="AU222" s="261" t="s">
        <v>85</v>
      </c>
      <c r="AV222" s="12" t="s">
        <v>85</v>
      </c>
      <c r="AW222" s="12" t="s">
        <v>39</v>
      </c>
      <c r="AX222" s="12" t="s">
        <v>76</v>
      </c>
      <c r="AY222" s="261" t="s">
        <v>208</v>
      </c>
    </row>
    <row r="223" spans="2:51" s="12" customFormat="1" ht="13.5">
      <c r="B223" s="251"/>
      <c r="C223" s="252"/>
      <c r="D223" s="248" t="s">
        <v>218</v>
      </c>
      <c r="E223" s="253" t="s">
        <v>22</v>
      </c>
      <c r="F223" s="254" t="s">
        <v>3400</v>
      </c>
      <c r="G223" s="252"/>
      <c r="H223" s="255">
        <v>136.854</v>
      </c>
      <c r="I223" s="256"/>
      <c r="J223" s="252"/>
      <c r="K223" s="252"/>
      <c r="L223" s="257"/>
      <c r="M223" s="258"/>
      <c r="N223" s="259"/>
      <c r="O223" s="259"/>
      <c r="P223" s="259"/>
      <c r="Q223" s="259"/>
      <c r="R223" s="259"/>
      <c r="S223" s="259"/>
      <c r="T223" s="260"/>
      <c r="AT223" s="261" t="s">
        <v>218</v>
      </c>
      <c r="AU223" s="261" t="s">
        <v>85</v>
      </c>
      <c r="AV223" s="12" t="s">
        <v>85</v>
      </c>
      <c r="AW223" s="12" t="s">
        <v>39</v>
      </c>
      <c r="AX223" s="12" t="s">
        <v>76</v>
      </c>
      <c r="AY223" s="261" t="s">
        <v>208</v>
      </c>
    </row>
    <row r="224" spans="2:51" s="12" customFormat="1" ht="13.5">
      <c r="B224" s="251"/>
      <c r="C224" s="252"/>
      <c r="D224" s="248" t="s">
        <v>218</v>
      </c>
      <c r="E224" s="253" t="s">
        <v>22</v>
      </c>
      <c r="F224" s="254" t="s">
        <v>3369</v>
      </c>
      <c r="G224" s="252"/>
      <c r="H224" s="255">
        <v>4.8</v>
      </c>
      <c r="I224" s="256"/>
      <c r="J224" s="252"/>
      <c r="K224" s="252"/>
      <c r="L224" s="257"/>
      <c r="M224" s="258"/>
      <c r="N224" s="259"/>
      <c r="O224" s="259"/>
      <c r="P224" s="259"/>
      <c r="Q224" s="259"/>
      <c r="R224" s="259"/>
      <c r="S224" s="259"/>
      <c r="T224" s="260"/>
      <c r="AT224" s="261" t="s">
        <v>218</v>
      </c>
      <c r="AU224" s="261" t="s">
        <v>85</v>
      </c>
      <c r="AV224" s="12" t="s">
        <v>85</v>
      </c>
      <c r="AW224" s="12" t="s">
        <v>39</v>
      </c>
      <c r="AX224" s="12" t="s">
        <v>76</v>
      </c>
      <c r="AY224" s="261" t="s">
        <v>208</v>
      </c>
    </row>
    <row r="225" spans="2:51" s="13" customFormat="1" ht="13.5">
      <c r="B225" s="262"/>
      <c r="C225" s="263"/>
      <c r="D225" s="248" t="s">
        <v>218</v>
      </c>
      <c r="E225" s="264" t="s">
        <v>22</v>
      </c>
      <c r="F225" s="265" t="s">
        <v>259</v>
      </c>
      <c r="G225" s="263"/>
      <c r="H225" s="266">
        <v>231.135</v>
      </c>
      <c r="I225" s="267"/>
      <c r="J225" s="263"/>
      <c r="K225" s="263"/>
      <c r="L225" s="268"/>
      <c r="M225" s="269"/>
      <c r="N225" s="270"/>
      <c r="O225" s="270"/>
      <c r="P225" s="270"/>
      <c r="Q225" s="270"/>
      <c r="R225" s="270"/>
      <c r="S225" s="270"/>
      <c r="T225" s="271"/>
      <c r="AT225" s="272" t="s">
        <v>218</v>
      </c>
      <c r="AU225" s="272" t="s">
        <v>85</v>
      </c>
      <c r="AV225" s="13" t="s">
        <v>121</v>
      </c>
      <c r="AW225" s="13" t="s">
        <v>39</v>
      </c>
      <c r="AX225" s="13" t="s">
        <v>18</v>
      </c>
      <c r="AY225" s="272" t="s">
        <v>208</v>
      </c>
    </row>
    <row r="226" spans="2:65" s="1" customFormat="1" ht="114.75" customHeight="1">
      <c r="B226" s="48"/>
      <c r="C226" s="236" t="s">
        <v>568</v>
      </c>
      <c r="D226" s="236" t="s">
        <v>210</v>
      </c>
      <c r="E226" s="237" t="s">
        <v>3401</v>
      </c>
      <c r="F226" s="238" t="s">
        <v>3402</v>
      </c>
      <c r="G226" s="239" t="s">
        <v>213</v>
      </c>
      <c r="H226" s="240">
        <v>129.734</v>
      </c>
      <c r="I226" s="241"/>
      <c r="J226" s="242">
        <f>ROUND(I226*H226,2)</f>
        <v>0</v>
      </c>
      <c r="K226" s="238" t="s">
        <v>22</v>
      </c>
      <c r="L226" s="74"/>
      <c r="M226" s="243" t="s">
        <v>22</v>
      </c>
      <c r="N226" s="244" t="s">
        <v>47</v>
      </c>
      <c r="O226" s="49"/>
      <c r="P226" s="245">
        <f>O226*H226</f>
        <v>0</v>
      </c>
      <c r="Q226" s="245">
        <v>0.00096</v>
      </c>
      <c r="R226" s="245">
        <f>Q226*H226</f>
        <v>0.12454464000000001</v>
      </c>
      <c r="S226" s="245">
        <v>0</v>
      </c>
      <c r="T226" s="246">
        <f>S226*H226</f>
        <v>0</v>
      </c>
      <c r="AR226" s="26" t="s">
        <v>121</v>
      </c>
      <c r="AT226" s="26" t="s">
        <v>210</v>
      </c>
      <c r="AU226" s="26" t="s">
        <v>85</v>
      </c>
      <c r="AY226" s="26" t="s">
        <v>208</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121</v>
      </c>
      <c r="BM226" s="26" t="s">
        <v>3403</v>
      </c>
    </row>
    <row r="227" spans="2:51" s="14" customFormat="1" ht="13.5">
      <c r="B227" s="273"/>
      <c r="C227" s="274"/>
      <c r="D227" s="248" t="s">
        <v>218</v>
      </c>
      <c r="E227" s="275" t="s">
        <v>22</v>
      </c>
      <c r="F227" s="276" t="s">
        <v>3404</v>
      </c>
      <c r="G227" s="274"/>
      <c r="H227" s="275" t="s">
        <v>22</v>
      </c>
      <c r="I227" s="277"/>
      <c r="J227" s="274"/>
      <c r="K227" s="274"/>
      <c r="L227" s="278"/>
      <c r="M227" s="279"/>
      <c r="N227" s="280"/>
      <c r="O227" s="280"/>
      <c r="P227" s="280"/>
      <c r="Q227" s="280"/>
      <c r="R227" s="280"/>
      <c r="S227" s="280"/>
      <c r="T227" s="281"/>
      <c r="AT227" s="282" t="s">
        <v>218</v>
      </c>
      <c r="AU227" s="282" t="s">
        <v>85</v>
      </c>
      <c r="AV227" s="14" t="s">
        <v>18</v>
      </c>
      <c r="AW227" s="14" t="s">
        <v>39</v>
      </c>
      <c r="AX227" s="14" t="s">
        <v>76</v>
      </c>
      <c r="AY227" s="282" t="s">
        <v>208</v>
      </c>
    </row>
    <row r="228" spans="2:51" s="14" customFormat="1" ht="13.5">
      <c r="B228" s="273"/>
      <c r="C228" s="274"/>
      <c r="D228" s="248" t="s">
        <v>218</v>
      </c>
      <c r="E228" s="275" t="s">
        <v>22</v>
      </c>
      <c r="F228" s="276" t="s">
        <v>3405</v>
      </c>
      <c r="G228" s="274"/>
      <c r="H228" s="275" t="s">
        <v>22</v>
      </c>
      <c r="I228" s="277"/>
      <c r="J228" s="274"/>
      <c r="K228" s="274"/>
      <c r="L228" s="278"/>
      <c r="M228" s="279"/>
      <c r="N228" s="280"/>
      <c r="O228" s="280"/>
      <c r="P228" s="280"/>
      <c r="Q228" s="280"/>
      <c r="R228" s="280"/>
      <c r="S228" s="280"/>
      <c r="T228" s="281"/>
      <c r="AT228" s="282" t="s">
        <v>218</v>
      </c>
      <c r="AU228" s="282" t="s">
        <v>85</v>
      </c>
      <c r="AV228" s="14" t="s">
        <v>18</v>
      </c>
      <c r="AW228" s="14" t="s">
        <v>39</v>
      </c>
      <c r="AX228" s="14" t="s">
        <v>76</v>
      </c>
      <c r="AY228" s="282" t="s">
        <v>208</v>
      </c>
    </row>
    <row r="229" spans="2:51" s="12" customFormat="1" ht="13.5">
      <c r="B229" s="251"/>
      <c r="C229" s="252"/>
      <c r="D229" s="248" t="s">
        <v>218</v>
      </c>
      <c r="E229" s="253" t="s">
        <v>22</v>
      </c>
      <c r="F229" s="254" t="s">
        <v>3406</v>
      </c>
      <c r="G229" s="252"/>
      <c r="H229" s="255">
        <v>129.734</v>
      </c>
      <c r="I229" s="256"/>
      <c r="J229" s="252"/>
      <c r="K229" s="252"/>
      <c r="L229" s="257"/>
      <c r="M229" s="258"/>
      <c r="N229" s="259"/>
      <c r="O229" s="259"/>
      <c r="P229" s="259"/>
      <c r="Q229" s="259"/>
      <c r="R229" s="259"/>
      <c r="S229" s="259"/>
      <c r="T229" s="260"/>
      <c r="AT229" s="261" t="s">
        <v>218</v>
      </c>
      <c r="AU229" s="261" t="s">
        <v>85</v>
      </c>
      <c r="AV229" s="12" t="s">
        <v>85</v>
      </c>
      <c r="AW229" s="12" t="s">
        <v>39</v>
      </c>
      <c r="AX229" s="12" t="s">
        <v>18</v>
      </c>
      <c r="AY229" s="261" t="s">
        <v>208</v>
      </c>
    </row>
    <row r="230" spans="2:65" s="1" customFormat="1" ht="102" customHeight="1">
      <c r="B230" s="48"/>
      <c r="C230" s="236" t="s">
        <v>574</v>
      </c>
      <c r="D230" s="236" t="s">
        <v>210</v>
      </c>
      <c r="E230" s="237" t="s">
        <v>3407</v>
      </c>
      <c r="F230" s="238" t="s">
        <v>3408</v>
      </c>
      <c r="G230" s="239" t="s">
        <v>318</v>
      </c>
      <c r="H230" s="240">
        <v>1</v>
      </c>
      <c r="I230" s="241"/>
      <c r="J230" s="242">
        <f>ROUND(I230*H230,2)</f>
        <v>0</v>
      </c>
      <c r="K230" s="238" t="s">
        <v>22</v>
      </c>
      <c r="L230" s="74"/>
      <c r="M230" s="243" t="s">
        <v>22</v>
      </c>
      <c r="N230" s="244" t="s">
        <v>47</v>
      </c>
      <c r="O230" s="49"/>
      <c r="P230" s="245">
        <f>O230*H230</f>
        <v>0</v>
      </c>
      <c r="Q230" s="245">
        <v>0</v>
      </c>
      <c r="R230" s="245">
        <f>Q230*H230</f>
        <v>0</v>
      </c>
      <c r="S230" s="245">
        <v>0</v>
      </c>
      <c r="T230" s="246">
        <f>S230*H230</f>
        <v>0</v>
      </c>
      <c r="AR230" s="26" t="s">
        <v>121</v>
      </c>
      <c r="AT230" s="26" t="s">
        <v>210</v>
      </c>
      <c r="AU230" s="26" t="s">
        <v>85</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121</v>
      </c>
      <c r="BM230" s="26" t="s">
        <v>3409</v>
      </c>
    </row>
    <row r="231" spans="2:51" s="14" customFormat="1" ht="13.5">
      <c r="B231" s="273"/>
      <c r="C231" s="274"/>
      <c r="D231" s="248" t="s">
        <v>218</v>
      </c>
      <c r="E231" s="275" t="s">
        <v>22</v>
      </c>
      <c r="F231" s="276" t="s">
        <v>1677</v>
      </c>
      <c r="G231" s="274"/>
      <c r="H231" s="275" t="s">
        <v>22</v>
      </c>
      <c r="I231" s="277"/>
      <c r="J231" s="274"/>
      <c r="K231" s="274"/>
      <c r="L231" s="278"/>
      <c r="M231" s="279"/>
      <c r="N231" s="280"/>
      <c r="O231" s="280"/>
      <c r="P231" s="280"/>
      <c r="Q231" s="280"/>
      <c r="R231" s="280"/>
      <c r="S231" s="280"/>
      <c r="T231" s="281"/>
      <c r="AT231" s="282" t="s">
        <v>218</v>
      </c>
      <c r="AU231" s="282" t="s">
        <v>85</v>
      </c>
      <c r="AV231" s="14" t="s">
        <v>18</v>
      </c>
      <c r="AW231" s="14" t="s">
        <v>39</v>
      </c>
      <c r="AX231" s="14" t="s">
        <v>76</v>
      </c>
      <c r="AY231" s="282" t="s">
        <v>208</v>
      </c>
    </row>
    <row r="232" spans="2:51" s="12" customFormat="1" ht="13.5">
      <c r="B232" s="251"/>
      <c r="C232" s="252"/>
      <c r="D232" s="248" t="s">
        <v>218</v>
      </c>
      <c r="E232" s="253" t="s">
        <v>22</v>
      </c>
      <c r="F232" s="254" t="s">
        <v>1671</v>
      </c>
      <c r="G232" s="252"/>
      <c r="H232" s="255">
        <v>1</v>
      </c>
      <c r="I232" s="256"/>
      <c r="J232" s="252"/>
      <c r="K232" s="252"/>
      <c r="L232" s="257"/>
      <c r="M232" s="258"/>
      <c r="N232" s="259"/>
      <c r="O232" s="259"/>
      <c r="P232" s="259"/>
      <c r="Q232" s="259"/>
      <c r="R232" s="259"/>
      <c r="S232" s="259"/>
      <c r="T232" s="260"/>
      <c r="AT232" s="261" t="s">
        <v>218</v>
      </c>
      <c r="AU232" s="261" t="s">
        <v>85</v>
      </c>
      <c r="AV232" s="12" t="s">
        <v>85</v>
      </c>
      <c r="AW232" s="12" t="s">
        <v>39</v>
      </c>
      <c r="AX232" s="12" t="s">
        <v>18</v>
      </c>
      <c r="AY232" s="261" t="s">
        <v>208</v>
      </c>
    </row>
    <row r="233" spans="2:65" s="1" customFormat="1" ht="127.5" customHeight="1">
      <c r="B233" s="48"/>
      <c r="C233" s="236" t="s">
        <v>581</v>
      </c>
      <c r="D233" s="236" t="s">
        <v>210</v>
      </c>
      <c r="E233" s="237" t="s">
        <v>3410</v>
      </c>
      <c r="F233" s="238" t="s">
        <v>3411</v>
      </c>
      <c r="G233" s="239" t="s">
        <v>318</v>
      </c>
      <c r="H233" s="240">
        <v>2</v>
      </c>
      <c r="I233" s="241"/>
      <c r="J233" s="242">
        <f>ROUND(I233*H233,2)</f>
        <v>0</v>
      </c>
      <c r="K233" s="238" t="s">
        <v>22</v>
      </c>
      <c r="L233" s="74"/>
      <c r="M233" s="243" t="s">
        <v>22</v>
      </c>
      <c r="N233" s="244" t="s">
        <v>47</v>
      </c>
      <c r="O233" s="49"/>
      <c r="P233" s="245">
        <f>O233*H233</f>
        <v>0</v>
      </c>
      <c r="Q233" s="245">
        <v>0</v>
      </c>
      <c r="R233" s="245">
        <f>Q233*H233</f>
        <v>0</v>
      </c>
      <c r="S233" s="245">
        <v>0</v>
      </c>
      <c r="T233" s="246">
        <f>S233*H233</f>
        <v>0</v>
      </c>
      <c r="AR233" s="26" t="s">
        <v>121</v>
      </c>
      <c r="AT233" s="26" t="s">
        <v>210</v>
      </c>
      <c r="AU233" s="26" t="s">
        <v>85</v>
      </c>
      <c r="AY233" s="26" t="s">
        <v>208</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121</v>
      </c>
      <c r="BM233" s="26" t="s">
        <v>3412</v>
      </c>
    </row>
    <row r="234" spans="2:51" s="14" customFormat="1" ht="13.5">
      <c r="B234" s="273"/>
      <c r="C234" s="274"/>
      <c r="D234" s="248" t="s">
        <v>218</v>
      </c>
      <c r="E234" s="275" t="s">
        <v>22</v>
      </c>
      <c r="F234" s="276" t="s">
        <v>1677</v>
      </c>
      <c r="G234" s="274"/>
      <c r="H234" s="275" t="s">
        <v>22</v>
      </c>
      <c r="I234" s="277"/>
      <c r="J234" s="274"/>
      <c r="K234" s="274"/>
      <c r="L234" s="278"/>
      <c r="M234" s="279"/>
      <c r="N234" s="280"/>
      <c r="O234" s="280"/>
      <c r="P234" s="280"/>
      <c r="Q234" s="280"/>
      <c r="R234" s="280"/>
      <c r="S234" s="280"/>
      <c r="T234" s="281"/>
      <c r="AT234" s="282" t="s">
        <v>218</v>
      </c>
      <c r="AU234" s="282" t="s">
        <v>85</v>
      </c>
      <c r="AV234" s="14" t="s">
        <v>18</v>
      </c>
      <c r="AW234" s="14" t="s">
        <v>39</v>
      </c>
      <c r="AX234" s="14" t="s">
        <v>76</v>
      </c>
      <c r="AY234" s="282" t="s">
        <v>208</v>
      </c>
    </row>
    <row r="235" spans="2:51" s="12" customFormat="1" ht="13.5">
      <c r="B235" s="251"/>
      <c r="C235" s="252"/>
      <c r="D235" s="248" t="s">
        <v>218</v>
      </c>
      <c r="E235" s="253" t="s">
        <v>22</v>
      </c>
      <c r="F235" s="254" t="s">
        <v>3413</v>
      </c>
      <c r="G235" s="252"/>
      <c r="H235" s="255">
        <v>2</v>
      </c>
      <c r="I235" s="256"/>
      <c r="J235" s="252"/>
      <c r="K235" s="252"/>
      <c r="L235" s="257"/>
      <c r="M235" s="258"/>
      <c r="N235" s="259"/>
      <c r="O235" s="259"/>
      <c r="P235" s="259"/>
      <c r="Q235" s="259"/>
      <c r="R235" s="259"/>
      <c r="S235" s="259"/>
      <c r="T235" s="260"/>
      <c r="AT235" s="261" t="s">
        <v>218</v>
      </c>
      <c r="AU235" s="261" t="s">
        <v>85</v>
      </c>
      <c r="AV235" s="12" t="s">
        <v>85</v>
      </c>
      <c r="AW235" s="12" t="s">
        <v>39</v>
      </c>
      <c r="AX235" s="12" t="s">
        <v>18</v>
      </c>
      <c r="AY235" s="261" t="s">
        <v>208</v>
      </c>
    </row>
    <row r="236" spans="2:63" s="11" customFormat="1" ht="29.85" customHeight="1">
      <c r="B236" s="220"/>
      <c r="C236" s="221"/>
      <c r="D236" s="222" t="s">
        <v>75</v>
      </c>
      <c r="E236" s="234" t="s">
        <v>260</v>
      </c>
      <c r="F236" s="234" t="s">
        <v>265</v>
      </c>
      <c r="G236" s="221"/>
      <c r="H236" s="221"/>
      <c r="I236" s="224"/>
      <c r="J236" s="235">
        <f>BK236</f>
        <v>0</v>
      </c>
      <c r="K236" s="221"/>
      <c r="L236" s="226"/>
      <c r="M236" s="227"/>
      <c r="N236" s="228"/>
      <c r="O236" s="228"/>
      <c r="P236" s="229">
        <f>P237+SUM(P238:P263)+P278</f>
        <v>0</v>
      </c>
      <c r="Q236" s="228"/>
      <c r="R236" s="229">
        <f>R237+SUM(R238:R263)+R278</f>
        <v>0.018494880000000002</v>
      </c>
      <c r="S236" s="228"/>
      <c r="T236" s="230">
        <f>T237+SUM(T238:T263)+T278</f>
        <v>10.258524999999999</v>
      </c>
      <c r="AR236" s="231" t="s">
        <v>18</v>
      </c>
      <c r="AT236" s="232" t="s">
        <v>75</v>
      </c>
      <c r="AU236" s="232" t="s">
        <v>18</v>
      </c>
      <c r="AY236" s="231" t="s">
        <v>208</v>
      </c>
      <c r="BK236" s="233">
        <f>BK237+SUM(BK238:BK263)+BK278</f>
        <v>0</v>
      </c>
    </row>
    <row r="237" spans="2:65" s="1" customFormat="1" ht="38.25" customHeight="1">
      <c r="B237" s="48"/>
      <c r="C237" s="236" t="s">
        <v>587</v>
      </c>
      <c r="D237" s="236" t="s">
        <v>210</v>
      </c>
      <c r="E237" s="237" t="s">
        <v>3414</v>
      </c>
      <c r="F237" s="238" t="s">
        <v>3415</v>
      </c>
      <c r="G237" s="239" t="s">
        <v>227</v>
      </c>
      <c r="H237" s="240">
        <v>289</v>
      </c>
      <c r="I237" s="241"/>
      <c r="J237" s="242">
        <f>ROUND(I237*H237,2)</f>
        <v>0</v>
      </c>
      <c r="K237" s="238" t="s">
        <v>22</v>
      </c>
      <c r="L237" s="74"/>
      <c r="M237" s="243" t="s">
        <v>22</v>
      </c>
      <c r="N237" s="244" t="s">
        <v>47</v>
      </c>
      <c r="O237" s="49"/>
      <c r="P237" s="245">
        <f>O237*H237</f>
        <v>0</v>
      </c>
      <c r="Q237" s="245">
        <v>1E-05</v>
      </c>
      <c r="R237" s="245">
        <f>Q237*H237</f>
        <v>0.00289</v>
      </c>
      <c r="S237" s="245">
        <v>0</v>
      </c>
      <c r="T237" s="246">
        <f>S237*H237</f>
        <v>0</v>
      </c>
      <c r="AR237" s="26" t="s">
        <v>121</v>
      </c>
      <c r="AT237" s="26" t="s">
        <v>210</v>
      </c>
      <c r="AU237" s="26" t="s">
        <v>85</v>
      </c>
      <c r="AY237" s="26" t="s">
        <v>208</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121</v>
      </c>
      <c r="BM237" s="26" t="s">
        <v>3416</v>
      </c>
    </row>
    <row r="238" spans="2:47" s="1" customFormat="1" ht="13.5">
      <c r="B238" s="48"/>
      <c r="C238" s="76"/>
      <c r="D238" s="248" t="s">
        <v>391</v>
      </c>
      <c r="E238" s="76"/>
      <c r="F238" s="249" t="s">
        <v>3417</v>
      </c>
      <c r="G238" s="76"/>
      <c r="H238" s="76"/>
      <c r="I238" s="206"/>
      <c r="J238" s="76"/>
      <c r="K238" s="76"/>
      <c r="L238" s="74"/>
      <c r="M238" s="250"/>
      <c r="N238" s="49"/>
      <c r="O238" s="49"/>
      <c r="P238" s="49"/>
      <c r="Q238" s="49"/>
      <c r="R238" s="49"/>
      <c r="S238" s="49"/>
      <c r="T238" s="97"/>
      <c r="AT238" s="26" t="s">
        <v>391</v>
      </c>
      <c r="AU238" s="26" t="s">
        <v>85</v>
      </c>
    </row>
    <row r="239" spans="2:51" s="12" customFormat="1" ht="13.5">
      <c r="B239" s="251"/>
      <c r="C239" s="252"/>
      <c r="D239" s="248" t="s">
        <v>218</v>
      </c>
      <c r="E239" s="252"/>
      <c r="F239" s="254" t="s">
        <v>3418</v>
      </c>
      <c r="G239" s="252"/>
      <c r="H239" s="255">
        <v>289</v>
      </c>
      <c r="I239" s="256"/>
      <c r="J239" s="252"/>
      <c r="K239" s="252"/>
      <c r="L239" s="257"/>
      <c r="M239" s="258"/>
      <c r="N239" s="259"/>
      <c r="O239" s="259"/>
      <c r="P239" s="259"/>
      <c r="Q239" s="259"/>
      <c r="R239" s="259"/>
      <c r="S239" s="259"/>
      <c r="T239" s="260"/>
      <c r="AT239" s="261" t="s">
        <v>218</v>
      </c>
      <c r="AU239" s="261" t="s">
        <v>85</v>
      </c>
      <c r="AV239" s="12" t="s">
        <v>85</v>
      </c>
      <c r="AW239" s="12" t="s">
        <v>6</v>
      </c>
      <c r="AX239" s="12" t="s">
        <v>18</v>
      </c>
      <c r="AY239" s="261" t="s">
        <v>208</v>
      </c>
    </row>
    <row r="240" spans="2:65" s="1" customFormat="1" ht="38.25" customHeight="1">
      <c r="B240" s="48"/>
      <c r="C240" s="236" t="s">
        <v>601</v>
      </c>
      <c r="D240" s="236" t="s">
        <v>210</v>
      </c>
      <c r="E240" s="237" t="s">
        <v>3419</v>
      </c>
      <c r="F240" s="238" t="s">
        <v>3420</v>
      </c>
      <c r="G240" s="239" t="s">
        <v>213</v>
      </c>
      <c r="H240" s="240">
        <v>434.2</v>
      </c>
      <c r="I240" s="241"/>
      <c r="J240" s="242">
        <f>ROUND(I240*H240,2)</f>
        <v>0</v>
      </c>
      <c r="K240" s="238" t="s">
        <v>214</v>
      </c>
      <c r="L240" s="74"/>
      <c r="M240" s="243" t="s">
        <v>22</v>
      </c>
      <c r="N240" s="244" t="s">
        <v>47</v>
      </c>
      <c r="O240" s="49"/>
      <c r="P240" s="245">
        <f>O240*H240</f>
        <v>0</v>
      </c>
      <c r="Q240" s="245">
        <v>0</v>
      </c>
      <c r="R240" s="245">
        <f>Q240*H240</f>
        <v>0</v>
      </c>
      <c r="S240" s="245">
        <v>0</v>
      </c>
      <c r="T240" s="246">
        <f>S240*H240</f>
        <v>0</v>
      </c>
      <c r="AR240" s="26" t="s">
        <v>121</v>
      </c>
      <c r="AT240" s="26" t="s">
        <v>210</v>
      </c>
      <c r="AU240" s="26" t="s">
        <v>85</v>
      </c>
      <c r="AY240" s="26" t="s">
        <v>208</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121</v>
      </c>
      <c r="BM240" s="26" t="s">
        <v>3421</v>
      </c>
    </row>
    <row r="241" spans="2:47" s="1" customFormat="1" ht="13.5">
      <c r="B241" s="48"/>
      <c r="C241" s="76"/>
      <c r="D241" s="248" t="s">
        <v>216</v>
      </c>
      <c r="E241" s="76"/>
      <c r="F241" s="249" t="s">
        <v>1873</v>
      </c>
      <c r="G241" s="76"/>
      <c r="H241" s="76"/>
      <c r="I241" s="206"/>
      <c r="J241" s="76"/>
      <c r="K241" s="76"/>
      <c r="L241" s="74"/>
      <c r="M241" s="250"/>
      <c r="N241" s="49"/>
      <c r="O241" s="49"/>
      <c r="P241" s="49"/>
      <c r="Q241" s="49"/>
      <c r="R241" s="49"/>
      <c r="S241" s="49"/>
      <c r="T241" s="97"/>
      <c r="AT241" s="26" t="s">
        <v>216</v>
      </c>
      <c r="AU241" s="26" t="s">
        <v>85</v>
      </c>
    </row>
    <row r="242" spans="2:51" s="12" customFormat="1" ht="13.5">
      <c r="B242" s="251"/>
      <c r="C242" s="252"/>
      <c r="D242" s="248" t="s">
        <v>218</v>
      </c>
      <c r="E242" s="253" t="s">
        <v>22</v>
      </c>
      <c r="F242" s="254" t="s">
        <v>3422</v>
      </c>
      <c r="G242" s="252"/>
      <c r="H242" s="255">
        <v>434.2</v>
      </c>
      <c r="I242" s="256"/>
      <c r="J242" s="252"/>
      <c r="K242" s="252"/>
      <c r="L242" s="257"/>
      <c r="M242" s="258"/>
      <c r="N242" s="259"/>
      <c r="O242" s="259"/>
      <c r="P242" s="259"/>
      <c r="Q242" s="259"/>
      <c r="R242" s="259"/>
      <c r="S242" s="259"/>
      <c r="T242" s="260"/>
      <c r="AT242" s="261" t="s">
        <v>218</v>
      </c>
      <c r="AU242" s="261" t="s">
        <v>85</v>
      </c>
      <c r="AV242" s="12" t="s">
        <v>85</v>
      </c>
      <c r="AW242" s="12" t="s">
        <v>39</v>
      </c>
      <c r="AX242" s="12" t="s">
        <v>18</v>
      </c>
      <c r="AY242" s="261" t="s">
        <v>208</v>
      </c>
    </row>
    <row r="243" spans="2:65" s="1" customFormat="1" ht="38.25" customHeight="1">
      <c r="B243" s="48"/>
      <c r="C243" s="236" t="s">
        <v>605</v>
      </c>
      <c r="D243" s="236" t="s">
        <v>210</v>
      </c>
      <c r="E243" s="237" t="s">
        <v>3423</v>
      </c>
      <c r="F243" s="238" t="s">
        <v>3424</v>
      </c>
      <c r="G243" s="239" t="s">
        <v>213</v>
      </c>
      <c r="H243" s="240">
        <v>13026</v>
      </c>
      <c r="I243" s="241"/>
      <c r="J243" s="242">
        <f>ROUND(I243*H243,2)</f>
        <v>0</v>
      </c>
      <c r="K243" s="238" t="s">
        <v>214</v>
      </c>
      <c r="L243" s="74"/>
      <c r="M243" s="243" t="s">
        <v>22</v>
      </c>
      <c r="N243" s="244" t="s">
        <v>47</v>
      </c>
      <c r="O243" s="49"/>
      <c r="P243" s="245">
        <f>O243*H243</f>
        <v>0</v>
      </c>
      <c r="Q243" s="245">
        <v>0</v>
      </c>
      <c r="R243" s="245">
        <f>Q243*H243</f>
        <v>0</v>
      </c>
      <c r="S243" s="245">
        <v>0</v>
      </c>
      <c r="T243" s="246">
        <f>S243*H243</f>
        <v>0</v>
      </c>
      <c r="AR243" s="26" t="s">
        <v>121</v>
      </c>
      <c r="AT243" s="26" t="s">
        <v>210</v>
      </c>
      <c r="AU243" s="26" t="s">
        <v>85</v>
      </c>
      <c r="AY243" s="26" t="s">
        <v>208</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121</v>
      </c>
      <c r="BM243" s="26" t="s">
        <v>3425</v>
      </c>
    </row>
    <row r="244" spans="2:51" s="12" customFormat="1" ht="13.5">
      <c r="B244" s="251"/>
      <c r="C244" s="252"/>
      <c r="D244" s="248" t="s">
        <v>218</v>
      </c>
      <c r="E244" s="252"/>
      <c r="F244" s="254" t="s">
        <v>3426</v>
      </c>
      <c r="G244" s="252"/>
      <c r="H244" s="255">
        <v>13026</v>
      </c>
      <c r="I244" s="256"/>
      <c r="J244" s="252"/>
      <c r="K244" s="252"/>
      <c r="L244" s="257"/>
      <c r="M244" s="258"/>
      <c r="N244" s="259"/>
      <c r="O244" s="259"/>
      <c r="P244" s="259"/>
      <c r="Q244" s="259"/>
      <c r="R244" s="259"/>
      <c r="S244" s="259"/>
      <c r="T244" s="260"/>
      <c r="AT244" s="261" t="s">
        <v>218</v>
      </c>
      <c r="AU244" s="261" t="s">
        <v>85</v>
      </c>
      <c r="AV244" s="12" t="s">
        <v>85</v>
      </c>
      <c r="AW244" s="12" t="s">
        <v>6</v>
      </c>
      <c r="AX244" s="12" t="s">
        <v>18</v>
      </c>
      <c r="AY244" s="261" t="s">
        <v>208</v>
      </c>
    </row>
    <row r="245" spans="2:65" s="1" customFormat="1" ht="38.25" customHeight="1">
      <c r="B245" s="48"/>
      <c r="C245" s="236" t="s">
        <v>611</v>
      </c>
      <c r="D245" s="236" t="s">
        <v>210</v>
      </c>
      <c r="E245" s="237" t="s">
        <v>3427</v>
      </c>
      <c r="F245" s="238" t="s">
        <v>3428</v>
      </c>
      <c r="G245" s="239" t="s">
        <v>213</v>
      </c>
      <c r="H245" s="240">
        <v>434.2</v>
      </c>
      <c r="I245" s="241"/>
      <c r="J245" s="242">
        <f>ROUND(I245*H245,2)</f>
        <v>0</v>
      </c>
      <c r="K245" s="238" t="s">
        <v>214</v>
      </c>
      <c r="L245" s="74"/>
      <c r="M245" s="243" t="s">
        <v>22</v>
      </c>
      <c r="N245" s="244" t="s">
        <v>47</v>
      </c>
      <c r="O245" s="49"/>
      <c r="P245" s="245">
        <f>O245*H245</f>
        <v>0</v>
      </c>
      <c r="Q245" s="245">
        <v>0</v>
      </c>
      <c r="R245" s="245">
        <f>Q245*H245</f>
        <v>0</v>
      </c>
      <c r="S245" s="245">
        <v>0</v>
      </c>
      <c r="T245" s="246">
        <f>S245*H245</f>
        <v>0</v>
      </c>
      <c r="AR245" s="26" t="s">
        <v>121</v>
      </c>
      <c r="AT245" s="26" t="s">
        <v>210</v>
      </c>
      <c r="AU245" s="26" t="s">
        <v>85</v>
      </c>
      <c r="AY245" s="26" t="s">
        <v>208</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121</v>
      </c>
      <c r="BM245" s="26" t="s">
        <v>3429</v>
      </c>
    </row>
    <row r="246" spans="2:47" s="1" customFormat="1" ht="13.5">
      <c r="B246" s="48"/>
      <c r="C246" s="76"/>
      <c r="D246" s="248" t="s">
        <v>216</v>
      </c>
      <c r="E246" s="76"/>
      <c r="F246" s="249" t="s">
        <v>1887</v>
      </c>
      <c r="G246" s="76"/>
      <c r="H246" s="76"/>
      <c r="I246" s="206"/>
      <c r="J246" s="76"/>
      <c r="K246" s="76"/>
      <c r="L246" s="74"/>
      <c r="M246" s="250"/>
      <c r="N246" s="49"/>
      <c r="O246" s="49"/>
      <c r="P246" s="49"/>
      <c r="Q246" s="49"/>
      <c r="R246" s="49"/>
      <c r="S246" s="49"/>
      <c r="T246" s="97"/>
      <c r="AT246" s="26" t="s">
        <v>216</v>
      </c>
      <c r="AU246" s="26" t="s">
        <v>85</v>
      </c>
    </row>
    <row r="247" spans="2:65" s="1" customFormat="1" ht="25.5" customHeight="1">
      <c r="B247" s="48"/>
      <c r="C247" s="236" t="s">
        <v>619</v>
      </c>
      <c r="D247" s="236" t="s">
        <v>210</v>
      </c>
      <c r="E247" s="237" t="s">
        <v>1889</v>
      </c>
      <c r="F247" s="238" t="s">
        <v>1890</v>
      </c>
      <c r="G247" s="239" t="s">
        <v>213</v>
      </c>
      <c r="H247" s="240">
        <v>6</v>
      </c>
      <c r="I247" s="241"/>
      <c r="J247" s="242">
        <f>ROUND(I247*H247,2)</f>
        <v>0</v>
      </c>
      <c r="K247" s="238" t="s">
        <v>214</v>
      </c>
      <c r="L247" s="74"/>
      <c r="M247" s="243" t="s">
        <v>22</v>
      </c>
      <c r="N247" s="244" t="s">
        <v>47</v>
      </c>
      <c r="O247" s="49"/>
      <c r="P247" s="245">
        <f>O247*H247</f>
        <v>0</v>
      </c>
      <c r="Q247" s="245">
        <v>0.00021</v>
      </c>
      <c r="R247" s="245">
        <f>Q247*H247</f>
        <v>0.00126</v>
      </c>
      <c r="S247" s="245">
        <v>0</v>
      </c>
      <c r="T247" s="246">
        <f>S247*H247</f>
        <v>0</v>
      </c>
      <c r="AR247" s="26" t="s">
        <v>121</v>
      </c>
      <c r="AT247" s="26" t="s">
        <v>210</v>
      </c>
      <c r="AU247" s="26" t="s">
        <v>85</v>
      </c>
      <c r="AY247" s="26" t="s">
        <v>208</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121</v>
      </c>
      <c r="BM247" s="26" t="s">
        <v>3430</v>
      </c>
    </row>
    <row r="248" spans="2:47" s="1" customFormat="1" ht="13.5">
      <c r="B248" s="48"/>
      <c r="C248" s="76"/>
      <c r="D248" s="248" t="s">
        <v>216</v>
      </c>
      <c r="E248" s="76"/>
      <c r="F248" s="249" t="s">
        <v>1892</v>
      </c>
      <c r="G248" s="76"/>
      <c r="H248" s="76"/>
      <c r="I248" s="206"/>
      <c r="J248" s="76"/>
      <c r="K248" s="76"/>
      <c r="L248" s="74"/>
      <c r="M248" s="250"/>
      <c r="N248" s="49"/>
      <c r="O248" s="49"/>
      <c r="P248" s="49"/>
      <c r="Q248" s="49"/>
      <c r="R248" s="49"/>
      <c r="S248" s="49"/>
      <c r="T248" s="97"/>
      <c r="AT248" s="26" t="s">
        <v>216</v>
      </c>
      <c r="AU248" s="26" t="s">
        <v>85</v>
      </c>
    </row>
    <row r="249" spans="2:51" s="12" customFormat="1" ht="13.5">
      <c r="B249" s="251"/>
      <c r="C249" s="252"/>
      <c r="D249" s="248" t="s">
        <v>218</v>
      </c>
      <c r="E249" s="253" t="s">
        <v>22</v>
      </c>
      <c r="F249" s="254" t="s">
        <v>3431</v>
      </c>
      <c r="G249" s="252"/>
      <c r="H249" s="255">
        <v>6</v>
      </c>
      <c r="I249" s="256"/>
      <c r="J249" s="252"/>
      <c r="K249" s="252"/>
      <c r="L249" s="257"/>
      <c r="M249" s="258"/>
      <c r="N249" s="259"/>
      <c r="O249" s="259"/>
      <c r="P249" s="259"/>
      <c r="Q249" s="259"/>
      <c r="R249" s="259"/>
      <c r="S249" s="259"/>
      <c r="T249" s="260"/>
      <c r="AT249" s="261" t="s">
        <v>218</v>
      </c>
      <c r="AU249" s="261" t="s">
        <v>85</v>
      </c>
      <c r="AV249" s="12" t="s">
        <v>85</v>
      </c>
      <c r="AW249" s="12" t="s">
        <v>39</v>
      </c>
      <c r="AX249" s="12" t="s">
        <v>18</v>
      </c>
      <c r="AY249" s="261" t="s">
        <v>208</v>
      </c>
    </row>
    <row r="250" spans="2:65" s="1" customFormat="1" ht="25.5" customHeight="1">
      <c r="B250" s="48"/>
      <c r="C250" s="236" t="s">
        <v>624</v>
      </c>
      <c r="D250" s="236" t="s">
        <v>210</v>
      </c>
      <c r="E250" s="237" t="s">
        <v>3432</v>
      </c>
      <c r="F250" s="238" t="s">
        <v>3433</v>
      </c>
      <c r="G250" s="239" t="s">
        <v>213</v>
      </c>
      <c r="H250" s="240">
        <v>20.345</v>
      </c>
      <c r="I250" s="241"/>
      <c r="J250" s="242">
        <f>ROUND(I250*H250,2)</f>
        <v>0</v>
      </c>
      <c r="K250" s="238" t="s">
        <v>214</v>
      </c>
      <c r="L250" s="74"/>
      <c r="M250" s="243" t="s">
        <v>22</v>
      </c>
      <c r="N250" s="244" t="s">
        <v>47</v>
      </c>
      <c r="O250" s="49"/>
      <c r="P250" s="245">
        <f>O250*H250</f>
        <v>0</v>
      </c>
      <c r="Q250" s="245">
        <v>0</v>
      </c>
      <c r="R250" s="245">
        <f>Q250*H250</f>
        <v>0</v>
      </c>
      <c r="S250" s="245">
        <v>0.261</v>
      </c>
      <c r="T250" s="246">
        <f>S250*H250</f>
        <v>5.310045</v>
      </c>
      <c r="AR250" s="26" t="s">
        <v>121</v>
      </c>
      <c r="AT250" s="26" t="s">
        <v>210</v>
      </c>
      <c r="AU250" s="26" t="s">
        <v>85</v>
      </c>
      <c r="AY250" s="26" t="s">
        <v>208</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121</v>
      </c>
      <c r="BM250" s="26" t="s">
        <v>3434</v>
      </c>
    </row>
    <row r="251" spans="2:51" s="12" customFormat="1" ht="13.5">
      <c r="B251" s="251"/>
      <c r="C251" s="252"/>
      <c r="D251" s="248" t="s">
        <v>218</v>
      </c>
      <c r="E251" s="253" t="s">
        <v>22</v>
      </c>
      <c r="F251" s="254" t="s">
        <v>3435</v>
      </c>
      <c r="G251" s="252"/>
      <c r="H251" s="255">
        <v>20.345</v>
      </c>
      <c r="I251" s="256"/>
      <c r="J251" s="252"/>
      <c r="K251" s="252"/>
      <c r="L251" s="257"/>
      <c r="M251" s="258"/>
      <c r="N251" s="259"/>
      <c r="O251" s="259"/>
      <c r="P251" s="259"/>
      <c r="Q251" s="259"/>
      <c r="R251" s="259"/>
      <c r="S251" s="259"/>
      <c r="T251" s="260"/>
      <c r="AT251" s="261" t="s">
        <v>218</v>
      </c>
      <c r="AU251" s="261" t="s">
        <v>85</v>
      </c>
      <c r="AV251" s="12" t="s">
        <v>85</v>
      </c>
      <c r="AW251" s="12" t="s">
        <v>39</v>
      </c>
      <c r="AX251" s="12" t="s">
        <v>18</v>
      </c>
      <c r="AY251" s="261" t="s">
        <v>208</v>
      </c>
    </row>
    <row r="252" spans="2:65" s="1" customFormat="1" ht="25.5" customHeight="1">
      <c r="B252" s="48"/>
      <c r="C252" s="236" t="s">
        <v>631</v>
      </c>
      <c r="D252" s="236" t="s">
        <v>210</v>
      </c>
      <c r="E252" s="237" t="s">
        <v>3436</v>
      </c>
      <c r="F252" s="238" t="s">
        <v>3437</v>
      </c>
      <c r="G252" s="239" t="s">
        <v>213</v>
      </c>
      <c r="H252" s="240">
        <v>4.32</v>
      </c>
      <c r="I252" s="241"/>
      <c r="J252" s="242">
        <f>ROUND(I252*H252,2)</f>
        <v>0</v>
      </c>
      <c r="K252" s="238" t="s">
        <v>214</v>
      </c>
      <c r="L252" s="74"/>
      <c r="M252" s="243" t="s">
        <v>22</v>
      </c>
      <c r="N252" s="244" t="s">
        <v>47</v>
      </c>
      <c r="O252" s="49"/>
      <c r="P252" s="245">
        <f>O252*H252</f>
        <v>0</v>
      </c>
      <c r="Q252" s="245">
        <v>0</v>
      </c>
      <c r="R252" s="245">
        <f>Q252*H252</f>
        <v>0</v>
      </c>
      <c r="S252" s="245">
        <v>0.054</v>
      </c>
      <c r="T252" s="246">
        <f>S252*H252</f>
        <v>0.23328000000000002</v>
      </c>
      <c r="AR252" s="26" t="s">
        <v>121</v>
      </c>
      <c r="AT252" s="26" t="s">
        <v>210</v>
      </c>
      <c r="AU252" s="26" t="s">
        <v>85</v>
      </c>
      <c r="AY252" s="26" t="s">
        <v>208</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121</v>
      </c>
      <c r="BM252" s="26" t="s">
        <v>3438</v>
      </c>
    </row>
    <row r="253" spans="2:47" s="1" customFormat="1" ht="13.5">
      <c r="B253" s="48"/>
      <c r="C253" s="76"/>
      <c r="D253" s="248" t="s">
        <v>216</v>
      </c>
      <c r="E253" s="76"/>
      <c r="F253" s="249" t="s">
        <v>3439</v>
      </c>
      <c r="G253" s="76"/>
      <c r="H253" s="76"/>
      <c r="I253" s="206"/>
      <c r="J253" s="76"/>
      <c r="K253" s="76"/>
      <c r="L253" s="74"/>
      <c r="M253" s="250"/>
      <c r="N253" s="49"/>
      <c r="O253" s="49"/>
      <c r="P253" s="49"/>
      <c r="Q253" s="49"/>
      <c r="R253" s="49"/>
      <c r="S253" s="49"/>
      <c r="T253" s="97"/>
      <c r="AT253" s="26" t="s">
        <v>216</v>
      </c>
      <c r="AU253" s="26" t="s">
        <v>85</v>
      </c>
    </row>
    <row r="254" spans="2:51" s="12" customFormat="1" ht="13.5">
      <c r="B254" s="251"/>
      <c r="C254" s="252"/>
      <c r="D254" s="248" t="s">
        <v>218</v>
      </c>
      <c r="E254" s="253" t="s">
        <v>22</v>
      </c>
      <c r="F254" s="254" t="s">
        <v>3440</v>
      </c>
      <c r="G254" s="252"/>
      <c r="H254" s="255">
        <v>4.32</v>
      </c>
      <c r="I254" s="256"/>
      <c r="J254" s="252"/>
      <c r="K254" s="252"/>
      <c r="L254" s="257"/>
      <c r="M254" s="258"/>
      <c r="N254" s="259"/>
      <c r="O254" s="259"/>
      <c r="P254" s="259"/>
      <c r="Q254" s="259"/>
      <c r="R254" s="259"/>
      <c r="S254" s="259"/>
      <c r="T254" s="260"/>
      <c r="AT254" s="261" t="s">
        <v>218</v>
      </c>
      <c r="AU254" s="261" t="s">
        <v>85</v>
      </c>
      <c r="AV254" s="12" t="s">
        <v>85</v>
      </c>
      <c r="AW254" s="12" t="s">
        <v>39</v>
      </c>
      <c r="AX254" s="12" t="s">
        <v>18</v>
      </c>
      <c r="AY254" s="261" t="s">
        <v>208</v>
      </c>
    </row>
    <row r="255" spans="2:65" s="1" customFormat="1" ht="25.5" customHeight="1">
      <c r="B255" s="48"/>
      <c r="C255" s="236" t="s">
        <v>637</v>
      </c>
      <c r="D255" s="236" t="s">
        <v>210</v>
      </c>
      <c r="E255" s="237" t="s">
        <v>3441</v>
      </c>
      <c r="F255" s="238" t="s">
        <v>3442</v>
      </c>
      <c r="G255" s="239" t="s">
        <v>213</v>
      </c>
      <c r="H255" s="240">
        <v>1.6</v>
      </c>
      <c r="I255" s="241"/>
      <c r="J255" s="242">
        <f>ROUND(I255*H255,2)</f>
        <v>0</v>
      </c>
      <c r="K255" s="238" t="s">
        <v>214</v>
      </c>
      <c r="L255" s="74"/>
      <c r="M255" s="243" t="s">
        <v>22</v>
      </c>
      <c r="N255" s="244" t="s">
        <v>47</v>
      </c>
      <c r="O255" s="49"/>
      <c r="P255" s="245">
        <f>O255*H255</f>
        <v>0</v>
      </c>
      <c r="Q255" s="245">
        <v>0</v>
      </c>
      <c r="R255" s="245">
        <f>Q255*H255</f>
        <v>0</v>
      </c>
      <c r="S255" s="245">
        <v>0.076</v>
      </c>
      <c r="T255" s="246">
        <f>S255*H255</f>
        <v>0.1216</v>
      </c>
      <c r="AR255" s="26" t="s">
        <v>121</v>
      </c>
      <c r="AT255" s="26" t="s">
        <v>210</v>
      </c>
      <c r="AU255" s="26" t="s">
        <v>85</v>
      </c>
      <c r="AY255" s="26" t="s">
        <v>208</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121</v>
      </c>
      <c r="BM255" s="26" t="s">
        <v>3443</v>
      </c>
    </row>
    <row r="256" spans="2:51" s="12" customFormat="1" ht="13.5">
      <c r="B256" s="251"/>
      <c r="C256" s="252"/>
      <c r="D256" s="248" t="s">
        <v>218</v>
      </c>
      <c r="E256" s="253" t="s">
        <v>22</v>
      </c>
      <c r="F256" s="254" t="s">
        <v>3444</v>
      </c>
      <c r="G256" s="252"/>
      <c r="H256" s="255">
        <v>1.6</v>
      </c>
      <c r="I256" s="256"/>
      <c r="J256" s="252"/>
      <c r="K256" s="252"/>
      <c r="L256" s="257"/>
      <c r="M256" s="258"/>
      <c r="N256" s="259"/>
      <c r="O256" s="259"/>
      <c r="P256" s="259"/>
      <c r="Q256" s="259"/>
      <c r="R256" s="259"/>
      <c r="S256" s="259"/>
      <c r="T256" s="260"/>
      <c r="AT256" s="261" t="s">
        <v>218</v>
      </c>
      <c r="AU256" s="261" t="s">
        <v>85</v>
      </c>
      <c r="AV256" s="12" t="s">
        <v>85</v>
      </c>
      <c r="AW256" s="12" t="s">
        <v>39</v>
      </c>
      <c r="AX256" s="12" t="s">
        <v>18</v>
      </c>
      <c r="AY256" s="261" t="s">
        <v>208</v>
      </c>
    </row>
    <row r="257" spans="2:65" s="1" customFormat="1" ht="38.25" customHeight="1">
      <c r="B257" s="48"/>
      <c r="C257" s="236" t="s">
        <v>643</v>
      </c>
      <c r="D257" s="236" t="s">
        <v>210</v>
      </c>
      <c r="E257" s="237" t="s">
        <v>3445</v>
      </c>
      <c r="F257" s="238" t="s">
        <v>3446</v>
      </c>
      <c r="G257" s="239" t="s">
        <v>253</v>
      </c>
      <c r="H257" s="240">
        <v>2.552</v>
      </c>
      <c r="I257" s="241"/>
      <c r="J257" s="242">
        <f>ROUND(I257*H257,2)</f>
        <v>0</v>
      </c>
      <c r="K257" s="238" t="s">
        <v>214</v>
      </c>
      <c r="L257" s="74"/>
      <c r="M257" s="243" t="s">
        <v>22</v>
      </c>
      <c r="N257" s="244" t="s">
        <v>47</v>
      </c>
      <c r="O257" s="49"/>
      <c r="P257" s="245">
        <f>O257*H257</f>
        <v>0</v>
      </c>
      <c r="Q257" s="245">
        <v>0</v>
      </c>
      <c r="R257" s="245">
        <f>Q257*H257</f>
        <v>0</v>
      </c>
      <c r="S257" s="245">
        <v>1.8</v>
      </c>
      <c r="T257" s="246">
        <f>S257*H257</f>
        <v>4.5936</v>
      </c>
      <c r="AR257" s="26" t="s">
        <v>121</v>
      </c>
      <c r="AT257" s="26" t="s">
        <v>210</v>
      </c>
      <c r="AU257" s="26" t="s">
        <v>85</v>
      </c>
      <c r="AY257" s="26" t="s">
        <v>208</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121</v>
      </c>
      <c r="BM257" s="26" t="s">
        <v>3447</v>
      </c>
    </row>
    <row r="258" spans="2:51" s="12" customFormat="1" ht="13.5">
      <c r="B258" s="251"/>
      <c r="C258" s="252"/>
      <c r="D258" s="248" t="s">
        <v>218</v>
      </c>
      <c r="E258" s="253" t="s">
        <v>22</v>
      </c>
      <c r="F258" s="254" t="s">
        <v>3448</v>
      </c>
      <c r="G258" s="252"/>
      <c r="H258" s="255">
        <v>0.972</v>
      </c>
      <c r="I258" s="256"/>
      <c r="J258" s="252"/>
      <c r="K258" s="252"/>
      <c r="L258" s="257"/>
      <c r="M258" s="258"/>
      <c r="N258" s="259"/>
      <c r="O258" s="259"/>
      <c r="P258" s="259"/>
      <c r="Q258" s="259"/>
      <c r="R258" s="259"/>
      <c r="S258" s="259"/>
      <c r="T258" s="260"/>
      <c r="AT258" s="261" t="s">
        <v>218</v>
      </c>
      <c r="AU258" s="261" t="s">
        <v>85</v>
      </c>
      <c r="AV258" s="12" t="s">
        <v>85</v>
      </c>
      <c r="AW258" s="12" t="s">
        <v>39</v>
      </c>
      <c r="AX258" s="12" t="s">
        <v>76</v>
      </c>
      <c r="AY258" s="261" t="s">
        <v>208</v>
      </c>
    </row>
    <row r="259" spans="2:51" s="12" customFormat="1" ht="13.5">
      <c r="B259" s="251"/>
      <c r="C259" s="252"/>
      <c r="D259" s="248" t="s">
        <v>218</v>
      </c>
      <c r="E259" s="253" t="s">
        <v>22</v>
      </c>
      <c r="F259" s="254" t="s">
        <v>3449</v>
      </c>
      <c r="G259" s="252"/>
      <c r="H259" s="255">
        <v>1.58</v>
      </c>
      <c r="I259" s="256"/>
      <c r="J259" s="252"/>
      <c r="K259" s="252"/>
      <c r="L259" s="257"/>
      <c r="M259" s="258"/>
      <c r="N259" s="259"/>
      <c r="O259" s="259"/>
      <c r="P259" s="259"/>
      <c r="Q259" s="259"/>
      <c r="R259" s="259"/>
      <c r="S259" s="259"/>
      <c r="T259" s="260"/>
      <c r="AT259" s="261" t="s">
        <v>218</v>
      </c>
      <c r="AU259" s="261" t="s">
        <v>85</v>
      </c>
      <c r="AV259" s="12" t="s">
        <v>85</v>
      </c>
      <c r="AW259" s="12" t="s">
        <v>39</v>
      </c>
      <c r="AX259" s="12" t="s">
        <v>76</v>
      </c>
      <c r="AY259" s="261" t="s">
        <v>208</v>
      </c>
    </row>
    <row r="260" spans="2:51" s="13" customFormat="1" ht="13.5">
      <c r="B260" s="262"/>
      <c r="C260" s="263"/>
      <c r="D260" s="248" t="s">
        <v>218</v>
      </c>
      <c r="E260" s="264" t="s">
        <v>22</v>
      </c>
      <c r="F260" s="265" t="s">
        <v>259</v>
      </c>
      <c r="G260" s="263"/>
      <c r="H260" s="266">
        <v>2.552</v>
      </c>
      <c r="I260" s="267"/>
      <c r="J260" s="263"/>
      <c r="K260" s="263"/>
      <c r="L260" s="268"/>
      <c r="M260" s="269"/>
      <c r="N260" s="270"/>
      <c r="O260" s="270"/>
      <c r="P260" s="270"/>
      <c r="Q260" s="270"/>
      <c r="R260" s="270"/>
      <c r="S260" s="270"/>
      <c r="T260" s="271"/>
      <c r="AT260" s="272" t="s">
        <v>218</v>
      </c>
      <c r="AU260" s="272" t="s">
        <v>85</v>
      </c>
      <c r="AV260" s="13" t="s">
        <v>121</v>
      </c>
      <c r="AW260" s="13" t="s">
        <v>39</v>
      </c>
      <c r="AX260" s="13" t="s">
        <v>18</v>
      </c>
      <c r="AY260" s="272" t="s">
        <v>208</v>
      </c>
    </row>
    <row r="261" spans="2:65" s="1" customFormat="1" ht="25.5" customHeight="1">
      <c r="B261" s="48"/>
      <c r="C261" s="236" t="s">
        <v>647</v>
      </c>
      <c r="D261" s="236" t="s">
        <v>210</v>
      </c>
      <c r="E261" s="237" t="s">
        <v>3450</v>
      </c>
      <c r="F261" s="238" t="s">
        <v>3451</v>
      </c>
      <c r="G261" s="239" t="s">
        <v>269</v>
      </c>
      <c r="H261" s="240">
        <v>20.7</v>
      </c>
      <c r="I261" s="241"/>
      <c r="J261" s="242">
        <f>ROUND(I261*H261,2)</f>
        <v>0</v>
      </c>
      <c r="K261" s="238" t="s">
        <v>22</v>
      </c>
      <c r="L261" s="74"/>
      <c r="M261" s="243" t="s">
        <v>22</v>
      </c>
      <c r="N261" s="244" t="s">
        <v>47</v>
      </c>
      <c r="O261" s="49"/>
      <c r="P261" s="245">
        <f>O261*H261</f>
        <v>0</v>
      </c>
      <c r="Q261" s="245">
        <v>0</v>
      </c>
      <c r="R261" s="245">
        <f>Q261*H261</f>
        <v>0</v>
      </c>
      <c r="S261" s="245">
        <v>0</v>
      </c>
      <c r="T261" s="246">
        <f>S261*H261</f>
        <v>0</v>
      </c>
      <c r="AR261" s="26" t="s">
        <v>121</v>
      </c>
      <c r="AT261" s="26" t="s">
        <v>210</v>
      </c>
      <c r="AU261" s="26" t="s">
        <v>85</v>
      </c>
      <c r="AY261" s="26" t="s">
        <v>208</v>
      </c>
      <c r="BE261" s="247">
        <f>IF(N261="základní",J261,0)</f>
        <v>0</v>
      </c>
      <c r="BF261" s="247">
        <f>IF(N261="snížená",J261,0)</f>
        <v>0</v>
      </c>
      <c r="BG261" s="247">
        <f>IF(N261="zákl. přenesená",J261,0)</f>
        <v>0</v>
      </c>
      <c r="BH261" s="247">
        <f>IF(N261="sníž. přenesená",J261,0)</f>
        <v>0</v>
      </c>
      <c r="BI261" s="247">
        <f>IF(N261="nulová",J261,0)</f>
        <v>0</v>
      </c>
      <c r="BJ261" s="26" t="s">
        <v>18</v>
      </c>
      <c r="BK261" s="247">
        <f>ROUND(I261*H261,2)</f>
        <v>0</v>
      </c>
      <c r="BL261" s="26" t="s">
        <v>121</v>
      </c>
      <c r="BM261" s="26" t="s">
        <v>3452</v>
      </c>
    </row>
    <row r="262" spans="2:51" s="12" customFormat="1" ht="13.5">
      <c r="B262" s="251"/>
      <c r="C262" s="252"/>
      <c r="D262" s="248" t="s">
        <v>218</v>
      </c>
      <c r="E262" s="253" t="s">
        <v>22</v>
      </c>
      <c r="F262" s="254" t="s">
        <v>3453</v>
      </c>
      <c r="G262" s="252"/>
      <c r="H262" s="255">
        <v>20.7</v>
      </c>
      <c r="I262" s="256"/>
      <c r="J262" s="252"/>
      <c r="K262" s="252"/>
      <c r="L262" s="257"/>
      <c r="M262" s="258"/>
      <c r="N262" s="259"/>
      <c r="O262" s="259"/>
      <c r="P262" s="259"/>
      <c r="Q262" s="259"/>
      <c r="R262" s="259"/>
      <c r="S262" s="259"/>
      <c r="T262" s="260"/>
      <c r="AT262" s="261" t="s">
        <v>218</v>
      </c>
      <c r="AU262" s="261" t="s">
        <v>85</v>
      </c>
      <c r="AV262" s="12" t="s">
        <v>85</v>
      </c>
      <c r="AW262" s="12" t="s">
        <v>39</v>
      </c>
      <c r="AX262" s="12" t="s">
        <v>18</v>
      </c>
      <c r="AY262" s="261" t="s">
        <v>208</v>
      </c>
    </row>
    <row r="263" spans="2:63" s="11" customFormat="1" ht="22.3" customHeight="1">
      <c r="B263" s="220"/>
      <c r="C263" s="221"/>
      <c r="D263" s="222" t="s">
        <v>75</v>
      </c>
      <c r="E263" s="234" t="s">
        <v>1137</v>
      </c>
      <c r="F263" s="234" t="s">
        <v>1913</v>
      </c>
      <c r="G263" s="221"/>
      <c r="H263" s="221"/>
      <c r="I263" s="224"/>
      <c r="J263" s="235">
        <f>BK263</f>
        <v>0</v>
      </c>
      <c r="K263" s="221"/>
      <c r="L263" s="226"/>
      <c r="M263" s="227"/>
      <c r="N263" s="228"/>
      <c r="O263" s="228"/>
      <c r="P263" s="229">
        <f>SUM(P264:P277)</f>
        <v>0</v>
      </c>
      <c r="Q263" s="228"/>
      <c r="R263" s="229">
        <f>SUM(R264:R277)</f>
        <v>0.01434488</v>
      </c>
      <c r="S263" s="228"/>
      <c r="T263" s="230">
        <f>SUM(T264:T277)</f>
        <v>0</v>
      </c>
      <c r="AR263" s="231" t="s">
        <v>18</v>
      </c>
      <c r="AT263" s="232" t="s">
        <v>75</v>
      </c>
      <c r="AU263" s="232" t="s">
        <v>85</v>
      </c>
      <c r="AY263" s="231" t="s">
        <v>208</v>
      </c>
      <c r="BK263" s="233">
        <f>SUM(BK264:BK277)</f>
        <v>0</v>
      </c>
    </row>
    <row r="264" spans="2:65" s="1" customFormat="1" ht="25.5" customHeight="1">
      <c r="B264" s="48"/>
      <c r="C264" s="236" t="s">
        <v>654</v>
      </c>
      <c r="D264" s="236" t="s">
        <v>210</v>
      </c>
      <c r="E264" s="237" t="s">
        <v>1922</v>
      </c>
      <c r="F264" s="238" t="s">
        <v>1923</v>
      </c>
      <c r="G264" s="239" t="s">
        <v>213</v>
      </c>
      <c r="H264" s="240">
        <v>90.779</v>
      </c>
      <c r="I264" s="241"/>
      <c r="J264" s="242">
        <f>ROUND(I264*H264,2)</f>
        <v>0</v>
      </c>
      <c r="K264" s="238" t="s">
        <v>214</v>
      </c>
      <c r="L264" s="74"/>
      <c r="M264" s="243" t="s">
        <v>22</v>
      </c>
      <c r="N264" s="244" t="s">
        <v>47</v>
      </c>
      <c r="O264" s="49"/>
      <c r="P264" s="245">
        <f>O264*H264</f>
        <v>0</v>
      </c>
      <c r="Q264" s="245">
        <v>0.00012</v>
      </c>
      <c r="R264" s="245">
        <f>Q264*H264</f>
        <v>0.01089348</v>
      </c>
      <c r="S264" s="245">
        <v>0</v>
      </c>
      <c r="T264" s="246">
        <f>S264*H264</f>
        <v>0</v>
      </c>
      <c r="AR264" s="26" t="s">
        <v>121</v>
      </c>
      <c r="AT264" s="26" t="s">
        <v>210</v>
      </c>
      <c r="AU264" s="26" t="s">
        <v>104</v>
      </c>
      <c r="AY264" s="26" t="s">
        <v>208</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121</v>
      </c>
      <c r="BM264" s="26" t="s">
        <v>3454</v>
      </c>
    </row>
    <row r="265" spans="2:51" s="14" customFormat="1" ht="13.5">
      <c r="B265" s="273"/>
      <c r="C265" s="274"/>
      <c r="D265" s="248" t="s">
        <v>218</v>
      </c>
      <c r="E265" s="275" t="s">
        <v>22</v>
      </c>
      <c r="F265" s="276" t="s">
        <v>1949</v>
      </c>
      <c r="G265" s="274"/>
      <c r="H265" s="275" t="s">
        <v>22</v>
      </c>
      <c r="I265" s="277"/>
      <c r="J265" s="274"/>
      <c r="K265" s="274"/>
      <c r="L265" s="278"/>
      <c r="M265" s="279"/>
      <c r="N265" s="280"/>
      <c r="O265" s="280"/>
      <c r="P265" s="280"/>
      <c r="Q265" s="280"/>
      <c r="R265" s="280"/>
      <c r="S265" s="280"/>
      <c r="T265" s="281"/>
      <c r="AT265" s="282" t="s">
        <v>218</v>
      </c>
      <c r="AU265" s="282" t="s">
        <v>104</v>
      </c>
      <c r="AV265" s="14" t="s">
        <v>18</v>
      </c>
      <c r="AW265" s="14" t="s">
        <v>39</v>
      </c>
      <c r="AX265" s="14" t="s">
        <v>76</v>
      </c>
      <c r="AY265" s="282" t="s">
        <v>208</v>
      </c>
    </row>
    <row r="266" spans="2:51" s="12" customFormat="1" ht="13.5">
      <c r="B266" s="251"/>
      <c r="C266" s="252"/>
      <c r="D266" s="248" t="s">
        <v>218</v>
      </c>
      <c r="E266" s="253" t="s">
        <v>22</v>
      </c>
      <c r="F266" s="254" t="s">
        <v>3455</v>
      </c>
      <c r="G266" s="252"/>
      <c r="H266" s="255">
        <v>13.432</v>
      </c>
      <c r="I266" s="256"/>
      <c r="J266" s="252"/>
      <c r="K266" s="252"/>
      <c r="L266" s="257"/>
      <c r="M266" s="258"/>
      <c r="N266" s="259"/>
      <c r="O266" s="259"/>
      <c r="P266" s="259"/>
      <c r="Q266" s="259"/>
      <c r="R266" s="259"/>
      <c r="S266" s="259"/>
      <c r="T266" s="260"/>
      <c r="AT266" s="261" t="s">
        <v>218</v>
      </c>
      <c r="AU266" s="261" t="s">
        <v>104</v>
      </c>
      <c r="AV266" s="12" t="s">
        <v>85</v>
      </c>
      <c r="AW266" s="12" t="s">
        <v>39</v>
      </c>
      <c r="AX266" s="12" t="s">
        <v>76</v>
      </c>
      <c r="AY266" s="261" t="s">
        <v>208</v>
      </c>
    </row>
    <row r="267" spans="2:51" s="12" customFormat="1" ht="13.5">
      <c r="B267" s="251"/>
      <c r="C267" s="252"/>
      <c r="D267" s="248" t="s">
        <v>218</v>
      </c>
      <c r="E267" s="253" t="s">
        <v>22</v>
      </c>
      <c r="F267" s="254" t="s">
        <v>3456</v>
      </c>
      <c r="G267" s="252"/>
      <c r="H267" s="255">
        <v>12.48</v>
      </c>
      <c r="I267" s="256"/>
      <c r="J267" s="252"/>
      <c r="K267" s="252"/>
      <c r="L267" s="257"/>
      <c r="M267" s="258"/>
      <c r="N267" s="259"/>
      <c r="O267" s="259"/>
      <c r="P267" s="259"/>
      <c r="Q267" s="259"/>
      <c r="R267" s="259"/>
      <c r="S267" s="259"/>
      <c r="T267" s="260"/>
      <c r="AT267" s="261" t="s">
        <v>218</v>
      </c>
      <c r="AU267" s="261" t="s">
        <v>104</v>
      </c>
      <c r="AV267" s="12" t="s">
        <v>85</v>
      </c>
      <c r="AW267" s="12" t="s">
        <v>39</v>
      </c>
      <c r="AX267" s="12" t="s">
        <v>76</v>
      </c>
      <c r="AY267" s="261" t="s">
        <v>208</v>
      </c>
    </row>
    <row r="268" spans="2:51" s="14" customFormat="1" ht="13.5">
      <c r="B268" s="273"/>
      <c r="C268" s="274"/>
      <c r="D268" s="248" t="s">
        <v>218</v>
      </c>
      <c r="E268" s="275" t="s">
        <v>22</v>
      </c>
      <c r="F268" s="276" t="s">
        <v>1945</v>
      </c>
      <c r="G268" s="274"/>
      <c r="H268" s="275" t="s">
        <v>22</v>
      </c>
      <c r="I268" s="277"/>
      <c r="J268" s="274"/>
      <c r="K268" s="274"/>
      <c r="L268" s="278"/>
      <c r="M268" s="279"/>
      <c r="N268" s="280"/>
      <c r="O268" s="280"/>
      <c r="P268" s="280"/>
      <c r="Q268" s="280"/>
      <c r="R268" s="280"/>
      <c r="S268" s="280"/>
      <c r="T268" s="281"/>
      <c r="AT268" s="282" t="s">
        <v>218</v>
      </c>
      <c r="AU268" s="282" t="s">
        <v>104</v>
      </c>
      <c r="AV268" s="14" t="s">
        <v>18</v>
      </c>
      <c r="AW268" s="14" t="s">
        <v>39</v>
      </c>
      <c r="AX268" s="14" t="s">
        <v>76</v>
      </c>
      <c r="AY268" s="282" t="s">
        <v>208</v>
      </c>
    </row>
    <row r="269" spans="2:51" s="12" customFormat="1" ht="13.5">
      <c r="B269" s="251"/>
      <c r="C269" s="252"/>
      <c r="D269" s="248" t="s">
        <v>218</v>
      </c>
      <c r="E269" s="253" t="s">
        <v>22</v>
      </c>
      <c r="F269" s="254" t="s">
        <v>3457</v>
      </c>
      <c r="G269" s="252"/>
      <c r="H269" s="255">
        <v>64.867</v>
      </c>
      <c r="I269" s="256"/>
      <c r="J269" s="252"/>
      <c r="K269" s="252"/>
      <c r="L269" s="257"/>
      <c r="M269" s="258"/>
      <c r="N269" s="259"/>
      <c r="O269" s="259"/>
      <c r="P269" s="259"/>
      <c r="Q269" s="259"/>
      <c r="R269" s="259"/>
      <c r="S269" s="259"/>
      <c r="T269" s="260"/>
      <c r="AT269" s="261" t="s">
        <v>218</v>
      </c>
      <c r="AU269" s="261" t="s">
        <v>104</v>
      </c>
      <c r="AV269" s="12" t="s">
        <v>85</v>
      </c>
      <c r="AW269" s="12" t="s">
        <v>39</v>
      </c>
      <c r="AX269" s="12" t="s">
        <v>76</v>
      </c>
      <c r="AY269" s="261" t="s">
        <v>208</v>
      </c>
    </row>
    <row r="270" spans="2:51" s="13" customFormat="1" ht="13.5">
      <c r="B270" s="262"/>
      <c r="C270" s="263"/>
      <c r="D270" s="248" t="s">
        <v>218</v>
      </c>
      <c r="E270" s="264" t="s">
        <v>22</v>
      </c>
      <c r="F270" s="265" t="s">
        <v>259</v>
      </c>
      <c r="G270" s="263"/>
      <c r="H270" s="266">
        <v>90.779</v>
      </c>
      <c r="I270" s="267"/>
      <c r="J270" s="263"/>
      <c r="K270" s="263"/>
      <c r="L270" s="268"/>
      <c r="M270" s="269"/>
      <c r="N270" s="270"/>
      <c r="O270" s="270"/>
      <c r="P270" s="270"/>
      <c r="Q270" s="270"/>
      <c r="R270" s="270"/>
      <c r="S270" s="270"/>
      <c r="T270" s="271"/>
      <c r="AT270" s="272" t="s">
        <v>218</v>
      </c>
      <c r="AU270" s="272" t="s">
        <v>104</v>
      </c>
      <c r="AV270" s="13" t="s">
        <v>121</v>
      </c>
      <c r="AW270" s="13" t="s">
        <v>39</v>
      </c>
      <c r="AX270" s="13" t="s">
        <v>18</v>
      </c>
      <c r="AY270" s="272" t="s">
        <v>208</v>
      </c>
    </row>
    <row r="271" spans="2:65" s="1" customFormat="1" ht="63.75" customHeight="1">
      <c r="B271" s="48"/>
      <c r="C271" s="236" t="s">
        <v>668</v>
      </c>
      <c r="D271" s="236" t="s">
        <v>210</v>
      </c>
      <c r="E271" s="237" t="s">
        <v>1954</v>
      </c>
      <c r="F271" s="238" t="s">
        <v>1955</v>
      </c>
      <c r="G271" s="239" t="s">
        <v>213</v>
      </c>
      <c r="H271" s="240">
        <v>86.285</v>
      </c>
      <c r="I271" s="241"/>
      <c r="J271" s="242">
        <f>ROUND(I271*H271,2)</f>
        <v>0</v>
      </c>
      <c r="K271" s="238" t="s">
        <v>214</v>
      </c>
      <c r="L271" s="74"/>
      <c r="M271" s="243" t="s">
        <v>22</v>
      </c>
      <c r="N271" s="244" t="s">
        <v>47</v>
      </c>
      <c r="O271" s="49"/>
      <c r="P271" s="245">
        <f>O271*H271</f>
        <v>0</v>
      </c>
      <c r="Q271" s="245">
        <v>4E-05</v>
      </c>
      <c r="R271" s="245">
        <f>Q271*H271</f>
        <v>0.0034514000000000003</v>
      </c>
      <c r="S271" s="245">
        <v>0</v>
      </c>
      <c r="T271" s="246">
        <f>S271*H271</f>
        <v>0</v>
      </c>
      <c r="AR271" s="26" t="s">
        <v>121</v>
      </c>
      <c r="AT271" s="26" t="s">
        <v>210</v>
      </c>
      <c r="AU271" s="26" t="s">
        <v>104</v>
      </c>
      <c r="AY271" s="26" t="s">
        <v>208</v>
      </c>
      <c r="BE271" s="247">
        <f>IF(N271="základní",J271,0)</f>
        <v>0</v>
      </c>
      <c r="BF271" s="247">
        <f>IF(N271="snížená",J271,0)</f>
        <v>0</v>
      </c>
      <c r="BG271" s="247">
        <f>IF(N271="zákl. přenesená",J271,0)</f>
        <v>0</v>
      </c>
      <c r="BH271" s="247">
        <f>IF(N271="sníž. přenesená",J271,0)</f>
        <v>0</v>
      </c>
      <c r="BI271" s="247">
        <f>IF(N271="nulová",J271,0)</f>
        <v>0</v>
      </c>
      <c r="BJ271" s="26" t="s">
        <v>18</v>
      </c>
      <c r="BK271" s="247">
        <f>ROUND(I271*H271,2)</f>
        <v>0</v>
      </c>
      <c r="BL271" s="26" t="s">
        <v>121</v>
      </c>
      <c r="BM271" s="26" t="s">
        <v>3458</v>
      </c>
    </row>
    <row r="272" spans="2:47" s="1" customFormat="1" ht="13.5">
      <c r="B272" s="48"/>
      <c r="C272" s="76"/>
      <c r="D272" s="248" t="s">
        <v>216</v>
      </c>
      <c r="E272" s="76"/>
      <c r="F272" s="249" t="s">
        <v>1957</v>
      </c>
      <c r="G272" s="76"/>
      <c r="H272" s="76"/>
      <c r="I272" s="206"/>
      <c r="J272" s="76"/>
      <c r="K272" s="76"/>
      <c r="L272" s="74"/>
      <c r="M272" s="250"/>
      <c r="N272" s="49"/>
      <c r="O272" s="49"/>
      <c r="P272" s="49"/>
      <c r="Q272" s="49"/>
      <c r="R272" s="49"/>
      <c r="S272" s="49"/>
      <c r="T272" s="97"/>
      <c r="AT272" s="26" t="s">
        <v>216</v>
      </c>
      <c r="AU272" s="26" t="s">
        <v>104</v>
      </c>
    </row>
    <row r="273" spans="2:51" s="12" customFormat="1" ht="13.5">
      <c r="B273" s="251"/>
      <c r="C273" s="252"/>
      <c r="D273" s="248" t="s">
        <v>218</v>
      </c>
      <c r="E273" s="253" t="s">
        <v>22</v>
      </c>
      <c r="F273" s="254" t="s">
        <v>3459</v>
      </c>
      <c r="G273" s="252"/>
      <c r="H273" s="255">
        <v>73.58</v>
      </c>
      <c r="I273" s="256"/>
      <c r="J273" s="252"/>
      <c r="K273" s="252"/>
      <c r="L273" s="257"/>
      <c r="M273" s="258"/>
      <c r="N273" s="259"/>
      <c r="O273" s="259"/>
      <c r="P273" s="259"/>
      <c r="Q273" s="259"/>
      <c r="R273" s="259"/>
      <c r="S273" s="259"/>
      <c r="T273" s="260"/>
      <c r="AT273" s="261" t="s">
        <v>218</v>
      </c>
      <c r="AU273" s="261" t="s">
        <v>104</v>
      </c>
      <c r="AV273" s="12" t="s">
        <v>85</v>
      </c>
      <c r="AW273" s="12" t="s">
        <v>39</v>
      </c>
      <c r="AX273" s="12" t="s">
        <v>76</v>
      </c>
      <c r="AY273" s="261" t="s">
        <v>208</v>
      </c>
    </row>
    <row r="274" spans="2:51" s="12" customFormat="1" ht="13.5">
      <c r="B274" s="251"/>
      <c r="C274" s="252"/>
      <c r="D274" s="248" t="s">
        <v>218</v>
      </c>
      <c r="E274" s="253" t="s">
        <v>22</v>
      </c>
      <c r="F274" s="254" t="s">
        <v>3460</v>
      </c>
      <c r="G274" s="252"/>
      <c r="H274" s="255">
        <v>12.705</v>
      </c>
      <c r="I274" s="256"/>
      <c r="J274" s="252"/>
      <c r="K274" s="252"/>
      <c r="L274" s="257"/>
      <c r="M274" s="258"/>
      <c r="N274" s="259"/>
      <c r="O274" s="259"/>
      <c r="P274" s="259"/>
      <c r="Q274" s="259"/>
      <c r="R274" s="259"/>
      <c r="S274" s="259"/>
      <c r="T274" s="260"/>
      <c r="AT274" s="261" t="s">
        <v>218</v>
      </c>
      <c r="AU274" s="261" t="s">
        <v>104</v>
      </c>
      <c r="AV274" s="12" t="s">
        <v>85</v>
      </c>
      <c r="AW274" s="12" t="s">
        <v>39</v>
      </c>
      <c r="AX274" s="12" t="s">
        <v>76</v>
      </c>
      <c r="AY274" s="261" t="s">
        <v>208</v>
      </c>
    </row>
    <row r="275" spans="2:51" s="13" customFormat="1" ht="13.5">
      <c r="B275" s="262"/>
      <c r="C275" s="263"/>
      <c r="D275" s="248" t="s">
        <v>218</v>
      </c>
      <c r="E275" s="264" t="s">
        <v>22</v>
      </c>
      <c r="F275" s="265" t="s">
        <v>259</v>
      </c>
      <c r="G275" s="263"/>
      <c r="H275" s="266">
        <v>86.285</v>
      </c>
      <c r="I275" s="267"/>
      <c r="J275" s="263"/>
      <c r="K275" s="263"/>
      <c r="L275" s="268"/>
      <c r="M275" s="269"/>
      <c r="N275" s="270"/>
      <c r="O275" s="270"/>
      <c r="P275" s="270"/>
      <c r="Q275" s="270"/>
      <c r="R275" s="270"/>
      <c r="S275" s="270"/>
      <c r="T275" s="271"/>
      <c r="AT275" s="272" t="s">
        <v>218</v>
      </c>
      <c r="AU275" s="272" t="s">
        <v>104</v>
      </c>
      <c r="AV275" s="13" t="s">
        <v>121</v>
      </c>
      <c r="AW275" s="13" t="s">
        <v>39</v>
      </c>
      <c r="AX275" s="13" t="s">
        <v>18</v>
      </c>
      <c r="AY275" s="272" t="s">
        <v>208</v>
      </c>
    </row>
    <row r="276" spans="2:65" s="1" customFormat="1" ht="25.5" customHeight="1">
      <c r="B276" s="48"/>
      <c r="C276" s="236" t="s">
        <v>675</v>
      </c>
      <c r="D276" s="236" t="s">
        <v>210</v>
      </c>
      <c r="E276" s="237" t="s">
        <v>3461</v>
      </c>
      <c r="F276" s="238" t="s">
        <v>1960</v>
      </c>
      <c r="G276" s="239" t="s">
        <v>213</v>
      </c>
      <c r="H276" s="240">
        <v>258.855</v>
      </c>
      <c r="I276" s="241"/>
      <c r="J276" s="242">
        <f>ROUND(I276*H276,2)</f>
        <v>0</v>
      </c>
      <c r="K276" s="238" t="s">
        <v>22</v>
      </c>
      <c r="L276" s="74"/>
      <c r="M276" s="243" t="s">
        <v>22</v>
      </c>
      <c r="N276" s="244" t="s">
        <v>47</v>
      </c>
      <c r="O276" s="49"/>
      <c r="P276" s="245">
        <f>O276*H276</f>
        <v>0</v>
      </c>
      <c r="Q276" s="245">
        <v>0</v>
      </c>
      <c r="R276" s="245">
        <f>Q276*H276</f>
        <v>0</v>
      </c>
      <c r="S276" s="245">
        <v>0</v>
      </c>
      <c r="T276" s="246">
        <f>S276*H276</f>
        <v>0</v>
      </c>
      <c r="AR276" s="26" t="s">
        <v>121</v>
      </c>
      <c r="AT276" s="26" t="s">
        <v>210</v>
      </c>
      <c r="AU276" s="26" t="s">
        <v>104</v>
      </c>
      <c r="AY276" s="26" t="s">
        <v>208</v>
      </c>
      <c r="BE276" s="247">
        <f>IF(N276="základní",J276,0)</f>
        <v>0</v>
      </c>
      <c r="BF276" s="247">
        <f>IF(N276="snížená",J276,0)</f>
        <v>0</v>
      </c>
      <c r="BG276" s="247">
        <f>IF(N276="zákl. přenesená",J276,0)</f>
        <v>0</v>
      </c>
      <c r="BH276" s="247">
        <f>IF(N276="sníž. přenesená",J276,0)</f>
        <v>0</v>
      </c>
      <c r="BI276" s="247">
        <f>IF(N276="nulová",J276,0)</f>
        <v>0</v>
      </c>
      <c r="BJ276" s="26" t="s">
        <v>18</v>
      </c>
      <c r="BK276" s="247">
        <f>ROUND(I276*H276,2)</f>
        <v>0</v>
      </c>
      <c r="BL276" s="26" t="s">
        <v>121</v>
      </c>
      <c r="BM276" s="26" t="s">
        <v>3462</v>
      </c>
    </row>
    <row r="277" spans="2:51" s="12" customFormat="1" ht="13.5">
      <c r="B277" s="251"/>
      <c r="C277" s="252"/>
      <c r="D277" s="248" t="s">
        <v>218</v>
      </c>
      <c r="E277" s="252"/>
      <c r="F277" s="254" t="s">
        <v>3463</v>
      </c>
      <c r="G277" s="252"/>
      <c r="H277" s="255">
        <v>258.855</v>
      </c>
      <c r="I277" s="256"/>
      <c r="J277" s="252"/>
      <c r="K277" s="252"/>
      <c r="L277" s="257"/>
      <c r="M277" s="258"/>
      <c r="N277" s="259"/>
      <c r="O277" s="259"/>
      <c r="P277" s="259"/>
      <c r="Q277" s="259"/>
      <c r="R277" s="259"/>
      <c r="S277" s="259"/>
      <c r="T277" s="260"/>
      <c r="AT277" s="261" t="s">
        <v>218</v>
      </c>
      <c r="AU277" s="261" t="s">
        <v>104</v>
      </c>
      <c r="AV277" s="12" t="s">
        <v>85</v>
      </c>
      <c r="AW277" s="12" t="s">
        <v>6</v>
      </c>
      <c r="AX277" s="12" t="s">
        <v>18</v>
      </c>
      <c r="AY277" s="261" t="s">
        <v>208</v>
      </c>
    </row>
    <row r="278" spans="2:63" s="11" customFormat="1" ht="22.3" customHeight="1">
      <c r="B278" s="220"/>
      <c r="C278" s="221"/>
      <c r="D278" s="222" t="s">
        <v>75</v>
      </c>
      <c r="E278" s="234" t="s">
        <v>1220</v>
      </c>
      <c r="F278" s="234" t="s">
        <v>1963</v>
      </c>
      <c r="G278" s="221"/>
      <c r="H278" s="221"/>
      <c r="I278" s="224"/>
      <c r="J278" s="235">
        <f>BK278</f>
        <v>0</v>
      </c>
      <c r="K278" s="221"/>
      <c r="L278" s="226"/>
      <c r="M278" s="227"/>
      <c r="N278" s="228"/>
      <c r="O278" s="228"/>
      <c r="P278" s="229">
        <f>SUM(P279:P280)</f>
        <v>0</v>
      </c>
      <c r="Q278" s="228"/>
      <c r="R278" s="229">
        <f>SUM(R279:R280)</f>
        <v>0</v>
      </c>
      <c r="S278" s="228"/>
      <c r="T278" s="230">
        <f>SUM(T279:T280)</f>
        <v>0</v>
      </c>
      <c r="AR278" s="231" t="s">
        <v>18</v>
      </c>
      <c r="AT278" s="232" t="s">
        <v>75</v>
      </c>
      <c r="AU278" s="232" t="s">
        <v>85</v>
      </c>
      <c r="AY278" s="231" t="s">
        <v>208</v>
      </c>
      <c r="BK278" s="233">
        <f>SUM(BK279:BK280)</f>
        <v>0</v>
      </c>
    </row>
    <row r="279" spans="2:65" s="1" customFormat="1" ht="38.25" customHeight="1">
      <c r="B279" s="48"/>
      <c r="C279" s="236" t="s">
        <v>711</v>
      </c>
      <c r="D279" s="236" t="s">
        <v>210</v>
      </c>
      <c r="E279" s="237" t="s">
        <v>3464</v>
      </c>
      <c r="F279" s="238" t="s">
        <v>3465</v>
      </c>
      <c r="G279" s="239" t="s">
        <v>340</v>
      </c>
      <c r="H279" s="240">
        <v>99.475</v>
      </c>
      <c r="I279" s="241"/>
      <c r="J279" s="242">
        <f>ROUND(I279*H279,2)</f>
        <v>0</v>
      </c>
      <c r="K279" s="238" t="s">
        <v>214</v>
      </c>
      <c r="L279" s="74"/>
      <c r="M279" s="243" t="s">
        <v>22</v>
      </c>
      <c r="N279" s="244" t="s">
        <v>47</v>
      </c>
      <c r="O279" s="49"/>
      <c r="P279" s="245">
        <f>O279*H279</f>
        <v>0</v>
      </c>
      <c r="Q279" s="245">
        <v>0</v>
      </c>
      <c r="R279" s="245">
        <f>Q279*H279</f>
        <v>0</v>
      </c>
      <c r="S279" s="245">
        <v>0</v>
      </c>
      <c r="T279" s="246">
        <f>S279*H279</f>
        <v>0</v>
      </c>
      <c r="AR279" s="26" t="s">
        <v>121</v>
      </c>
      <c r="AT279" s="26" t="s">
        <v>210</v>
      </c>
      <c r="AU279" s="26" t="s">
        <v>104</v>
      </c>
      <c r="AY279" s="26" t="s">
        <v>208</v>
      </c>
      <c r="BE279" s="247">
        <f>IF(N279="základní",J279,0)</f>
        <v>0</v>
      </c>
      <c r="BF279" s="247">
        <f>IF(N279="snížená",J279,0)</f>
        <v>0</v>
      </c>
      <c r="BG279" s="247">
        <f>IF(N279="zákl. přenesená",J279,0)</f>
        <v>0</v>
      </c>
      <c r="BH279" s="247">
        <f>IF(N279="sníž. přenesená",J279,0)</f>
        <v>0</v>
      </c>
      <c r="BI279" s="247">
        <f>IF(N279="nulová",J279,0)</f>
        <v>0</v>
      </c>
      <c r="BJ279" s="26" t="s">
        <v>18</v>
      </c>
      <c r="BK279" s="247">
        <f>ROUND(I279*H279,2)</f>
        <v>0</v>
      </c>
      <c r="BL279" s="26" t="s">
        <v>121</v>
      </c>
      <c r="BM279" s="26" t="s">
        <v>3466</v>
      </c>
    </row>
    <row r="280" spans="2:47" s="1" customFormat="1" ht="13.5">
      <c r="B280" s="48"/>
      <c r="C280" s="76"/>
      <c r="D280" s="248" t="s">
        <v>216</v>
      </c>
      <c r="E280" s="76"/>
      <c r="F280" s="249" t="s">
        <v>1973</v>
      </c>
      <c r="G280" s="76"/>
      <c r="H280" s="76"/>
      <c r="I280" s="206"/>
      <c r="J280" s="76"/>
      <c r="K280" s="76"/>
      <c r="L280" s="74"/>
      <c r="M280" s="250"/>
      <c r="N280" s="49"/>
      <c r="O280" s="49"/>
      <c r="P280" s="49"/>
      <c r="Q280" s="49"/>
      <c r="R280" s="49"/>
      <c r="S280" s="49"/>
      <c r="T280" s="97"/>
      <c r="AT280" s="26" t="s">
        <v>216</v>
      </c>
      <c r="AU280" s="26" t="s">
        <v>104</v>
      </c>
    </row>
    <row r="281" spans="2:63" s="11" customFormat="1" ht="29.85" customHeight="1">
      <c r="B281" s="220"/>
      <c r="C281" s="221"/>
      <c r="D281" s="222" t="s">
        <v>75</v>
      </c>
      <c r="E281" s="234" t="s">
        <v>335</v>
      </c>
      <c r="F281" s="234" t="s">
        <v>336</v>
      </c>
      <c r="G281" s="221"/>
      <c r="H281" s="221"/>
      <c r="I281" s="224"/>
      <c r="J281" s="235">
        <f>BK281</f>
        <v>0</v>
      </c>
      <c r="K281" s="221"/>
      <c r="L281" s="226"/>
      <c r="M281" s="227"/>
      <c r="N281" s="228"/>
      <c r="O281" s="228"/>
      <c r="P281" s="229">
        <f>SUM(P282:P295)</f>
        <v>0</v>
      </c>
      <c r="Q281" s="228"/>
      <c r="R281" s="229">
        <f>SUM(R282:R295)</f>
        <v>0</v>
      </c>
      <c r="S281" s="228"/>
      <c r="T281" s="230">
        <f>SUM(T282:T295)</f>
        <v>0</v>
      </c>
      <c r="AR281" s="231" t="s">
        <v>18</v>
      </c>
      <c r="AT281" s="232" t="s">
        <v>75</v>
      </c>
      <c r="AU281" s="232" t="s">
        <v>18</v>
      </c>
      <c r="AY281" s="231" t="s">
        <v>208</v>
      </c>
      <c r="BK281" s="233">
        <f>SUM(BK282:BK295)</f>
        <v>0</v>
      </c>
    </row>
    <row r="282" spans="2:65" s="1" customFormat="1" ht="16.5" customHeight="1">
      <c r="B282" s="48"/>
      <c r="C282" s="236" t="s">
        <v>735</v>
      </c>
      <c r="D282" s="236" t="s">
        <v>210</v>
      </c>
      <c r="E282" s="237" t="s">
        <v>3467</v>
      </c>
      <c r="F282" s="238" t="s">
        <v>3468</v>
      </c>
      <c r="G282" s="239" t="s">
        <v>269</v>
      </c>
      <c r="H282" s="240">
        <v>4.5</v>
      </c>
      <c r="I282" s="241"/>
      <c r="J282" s="242">
        <f>ROUND(I282*H282,2)</f>
        <v>0</v>
      </c>
      <c r="K282" s="238" t="s">
        <v>214</v>
      </c>
      <c r="L282" s="74"/>
      <c r="M282" s="243" t="s">
        <v>22</v>
      </c>
      <c r="N282" s="244" t="s">
        <v>47</v>
      </c>
      <c r="O282" s="49"/>
      <c r="P282" s="245">
        <f>O282*H282</f>
        <v>0</v>
      </c>
      <c r="Q282" s="245">
        <v>0</v>
      </c>
      <c r="R282" s="245">
        <f>Q282*H282</f>
        <v>0</v>
      </c>
      <c r="S282" s="245">
        <v>0</v>
      </c>
      <c r="T282" s="246">
        <f>S282*H282</f>
        <v>0</v>
      </c>
      <c r="AR282" s="26" t="s">
        <v>121</v>
      </c>
      <c r="AT282" s="26" t="s">
        <v>210</v>
      </c>
      <c r="AU282" s="26" t="s">
        <v>85</v>
      </c>
      <c r="AY282" s="26" t="s">
        <v>208</v>
      </c>
      <c r="BE282" s="247">
        <f>IF(N282="základní",J282,0)</f>
        <v>0</v>
      </c>
      <c r="BF282" s="247">
        <f>IF(N282="snížená",J282,0)</f>
        <v>0</v>
      </c>
      <c r="BG282" s="247">
        <f>IF(N282="zákl. přenesená",J282,0)</f>
        <v>0</v>
      </c>
      <c r="BH282" s="247">
        <f>IF(N282="sníž. přenesená",J282,0)</f>
        <v>0</v>
      </c>
      <c r="BI282" s="247">
        <f>IF(N282="nulová",J282,0)</f>
        <v>0</v>
      </c>
      <c r="BJ282" s="26" t="s">
        <v>18</v>
      </c>
      <c r="BK282" s="247">
        <f>ROUND(I282*H282,2)</f>
        <v>0</v>
      </c>
      <c r="BL282" s="26" t="s">
        <v>121</v>
      </c>
      <c r="BM282" s="26" t="s">
        <v>3469</v>
      </c>
    </row>
    <row r="283" spans="2:47" s="1" customFormat="1" ht="13.5">
      <c r="B283" s="48"/>
      <c r="C283" s="76"/>
      <c r="D283" s="248" t="s">
        <v>216</v>
      </c>
      <c r="E283" s="76"/>
      <c r="F283" s="249" t="s">
        <v>3470</v>
      </c>
      <c r="G283" s="76"/>
      <c r="H283" s="76"/>
      <c r="I283" s="206"/>
      <c r="J283" s="76"/>
      <c r="K283" s="76"/>
      <c r="L283" s="74"/>
      <c r="M283" s="250"/>
      <c r="N283" s="49"/>
      <c r="O283" s="49"/>
      <c r="P283" s="49"/>
      <c r="Q283" s="49"/>
      <c r="R283" s="49"/>
      <c r="S283" s="49"/>
      <c r="T283" s="97"/>
      <c r="AT283" s="26" t="s">
        <v>216</v>
      </c>
      <c r="AU283" s="26" t="s">
        <v>85</v>
      </c>
    </row>
    <row r="284" spans="2:65" s="1" customFormat="1" ht="25.5" customHeight="1">
      <c r="B284" s="48"/>
      <c r="C284" s="236" t="s">
        <v>739</v>
      </c>
      <c r="D284" s="236" t="s">
        <v>210</v>
      </c>
      <c r="E284" s="237" t="s">
        <v>3471</v>
      </c>
      <c r="F284" s="238" t="s">
        <v>3472</v>
      </c>
      <c r="G284" s="239" t="s">
        <v>269</v>
      </c>
      <c r="H284" s="240">
        <v>22.5</v>
      </c>
      <c r="I284" s="241"/>
      <c r="J284" s="242">
        <f>ROUND(I284*H284,2)</f>
        <v>0</v>
      </c>
      <c r="K284" s="238" t="s">
        <v>214</v>
      </c>
      <c r="L284" s="74"/>
      <c r="M284" s="243" t="s">
        <v>22</v>
      </c>
      <c r="N284" s="244" t="s">
        <v>47</v>
      </c>
      <c r="O284" s="49"/>
      <c r="P284" s="245">
        <f>O284*H284</f>
        <v>0</v>
      </c>
      <c r="Q284" s="245">
        <v>0</v>
      </c>
      <c r="R284" s="245">
        <f>Q284*H284</f>
        <v>0</v>
      </c>
      <c r="S284" s="245">
        <v>0</v>
      </c>
      <c r="T284" s="246">
        <f>S284*H284</f>
        <v>0</v>
      </c>
      <c r="AR284" s="26" t="s">
        <v>121</v>
      </c>
      <c r="AT284" s="26" t="s">
        <v>210</v>
      </c>
      <c r="AU284" s="26" t="s">
        <v>85</v>
      </c>
      <c r="AY284" s="26" t="s">
        <v>208</v>
      </c>
      <c r="BE284" s="247">
        <f>IF(N284="základní",J284,0)</f>
        <v>0</v>
      </c>
      <c r="BF284" s="247">
        <f>IF(N284="snížená",J284,0)</f>
        <v>0</v>
      </c>
      <c r="BG284" s="247">
        <f>IF(N284="zákl. přenesená",J284,0)</f>
        <v>0</v>
      </c>
      <c r="BH284" s="247">
        <f>IF(N284="sníž. přenesená",J284,0)</f>
        <v>0</v>
      </c>
      <c r="BI284" s="247">
        <f>IF(N284="nulová",J284,0)</f>
        <v>0</v>
      </c>
      <c r="BJ284" s="26" t="s">
        <v>18</v>
      </c>
      <c r="BK284" s="247">
        <f>ROUND(I284*H284,2)</f>
        <v>0</v>
      </c>
      <c r="BL284" s="26" t="s">
        <v>121</v>
      </c>
      <c r="BM284" s="26" t="s">
        <v>3473</v>
      </c>
    </row>
    <row r="285" spans="2:47" s="1" customFormat="1" ht="13.5">
      <c r="B285" s="48"/>
      <c r="C285" s="76"/>
      <c r="D285" s="248" t="s">
        <v>216</v>
      </c>
      <c r="E285" s="76"/>
      <c r="F285" s="249" t="s">
        <v>3470</v>
      </c>
      <c r="G285" s="76"/>
      <c r="H285" s="76"/>
      <c r="I285" s="206"/>
      <c r="J285" s="76"/>
      <c r="K285" s="76"/>
      <c r="L285" s="74"/>
      <c r="M285" s="250"/>
      <c r="N285" s="49"/>
      <c r="O285" s="49"/>
      <c r="P285" s="49"/>
      <c r="Q285" s="49"/>
      <c r="R285" s="49"/>
      <c r="S285" s="49"/>
      <c r="T285" s="97"/>
      <c r="AT285" s="26" t="s">
        <v>216</v>
      </c>
      <c r="AU285" s="26" t="s">
        <v>85</v>
      </c>
    </row>
    <row r="286" spans="2:51" s="12" customFormat="1" ht="13.5">
      <c r="B286" s="251"/>
      <c r="C286" s="252"/>
      <c r="D286" s="248" t="s">
        <v>218</v>
      </c>
      <c r="E286" s="252"/>
      <c r="F286" s="254" t="s">
        <v>3474</v>
      </c>
      <c r="G286" s="252"/>
      <c r="H286" s="255">
        <v>22.5</v>
      </c>
      <c r="I286" s="256"/>
      <c r="J286" s="252"/>
      <c r="K286" s="252"/>
      <c r="L286" s="257"/>
      <c r="M286" s="258"/>
      <c r="N286" s="259"/>
      <c r="O286" s="259"/>
      <c r="P286" s="259"/>
      <c r="Q286" s="259"/>
      <c r="R286" s="259"/>
      <c r="S286" s="259"/>
      <c r="T286" s="260"/>
      <c r="AT286" s="261" t="s">
        <v>218</v>
      </c>
      <c r="AU286" s="261" t="s">
        <v>85</v>
      </c>
      <c r="AV286" s="12" t="s">
        <v>85</v>
      </c>
      <c r="AW286" s="12" t="s">
        <v>6</v>
      </c>
      <c r="AX286" s="12" t="s">
        <v>18</v>
      </c>
      <c r="AY286" s="261" t="s">
        <v>208</v>
      </c>
    </row>
    <row r="287" spans="2:65" s="1" customFormat="1" ht="25.5" customHeight="1">
      <c r="B287" s="48"/>
      <c r="C287" s="236" t="s">
        <v>747</v>
      </c>
      <c r="D287" s="236" t="s">
        <v>210</v>
      </c>
      <c r="E287" s="237" t="s">
        <v>3475</v>
      </c>
      <c r="F287" s="238" t="s">
        <v>3476</v>
      </c>
      <c r="G287" s="239" t="s">
        <v>340</v>
      </c>
      <c r="H287" s="240">
        <v>10.283</v>
      </c>
      <c r="I287" s="241"/>
      <c r="J287" s="242">
        <f>ROUND(I287*H287,2)</f>
        <v>0</v>
      </c>
      <c r="K287" s="238" t="s">
        <v>214</v>
      </c>
      <c r="L287" s="74"/>
      <c r="M287" s="243" t="s">
        <v>22</v>
      </c>
      <c r="N287" s="244" t="s">
        <v>47</v>
      </c>
      <c r="O287" s="49"/>
      <c r="P287" s="245">
        <f>O287*H287</f>
        <v>0</v>
      </c>
      <c r="Q287" s="245">
        <v>0</v>
      </c>
      <c r="R287" s="245">
        <f>Q287*H287</f>
        <v>0</v>
      </c>
      <c r="S287" s="245">
        <v>0</v>
      </c>
      <c r="T287" s="246">
        <f>S287*H287</f>
        <v>0</v>
      </c>
      <c r="AR287" s="26" t="s">
        <v>121</v>
      </c>
      <c r="AT287" s="26" t="s">
        <v>210</v>
      </c>
      <c r="AU287" s="26" t="s">
        <v>85</v>
      </c>
      <c r="AY287" s="26" t="s">
        <v>208</v>
      </c>
      <c r="BE287" s="247">
        <f>IF(N287="základní",J287,0)</f>
        <v>0</v>
      </c>
      <c r="BF287" s="247">
        <f>IF(N287="snížená",J287,0)</f>
        <v>0</v>
      </c>
      <c r="BG287" s="247">
        <f>IF(N287="zákl. přenesená",J287,0)</f>
        <v>0</v>
      </c>
      <c r="BH287" s="247">
        <f>IF(N287="sníž. přenesená",J287,0)</f>
        <v>0</v>
      </c>
      <c r="BI287" s="247">
        <f>IF(N287="nulová",J287,0)</f>
        <v>0</v>
      </c>
      <c r="BJ287" s="26" t="s">
        <v>18</v>
      </c>
      <c r="BK287" s="247">
        <f>ROUND(I287*H287,2)</f>
        <v>0</v>
      </c>
      <c r="BL287" s="26" t="s">
        <v>121</v>
      </c>
      <c r="BM287" s="26" t="s">
        <v>3477</v>
      </c>
    </row>
    <row r="288" spans="2:47" s="1" customFormat="1" ht="13.5">
      <c r="B288" s="48"/>
      <c r="C288" s="76"/>
      <c r="D288" s="248" t="s">
        <v>216</v>
      </c>
      <c r="E288" s="76"/>
      <c r="F288" s="249" t="s">
        <v>3478</v>
      </c>
      <c r="G288" s="76"/>
      <c r="H288" s="76"/>
      <c r="I288" s="206"/>
      <c r="J288" s="76"/>
      <c r="K288" s="76"/>
      <c r="L288" s="74"/>
      <c r="M288" s="250"/>
      <c r="N288" s="49"/>
      <c r="O288" s="49"/>
      <c r="P288" s="49"/>
      <c r="Q288" s="49"/>
      <c r="R288" s="49"/>
      <c r="S288" s="49"/>
      <c r="T288" s="97"/>
      <c r="AT288" s="26" t="s">
        <v>216</v>
      </c>
      <c r="AU288" s="26" t="s">
        <v>85</v>
      </c>
    </row>
    <row r="289" spans="2:65" s="1" customFormat="1" ht="25.5" customHeight="1">
      <c r="B289" s="48"/>
      <c r="C289" s="236" t="s">
        <v>754</v>
      </c>
      <c r="D289" s="236" t="s">
        <v>210</v>
      </c>
      <c r="E289" s="237" t="s">
        <v>338</v>
      </c>
      <c r="F289" s="238" t="s">
        <v>339</v>
      </c>
      <c r="G289" s="239" t="s">
        <v>340</v>
      </c>
      <c r="H289" s="240">
        <v>10.283</v>
      </c>
      <c r="I289" s="241"/>
      <c r="J289" s="242">
        <f>ROUND(I289*H289,2)</f>
        <v>0</v>
      </c>
      <c r="K289" s="238" t="s">
        <v>214</v>
      </c>
      <c r="L289" s="74"/>
      <c r="M289" s="243" t="s">
        <v>22</v>
      </c>
      <c r="N289" s="244" t="s">
        <v>47</v>
      </c>
      <c r="O289" s="49"/>
      <c r="P289" s="245">
        <f>O289*H289</f>
        <v>0</v>
      </c>
      <c r="Q289" s="245">
        <v>0</v>
      </c>
      <c r="R289" s="245">
        <f>Q289*H289</f>
        <v>0</v>
      </c>
      <c r="S289" s="245">
        <v>0</v>
      </c>
      <c r="T289" s="246">
        <f>S289*H289</f>
        <v>0</v>
      </c>
      <c r="AR289" s="26" t="s">
        <v>121</v>
      </c>
      <c r="AT289" s="26" t="s">
        <v>210</v>
      </c>
      <c r="AU289" s="26" t="s">
        <v>85</v>
      </c>
      <c r="AY289" s="26" t="s">
        <v>208</v>
      </c>
      <c r="BE289" s="247">
        <f>IF(N289="základní",J289,0)</f>
        <v>0</v>
      </c>
      <c r="BF289" s="247">
        <f>IF(N289="snížená",J289,0)</f>
        <v>0</v>
      </c>
      <c r="BG289" s="247">
        <f>IF(N289="zákl. přenesená",J289,0)</f>
        <v>0</v>
      </c>
      <c r="BH289" s="247">
        <f>IF(N289="sníž. přenesená",J289,0)</f>
        <v>0</v>
      </c>
      <c r="BI289" s="247">
        <f>IF(N289="nulová",J289,0)</f>
        <v>0</v>
      </c>
      <c r="BJ289" s="26" t="s">
        <v>18</v>
      </c>
      <c r="BK289" s="247">
        <f>ROUND(I289*H289,2)</f>
        <v>0</v>
      </c>
      <c r="BL289" s="26" t="s">
        <v>121</v>
      </c>
      <c r="BM289" s="26" t="s">
        <v>3479</v>
      </c>
    </row>
    <row r="290" spans="2:47" s="1" customFormat="1" ht="13.5">
      <c r="B290" s="48"/>
      <c r="C290" s="76"/>
      <c r="D290" s="248" t="s">
        <v>216</v>
      </c>
      <c r="E290" s="76"/>
      <c r="F290" s="249" t="s">
        <v>342</v>
      </c>
      <c r="G290" s="76"/>
      <c r="H290" s="76"/>
      <c r="I290" s="206"/>
      <c r="J290" s="76"/>
      <c r="K290" s="76"/>
      <c r="L290" s="74"/>
      <c r="M290" s="250"/>
      <c r="N290" s="49"/>
      <c r="O290" s="49"/>
      <c r="P290" s="49"/>
      <c r="Q290" s="49"/>
      <c r="R290" s="49"/>
      <c r="S290" s="49"/>
      <c r="T290" s="97"/>
      <c r="AT290" s="26" t="s">
        <v>216</v>
      </c>
      <c r="AU290" s="26" t="s">
        <v>85</v>
      </c>
    </row>
    <row r="291" spans="2:65" s="1" customFormat="1" ht="38.25" customHeight="1">
      <c r="B291" s="48"/>
      <c r="C291" s="236" t="s">
        <v>759</v>
      </c>
      <c r="D291" s="236" t="s">
        <v>210</v>
      </c>
      <c r="E291" s="237" t="s">
        <v>344</v>
      </c>
      <c r="F291" s="238" t="s">
        <v>3480</v>
      </c>
      <c r="G291" s="239" t="s">
        <v>340</v>
      </c>
      <c r="H291" s="240">
        <v>308.49</v>
      </c>
      <c r="I291" s="241"/>
      <c r="J291" s="242">
        <f>ROUND(I291*H291,2)</f>
        <v>0</v>
      </c>
      <c r="K291" s="238" t="s">
        <v>214</v>
      </c>
      <c r="L291" s="74"/>
      <c r="M291" s="243" t="s">
        <v>22</v>
      </c>
      <c r="N291" s="244" t="s">
        <v>47</v>
      </c>
      <c r="O291" s="49"/>
      <c r="P291" s="245">
        <f>O291*H291</f>
        <v>0</v>
      </c>
      <c r="Q291" s="245">
        <v>0</v>
      </c>
      <c r="R291" s="245">
        <f>Q291*H291</f>
        <v>0</v>
      </c>
      <c r="S291" s="245">
        <v>0</v>
      </c>
      <c r="T291" s="246">
        <f>S291*H291</f>
        <v>0</v>
      </c>
      <c r="AR291" s="26" t="s">
        <v>121</v>
      </c>
      <c r="AT291" s="26" t="s">
        <v>210</v>
      </c>
      <c r="AU291" s="26" t="s">
        <v>85</v>
      </c>
      <c r="AY291" s="26" t="s">
        <v>208</v>
      </c>
      <c r="BE291" s="247">
        <f>IF(N291="základní",J291,0)</f>
        <v>0</v>
      </c>
      <c r="BF291" s="247">
        <f>IF(N291="snížená",J291,0)</f>
        <v>0</v>
      </c>
      <c r="BG291" s="247">
        <f>IF(N291="zákl. přenesená",J291,0)</f>
        <v>0</v>
      </c>
      <c r="BH291" s="247">
        <f>IF(N291="sníž. přenesená",J291,0)</f>
        <v>0</v>
      </c>
      <c r="BI291" s="247">
        <f>IF(N291="nulová",J291,0)</f>
        <v>0</v>
      </c>
      <c r="BJ291" s="26" t="s">
        <v>18</v>
      </c>
      <c r="BK291" s="247">
        <f>ROUND(I291*H291,2)</f>
        <v>0</v>
      </c>
      <c r="BL291" s="26" t="s">
        <v>121</v>
      </c>
      <c r="BM291" s="26" t="s">
        <v>3481</v>
      </c>
    </row>
    <row r="292" spans="2:47" s="1" customFormat="1" ht="13.5">
      <c r="B292" s="48"/>
      <c r="C292" s="76"/>
      <c r="D292" s="248" t="s">
        <v>216</v>
      </c>
      <c r="E292" s="76"/>
      <c r="F292" s="249" t="s">
        <v>342</v>
      </c>
      <c r="G292" s="76"/>
      <c r="H292" s="76"/>
      <c r="I292" s="206"/>
      <c r="J292" s="76"/>
      <c r="K292" s="76"/>
      <c r="L292" s="74"/>
      <c r="M292" s="250"/>
      <c r="N292" s="49"/>
      <c r="O292" s="49"/>
      <c r="P292" s="49"/>
      <c r="Q292" s="49"/>
      <c r="R292" s="49"/>
      <c r="S292" s="49"/>
      <c r="T292" s="97"/>
      <c r="AT292" s="26" t="s">
        <v>216</v>
      </c>
      <c r="AU292" s="26" t="s">
        <v>85</v>
      </c>
    </row>
    <row r="293" spans="2:51" s="12" customFormat="1" ht="13.5">
      <c r="B293" s="251"/>
      <c r="C293" s="252"/>
      <c r="D293" s="248" t="s">
        <v>218</v>
      </c>
      <c r="E293" s="252"/>
      <c r="F293" s="254" t="s">
        <v>3482</v>
      </c>
      <c r="G293" s="252"/>
      <c r="H293" s="255">
        <v>308.49</v>
      </c>
      <c r="I293" s="256"/>
      <c r="J293" s="252"/>
      <c r="K293" s="252"/>
      <c r="L293" s="257"/>
      <c r="M293" s="258"/>
      <c r="N293" s="259"/>
      <c r="O293" s="259"/>
      <c r="P293" s="259"/>
      <c r="Q293" s="259"/>
      <c r="R293" s="259"/>
      <c r="S293" s="259"/>
      <c r="T293" s="260"/>
      <c r="AT293" s="261" t="s">
        <v>218</v>
      </c>
      <c r="AU293" s="261" t="s">
        <v>85</v>
      </c>
      <c r="AV293" s="12" t="s">
        <v>85</v>
      </c>
      <c r="AW293" s="12" t="s">
        <v>6</v>
      </c>
      <c r="AX293" s="12" t="s">
        <v>18</v>
      </c>
      <c r="AY293" s="261" t="s">
        <v>208</v>
      </c>
    </row>
    <row r="294" spans="2:65" s="1" customFormat="1" ht="16.5" customHeight="1">
      <c r="B294" s="48"/>
      <c r="C294" s="236" t="s">
        <v>769</v>
      </c>
      <c r="D294" s="236" t="s">
        <v>210</v>
      </c>
      <c r="E294" s="237" t="s">
        <v>354</v>
      </c>
      <c r="F294" s="238" t="s">
        <v>355</v>
      </c>
      <c r="G294" s="239" t="s">
        <v>340</v>
      </c>
      <c r="H294" s="240">
        <v>10.283</v>
      </c>
      <c r="I294" s="241"/>
      <c r="J294" s="242">
        <f>ROUND(I294*H294,2)</f>
        <v>0</v>
      </c>
      <c r="K294" s="238" t="s">
        <v>214</v>
      </c>
      <c r="L294" s="74"/>
      <c r="M294" s="243" t="s">
        <v>22</v>
      </c>
      <c r="N294" s="244" t="s">
        <v>47</v>
      </c>
      <c r="O294" s="49"/>
      <c r="P294" s="245">
        <f>O294*H294</f>
        <v>0</v>
      </c>
      <c r="Q294" s="245">
        <v>0</v>
      </c>
      <c r="R294" s="245">
        <f>Q294*H294</f>
        <v>0</v>
      </c>
      <c r="S294" s="245">
        <v>0</v>
      </c>
      <c r="T294" s="246">
        <f>S294*H294</f>
        <v>0</v>
      </c>
      <c r="AR294" s="26" t="s">
        <v>121</v>
      </c>
      <c r="AT294" s="26" t="s">
        <v>210</v>
      </c>
      <c r="AU294" s="26" t="s">
        <v>85</v>
      </c>
      <c r="AY294" s="26" t="s">
        <v>208</v>
      </c>
      <c r="BE294" s="247">
        <f>IF(N294="základní",J294,0)</f>
        <v>0</v>
      </c>
      <c r="BF294" s="247">
        <f>IF(N294="snížená",J294,0)</f>
        <v>0</v>
      </c>
      <c r="BG294" s="247">
        <f>IF(N294="zákl. přenesená",J294,0)</f>
        <v>0</v>
      </c>
      <c r="BH294" s="247">
        <f>IF(N294="sníž. přenesená",J294,0)</f>
        <v>0</v>
      </c>
      <c r="BI294" s="247">
        <f>IF(N294="nulová",J294,0)</f>
        <v>0</v>
      </c>
      <c r="BJ294" s="26" t="s">
        <v>18</v>
      </c>
      <c r="BK294" s="247">
        <f>ROUND(I294*H294,2)</f>
        <v>0</v>
      </c>
      <c r="BL294" s="26" t="s">
        <v>121</v>
      </c>
      <c r="BM294" s="26" t="s">
        <v>3483</v>
      </c>
    </row>
    <row r="295" spans="2:47" s="1" customFormat="1" ht="13.5">
      <c r="B295" s="48"/>
      <c r="C295" s="76"/>
      <c r="D295" s="248" t="s">
        <v>216</v>
      </c>
      <c r="E295" s="76"/>
      <c r="F295" s="249" t="s">
        <v>357</v>
      </c>
      <c r="G295" s="76"/>
      <c r="H295" s="76"/>
      <c r="I295" s="206"/>
      <c r="J295" s="76"/>
      <c r="K295" s="76"/>
      <c r="L295" s="74"/>
      <c r="M295" s="250"/>
      <c r="N295" s="49"/>
      <c r="O295" s="49"/>
      <c r="P295" s="49"/>
      <c r="Q295" s="49"/>
      <c r="R295" s="49"/>
      <c r="S295" s="49"/>
      <c r="T295" s="97"/>
      <c r="AT295" s="26" t="s">
        <v>216</v>
      </c>
      <c r="AU295" s="26" t="s">
        <v>85</v>
      </c>
    </row>
    <row r="296" spans="2:63" s="11" customFormat="1" ht="37.4" customHeight="1">
      <c r="B296" s="220"/>
      <c r="C296" s="221"/>
      <c r="D296" s="222" t="s">
        <v>75</v>
      </c>
      <c r="E296" s="223" t="s">
        <v>1974</v>
      </c>
      <c r="F296" s="223" t="s">
        <v>1975</v>
      </c>
      <c r="G296" s="221"/>
      <c r="H296" s="221"/>
      <c r="I296" s="224"/>
      <c r="J296" s="225">
        <f>BK296</f>
        <v>0</v>
      </c>
      <c r="K296" s="221"/>
      <c r="L296" s="226"/>
      <c r="M296" s="227"/>
      <c r="N296" s="228"/>
      <c r="O296" s="228"/>
      <c r="P296" s="229">
        <f>P297+P366+P387+P409+P419+P433+P447+P463+P481</f>
        <v>0</v>
      </c>
      <c r="Q296" s="228"/>
      <c r="R296" s="229">
        <f>R297+R366+R387+R409+R419+R433+R447+R463+R481</f>
        <v>11.55695469</v>
      </c>
      <c r="S296" s="228"/>
      <c r="T296" s="230">
        <f>T297+T366+T387+T409+T419+T433+T447+T463+T481</f>
        <v>0.024</v>
      </c>
      <c r="AR296" s="231" t="s">
        <v>85</v>
      </c>
      <c r="AT296" s="232" t="s">
        <v>75</v>
      </c>
      <c r="AU296" s="232" t="s">
        <v>76</v>
      </c>
      <c r="AY296" s="231" t="s">
        <v>208</v>
      </c>
      <c r="BK296" s="233">
        <f>BK297+BK366+BK387+BK409+BK419+BK433+BK447+BK463+BK481</f>
        <v>0</v>
      </c>
    </row>
    <row r="297" spans="2:63" s="11" customFormat="1" ht="19.9" customHeight="1">
      <c r="B297" s="220"/>
      <c r="C297" s="221"/>
      <c r="D297" s="222" t="s">
        <v>75</v>
      </c>
      <c r="E297" s="234" t="s">
        <v>2046</v>
      </c>
      <c r="F297" s="234" t="s">
        <v>2047</v>
      </c>
      <c r="G297" s="221"/>
      <c r="H297" s="221"/>
      <c r="I297" s="224"/>
      <c r="J297" s="235">
        <f>BK297</f>
        <v>0</v>
      </c>
      <c r="K297" s="221"/>
      <c r="L297" s="226"/>
      <c r="M297" s="227"/>
      <c r="N297" s="228"/>
      <c r="O297" s="228"/>
      <c r="P297" s="229">
        <f>SUM(P298:P365)</f>
        <v>0</v>
      </c>
      <c r="Q297" s="228"/>
      <c r="R297" s="229">
        <f>SUM(R298:R365)</f>
        <v>0.9263883999999999</v>
      </c>
      <c r="S297" s="228"/>
      <c r="T297" s="230">
        <f>SUM(T298:T365)</f>
        <v>0</v>
      </c>
      <c r="AR297" s="231" t="s">
        <v>85</v>
      </c>
      <c r="AT297" s="232" t="s">
        <v>75</v>
      </c>
      <c r="AU297" s="232" t="s">
        <v>18</v>
      </c>
      <c r="AY297" s="231" t="s">
        <v>208</v>
      </c>
      <c r="BK297" s="233">
        <f>SUM(BK298:BK365)</f>
        <v>0</v>
      </c>
    </row>
    <row r="298" spans="2:65" s="1" customFormat="1" ht="38.25" customHeight="1">
      <c r="B298" s="48"/>
      <c r="C298" s="236" t="s">
        <v>777</v>
      </c>
      <c r="D298" s="236" t="s">
        <v>210</v>
      </c>
      <c r="E298" s="237" t="s">
        <v>2049</v>
      </c>
      <c r="F298" s="238" t="s">
        <v>3484</v>
      </c>
      <c r="G298" s="239" t="s">
        <v>213</v>
      </c>
      <c r="H298" s="240">
        <v>112.72</v>
      </c>
      <c r="I298" s="241"/>
      <c r="J298" s="242">
        <f>ROUND(I298*H298,2)</f>
        <v>0</v>
      </c>
      <c r="K298" s="238" t="s">
        <v>214</v>
      </c>
      <c r="L298" s="74"/>
      <c r="M298" s="243" t="s">
        <v>22</v>
      </c>
      <c r="N298" s="244" t="s">
        <v>47</v>
      </c>
      <c r="O298" s="49"/>
      <c r="P298" s="245">
        <f>O298*H298</f>
        <v>0</v>
      </c>
      <c r="Q298" s="245">
        <v>0</v>
      </c>
      <c r="R298" s="245">
        <f>Q298*H298</f>
        <v>0</v>
      </c>
      <c r="S298" s="245">
        <v>0</v>
      </c>
      <c r="T298" s="246">
        <f>S298*H298</f>
        <v>0</v>
      </c>
      <c r="AR298" s="26" t="s">
        <v>300</v>
      </c>
      <c r="AT298" s="26" t="s">
        <v>210</v>
      </c>
      <c r="AU298" s="26" t="s">
        <v>85</v>
      </c>
      <c r="AY298" s="26" t="s">
        <v>208</v>
      </c>
      <c r="BE298" s="247">
        <f>IF(N298="základní",J298,0)</f>
        <v>0</v>
      </c>
      <c r="BF298" s="247">
        <f>IF(N298="snížená",J298,0)</f>
        <v>0</v>
      </c>
      <c r="BG298" s="247">
        <f>IF(N298="zákl. přenesená",J298,0)</f>
        <v>0</v>
      </c>
      <c r="BH298" s="247">
        <f>IF(N298="sníž. přenesená",J298,0)</f>
        <v>0</v>
      </c>
      <c r="BI298" s="247">
        <f>IF(N298="nulová",J298,0)</f>
        <v>0</v>
      </c>
      <c r="BJ298" s="26" t="s">
        <v>18</v>
      </c>
      <c r="BK298" s="247">
        <f>ROUND(I298*H298,2)</f>
        <v>0</v>
      </c>
      <c r="BL298" s="26" t="s">
        <v>300</v>
      </c>
      <c r="BM298" s="26" t="s">
        <v>3485</v>
      </c>
    </row>
    <row r="299" spans="2:51" s="14" customFormat="1" ht="13.5">
      <c r="B299" s="273"/>
      <c r="C299" s="274"/>
      <c r="D299" s="248" t="s">
        <v>218</v>
      </c>
      <c r="E299" s="275" t="s">
        <v>22</v>
      </c>
      <c r="F299" s="276" t="s">
        <v>3363</v>
      </c>
      <c r="G299" s="274"/>
      <c r="H299" s="275" t="s">
        <v>22</v>
      </c>
      <c r="I299" s="277"/>
      <c r="J299" s="274"/>
      <c r="K299" s="274"/>
      <c r="L299" s="278"/>
      <c r="M299" s="279"/>
      <c r="N299" s="280"/>
      <c r="O299" s="280"/>
      <c r="P299" s="280"/>
      <c r="Q299" s="280"/>
      <c r="R299" s="280"/>
      <c r="S299" s="280"/>
      <c r="T299" s="281"/>
      <c r="AT299" s="282" t="s">
        <v>218</v>
      </c>
      <c r="AU299" s="282" t="s">
        <v>85</v>
      </c>
      <c r="AV299" s="14" t="s">
        <v>18</v>
      </c>
      <c r="AW299" s="14" t="s">
        <v>39</v>
      </c>
      <c r="AX299" s="14" t="s">
        <v>76</v>
      </c>
      <c r="AY299" s="282" t="s">
        <v>208</v>
      </c>
    </row>
    <row r="300" spans="2:51" s="12" customFormat="1" ht="13.5">
      <c r="B300" s="251"/>
      <c r="C300" s="252"/>
      <c r="D300" s="248" t="s">
        <v>218</v>
      </c>
      <c r="E300" s="253" t="s">
        <v>22</v>
      </c>
      <c r="F300" s="254" t="s">
        <v>3486</v>
      </c>
      <c r="G300" s="252"/>
      <c r="H300" s="255">
        <v>76.27</v>
      </c>
      <c r="I300" s="256"/>
      <c r="J300" s="252"/>
      <c r="K300" s="252"/>
      <c r="L300" s="257"/>
      <c r="M300" s="258"/>
      <c r="N300" s="259"/>
      <c r="O300" s="259"/>
      <c r="P300" s="259"/>
      <c r="Q300" s="259"/>
      <c r="R300" s="259"/>
      <c r="S300" s="259"/>
      <c r="T300" s="260"/>
      <c r="AT300" s="261" t="s">
        <v>218</v>
      </c>
      <c r="AU300" s="261" t="s">
        <v>85</v>
      </c>
      <c r="AV300" s="12" t="s">
        <v>85</v>
      </c>
      <c r="AW300" s="12" t="s">
        <v>39</v>
      </c>
      <c r="AX300" s="12" t="s">
        <v>76</v>
      </c>
      <c r="AY300" s="261" t="s">
        <v>208</v>
      </c>
    </row>
    <row r="301" spans="2:51" s="12" customFormat="1" ht="13.5">
      <c r="B301" s="251"/>
      <c r="C301" s="252"/>
      <c r="D301" s="248" t="s">
        <v>218</v>
      </c>
      <c r="E301" s="253" t="s">
        <v>22</v>
      </c>
      <c r="F301" s="254" t="s">
        <v>3487</v>
      </c>
      <c r="G301" s="252"/>
      <c r="H301" s="255">
        <v>26.3</v>
      </c>
      <c r="I301" s="256"/>
      <c r="J301" s="252"/>
      <c r="K301" s="252"/>
      <c r="L301" s="257"/>
      <c r="M301" s="258"/>
      <c r="N301" s="259"/>
      <c r="O301" s="259"/>
      <c r="P301" s="259"/>
      <c r="Q301" s="259"/>
      <c r="R301" s="259"/>
      <c r="S301" s="259"/>
      <c r="T301" s="260"/>
      <c r="AT301" s="261" t="s">
        <v>218</v>
      </c>
      <c r="AU301" s="261" t="s">
        <v>85</v>
      </c>
      <c r="AV301" s="12" t="s">
        <v>85</v>
      </c>
      <c r="AW301" s="12" t="s">
        <v>39</v>
      </c>
      <c r="AX301" s="12" t="s">
        <v>76</v>
      </c>
      <c r="AY301" s="261" t="s">
        <v>208</v>
      </c>
    </row>
    <row r="302" spans="2:51" s="12" customFormat="1" ht="13.5">
      <c r="B302" s="251"/>
      <c r="C302" s="252"/>
      <c r="D302" s="248" t="s">
        <v>218</v>
      </c>
      <c r="E302" s="253" t="s">
        <v>22</v>
      </c>
      <c r="F302" s="254" t="s">
        <v>3488</v>
      </c>
      <c r="G302" s="252"/>
      <c r="H302" s="255">
        <v>7.83</v>
      </c>
      <c r="I302" s="256"/>
      <c r="J302" s="252"/>
      <c r="K302" s="252"/>
      <c r="L302" s="257"/>
      <c r="M302" s="258"/>
      <c r="N302" s="259"/>
      <c r="O302" s="259"/>
      <c r="P302" s="259"/>
      <c r="Q302" s="259"/>
      <c r="R302" s="259"/>
      <c r="S302" s="259"/>
      <c r="T302" s="260"/>
      <c r="AT302" s="261" t="s">
        <v>218</v>
      </c>
      <c r="AU302" s="261" t="s">
        <v>85</v>
      </c>
      <c r="AV302" s="12" t="s">
        <v>85</v>
      </c>
      <c r="AW302" s="12" t="s">
        <v>39</v>
      </c>
      <c r="AX302" s="12" t="s">
        <v>76</v>
      </c>
      <c r="AY302" s="261" t="s">
        <v>208</v>
      </c>
    </row>
    <row r="303" spans="2:51" s="12" customFormat="1" ht="13.5">
      <c r="B303" s="251"/>
      <c r="C303" s="252"/>
      <c r="D303" s="248" t="s">
        <v>218</v>
      </c>
      <c r="E303" s="253" t="s">
        <v>22</v>
      </c>
      <c r="F303" s="254" t="s">
        <v>3489</v>
      </c>
      <c r="G303" s="252"/>
      <c r="H303" s="255">
        <v>2.32</v>
      </c>
      <c r="I303" s="256"/>
      <c r="J303" s="252"/>
      <c r="K303" s="252"/>
      <c r="L303" s="257"/>
      <c r="M303" s="258"/>
      <c r="N303" s="259"/>
      <c r="O303" s="259"/>
      <c r="P303" s="259"/>
      <c r="Q303" s="259"/>
      <c r="R303" s="259"/>
      <c r="S303" s="259"/>
      <c r="T303" s="260"/>
      <c r="AT303" s="261" t="s">
        <v>218</v>
      </c>
      <c r="AU303" s="261" t="s">
        <v>85</v>
      </c>
      <c r="AV303" s="12" t="s">
        <v>85</v>
      </c>
      <c r="AW303" s="12" t="s">
        <v>39</v>
      </c>
      <c r="AX303" s="12" t="s">
        <v>76</v>
      </c>
      <c r="AY303" s="261" t="s">
        <v>208</v>
      </c>
    </row>
    <row r="304" spans="2:51" s="13" customFormat="1" ht="13.5">
      <c r="B304" s="262"/>
      <c r="C304" s="263"/>
      <c r="D304" s="248" t="s">
        <v>218</v>
      </c>
      <c r="E304" s="264" t="s">
        <v>22</v>
      </c>
      <c r="F304" s="265" t="s">
        <v>259</v>
      </c>
      <c r="G304" s="263"/>
      <c r="H304" s="266">
        <v>112.72</v>
      </c>
      <c r="I304" s="267"/>
      <c r="J304" s="263"/>
      <c r="K304" s="263"/>
      <c r="L304" s="268"/>
      <c r="M304" s="269"/>
      <c r="N304" s="270"/>
      <c r="O304" s="270"/>
      <c r="P304" s="270"/>
      <c r="Q304" s="270"/>
      <c r="R304" s="270"/>
      <c r="S304" s="270"/>
      <c r="T304" s="271"/>
      <c r="AT304" s="272" t="s">
        <v>218</v>
      </c>
      <c r="AU304" s="272" t="s">
        <v>85</v>
      </c>
      <c r="AV304" s="13" t="s">
        <v>121</v>
      </c>
      <c r="AW304" s="13" t="s">
        <v>39</v>
      </c>
      <c r="AX304" s="13" t="s">
        <v>18</v>
      </c>
      <c r="AY304" s="272" t="s">
        <v>208</v>
      </c>
    </row>
    <row r="305" spans="2:65" s="1" customFormat="1" ht="16.5" customHeight="1">
      <c r="B305" s="48"/>
      <c r="C305" s="286" t="s">
        <v>785</v>
      </c>
      <c r="D305" s="286" t="s">
        <v>468</v>
      </c>
      <c r="E305" s="287" t="s">
        <v>1992</v>
      </c>
      <c r="F305" s="288" t="s">
        <v>1993</v>
      </c>
      <c r="G305" s="289" t="s">
        <v>340</v>
      </c>
      <c r="H305" s="290">
        <v>0.034</v>
      </c>
      <c r="I305" s="291"/>
      <c r="J305" s="292">
        <f>ROUND(I305*H305,2)</f>
        <v>0</v>
      </c>
      <c r="K305" s="288" t="s">
        <v>214</v>
      </c>
      <c r="L305" s="293"/>
      <c r="M305" s="294" t="s">
        <v>22</v>
      </c>
      <c r="N305" s="295" t="s">
        <v>47</v>
      </c>
      <c r="O305" s="49"/>
      <c r="P305" s="245">
        <f>O305*H305</f>
        <v>0</v>
      </c>
      <c r="Q305" s="245">
        <v>1</v>
      </c>
      <c r="R305" s="245">
        <f>Q305*H305</f>
        <v>0.034</v>
      </c>
      <c r="S305" s="245">
        <v>0</v>
      </c>
      <c r="T305" s="246">
        <f>S305*H305</f>
        <v>0</v>
      </c>
      <c r="AR305" s="26" t="s">
        <v>559</v>
      </c>
      <c r="AT305" s="26" t="s">
        <v>468</v>
      </c>
      <c r="AU305" s="26" t="s">
        <v>85</v>
      </c>
      <c r="AY305" s="26" t="s">
        <v>208</v>
      </c>
      <c r="BE305" s="247">
        <f>IF(N305="základní",J305,0)</f>
        <v>0</v>
      </c>
      <c r="BF305" s="247">
        <f>IF(N305="snížená",J305,0)</f>
        <v>0</v>
      </c>
      <c r="BG305" s="247">
        <f>IF(N305="zákl. přenesená",J305,0)</f>
        <v>0</v>
      </c>
      <c r="BH305" s="247">
        <f>IF(N305="sníž. přenesená",J305,0)</f>
        <v>0</v>
      </c>
      <c r="BI305" s="247">
        <f>IF(N305="nulová",J305,0)</f>
        <v>0</v>
      </c>
      <c r="BJ305" s="26" t="s">
        <v>18</v>
      </c>
      <c r="BK305" s="247">
        <f>ROUND(I305*H305,2)</f>
        <v>0</v>
      </c>
      <c r="BL305" s="26" t="s">
        <v>300</v>
      </c>
      <c r="BM305" s="26" t="s">
        <v>3490</v>
      </c>
    </row>
    <row r="306" spans="2:47" s="1" customFormat="1" ht="13.5">
      <c r="B306" s="48"/>
      <c r="C306" s="76"/>
      <c r="D306" s="248" t="s">
        <v>391</v>
      </c>
      <c r="E306" s="76"/>
      <c r="F306" s="249" t="s">
        <v>2066</v>
      </c>
      <c r="G306" s="76"/>
      <c r="H306" s="76"/>
      <c r="I306" s="206"/>
      <c r="J306" s="76"/>
      <c r="K306" s="76"/>
      <c r="L306" s="74"/>
      <c r="M306" s="250"/>
      <c r="N306" s="49"/>
      <c r="O306" s="49"/>
      <c r="P306" s="49"/>
      <c r="Q306" s="49"/>
      <c r="R306" s="49"/>
      <c r="S306" s="49"/>
      <c r="T306" s="97"/>
      <c r="AT306" s="26" t="s">
        <v>391</v>
      </c>
      <c r="AU306" s="26" t="s">
        <v>85</v>
      </c>
    </row>
    <row r="307" spans="2:51" s="12" customFormat="1" ht="13.5">
      <c r="B307" s="251"/>
      <c r="C307" s="252"/>
      <c r="D307" s="248" t="s">
        <v>218</v>
      </c>
      <c r="E307" s="252"/>
      <c r="F307" s="254" t="s">
        <v>3491</v>
      </c>
      <c r="G307" s="252"/>
      <c r="H307" s="255">
        <v>0.034</v>
      </c>
      <c r="I307" s="256"/>
      <c r="J307" s="252"/>
      <c r="K307" s="252"/>
      <c r="L307" s="257"/>
      <c r="M307" s="258"/>
      <c r="N307" s="259"/>
      <c r="O307" s="259"/>
      <c r="P307" s="259"/>
      <c r="Q307" s="259"/>
      <c r="R307" s="259"/>
      <c r="S307" s="259"/>
      <c r="T307" s="260"/>
      <c r="AT307" s="261" t="s">
        <v>218</v>
      </c>
      <c r="AU307" s="261" t="s">
        <v>85</v>
      </c>
      <c r="AV307" s="12" t="s">
        <v>85</v>
      </c>
      <c r="AW307" s="12" t="s">
        <v>6</v>
      </c>
      <c r="AX307" s="12" t="s">
        <v>18</v>
      </c>
      <c r="AY307" s="261" t="s">
        <v>208</v>
      </c>
    </row>
    <row r="308" spans="2:65" s="1" customFormat="1" ht="25.5" customHeight="1">
      <c r="B308" s="48"/>
      <c r="C308" s="236" t="s">
        <v>797</v>
      </c>
      <c r="D308" s="236" t="s">
        <v>210</v>
      </c>
      <c r="E308" s="237" t="s">
        <v>2069</v>
      </c>
      <c r="F308" s="238" t="s">
        <v>2070</v>
      </c>
      <c r="G308" s="239" t="s">
        <v>213</v>
      </c>
      <c r="H308" s="240">
        <v>112.72</v>
      </c>
      <c r="I308" s="241"/>
      <c r="J308" s="242">
        <f>ROUND(I308*H308,2)</f>
        <v>0</v>
      </c>
      <c r="K308" s="238" t="s">
        <v>214</v>
      </c>
      <c r="L308" s="74"/>
      <c r="M308" s="243" t="s">
        <v>22</v>
      </c>
      <c r="N308" s="244" t="s">
        <v>47</v>
      </c>
      <c r="O308" s="49"/>
      <c r="P308" s="245">
        <f>O308*H308</f>
        <v>0</v>
      </c>
      <c r="Q308" s="245">
        <v>0</v>
      </c>
      <c r="R308" s="245">
        <f>Q308*H308</f>
        <v>0</v>
      </c>
      <c r="S308" s="245">
        <v>0</v>
      </c>
      <c r="T308" s="246">
        <f>S308*H308</f>
        <v>0</v>
      </c>
      <c r="AR308" s="26" t="s">
        <v>300</v>
      </c>
      <c r="AT308" s="26" t="s">
        <v>210</v>
      </c>
      <c r="AU308" s="26" t="s">
        <v>85</v>
      </c>
      <c r="AY308" s="26" t="s">
        <v>208</v>
      </c>
      <c r="BE308" s="247">
        <f>IF(N308="základní",J308,0)</f>
        <v>0</v>
      </c>
      <c r="BF308" s="247">
        <f>IF(N308="snížená",J308,0)</f>
        <v>0</v>
      </c>
      <c r="BG308" s="247">
        <f>IF(N308="zákl. přenesená",J308,0)</f>
        <v>0</v>
      </c>
      <c r="BH308" s="247">
        <f>IF(N308="sníž. přenesená",J308,0)</f>
        <v>0</v>
      </c>
      <c r="BI308" s="247">
        <f>IF(N308="nulová",J308,0)</f>
        <v>0</v>
      </c>
      <c r="BJ308" s="26" t="s">
        <v>18</v>
      </c>
      <c r="BK308" s="247">
        <f>ROUND(I308*H308,2)</f>
        <v>0</v>
      </c>
      <c r="BL308" s="26" t="s">
        <v>300</v>
      </c>
      <c r="BM308" s="26" t="s">
        <v>3492</v>
      </c>
    </row>
    <row r="309" spans="2:51" s="14" customFormat="1" ht="13.5">
      <c r="B309" s="273"/>
      <c r="C309" s="274"/>
      <c r="D309" s="248" t="s">
        <v>218</v>
      </c>
      <c r="E309" s="275" t="s">
        <v>22</v>
      </c>
      <c r="F309" s="276" t="s">
        <v>3363</v>
      </c>
      <c r="G309" s="274"/>
      <c r="H309" s="275" t="s">
        <v>22</v>
      </c>
      <c r="I309" s="277"/>
      <c r="J309" s="274"/>
      <c r="K309" s="274"/>
      <c r="L309" s="278"/>
      <c r="M309" s="279"/>
      <c r="N309" s="280"/>
      <c r="O309" s="280"/>
      <c r="P309" s="280"/>
      <c r="Q309" s="280"/>
      <c r="R309" s="280"/>
      <c r="S309" s="280"/>
      <c r="T309" s="281"/>
      <c r="AT309" s="282" t="s">
        <v>218</v>
      </c>
      <c r="AU309" s="282" t="s">
        <v>85</v>
      </c>
      <c r="AV309" s="14" t="s">
        <v>18</v>
      </c>
      <c r="AW309" s="14" t="s">
        <v>39</v>
      </c>
      <c r="AX309" s="14" t="s">
        <v>76</v>
      </c>
      <c r="AY309" s="282" t="s">
        <v>208</v>
      </c>
    </row>
    <row r="310" spans="2:51" s="12" customFormat="1" ht="13.5">
      <c r="B310" s="251"/>
      <c r="C310" s="252"/>
      <c r="D310" s="248" t="s">
        <v>218</v>
      </c>
      <c r="E310" s="253" t="s">
        <v>22</v>
      </c>
      <c r="F310" s="254" t="s">
        <v>3486</v>
      </c>
      <c r="G310" s="252"/>
      <c r="H310" s="255">
        <v>76.27</v>
      </c>
      <c r="I310" s="256"/>
      <c r="J310" s="252"/>
      <c r="K310" s="252"/>
      <c r="L310" s="257"/>
      <c r="M310" s="258"/>
      <c r="N310" s="259"/>
      <c r="O310" s="259"/>
      <c r="P310" s="259"/>
      <c r="Q310" s="259"/>
      <c r="R310" s="259"/>
      <c r="S310" s="259"/>
      <c r="T310" s="260"/>
      <c r="AT310" s="261" t="s">
        <v>218</v>
      </c>
      <c r="AU310" s="261" t="s">
        <v>85</v>
      </c>
      <c r="AV310" s="12" t="s">
        <v>85</v>
      </c>
      <c r="AW310" s="12" t="s">
        <v>39</v>
      </c>
      <c r="AX310" s="12" t="s">
        <v>76</v>
      </c>
      <c r="AY310" s="261" t="s">
        <v>208</v>
      </c>
    </row>
    <row r="311" spans="2:51" s="12" customFormat="1" ht="13.5">
      <c r="B311" s="251"/>
      <c r="C311" s="252"/>
      <c r="D311" s="248" t="s">
        <v>218</v>
      </c>
      <c r="E311" s="253" t="s">
        <v>22</v>
      </c>
      <c r="F311" s="254" t="s">
        <v>3487</v>
      </c>
      <c r="G311" s="252"/>
      <c r="H311" s="255">
        <v>26.3</v>
      </c>
      <c r="I311" s="256"/>
      <c r="J311" s="252"/>
      <c r="K311" s="252"/>
      <c r="L311" s="257"/>
      <c r="M311" s="258"/>
      <c r="N311" s="259"/>
      <c r="O311" s="259"/>
      <c r="P311" s="259"/>
      <c r="Q311" s="259"/>
      <c r="R311" s="259"/>
      <c r="S311" s="259"/>
      <c r="T311" s="260"/>
      <c r="AT311" s="261" t="s">
        <v>218</v>
      </c>
      <c r="AU311" s="261" t="s">
        <v>85</v>
      </c>
      <c r="AV311" s="12" t="s">
        <v>85</v>
      </c>
      <c r="AW311" s="12" t="s">
        <v>39</v>
      </c>
      <c r="AX311" s="12" t="s">
        <v>76</v>
      </c>
      <c r="AY311" s="261" t="s">
        <v>208</v>
      </c>
    </row>
    <row r="312" spans="2:51" s="12" customFormat="1" ht="13.5">
      <c r="B312" s="251"/>
      <c r="C312" s="252"/>
      <c r="D312" s="248" t="s">
        <v>218</v>
      </c>
      <c r="E312" s="253" t="s">
        <v>22</v>
      </c>
      <c r="F312" s="254" t="s">
        <v>3488</v>
      </c>
      <c r="G312" s="252"/>
      <c r="H312" s="255">
        <v>7.83</v>
      </c>
      <c r="I312" s="256"/>
      <c r="J312" s="252"/>
      <c r="K312" s="252"/>
      <c r="L312" s="257"/>
      <c r="M312" s="258"/>
      <c r="N312" s="259"/>
      <c r="O312" s="259"/>
      <c r="P312" s="259"/>
      <c r="Q312" s="259"/>
      <c r="R312" s="259"/>
      <c r="S312" s="259"/>
      <c r="T312" s="260"/>
      <c r="AT312" s="261" t="s">
        <v>218</v>
      </c>
      <c r="AU312" s="261" t="s">
        <v>85</v>
      </c>
      <c r="AV312" s="12" t="s">
        <v>85</v>
      </c>
      <c r="AW312" s="12" t="s">
        <v>39</v>
      </c>
      <c r="AX312" s="12" t="s">
        <v>76</v>
      </c>
      <c r="AY312" s="261" t="s">
        <v>208</v>
      </c>
    </row>
    <row r="313" spans="2:51" s="12" customFormat="1" ht="13.5">
      <c r="B313" s="251"/>
      <c r="C313" s="252"/>
      <c r="D313" s="248" t="s">
        <v>218</v>
      </c>
      <c r="E313" s="253" t="s">
        <v>22</v>
      </c>
      <c r="F313" s="254" t="s">
        <v>3489</v>
      </c>
      <c r="G313" s="252"/>
      <c r="H313" s="255">
        <v>2.32</v>
      </c>
      <c r="I313" s="256"/>
      <c r="J313" s="252"/>
      <c r="K313" s="252"/>
      <c r="L313" s="257"/>
      <c r="M313" s="258"/>
      <c r="N313" s="259"/>
      <c r="O313" s="259"/>
      <c r="P313" s="259"/>
      <c r="Q313" s="259"/>
      <c r="R313" s="259"/>
      <c r="S313" s="259"/>
      <c r="T313" s="260"/>
      <c r="AT313" s="261" t="s">
        <v>218</v>
      </c>
      <c r="AU313" s="261" t="s">
        <v>85</v>
      </c>
      <c r="AV313" s="12" t="s">
        <v>85</v>
      </c>
      <c r="AW313" s="12" t="s">
        <v>39</v>
      </c>
      <c r="AX313" s="12" t="s">
        <v>76</v>
      </c>
      <c r="AY313" s="261" t="s">
        <v>208</v>
      </c>
    </row>
    <row r="314" spans="2:51" s="13" customFormat="1" ht="13.5">
      <c r="B314" s="262"/>
      <c r="C314" s="263"/>
      <c r="D314" s="248" t="s">
        <v>218</v>
      </c>
      <c r="E314" s="264" t="s">
        <v>22</v>
      </c>
      <c r="F314" s="265" t="s">
        <v>259</v>
      </c>
      <c r="G314" s="263"/>
      <c r="H314" s="266">
        <v>112.72</v>
      </c>
      <c r="I314" s="267"/>
      <c r="J314" s="263"/>
      <c r="K314" s="263"/>
      <c r="L314" s="268"/>
      <c r="M314" s="269"/>
      <c r="N314" s="270"/>
      <c r="O314" s="270"/>
      <c r="P314" s="270"/>
      <c r="Q314" s="270"/>
      <c r="R314" s="270"/>
      <c r="S314" s="270"/>
      <c r="T314" s="271"/>
      <c r="AT314" s="272" t="s">
        <v>218</v>
      </c>
      <c r="AU314" s="272" t="s">
        <v>85</v>
      </c>
      <c r="AV314" s="13" t="s">
        <v>121</v>
      </c>
      <c r="AW314" s="13" t="s">
        <v>39</v>
      </c>
      <c r="AX314" s="13" t="s">
        <v>18</v>
      </c>
      <c r="AY314" s="272" t="s">
        <v>208</v>
      </c>
    </row>
    <row r="315" spans="2:65" s="1" customFormat="1" ht="25.5" customHeight="1">
      <c r="B315" s="48"/>
      <c r="C315" s="286" t="s">
        <v>804</v>
      </c>
      <c r="D315" s="286" t="s">
        <v>468</v>
      </c>
      <c r="E315" s="287" t="s">
        <v>2073</v>
      </c>
      <c r="F315" s="288" t="s">
        <v>3493</v>
      </c>
      <c r="G315" s="289" t="s">
        <v>213</v>
      </c>
      <c r="H315" s="290">
        <v>129.628</v>
      </c>
      <c r="I315" s="291"/>
      <c r="J315" s="292">
        <f>ROUND(I315*H315,2)</f>
        <v>0</v>
      </c>
      <c r="K315" s="288" t="s">
        <v>214</v>
      </c>
      <c r="L315" s="293"/>
      <c r="M315" s="294" t="s">
        <v>22</v>
      </c>
      <c r="N315" s="295" t="s">
        <v>47</v>
      </c>
      <c r="O315" s="49"/>
      <c r="P315" s="245">
        <f>O315*H315</f>
        <v>0</v>
      </c>
      <c r="Q315" s="245">
        <v>0.003</v>
      </c>
      <c r="R315" s="245">
        <f>Q315*H315</f>
        <v>0.38888399999999995</v>
      </c>
      <c r="S315" s="245">
        <v>0</v>
      </c>
      <c r="T315" s="246">
        <f>S315*H315</f>
        <v>0</v>
      </c>
      <c r="AR315" s="26" t="s">
        <v>559</v>
      </c>
      <c r="AT315" s="26" t="s">
        <v>468</v>
      </c>
      <c r="AU315" s="26" t="s">
        <v>85</v>
      </c>
      <c r="AY315" s="26" t="s">
        <v>208</v>
      </c>
      <c r="BE315" s="247">
        <f>IF(N315="základní",J315,0)</f>
        <v>0</v>
      </c>
      <c r="BF315" s="247">
        <f>IF(N315="snížená",J315,0)</f>
        <v>0</v>
      </c>
      <c r="BG315" s="247">
        <f>IF(N315="zákl. přenesená",J315,0)</f>
        <v>0</v>
      </c>
      <c r="BH315" s="247">
        <f>IF(N315="sníž. přenesená",J315,0)</f>
        <v>0</v>
      </c>
      <c r="BI315" s="247">
        <f>IF(N315="nulová",J315,0)</f>
        <v>0</v>
      </c>
      <c r="BJ315" s="26" t="s">
        <v>18</v>
      </c>
      <c r="BK315" s="247">
        <f>ROUND(I315*H315,2)</f>
        <v>0</v>
      </c>
      <c r="BL315" s="26" t="s">
        <v>300</v>
      </c>
      <c r="BM315" s="26" t="s">
        <v>3494</v>
      </c>
    </row>
    <row r="316" spans="2:51" s="12" customFormat="1" ht="13.5">
      <c r="B316" s="251"/>
      <c r="C316" s="252"/>
      <c r="D316" s="248" t="s">
        <v>218</v>
      </c>
      <c r="E316" s="252"/>
      <c r="F316" s="254" t="s">
        <v>3495</v>
      </c>
      <c r="G316" s="252"/>
      <c r="H316" s="255">
        <v>129.628</v>
      </c>
      <c r="I316" s="256"/>
      <c r="J316" s="252"/>
      <c r="K316" s="252"/>
      <c r="L316" s="257"/>
      <c r="M316" s="258"/>
      <c r="N316" s="259"/>
      <c r="O316" s="259"/>
      <c r="P316" s="259"/>
      <c r="Q316" s="259"/>
      <c r="R316" s="259"/>
      <c r="S316" s="259"/>
      <c r="T316" s="260"/>
      <c r="AT316" s="261" t="s">
        <v>218</v>
      </c>
      <c r="AU316" s="261" t="s">
        <v>85</v>
      </c>
      <c r="AV316" s="12" t="s">
        <v>85</v>
      </c>
      <c r="AW316" s="12" t="s">
        <v>6</v>
      </c>
      <c r="AX316" s="12" t="s">
        <v>18</v>
      </c>
      <c r="AY316" s="261" t="s">
        <v>208</v>
      </c>
    </row>
    <row r="317" spans="2:65" s="1" customFormat="1" ht="25.5" customHeight="1">
      <c r="B317" s="48"/>
      <c r="C317" s="236" t="s">
        <v>827</v>
      </c>
      <c r="D317" s="236" t="s">
        <v>210</v>
      </c>
      <c r="E317" s="237" t="s">
        <v>2097</v>
      </c>
      <c r="F317" s="238" t="s">
        <v>2098</v>
      </c>
      <c r="G317" s="239" t="s">
        <v>213</v>
      </c>
      <c r="H317" s="240">
        <v>76.27</v>
      </c>
      <c r="I317" s="241"/>
      <c r="J317" s="242">
        <f>ROUND(I317*H317,2)</f>
        <v>0</v>
      </c>
      <c r="K317" s="238" t="s">
        <v>214</v>
      </c>
      <c r="L317" s="74"/>
      <c r="M317" s="243" t="s">
        <v>22</v>
      </c>
      <c r="N317" s="244" t="s">
        <v>47</v>
      </c>
      <c r="O317" s="49"/>
      <c r="P317" s="245">
        <f>O317*H317</f>
        <v>0</v>
      </c>
      <c r="Q317" s="245">
        <v>0</v>
      </c>
      <c r="R317" s="245">
        <f>Q317*H317</f>
        <v>0</v>
      </c>
      <c r="S317" s="245">
        <v>0</v>
      </c>
      <c r="T317" s="246">
        <f>S317*H317</f>
        <v>0</v>
      </c>
      <c r="AR317" s="26" t="s">
        <v>300</v>
      </c>
      <c r="AT317" s="26" t="s">
        <v>210</v>
      </c>
      <c r="AU317" s="26" t="s">
        <v>85</v>
      </c>
      <c r="AY317" s="26" t="s">
        <v>208</v>
      </c>
      <c r="BE317" s="247">
        <f>IF(N317="základní",J317,0)</f>
        <v>0</v>
      </c>
      <c r="BF317" s="247">
        <f>IF(N317="snížená",J317,0)</f>
        <v>0</v>
      </c>
      <c r="BG317" s="247">
        <f>IF(N317="zákl. přenesená",J317,0)</f>
        <v>0</v>
      </c>
      <c r="BH317" s="247">
        <f>IF(N317="sníž. přenesená",J317,0)</f>
        <v>0</v>
      </c>
      <c r="BI317" s="247">
        <f>IF(N317="nulová",J317,0)</f>
        <v>0</v>
      </c>
      <c r="BJ317" s="26" t="s">
        <v>18</v>
      </c>
      <c r="BK317" s="247">
        <f>ROUND(I317*H317,2)</f>
        <v>0</v>
      </c>
      <c r="BL317" s="26" t="s">
        <v>300</v>
      </c>
      <c r="BM317" s="26" t="s">
        <v>3496</v>
      </c>
    </row>
    <row r="318" spans="2:47" s="1" customFormat="1" ht="13.5">
      <c r="B318" s="48"/>
      <c r="C318" s="76"/>
      <c r="D318" s="248" t="s">
        <v>216</v>
      </c>
      <c r="E318" s="76"/>
      <c r="F318" s="249" t="s">
        <v>2100</v>
      </c>
      <c r="G318" s="76"/>
      <c r="H318" s="76"/>
      <c r="I318" s="206"/>
      <c r="J318" s="76"/>
      <c r="K318" s="76"/>
      <c r="L318" s="74"/>
      <c r="M318" s="250"/>
      <c r="N318" s="49"/>
      <c r="O318" s="49"/>
      <c r="P318" s="49"/>
      <c r="Q318" s="49"/>
      <c r="R318" s="49"/>
      <c r="S318" s="49"/>
      <c r="T318" s="97"/>
      <c r="AT318" s="26" t="s">
        <v>216</v>
      </c>
      <c r="AU318" s="26" t="s">
        <v>85</v>
      </c>
    </row>
    <row r="319" spans="2:51" s="14" customFormat="1" ht="13.5">
      <c r="B319" s="273"/>
      <c r="C319" s="274"/>
      <c r="D319" s="248" t="s">
        <v>218</v>
      </c>
      <c r="E319" s="275" t="s">
        <v>22</v>
      </c>
      <c r="F319" s="276" t="s">
        <v>3363</v>
      </c>
      <c r="G319" s="274"/>
      <c r="H319" s="275" t="s">
        <v>22</v>
      </c>
      <c r="I319" s="277"/>
      <c r="J319" s="274"/>
      <c r="K319" s="274"/>
      <c r="L319" s="278"/>
      <c r="M319" s="279"/>
      <c r="N319" s="280"/>
      <c r="O319" s="280"/>
      <c r="P319" s="280"/>
      <c r="Q319" s="280"/>
      <c r="R319" s="280"/>
      <c r="S319" s="280"/>
      <c r="T319" s="281"/>
      <c r="AT319" s="282" t="s">
        <v>218</v>
      </c>
      <c r="AU319" s="282" t="s">
        <v>85</v>
      </c>
      <c r="AV319" s="14" t="s">
        <v>18</v>
      </c>
      <c r="AW319" s="14" t="s">
        <v>39</v>
      </c>
      <c r="AX319" s="14" t="s">
        <v>76</v>
      </c>
      <c r="AY319" s="282" t="s">
        <v>208</v>
      </c>
    </row>
    <row r="320" spans="2:51" s="12" customFormat="1" ht="13.5">
      <c r="B320" s="251"/>
      <c r="C320" s="252"/>
      <c r="D320" s="248" t="s">
        <v>218</v>
      </c>
      <c r="E320" s="253" t="s">
        <v>22</v>
      </c>
      <c r="F320" s="254" t="s">
        <v>3486</v>
      </c>
      <c r="G320" s="252"/>
      <c r="H320" s="255">
        <v>76.27</v>
      </c>
      <c r="I320" s="256"/>
      <c r="J320" s="252"/>
      <c r="K320" s="252"/>
      <c r="L320" s="257"/>
      <c r="M320" s="258"/>
      <c r="N320" s="259"/>
      <c r="O320" s="259"/>
      <c r="P320" s="259"/>
      <c r="Q320" s="259"/>
      <c r="R320" s="259"/>
      <c r="S320" s="259"/>
      <c r="T320" s="260"/>
      <c r="AT320" s="261" t="s">
        <v>218</v>
      </c>
      <c r="AU320" s="261" t="s">
        <v>85</v>
      </c>
      <c r="AV320" s="12" t="s">
        <v>85</v>
      </c>
      <c r="AW320" s="12" t="s">
        <v>39</v>
      </c>
      <c r="AX320" s="12" t="s">
        <v>18</v>
      </c>
      <c r="AY320" s="261" t="s">
        <v>208</v>
      </c>
    </row>
    <row r="321" spans="2:65" s="1" customFormat="1" ht="51" customHeight="1">
      <c r="B321" s="48"/>
      <c r="C321" s="236" t="s">
        <v>843</v>
      </c>
      <c r="D321" s="236" t="s">
        <v>210</v>
      </c>
      <c r="E321" s="237" t="s">
        <v>3497</v>
      </c>
      <c r="F321" s="238" t="s">
        <v>3498</v>
      </c>
      <c r="G321" s="239" t="s">
        <v>213</v>
      </c>
      <c r="H321" s="240">
        <v>36.45</v>
      </c>
      <c r="I321" s="241"/>
      <c r="J321" s="242">
        <f>ROUND(I321*H321,2)</f>
        <v>0</v>
      </c>
      <c r="K321" s="238" t="s">
        <v>214</v>
      </c>
      <c r="L321" s="74"/>
      <c r="M321" s="243" t="s">
        <v>22</v>
      </c>
      <c r="N321" s="244" t="s">
        <v>47</v>
      </c>
      <c r="O321" s="49"/>
      <c r="P321" s="245">
        <f>O321*H321</f>
        <v>0</v>
      </c>
      <c r="Q321" s="245">
        <v>0</v>
      </c>
      <c r="R321" s="245">
        <f>Q321*H321</f>
        <v>0</v>
      </c>
      <c r="S321" s="245">
        <v>0</v>
      </c>
      <c r="T321" s="246">
        <f>S321*H321</f>
        <v>0</v>
      </c>
      <c r="AR321" s="26" t="s">
        <v>300</v>
      </c>
      <c r="AT321" s="26" t="s">
        <v>210</v>
      </c>
      <c r="AU321" s="26" t="s">
        <v>85</v>
      </c>
      <c r="AY321" s="26" t="s">
        <v>208</v>
      </c>
      <c r="BE321" s="247">
        <f>IF(N321="základní",J321,0)</f>
        <v>0</v>
      </c>
      <c r="BF321" s="247">
        <f>IF(N321="snížená",J321,0)</f>
        <v>0</v>
      </c>
      <c r="BG321" s="247">
        <f>IF(N321="zákl. přenesená",J321,0)</f>
        <v>0</v>
      </c>
      <c r="BH321" s="247">
        <f>IF(N321="sníž. přenesená",J321,0)</f>
        <v>0</v>
      </c>
      <c r="BI321" s="247">
        <f>IF(N321="nulová",J321,0)</f>
        <v>0</v>
      </c>
      <c r="BJ321" s="26" t="s">
        <v>18</v>
      </c>
      <c r="BK321" s="247">
        <f>ROUND(I321*H321,2)</f>
        <v>0</v>
      </c>
      <c r="BL321" s="26" t="s">
        <v>300</v>
      </c>
      <c r="BM321" s="26" t="s">
        <v>3499</v>
      </c>
    </row>
    <row r="322" spans="2:51" s="12" customFormat="1" ht="13.5">
      <c r="B322" s="251"/>
      <c r="C322" s="252"/>
      <c r="D322" s="248" t="s">
        <v>218</v>
      </c>
      <c r="E322" s="253" t="s">
        <v>22</v>
      </c>
      <c r="F322" s="254" t="s">
        <v>3487</v>
      </c>
      <c r="G322" s="252"/>
      <c r="H322" s="255">
        <v>26.3</v>
      </c>
      <c r="I322" s="256"/>
      <c r="J322" s="252"/>
      <c r="K322" s="252"/>
      <c r="L322" s="257"/>
      <c r="M322" s="258"/>
      <c r="N322" s="259"/>
      <c r="O322" s="259"/>
      <c r="P322" s="259"/>
      <c r="Q322" s="259"/>
      <c r="R322" s="259"/>
      <c r="S322" s="259"/>
      <c r="T322" s="260"/>
      <c r="AT322" s="261" t="s">
        <v>218</v>
      </c>
      <c r="AU322" s="261" t="s">
        <v>85</v>
      </c>
      <c r="AV322" s="12" t="s">
        <v>85</v>
      </c>
      <c r="AW322" s="12" t="s">
        <v>39</v>
      </c>
      <c r="AX322" s="12" t="s">
        <v>76</v>
      </c>
      <c r="AY322" s="261" t="s">
        <v>208</v>
      </c>
    </row>
    <row r="323" spans="2:51" s="12" customFormat="1" ht="13.5">
      <c r="B323" s="251"/>
      <c r="C323" s="252"/>
      <c r="D323" s="248" t="s">
        <v>218</v>
      </c>
      <c r="E323" s="253" t="s">
        <v>22</v>
      </c>
      <c r="F323" s="254" t="s">
        <v>3488</v>
      </c>
      <c r="G323" s="252"/>
      <c r="H323" s="255">
        <v>7.83</v>
      </c>
      <c r="I323" s="256"/>
      <c r="J323" s="252"/>
      <c r="K323" s="252"/>
      <c r="L323" s="257"/>
      <c r="M323" s="258"/>
      <c r="N323" s="259"/>
      <c r="O323" s="259"/>
      <c r="P323" s="259"/>
      <c r="Q323" s="259"/>
      <c r="R323" s="259"/>
      <c r="S323" s="259"/>
      <c r="T323" s="260"/>
      <c r="AT323" s="261" t="s">
        <v>218</v>
      </c>
      <c r="AU323" s="261" t="s">
        <v>85</v>
      </c>
      <c r="AV323" s="12" t="s">
        <v>85</v>
      </c>
      <c r="AW323" s="12" t="s">
        <v>39</v>
      </c>
      <c r="AX323" s="12" t="s">
        <v>76</v>
      </c>
      <c r="AY323" s="261" t="s">
        <v>208</v>
      </c>
    </row>
    <row r="324" spans="2:51" s="12" customFormat="1" ht="13.5">
      <c r="B324" s="251"/>
      <c r="C324" s="252"/>
      <c r="D324" s="248" t="s">
        <v>218</v>
      </c>
      <c r="E324" s="253" t="s">
        <v>22</v>
      </c>
      <c r="F324" s="254" t="s">
        <v>3489</v>
      </c>
      <c r="G324" s="252"/>
      <c r="H324" s="255">
        <v>2.32</v>
      </c>
      <c r="I324" s="256"/>
      <c r="J324" s="252"/>
      <c r="K324" s="252"/>
      <c r="L324" s="257"/>
      <c r="M324" s="258"/>
      <c r="N324" s="259"/>
      <c r="O324" s="259"/>
      <c r="P324" s="259"/>
      <c r="Q324" s="259"/>
      <c r="R324" s="259"/>
      <c r="S324" s="259"/>
      <c r="T324" s="260"/>
      <c r="AT324" s="261" t="s">
        <v>218</v>
      </c>
      <c r="AU324" s="261" t="s">
        <v>85</v>
      </c>
      <c r="AV324" s="12" t="s">
        <v>85</v>
      </c>
      <c r="AW324" s="12" t="s">
        <v>39</v>
      </c>
      <c r="AX324" s="12" t="s">
        <v>76</v>
      </c>
      <c r="AY324" s="261" t="s">
        <v>208</v>
      </c>
    </row>
    <row r="325" spans="2:51" s="13" customFormat="1" ht="13.5">
      <c r="B325" s="262"/>
      <c r="C325" s="263"/>
      <c r="D325" s="248" t="s">
        <v>218</v>
      </c>
      <c r="E325" s="264" t="s">
        <v>22</v>
      </c>
      <c r="F325" s="265" t="s">
        <v>259</v>
      </c>
      <c r="G325" s="263"/>
      <c r="H325" s="266">
        <v>36.45</v>
      </c>
      <c r="I325" s="267"/>
      <c r="J325" s="263"/>
      <c r="K325" s="263"/>
      <c r="L325" s="268"/>
      <c r="M325" s="269"/>
      <c r="N325" s="270"/>
      <c r="O325" s="270"/>
      <c r="P325" s="270"/>
      <c r="Q325" s="270"/>
      <c r="R325" s="270"/>
      <c r="S325" s="270"/>
      <c r="T325" s="271"/>
      <c r="AT325" s="272" t="s">
        <v>218</v>
      </c>
      <c r="AU325" s="272" t="s">
        <v>85</v>
      </c>
      <c r="AV325" s="13" t="s">
        <v>121</v>
      </c>
      <c r="AW325" s="13" t="s">
        <v>39</v>
      </c>
      <c r="AX325" s="13" t="s">
        <v>18</v>
      </c>
      <c r="AY325" s="272" t="s">
        <v>208</v>
      </c>
    </row>
    <row r="326" spans="2:65" s="1" customFormat="1" ht="25.5" customHeight="1">
      <c r="B326" s="48"/>
      <c r="C326" s="286" t="s">
        <v>847</v>
      </c>
      <c r="D326" s="286" t="s">
        <v>468</v>
      </c>
      <c r="E326" s="287" t="s">
        <v>3500</v>
      </c>
      <c r="F326" s="288" t="s">
        <v>3501</v>
      </c>
      <c r="G326" s="289" t="s">
        <v>213</v>
      </c>
      <c r="H326" s="290">
        <v>123.992</v>
      </c>
      <c r="I326" s="291"/>
      <c r="J326" s="292">
        <f>ROUND(I326*H326,2)</f>
        <v>0</v>
      </c>
      <c r="K326" s="288" t="s">
        <v>214</v>
      </c>
      <c r="L326" s="293"/>
      <c r="M326" s="294" t="s">
        <v>22</v>
      </c>
      <c r="N326" s="295" t="s">
        <v>47</v>
      </c>
      <c r="O326" s="49"/>
      <c r="P326" s="245">
        <f>O326*H326</f>
        <v>0</v>
      </c>
      <c r="Q326" s="245">
        <v>0.0003</v>
      </c>
      <c r="R326" s="245">
        <f>Q326*H326</f>
        <v>0.0371976</v>
      </c>
      <c r="S326" s="245">
        <v>0</v>
      </c>
      <c r="T326" s="246">
        <f>S326*H326</f>
        <v>0</v>
      </c>
      <c r="AR326" s="26" t="s">
        <v>559</v>
      </c>
      <c r="AT326" s="26" t="s">
        <v>468</v>
      </c>
      <c r="AU326" s="26" t="s">
        <v>85</v>
      </c>
      <c r="AY326" s="26" t="s">
        <v>208</v>
      </c>
      <c r="BE326" s="247">
        <f>IF(N326="základní",J326,0)</f>
        <v>0</v>
      </c>
      <c r="BF326" s="247">
        <f>IF(N326="snížená",J326,0)</f>
        <v>0</v>
      </c>
      <c r="BG326" s="247">
        <f>IF(N326="zákl. přenesená",J326,0)</f>
        <v>0</v>
      </c>
      <c r="BH326" s="247">
        <f>IF(N326="sníž. přenesená",J326,0)</f>
        <v>0</v>
      </c>
      <c r="BI326" s="247">
        <f>IF(N326="nulová",J326,0)</f>
        <v>0</v>
      </c>
      <c r="BJ326" s="26" t="s">
        <v>18</v>
      </c>
      <c r="BK326" s="247">
        <f>ROUND(I326*H326,2)</f>
        <v>0</v>
      </c>
      <c r="BL326" s="26" t="s">
        <v>300</v>
      </c>
      <c r="BM326" s="26" t="s">
        <v>3502</v>
      </c>
    </row>
    <row r="327" spans="2:51" s="14" customFormat="1" ht="13.5">
      <c r="B327" s="273"/>
      <c r="C327" s="274"/>
      <c r="D327" s="248" t="s">
        <v>218</v>
      </c>
      <c r="E327" s="275" t="s">
        <v>22</v>
      </c>
      <c r="F327" s="276" t="s">
        <v>3363</v>
      </c>
      <c r="G327" s="274"/>
      <c r="H327" s="275" t="s">
        <v>22</v>
      </c>
      <c r="I327" s="277"/>
      <c r="J327" s="274"/>
      <c r="K327" s="274"/>
      <c r="L327" s="278"/>
      <c r="M327" s="279"/>
      <c r="N327" s="280"/>
      <c r="O327" s="280"/>
      <c r="P327" s="280"/>
      <c r="Q327" s="280"/>
      <c r="R327" s="280"/>
      <c r="S327" s="280"/>
      <c r="T327" s="281"/>
      <c r="AT327" s="282" t="s">
        <v>218</v>
      </c>
      <c r="AU327" s="282" t="s">
        <v>85</v>
      </c>
      <c r="AV327" s="14" t="s">
        <v>18</v>
      </c>
      <c r="AW327" s="14" t="s">
        <v>39</v>
      </c>
      <c r="AX327" s="14" t="s">
        <v>76</v>
      </c>
      <c r="AY327" s="282" t="s">
        <v>208</v>
      </c>
    </row>
    <row r="328" spans="2:51" s="12" customFormat="1" ht="13.5">
      <c r="B328" s="251"/>
      <c r="C328" s="252"/>
      <c r="D328" s="248" t="s">
        <v>218</v>
      </c>
      <c r="E328" s="253" t="s">
        <v>22</v>
      </c>
      <c r="F328" s="254" t="s">
        <v>3486</v>
      </c>
      <c r="G328" s="252"/>
      <c r="H328" s="255">
        <v>76.27</v>
      </c>
      <c r="I328" s="256"/>
      <c r="J328" s="252"/>
      <c r="K328" s="252"/>
      <c r="L328" s="257"/>
      <c r="M328" s="258"/>
      <c r="N328" s="259"/>
      <c r="O328" s="259"/>
      <c r="P328" s="259"/>
      <c r="Q328" s="259"/>
      <c r="R328" s="259"/>
      <c r="S328" s="259"/>
      <c r="T328" s="260"/>
      <c r="AT328" s="261" t="s">
        <v>218</v>
      </c>
      <c r="AU328" s="261" t="s">
        <v>85</v>
      </c>
      <c r="AV328" s="12" t="s">
        <v>85</v>
      </c>
      <c r="AW328" s="12" t="s">
        <v>39</v>
      </c>
      <c r="AX328" s="12" t="s">
        <v>76</v>
      </c>
      <c r="AY328" s="261" t="s">
        <v>208</v>
      </c>
    </row>
    <row r="329" spans="2:51" s="12" customFormat="1" ht="13.5">
      <c r="B329" s="251"/>
      <c r="C329" s="252"/>
      <c r="D329" s="248" t="s">
        <v>218</v>
      </c>
      <c r="E329" s="253" t="s">
        <v>22</v>
      </c>
      <c r="F329" s="254" t="s">
        <v>3487</v>
      </c>
      <c r="G329" s="252"/>
      <c r="H329" s="255">
        <v>26.3</v>
      </c>
      <c r="I329" s="256"/>
      <c r="J329" s="252"/>
      <c r="K329" s="252"/>
      <c r="L329" s="257"/>
      <c r="M329" s="258"/>
      <c r="N329" s="259"/>
      <c r="O329" s="259"/>
      <c r="P329" s="259"/>
      <c r="Q329" s="259"/>
      <c r="R329" s="259"/>
      <c r="S329" s="259"/>
      <c r="T329" s="260"/>
      <c r="AT329" s="261" t="s">
        <v>218</v>
      </c>
      <c r="AU329" s="261" t="s">
        <v>85</v>
      </c>
      <c r="AV329" s="12" t="s">
        <v>85</v>
      </c>
      <c r="AW329" s="12" t="s">
        <v>39</v>
      </c>
      <c r="AX329" s="12" t="s">
        <v>76</v>
      </c>
      <c r="AY329" s="261" t="s">
        <v>208</v>
      </c>
    </row>
    <row r="330" spans="2:51" s="12" customFormat="1" ht="13.5">
      <c r="B330" s="251"/>
      <c r="C330" s="252"/>
      <c r="D330" s="248" t="s">
        <v>218</v>
      </c>
      <c r="E330" s="253" t="s">
        <v>22</v>
      </c>
      <c r="F330" s="254" t="s">
        <v>3488</v>
      </c>
      <c r="G330" s="252"/>
      <c r="H330" s="255">
        <v>7.83</v>
      </c>
      <c r="I330" s="256"/>
      <c r="J330" s="252"/>
      <c r="K330" s="252"/>
      <c r="L330" s="257"/>
      <c r="M330" s="258"/>
      <c r="N330" s="259"/>
      <c r="O330" s="259"/>
      <c r="P330" s="259"/>
      <c r="Q330" s="259"/>
      <c r="R330" s="259"/>
      <c r="S330" s="259"/>
      <c r="T330" s="260"/>
      <c r="AT330" s="261" t="s">
        <v>218</v>
      </c>
      <c r="AU330" s="261" t="s">
        <v>85</v>
      </c>
      <c r="AV330" s="12" t="s">
        <v>85</v>
      </c>
      <c r="AW330" s="12" t="s">
        <v>39</v>
      </c>
      <c r="AX330" s="12" t="s">
        <v>76</v>
      </c>
      <c r="AY330" s="261" t="s">
        <v>208</v>
      </c>
    </row>
    <row r="331" spans="2:51" s="12" customFormat="1" ht="13.5">
      <c r="B331" s="251"/>
      <c r="C331" s="252"/>
      <c r="D331" s="248" t="s">
        <v>218</v>
      </c>
      <c r="E331" s="253" t="s">
        <v>22</v>
      </c>
      <c r="F331" s="254" t="s">
        <v>3489</v>
      </c>
      <c r="G331" s="252"/>
      <c r="H331" s="255">
        <v>2.32</v>
      </c>
      <c r="I331" s="256"/>
      <c r="J331" s="252"/>
      <c r="K331" s="252"/>
      <c r="L331" s="257"/>
      <c r="M331" s="258"/>
      <c r="N331" s="259"/>
      <c r="O331" s="259"/>
      <c r="P331" s="259"/>
      <c r="Q331" s="259"/>
      <c r="R331" s="259"/>
      <c r="S331" s="259"/>
      <c r="T331" s="260"/>
      <c r="AT331" s="261" t="s">
        <v>218</v>
      </c>
      <c r="AU331" s="261" t="s">
        <v>85</v>
      </c>
      <c r="AV331" s="12" t="s">
        <v>85</v>
      </c>
      <c r="AW331" s="12" t="s">
        <v>39</v>
      </c>
      <c r="AX331" s="12" t="s">
        <v>76</v>
      </c>
      <c r="AY331" s="261" t="s">
        <v>208</v>
      </c>
    </row>
    <row r="332" spans="2:51" s="13" customFormat="1" ht="13.5">
      <c r="B332" s="262"/>
      <c r="C332" s="263"/>
      <c r="D332" s="248" t="s">
        <v>218</v>
      </c>
      <c r="E332" s="264" t="s">
        <v>22</v>
      </c>
      <c r="F332" s="265" t="s">
        <v>259</v>
      </c>
      <c r="G332" s="263"/>
      <c r="H332" s="266">
        <v>112.72</v>
      </c>
      <c r="I332" s="267"/>
      <c r="J332" s="263"/>
      <c r="K332" s="263"/>
      <c r="L332" s="268"/>
      <c r="M332" s="269"/>
      <c r="N332" s="270"/>
      <c r="O332" s="270"/>
      <c r="P332" s="270"/>
      <c r="Q332" s="270"/>
      <c r="R332" s="270"/>
      <c r="S332" s="270"/>
      <c r="T332" s="271"/>
      <c r="AT332" s="272" t="s">
        <v>218</v>
      </c>
      <c r="AU332" s="272" t="s">
        <v>85</v>
      </c>
      <c r="AV332" s="13" t="s">
        <v>121</v>
      </c>
      <c r="AW332" s="13" t="s">
        <v>39</v>
      </c>
      <c r="AX332" s="13" t="s">
        <v>18</v>
      </c>
      <c r="AY332" s="272" t="s">
        <v>208</v>
      </c>
    </row>
    <row r="333" spans="2:51" s="12" customFormat="1" ht="13.5">
      <c r="B333" s="251"/>
      <c r="C333" s="252"/>
      <c r="D333" s="248" t="s">
        <v>218</v>
      </c>
      <c r="E333" s="252"/>
      <c r="F333" s="254" t="s">
        <v>3503</v>
      </c>
      <c r="G333" s="252"/>
      <c r="H333" s="255">
        <v>123.992</v>
      </c>
      <c r="I333" s="256"/>
      <c r="J333" s="252"/>
      <c r="K333" s="252"/>
      <c r="L333" s="257"/>
      <c r="M333" s="258"/>
      <c r="N333" s="259"/>
      <c r="O333" s="259"/>
      <c r="P333" s="259"/>
      <c r="Q333" s="259"/>
      <c r="R333" s="259"/>
      <c r="S333" s="259"/>
      <c r="T333" s="260"/>
      <c r="AT333" s="261" t="s">
        <v>218</v>
      </c>
      <c r="AU333" s="261" t="s">
        <v>85</v>
      </c>
      <c r="AV333" s="12" t="s">
        <v>85</v>
      </c>
      <c r="AW333" s="12" t="s">
        <v>6</v>
      </c>
      <c r="AX333" s="12" t="s">
        <v>18</v>
      </c>
      <c r="AY333" s="261" t="s">
        <v>208</v>
      </c>
    </row>
    <row r="334" spans="2:65" s="1" customFormat="1" ht="25.5" customHeight="1">
      <c r="B334" s="48"/>
      <c r="C334" s="236" t="s">
        <v>851</v>
      </c>
      <c r="D334" s="236" t="s">
        <v>210</v>
      </c>
      <c r="E334" s="237" t="s">
        <v>2078</v>
      </c>
      <c r="F334" s="238" t="s">
        <v>2079</v>
      </c>
      <c r="G334" s="239" t="s">
        <v>213</v>
      </c>
      <c r="H334" s="240">
        <v>76.27</v>
      </c>
      <c r="I334" s="241"/>
      <c r="J334" s="242">
        <f>ROUND(I334*H334,2)</f>
        <v>0</v>
      </c>
      <c r="K334" s="238" t="s">
        <v>214</v>
      </c>
      <c r="L334" s="74"/>
      <c r="M334" s="243" t="s">
        <v>22</v>
      </c>
      <c r="N334" s="244" t="s">
        <v>47</v>
      </c>
      <c r="O334" s="49"/>
      <c r="P334" s="245">
        <f>O334*H334</f>
        <v>0</v>
      </c>
      <c r="Q334" s="245">
        <v>0.00019</v>
      </c>
      <c r="R334" s="245">
        <f>Q334*H334</f>
        <v>0.0144913</v>
      </c>
      <c r="S334" s="245">
        <v>0</v>
      </c>
      <c r="T334" s="246">
        <f>S334*H334</f>
        <v>0</v>
      </c>
      <c r="AR334" s="26" t="s">
        <v>300</v>
      </c>
      <c r="AT334" s="26" t="s">
        <v>210</v>
      </c>
      <c r="AU334" s="26" t="s">
        <v>85</v>
      </c>
      <c r="AY334" s="26" t="s">
        <v>208</v>
      </c>
      <c r="BE334" s="247">
        <f>IF(N334="základní",J334,0)</f>
        <v>0</v>
      </c>
      <c r="BF334" s="247">
        <f>IF(N334="snížená",J334,0)</f>
        <v>0</v>
      </c>
      <c r="BG334" s="247">
        <f>IF(N334="zákl. přenesená",J334,0)</f>
        <v>0</v>
      </c>
      <c r="BH334" s="247">
        <f>IF(N334="sníž. přenesená",J334,0)</f>
        <v>0</v>
      </c>
      <c r="BI334" s="247">
        <f>IF(N334="nulová",J334,0)</f>
        <v>0</v>
      </c>
      <c r="BJ334" s="26" t="s">
        <v>18</v>
      </c>
      <c r="BK334" s="247">
        <f>ROUND(I334*H334,2)</f>
        <v>0</v>
      </c>
      <c r="BL334" s="26" t="s">
        <v>300</v>
      </c>
      <c r="BM334" s="26" t="s">
        <v>3504</v>
      </c>
    </row>
    <row r="335" spans="2:47" s="1" customFormat="1" ht="13.5">
      <c r="B335" s="48"/>
      <c r="C335" s="76"/>
      <c r="D335" s="248" t="s">
        <v>216</v>
      </c>
      <c r="E335" s="76"/>
      <c r="F335" s="249" t="s">
        <v>2081</v>
      </c>
      <c r="G335" s="76"/>
      <c r="H335" s="76"/>
      <c r="I335" s="206"/>
      <c r="J335" s="76"/>
      <c r="K335" s="76"/>
      <c r="L335" s="74"/>
      <c r="M335" s="250"/>
      <c r="N335" s="49"/>
      <c r="O335" s="49"/>
      <c r="P335" s="49"/>
      <c r="Q335" s="49"/>
      <c r="R335" s="49"/>
      <c r="S335" s="49"/>
      <c r="T335" s="97"/>
      <c r="AT335" s="26" t="s">
        <v>216</v>
      </c>
      <c r="AU335" s="26" t="s">
        <v>85</v>
      </c>
    </row>
    <row r="336" spans="2:51" s="14" customFormat="1" ht="13.5">
      <c r="B336" s="273"/>
      <c r="C336" s="274"/>
      <c r="D336" s="248" t="s">
        <v>218</v>
      </c>
      <c r="E336" s="275" t="s">
        <v>22</v>
      </c>
      <c r="F336" s="276" t="s">
        <v>3363</v>
      </c>
      <c r="G336" s="274"/>
      <c r="H336" s="275" t="s">
        <v>22</v>
      </c>
      <c r="I336" s="277"/>
      <c r="J336" s="274"/>
      <c r="K336" s="274"/>
      <c r="L336" s="278"/>
      <c r="M336" s="279"/>
      <c r="N336" s="280"/>
      <c r="O336" s="280"/>
      <c r="P336" s="280"/>
      <c r="Q336" s="280"/>
      <c r="R336" s="280"/>
      <c r="S336" s="280"/>
      <c r="T336" s="281"/>
      <c r="AT336" s="282" t="s">
        <v>218</v>
      </c>
      <c r="AU336" s="282" t="s">
        <v>85</v>
      </c>
      <c r="AV336" s="14" t="s">
        <v>18</v>
      </c>
      <c r="AW336" s="14" t="s">
        <v>39</v>
      </c>
      <c r="AX336" s="14" t="s">
        <v>76</v>
      </c>
      <c r="AY336" s="282" t="s">
        <v>208</v>
      </c>
    </row>
    <row r="337" spans="2:51" s="12" customFormat="1" ht="13.5">
      <c r="B337" s="251"/>
      <c r="C337" s="252"/>
      <c r="D337" s="248" t="s">
        <v>218</v>
      </c>
      <c r="E337" s="253" t="s">
        <v>22</v>
      </c>
      <c r="F337" s="254" t="s">
        <v>3486</v>
      </c>
      <c r="G337" s="252"/>
      <c r="H337" s="255">
        <v>76.27</v>
      </c>
      <c r="I337" s="256"/>
      <c r="J337" s="252"/>
      <c r="K337" s="252"/>
      <c r="L337" s="257"/>
      <c r="M337" s="258"/>
      <c r="N337" s="259"/>
      <c r="O337" s="259"/>
      <c r="P337" s="259"/>
      <c r="Q337" s="259"/>
      <c r="R337" s="259"/>
      <c r="S337" s="259"/>
      <c r="T337" s="260"/>
      <c r="AT337" s="261" t="s">
        <v>218</v>
      </c>
      <c r="AU337" s="261" t="s">
        <v>85</v>
      </c>
      <c r="AV337" s="12" t="s">
        <v>85</v>
      </c>
      <c r="AW337" s="12" t="s">
        <v>39</v>
      </c>
      <c r="AX337" s="12" t="s">
        <v>18</v>
      </c>
      <c r="AY337" s="261" t="s">
        <v>208</v>
      </c>
    </row>
    <row r="338" spans="2:65" s="1" customFormat="1" ht="16.5" customHeight="1">
      <c r="B338" s="48"/>
      <c r="C338" s="236" t="s">
        <v>859</v>
      </c>
      <c r="D338" s="236" t="s">
        <v>210</v>
      </c>
      <c r="E338" s="237" t="s">
        <v>2085</v>
      </c>
      <c r="F338" s="238" t="s">
        <v>3505</v>
      </c>
      <c r="G338" s="239" t="s">
        <v>213</v>
      </c>
      <c r="H338" s="240">
        <v>36.45</v>
      </c>
      <c r="I338" s="241"/>
      <c r="J338" s="242">
        <f>ROUND(I338*H338,2)</f>
        <v>0</v>
      </c>
      <c r="K338" s="238" t="s">
        <v>22</v>
      </c>
      <c r="L338" s="74"/>
      <c r="M338" s="243" t="s">
        <v>22</v>
      </c>
      <c r="N338" s="244" t="s">
        <v>47</v>
      </c>
      <c r="O338" s="49"/>
      <c r="P338" s="245">
        <f>O338*H338</f>
        <v>0</v>
      </c>
      <c r="Q338" s="245">
        <v>0.0005</v>
      </c>
      <c r="R338" s="245">
        <f>Q338*H338</f>
        <v>0.018225</v>
      </c>
      <c r="S338" s="245">
        <v>0</v>
      </c>
      <c r="T338" s="246">
        <f>S338*H338</f>
        <v>0</v>
      </c>
      <c r="AR338" s="26" t="s">
        <v>300</v>
      </c>
      <c r="AT338" s="26" t="s">
        <v>210</v>
      </c>
      <c r="AU338" s="26" t="s">
        <v>85</v>
      </c>
      <c r="AY338" s="26" t="s">
        <v>208</v>
      </c>
      <c r="BE338" s="247">
        <f>IF(N338="základní",J338,0)</f>
        <v>0</v>
      </c>
      <c r="BF338" s="247">
        <f>IF(N338="snížená",J338,0)</f>
        <v>0</v>
      </c>
      <c r="BG338" s="247">
        <f>IF(N338="zákl. přenesená",J338,0)</f>
        <v>0</v>
      </c>
      <c r="BH338" s="247">
        <f>IF(N338="sníž. přenesená",J338,0)</f>
        <v>0</v>
      </c>
      <c r="BI338" s="247">
        <f>IF(N338="nulová",J338,0)</f>
        <v>0</v>
      </c>
      <c r="BJ338" s="26" t="s">
        <v>18</v>
      </c>
      <c r="BK338" s="247">
        <f>ROUND(I338*H338,2)</f>
        <v>0</v>
      </c>
      <c r="BL338" s="26" t="s">
        <v>300</v>
      </c>
      <c r="BM338" s="26" t="s">
        <v>3506</v>
      </c>
    </row>
    <row r="339" spans="2:51" s="12" customFormat="1" ht="13.5">
      <c r="B339" s="251"/>
      <c r="C339" s="252"/>
      <c r="D339" s="248" t="s">
        <v>218</v>
      </c>
      <c r="E339" s="253" t="s">
        <v>22</v>
      </c>
      <c r="F339" s="254" t="s">
        <v>3487</v>
      </c>
      <c r="G339" s="252"/>
      <c r="H339" s="255">
        <v>26.3</v>
      </c>
      <c r="I339" s="256"/>
      <c r="J339" s="252"/>
      <c r="K339" s="252"/>
      <c r="L339" s="257"/>
      <c r="M339" s="258"/>
      <c r="N339" s="259"/>
      <c r="O339" s="259"/>
      <c r="P339" s="259"/>
      <c r="Q339" s="259"/>
      <c r="R339" s="259"/>
      <c r="S339" s="259"/>
      <c r="T339" s="260"/>
      <c r="AT339" s="261" t="s">
        <v>218</v>
      </c>
      <c r="AU339" s="261" t="s">
        <v>85</v>
      </c>
      <c r="AV339" s="12" t="s">
        <v>85</v>
      </c>
      <c r="AW339" s="12" t="s">
        <v>39</v>
      </c>
      <c r="AX339" s="12" t="s">
        <v>76</v>
      </c>
      <c r="AY339" s="261" t="s">
        <v>208</v>
      </c>
    </row>
    <row r="340" spans="2:51" s="12" customFormat="1" ht="13.5">
      <c r="B340" s="251"/>
      <c r="C340" s="252"/>
      <c r="D340" s="248" t="s">
        <v>218</v>
      </c>
      <c r="E340" s="253" t="s">
        <v>22</v>
      </c>
      <c r="F340" s="254" t="s">
        <v>3488</v>
      </c>
      <c r="G340" s="252"/>
      <c r="H340" s="255">
        <v>7.83</v>
      </c>
      <c r="I340" s="256"/>
      <c r="J340" s="252"/>
      <c r="K340" s="252"/>
      <c r="L340" s="257"/>
      <c r="M340" s="258"/>
      <c r="N340" s="259"/>
      <c r="O340" s="259"/>
      <c r="P340" s="259"/>
      <c r="Q340" s="259"/>
      <c r="R340" s="259"/>
      <c r="S340" s="259"/>
      <c r="T340" s="260"/>
      <c r="AT340" s="261" t="s">
        <v>218</v>
      </c>
      <c r="AU340" s="261" t="s">
        <v>85</v>
      </c>
      <c r="AV340" s="12" t="s">
        <v>85</v>
      </c>
      <c r="AW340" s="12" t="s">
        <v>39</v>
      </c>
      <c r="AX340" s="12" t="s">
        <v>76</v>
      </c>
      <c r="AY340" s="261" t="s">
        <v>208</v>
      </c>
    </row>
    <row r="341" spans="2:51" s="12" customFormat="1" ht="13.5">
      <c r="B341" s="251"/>
      <c r="C341" s="252"/>
      <c r="D341" s="248" t="s">
        <v>218</v>
      </c>
      <c r="E341" s="253" t="s">
        <v>22</v>
      </c>
      <c r="F341" s="254" t="s">
        <v>3489</v>
      </c>
      <c r="G341" s="252"/>
      <c r="H341" s="255">
        <v>2.32</v>
      </c>
      <c r="I341" s="256"/>
      <c r="J341" s="252"/>
      <c r="K341" s="252"/>
      <c r="L341" s="257"/>
      <c r="M341" s="258"/>
      <c r="N341" s="259"/>
      <c r="O341" s="259"/>
      <c r="P341" s="259"/>
      <c r="Q341" s="259"/>
      <c r="R341" s="259"/>
      <c r="S341" s="259"/>
      <c r="T341" s="260"/>
      <c r="AT341" s="261" t="s">
        <v>218</v>
      </c>
      <c r="AU341" s="261" t="s">
        <v>85</v>
      </c>
      <c r="AV341" s="12" t="s">
        <v>85</v>
      </c>
      <c r="AW341" s="12" t="s">
        <v>39</v>
      </c>
      <c r="AX341" s="12" t="s">
        <v>76</v>
      </c>
      <c r="AY341" s="261" t="s">
        <v>208</v>
      </c>
    </row>
    <row r="342" spans="2:51" s="13" customFormat="1" ht="13.5">
      <c r="B342" s="262"/>
      <c r="C342" s="263"/>
      <c r="D342" s="248" t="s">
        <v>218</v>
      </c>
      <c r="E342" s="264" t="s">
        <v>22</v>
      </c>
      <c r="F342" s="265" t="s">
        <v>259</v>
      </c>
      <c r="G342" s="263"/>
      <c r="H342" s="266">
        <v>36.45</v>
      </c>
      <c r="I342" s="267"/>
      <c r="J342" s="263"/>
      <c r="K342" s="263"/>
      <c r="L342" s="268"/>
      <c r="M342" s="269"/>
      <c r="N342" s="270"/>
      <c r="O342" s="270"/>
      <c r="P342" s="270"/>
      <c r="Q342" s="270"/>
      <c r="R342" s="270"/>
      <c r="S342" s="270"/>
      <c r="T342" s="271"/>
      <c r="AT342" s="272" t="s">
        <v>218</v>
      </c>
      <c r="AU342" s="272" t="s">
        <v>85</v>
      </c>
      <c r="AV342" s="13" t="s">
        <v>121</v>
      </c>
      <c r="AW342" s="13" t="s">
        <v>39</v>
      </c>
      <c r="AX342" s="13" t="s">
        <v>18</v>
      </c>
      <c r="AY342" s="272" t="s">
        <v>208</v>
      </c>
    </row>
    <row r="343" spans="2:65" s="1" customFormat="1" ht="16.5" customHeight="1">
      <c r="B343" s="48"/>
      <c r="C343" s="286" t="s">
        <v>866</v>
      </c>
      <c r="D343" s="286" t="s">
        <v>468</v>
      </c>
      <c r="E343" s="287" t="s">
        <v>2091</v>
      </c>
      <c r="F343" s="288" t="s">
        <v>3507</v>
      </c>
      <c r="G343" s="289" t="s">
        <v>213</v>
      </c>
      <c r="H343" s="290">
        <v>130.295</v>
      </c>
      <c r="I343" s="291"/>
      <c r="J343" s="292">
        <f>ROUND(I343*H343,2)</f>
        <v>0</v>
      </c>
      <c r="K343" s="288" t="s">
        <v>214</v>
      </c>
      <c r="L343" s="293"/>
      <c r="M343" s="294" t="s">
        <v>22</v>
      </c>
      <c r="N343" s="295" t="s">
        <v>47</v>
      </c>
      <c r="O343" s="49"/>
      <c r="P343" s="245">
        <f>O343*H343</f>
        <v>0</v>
      </c>
      <c r="Q343" s="245">
        <v>0.0019</v>
      </c>
      <c r="R343" s="245">
        <f>Q343*H343</f>
        <v>0.2475605</v>
      </c>
      <c r="S343" s="245">
        <v>0</v>
      </c>
      <c r="T343" s="246">
        <f>S343*H343</f>
        <v>0</v>
      </c>
      <c r="AR343" s="26" t="s">
        <v>559</v>
      </c>
      <c r="AT343" s="26" t="s">
        <v>468</v>
      </c>
      <c r="AU343" s="26" t="s">
        <v>85</v>
      </c>
      <c r="AY343" s="26" t="s">
        <v>208</v>
      </c>
      <c r="BE343" s="247">
        <f>IF(N343="základní",J343,0)</f>
        <v>0</v>
      </c>
      <c r="BF343" s="247">
        <f>IF(N343="snížená",J343,0)</f>
        <v>0</v>
      </c>
      <c r="BG343" s="247">
        <f>IF(N343="zákl. přenesená",J343,0)</f>
        <v>0</v>
      </c>
      <c r="BH343" s="247">
        <f>IF(N343="sníž. přenesená",J343,0)</f>
        <v>0</v>
      </c>
      <c r="BI343" s="247">
        <f>IF(N343="nulová",J343,0)</f>
        <v>0</v>
      </c>
      <c r="BJ343" s="26" t="s">
        <v>18</v>
      </c>
      <c r="BK343" s="247">
        <f>ROUND(I343*H343,2)</f>
        <v>0</v>
      </c>
      <c r="BL343" s="26" t="s">
        <v>300</v>
      </c>
      <c r="BM343" s="26" t="s">
        <v>3508</v>
      </c>
    </row>
    <row r="344" spans="2:51" s="14" customFormat="1" ht="13.5">
      <c r="B344" s="273"/>
      <c r="C344" s="274"/>
      <c r="D344" s="248" t="s">
        <v>218</v>
      </c>
      <c r="E344" s="275" t="s">
        <v>22</v>
      </c>
      <c r="F344" s="276" t="s">
        <v>3363</v>
      </c>
      <c r="G344" s="274"/>
      <c r="H344" s="275" t="s">
        <v>22</v>
      </c>
      <c r="I344" s="277"/>
      <c r="J344" s="274"/>
      <c r="K344" s="274"/>
      <c r="L344" s="278"/>
      <c r="M344" s="279"/>
      <c r="N344" s="280"/>
      <c r="O344" s="280"/>
      <c r="P344" s="280"/>
      <c r="Q344" s="280"/>
      <c r="R344" s="280"/>
      <c r="S344" s="280"/>
      <c r="T344" s="281"/>
      <c r="AT344" s="282" t="s">
        <v>218</v>
      </c>
      <c r="AU344" s="282" t="s">
        <v>85</v>
      </c>
      <c r="AV344" s="14" t="s">
        <v>18</v>
      </c>
      <c r="AW344" s="14" t="s">
        <v>39</v>
      </c>
      <c r="AX344" s="14" t="s">
        <v>76</v>
      </c>
      <c r="AY344" s="282" t="s">
        <v>208</v>
      </c>
    </row>
    <row r="345" spans="2:51" s="12" customFormat="1" ht="13.5">
      <c r="B345" s="251"/>
      <c r="C345" s="252"/>
      <c r="D345" s="248" t="s">
        <v>218</v>
      </c>
      <c r="E345" s="253" t="s">
        <v>22</v>
      </c>
      <c r="F345" s="254" t="s">
        <v>3486</v>
      </c>
      <c r="G345" s="252"/>
      <c r="H345" s="255">
        <v>76.27</v>
      </c>
      <c r="I345" s="256"/>
      <c r="J345" s="252"/>
      <c r="K345" s="252"/>
      <c r="L345" s="257"/>
      <c r="M345" s="258"/>
      <c r="N345" s="259"/>
      <c r="O345" s="259"/>
      <c r="P345" s="259"/>
      <c r="Q345" s="259"/>
      <c r="R345" s="259"/>
      <c r="S345" s="259"/>
      <c r="T345" s="260"/>
      <c r="AT345" s="261" t="s">
        <v>218</v>
      </c>
      <c r="AU345" s="261" t="s">
        <v>85</v>
      </c>
      <c r="AV345" s="12" t="s">
        <v>85</v>
      </c>
      <c r="AW345" s="12" t="s">
        <v>39</v>
      </c>
      <c r="AX345" s="12" t="s">
        <v>76</v>
      </c>
      <c r="AY345" s="261" t="s">
        <v>208</v>
      </c>
    </row>
    <row r="346" spans="2:51" s="12" customFormat="1" ht="13.5">
      <c r="B346" s="251"/>
      <c r="C346" s="252"/>
      <c r="D346" s="248" t="s">
        <v>218</v>
      </c>
      <c r="E346" s="253" t="s">
        <v>22</v>
      </c>
      <c r="F346" s="254" t="s">
        <v>3487</v>
      </c>
      <c r="G346" s="252"/>
      <c r="H346" s="255">
        <v>26.3</v>
      </c>
      <c r="I346" s="256"/>
      <c r="J346" s="252"/>
      <c r="K346" s="252"/>
      <c r="L346" s="257"/>
      <c r="M346" s="258"/>
      <c r="N346" s="259"/>
      <c r="O346" s="259"/>
      <c r="P346" s="259"/>
      <c r="Q346" s="259"/>
      <c r="R346" s="259"/>
      <c r="S346" s="259"/>
      <c r="T346" s="260"/>
      <c r="AT346" s="261" t="s">
        <v>218</v>
      </c>
      <c r="AU346" s="261" t="s">
        <v>85</v>
      </c>
      <c r="AV346" s="12" t="s">
        <v>85</v>
      </c>
      <c r="AW346" s="12" t="s">
        <v>39</v>
      </c>
      <c r="AX346" s="12" t="s">
        <v>76</v>
      </c>
      <c r="AY346" s="261" t="s">
        <v>208</v>
      </c>
    </row>
    <row r="347" spans="2:51" s="12" customFormat="1" ht="13.5">
      <c r="B347" s="251"/>
      <c r="C347" s="252"/>
      <c r="D347" s="248" t="s">
        <v>218</v>
      </c>
      <c r="E347" s="253" t="s">
        <v>22</v>
      </c>
      <c r="F347" s="254" t="s">
        <v>3488</v>
      </c>
      <c r="G347" s="252"/>
      <c r="H347" s="255">
        <v>7.83</v>
      </c>
      <c r="I347" s="256"/>
      <c r="J347" s="252"/>
      <c r="K347" s="252"/>
      <c r="L347" s="257"/>
      <c r="M347" s="258"/>
      <c r="N347" s="259"/>
      <c r="O347" s="259"/>
      <c r="P347" s="259"/>
      <c r="Q347" s="259"/>
      <c r="R347" s="259"/>
      <c r="S347" s="259"/>
      <c r="T347" s="260"/>
      <c r="AT347" s="261" t="s">
        <v>218</v>
      </c>
      <c r="AU347" s="261" t="s">
        <v>85</v>
      </c>
      <c r="AV347" s="12" t="s">
        <v>85</v>
      </c>
      <c r="AW347" s="12" t="s">
        <v>39</v>
      </c>
      <c r="AX347" s="12" t="s">
        <v>76</v>
      </c>
      <c r="AY347" s="261" t="s">
        <v>208</v>
      </c>
    </row>
    <row r="348" spans="2:51" s="12" customFormat="1" ht="13.5">
      <c r="B348" s="251"/>
      <c r="C348" s="252"/>
      <c r="D348" s="248" t="s">
        <v>218</v>
      </c>
      <c r="E348" s="253" t="s">
        <v>22</v>
      </c>
      <c r="F348" s="254" t="s">
        <v>3509</v>
      </c>
      <c r="G348" s="252"/>
      <c r="H348" s="255">
        <v>2.9</v>
      </c>
      <c r="I348" s="256"/>
      <c r="J348" s="252"/>
      <c r="K348" s="252"/>
      <c r="L348" s="257"/>
      <c r="M348" s="258"/>
      <c r="N348" s="259"/>
      <c r="O348" s="259"/>
      <c r="P348" s="259"/>
      <c r="Q348" s="259"/>
      <c r="R348" s="259"/>
      <c r="S348" s="259"/>
      <c r="T348" s="260"/>
      <c r="AT348" s="261" t="s">
        <v>218</v>
      </c>
      <c r="AU348" s="261" t="s">
        <v>85</v>
      </c>
      <c r="AV348" s="12" t="s">
        <v>85</v>
      </c>
      <c r="AW348" s="12" t="s">
        <v>39</v>
      </c>
      <c r="AX348" s="12" t="s">
        <v>76</v>
      </c>
      <c r="AY348" s="261" t="s">
        <v>208</v>
      </c>
    </row>
    <row r="349" spans="2:51" s="13" customFormat="1" ht="13.5">
      <c r="B349" s="262"/>
      <c r="C349" s="263"/>
      <c r="D349" s="248" t="s">
        <v>218</v>
      </c>
      <c r="E349" s="264" t="s">
        <v>22</v>
      </c>
      <c r="F349" s="265" t="s">
        <v>259</v>
      </c>
      <c r="G349" s="263"/>
      <c r="H349" s="266">
        <v>113.3</v>
      </c>
      <c r="I349" s="267"/>
      <c r="J349" s="263"/>
      <c r="K349" s="263"/>
      <c r="L349" s="268"/>
      <c r="M349" s="269"/>
      <c r="N349" s="270"/>
      <c r="O349" s="270"/>
      <c r="P349" s="270"/>
      <c r="Q349" s="270"/>
      <c r="R349" s="270"/>
      <c r="S349" s="270"/>
      <c r="T349" s="271"/>
      <c r="AT349" s="272" t="s">
        <v>218</v>
      </c>
      <c r="AU349" s="272" t="s">
        <v>85</v>
      </c>
      <c r="AV349" s="13" t="s">
        <v>121</v>
      </c>
      <c r="AW349" s="13" t="s">
        <v>39</v>
      </c>
      <c r="AX349" s="13" t="s">
        <v>18</v>
      </c>
      <c r="AY349" s="272" t="s">
        <v>208</v>
      </c>
    </row>
    <row r="350" spans="2:51" s="12" customFormat="1" ht="13.5">
      <c r="B350" s="251"/>
      <c r="C350" s="252"/>
      <c r="D350" s="248" t="s">
        <v>218</v>
      </c>
      <c r="E350" s="252"/>
      <c r="F350" s="254" t="s">
        <v>3510</v>
      </c>
      <c r="G350" s="252"/>
      <c r="H350" s="255">
        <v>130.295</v>
      </c>
      <c r="I350" s="256"/>
      <c r="J350" s="252"/>
      <c r="K350" s="252"/>
      <c r="L350" s="257"/>
      <c r="M350" s="258"/>
      <c r="N350" s="259"/>
      <c r="O350" s="259"/>
      <c r="P350" s="259"/>
      <c r="Q350" s="259"/>
      <c r="R350" s="259"/>
      <c r="S350" s="259"/>
      <c r="T350" s="260"/>
      <c r="AT350" s="261" t="s">
        <v>218</v>
      </c>
      <c r="AU350" s="261" t="s">
        <v>85</v>
      </c>
      <c r="AV350" s="12" t="s">
        <v>85</v>
      </c>
      <c r="AW350" s="12" t="s">
        <v>6</v>
      </c>
      <c r="AX350" s="12" t="s">
        <v>18</v>
      </c>
      <c r="AY350" s="261" t="s">
        <v>208</v>
      </c>
    </row>
    <row r="351" spans="2:65" s="1" customFormat="1" ht="38.25" customHeight="1">
      <c r="B351" s="48"/>
      <c r="C351" s="236" t="s">
        <v>876</v>
      </c>
      <c r="D351" s="236" t="s">
        <v>210</v>
      </c>
      <c r="E351" s="237" t="s">
        <v>2108</v>
      </c>
      <c r="F351" s="238" t="s">
        <v>2109</v>
      </c>
      <c r="G351" s="239" t="s">
        <v>227</v>
      </c>
      <c r="H351" s="240">
        <v>381.35</v>
      </c>
      <c r="I351" s="241"/>
      <c r="J351" s="242">
        <f>ROUND(I351*H351,2)</f>
        <v>0</v>
      </c>
      <c r="K351" s="238" t="s">
        <v>214</v>
      </c>
      <c r="L351" s="74"/>
      <c r="M351" s="243" t="s">
        <v>22</v>
      </c>
      <c r="N351" s="244" t="s">
        <v>47</v>
      </c>
      <c r="O351" s="49"/>
      <c r="P351" s="245">
        <f>O351*H351</f>
        <v>0</v>
      </c>
      <c r="Q351" s="245">
        <v>0</v>
      </c>
      <c r="R351" s="245">
        <f>Q351*H351</f>
        <v>0</v>
      </c>
      <c r="S351" s="245">
        <v>0</v>
      </c>
      <c r="T351" s="246">
        <f>S351*H351</f>
        <v>0</v>
      </c>
      <c r="AR351" s="26" t="s">
        <v>300</v>
      </c>
      <c r="AT351" s="26" t="s">
        <v>210</v>
      </c>
      <c r="AU351" s="26" t="s">
        <v>85</v>
      </c>
      <c r="AY351" s="26" t="s">
        <v>208</v>
      </c>
      <c r="BE351" s="247">
        <f>IF(N351="základní",J351,0)</f>
        <v>0</v>
      </c>
      <c r="BF351" s="247">
        <f>IF(N351="snížená",J351,0)</f>
        <v>0</v>
      </c>
      <c r="BG351" s="247">
        <f>IF(N351="zákl. přenesená",J351,0)</f>
        <v>0</v>
      </c>
      <c r="BH351" s="247">
        <f>IF(N351="sníž. přenesená",J351,0)</f>
        <v>0</v>
      </c>
      <c r="BI351" s="247">
        <f>IF(N351="nulová",J351,0)</f>
        <v>0</v>
      </c>
      <c r="BJ351" s="26" t="s">
        <v>18</v>
      </c>
      <c r="BK351" s="247">
        <f>ROUND(I351*H351,2)</f>
        <v>0</v>
      </c>
      <c r="BL351" s="26" t="s">
        <v>300</v>
      </c>
      <c r="BM351" s="26" t="s">
        <v>3511</v>
      </c>
    </row>
    <row r="352" spans="2:47" s="1" customFormat="1" ht="13.5">
      <c r="B352" s="48"/>
      <c r="C352" s="76"/>
      <c r="D352" s="248" t="s">
        <v>216</v>
      </c>
      <c r="E352" s="76"/>
      <c r="F352" s="249" t="s">
        <v>2111</v>
      </c>
      <c r="G352" s="76"/>
      <c r="H352" s="76"/>
      <c r="I352" s="206"/>
      <c r="J352" s="76"/>
      <c r="K352" s="76"/>
      <c r="L352" s="74"/>
      <c r="M352" s="250"/>
      <c r="N352" s="49"/>
      <c r="O352" s="49"/>
      <c r="P352" s="49"/>
      <c r="Q352" s="49"/>
      <c r="R352" s="49"/>
      <c r="S352" s="49"/>
      <c r="T352" s="97"/>
      <c r="AT352" s="26" t="s">
        <v>216</v>
      </c>
      <c r="AU352" s="26" t="s">
        <v>85</v>
      </c>
    </row>
    <row r="353" spans="2:51" s="12" customFormat="1" ht="13.5">
      <c r="B353" s="251"/>
      <c r="C353" s="252"/>
      <c r="D353" s="248" t="s">
        <v>218</v>
      </c>
      <c r="E353" s="253" t="s">
        <v>22</v>
      </c>
      <c r="F353" s="254" t="s">
        <v>3512</v>
      </c>
      <c r="G353" s="252"/>
      <c r="H353" s="255">
        <v>381.35</v>
      </c>
      <c r="I353" s="256"/>
      <c r="J353" s="252"/>
      <c r="K353" s="252"/>
      <c r="L353" s="257"/>
      <c r="M353" s="258"/>
      <c r="N353" s="259"/>
      <c r="O353" s="259"/>
      <c r="P353" s="259"/>
      <c r="Q353" s="259"/>
      <c r="R353" s="259"/>
      <c r="S353" s="259"/>
      <c r="T353" s="260"/>
      <c r="AT353" s="261" t="s">
        <v>218</v>
      </c>
      <c r="AU353" s="261" t="s">
        <v>85</v>
      </c>
      <c r="AV353" s="12" t="s">
        <v>85</v>
      </c>
      <c r="AW353" s="12" t="s">
        <v>39</v>
      </c>
      <c r="AX353" s="12" t="s">
        <v>18</v>
      </c>
      <c r="AY353" s="261" t="s">
        <v>208</v>
      </c>
    </row>
    <row r="354" spans="2:65" s="1" customFormat="1" ht="16.5" customHeight="1">
      <c r="B354" s="48"/>
      <c r="C354" s="286" t="s">
        <v>884</v>
      </c>
      <c r="D354" s="286" t="s">
        <v>468</v>
      </c>
      <c r="E354" s="287" t="s">
        <v>2114</v>
      </c>
      <c r="F354" s="288" t="s">
        <v>2115</v>
      </c>
      <c r="G354" s="289" t="s">
        <v>227</v>
      </c>
      <c r="H354" s="290">
        <v>389</v>
      </c>
      <c r="I354" s="291"/>
      <c r="J354" s="292">
        <f>ROUND(I354*H354,2)</f>
        <v>0</v>
      </c>
      <c r="K354" s="288" t="s">
        <v>22</v>
      </c>
      <c r="L354" s="293"/>
      <c r="M354" s="294" t="s">
        <v>22</v>
      </c>
      <c r="N354" s="295" t="s">
        <v>47</v>
      </c>
      <c r="O354" s="49"/>
      <c r="P354" s="245">
        <f>O354*H354</f>
        <v>0</v>
      </c>
      <c r="Q354" s="245">
        <v>1E-05</v>
      </c>
      <c r="R354" s="245">
        <f>Q354*H354</f>
        <v>0.0038900000000000002</v>
      </c>
      <c r="S354" s="245">
        <v>0</v>
      </c>
      <c r="T354" s="246">
        <f>S354*H354</f>
        <v>0</v>
      </c>
      <c r="AR354" s="26" t="s">
        <v>559</v>
      </c>
      <c r="AT354" s="26" t="s">
        <v>468</v>
      </c>
      <c r="AU354" s="26" t="s">
        <v>85</v>
      </c>
      <c r="AY354" s="26" t="s">
        <v>208</v>
      </c>
      <c r="BE354" s="247">
        <f>IF(N354="základní",J354,0)</f>
        <v>0</v>
      </c>
      <c r="BF354" s="247">
        <f>IF(N354="snížená",J354,0)</f>
        <v>0</v>
      </c>
      <c r="BG354" s="247">
        <f>IF(N354="zákl. přenesená",J354,0)</f>
        <v>0</v>
      </c>
      <c r="BH354" s="247">
        <f>IF(N354="sníž. přenesená",J354,0)</f>
        <v>0</v>
      </c>
      <c r="BI354" s="247">
        <f>IF(N354="nulová",J354,0)</f>
        <v>0</v>
      </c>
      <c r="BJ354" s="26" t="s">
        <v>18</v>
      </c>
      <c r="BK354" s="247">
        <f>ROUND(I354*H354,2)</f>
        <v>0</v>
      </c>
      <c r="BL354" s="26" t="s">
        <v>300</v>
      </c>
      <c r="BM354" s="26" t="s">
        <v>3513</v>
      </c>
    </row>
    <row r="355" spans="2:51" s="12" customFormat="1" ht="13.5">
      <c r="B355" s="251"/>
      <c r="C355" s="252"/>
      <c r="D355" s="248" t="s">
        <v>218</v>
      </c>
      <c r="E355" s="252"/>
      <c r="F355" s="254" t="s">
        <v>3514</v>
      </c>
      <c r="G355" s="252"/>
      <c r="H355" s="255">
        <v>389</v>
      </c>
      <c r="I355" s="256"/>
      <c r="J355" s="252"/>
      <c r="K355" s="252"/>
      <c r="L355" s="257"/>
      <c r="M355" s="258"/>
      <c r="N355" s="259"/>
      <c r="O355" s="259"/>
      <c r="P355" s="259"/>
      <c r="Q355" s="259"/>
      <c r="R355" s="259"/>
      <c r="S355" s="259"/>
      <c r="T355" s="260"/>
      <c r="AT355" s="261" t="s">
        <v>218</v>
      </c>
      <c r="AU355" s="261" t="s">
        <v>85</v>
      </c>
      <c r="AV355" s="12" t="s">
        <v>85</v>
      </c>
      <c r="AW355" s="12" t="s">
        <v>6</v>
      </c>
      <c r="AX355" s="12" t="s">
        <v>18</v>
      </c>
      <c r="AY355" s="261" t="s">
        <v>208</v>
      </c>
    </row>
    <row r="356" spans="2:65" s="1" customFormat="1" ht="16.5" customHeight="1">
      <c r="B356" s="48"/>
      <c r="C356" s="236" t="s">
        <v>888</v>
      </c>
      <c r="D356" s="236" t="s">
        <v>210</v>
      </c>
      <c r="E356" s="237" t="s">
        <v>2124</v>
      </c>
      <c r="F356" s="238" t="s">
        <v>3515</v>
      </c>
      <c r="G356" s="239" t="s">
        <v>227</v>
      </c>
      <c r="H356" s="240">
        <v>8</v>
      </c>
      <c r="I356" s="241"/>
      <c r="J356" s="242">
        <f>ROUND(I356*H356,2)</f>
        <v>0</v>
      </c>
      <c r="K356" s="238" t="s">
        <v>22</v>
      </c>
      <c r="L356" s="74"/>
      <c r="M356" s="243" t="s">
        <v>22</v>
      </c>
      <c r="N356" s="244" t="s">
        <v>47</v>
      </c>
      <c r="O356" s="49"/>
      <c r="P356" s="245">
        <f>O356*H356</f>
        <v>0</v>
      </c>
      <c r="Q356" s="245">
        <v>0.0075</v>
      </c>
      <c r="R356" s="245">
        <f>Q356*H356</f>
        <v>0.06</v>
      </c>
      <c r="S356" s="245">
        <v>0</v>
      </c>
      <c r="T356" s="246">
        <f>S356*H356</f>
        <v>0</v>
      </c>
      <c r="AR356" s="26" t="s">
        <v>300</v>
      </c>
      <c r="AT356" s="26" t="s">
        <v>210</v>
      </c>
      <c r="AU356" s="26" t="s">
        <v>85</v>
      </c>
      <c r="AY356" s="26" t="s">
        <v>208</v>
      </c>
      <c r="BE356" s="247">
        <f>IF(N356="základní",J356,0)</f>
        <v>0</v>
      </c>
      <c r="BF356" s="247">
        <f>IF(N356="snížená",J356,0)</f>
        <v>0</v>
      </c>
      <c r="BG356" s="247">
        <f>IF(N356="zákl. přenesená",J356,0)</f>
        <v>0</v>
      </c>
      <c r="BH356" s="247">
        <f>IF(N356="sníž. přenesená",J356,0)</f>
        <v>0</v>
      </c>
      <c r="BI356" s="247">
        <f>IF(N356="nulová",J356,0)</f>
        <v>0</v>
      </c>
      <c r="BJ356" s="26" t="s">
        <v>18</v>
      </c>
      <c r="BK356" s="247">
        <f>ROUND(I356*H356,2)</f>
        <v>0</v>
      </c>
      <c r="BL356" s="26" t="s">
        <v>300</v>
      </c>
      <c r="BM356" s="26" t="s">
        <v>3516</v>
      </c>
    </row>
    <row r="357" spans="2:65" s="1" customFormat="1" ht="25.5" customHeight="1">
      <c r="B357" s="48"/>
      <c r="C357" s="236" t="s">
        <v>895</v>
      </c>
      <c r="D357" s="236" t="s">
        <v>210</v>
      </c>
      <c r="E357" s="237" t="s">
        <v>2279</v>
      </c>
      <c r="F357" s="238" t="s">
        <v>2280</v>
      </c>
      <c r="G357" s="239" t="s">
        <v>227</v>
      </c>
      <c r="H357" s="240">
        <v>8</v>
      </c>
      <c r="I357" s="241"/>
      <c r="J357" s="242">
        <f>ROUND(I357*H357,2)</f>
        <v>0</v>
      </c>
      <c r="K357" s="238" t="s">
        <v>242</v>
      </c>
      <c r="L357" s="74"/>
      <c r="M357" s="243" t="s">
        <v>22</v>
      </c>
      <c r="N357" s="244" t="s">
        <v>47</v>
      </c>
      <c r="O357" s="49"/>
      <c r="P357" s="245">
        <f>O357*H357</f>
        <v>0</v>
      </c>
      <c r="Q357" s="245">
        <v>0.00167</v>
      </c>
      <c r="R357" s="245">
        <f>Q357*H357</f>
        <v>0.01336</v>
      </c>
      <c r="S357" s="245">
        <v>0</v>
      </c>
      <c r="T357" s="246">
        <f>S357*H357</f>
        <v>0</v>
      </c>
      <c r="AR357" s="26" t="s">
        <v>300</v>
      </c>
      <c r="AT357" s="26" t="s">
        <v>210</v>
      </c>
      <c r="AU357" s="26" t="s">
        <v>85</v>
      </c>
      <c r="AY357" s="26" t="s">
        <v>208</v>
      </c>
      <c r="BE357" s="247">
        <f>IF(N357="základní",J357,0)</f>
        <v>0</v>
      </c>
      <c r="BF357" s="247">
        <f>IF(N357="snížená",J357,0)</f>
        <v>0</v>
      </c>
      <c r="BG357" s="247">
        <f>IF(N357="zákl. přenesená",J357,0)</f>
        <v>0</v>
      </c>
      <c r="BH357" s="247">
        <f>IF(N357="sníž. přenesená",J357,0)</f>
        <v>0</v>
      </c>
      <c r="BI357" s="247">
        <f>IF(N357="nulová",J357,0)</f>
        <v>0</v>
      </c>
      <c r="BJ357" s="26" t="s">
        <v>18</v>
      </c>
      <c r="BK357" s="247">
        <f>ROUND(I357*H357,2)</f>
        <v>0</v>
      </c>
      <c r="BL357" s="26" t="s">
        <v>300</v>
      </c>
      <c r="BM357" s="26" t="s">
        <v>3517</v>
      </c>
    </row>
    <row r="358" spans="2:51" s="14" customFormat="1" ht="13.5">
      <c r="B358" s="273"/>
      <c r="C358" s="274"/>
      <c r="D358" s="248" t="s">
        <v>218</v>
      </c>
      <c r="E358" s="275" t="s">
        <v>22</v>
      </c>
      <c r="F358" s="276" t="s">
        <v>2277</v>
      </c>
      <c r="G358" s="274"/>
      <c r="H358" s="275" t="s">
        <v>22</v>
      </c>
      <c r="I358" s="277"/>
      <c r="J358" s="274"/>
      <c r="K358" s="274"/>
      <c r="L358" s="278"/>
      <c r="M358" s="279"/>
      <c r="N358" s="280"/>
      <c r="O358" s="280"/>
      <c r="P358" s="280"/>
      <c r="Q358" s="280"/>
      <c r="R358" s="280"/>
      <c r="S358" s="280"/>
      <c r="T358" s="281"/>
      <c r="AT358" s="282" t="s">
        <v>218</v>
      </c>
      <c r="AU358" s="282" t="s">
        <v>85</v>
      </c>
      <c r="AV358" s="14" t="s">
        <v>18</v>
      </c>
      <c r="AW358" s="14" t="s">
        <v>39</v>
      </c>
      <c r="AX358" s="14" t="s">
        <v>76</v>
      </c>
      <c r="AY358" s="282" t="s">
        <v>208</v>
      </c>
    </row>
    <row r="359" spans="2:51" s="12" customFormat="1" ht="13.5">
      <c r="B359" s="251"/>
      <c r="C359" s="252"/>
      <c r="D359" s="248" t="s">
        <v>218</v>
      </c>
      <c r="E359" s="253" t="s">
        <v>22</v>
      </c>
      <c r="F359" s="254" t="s">
        <v>250</v>
      </c>
      <c r="G359" s="252"/>
      <c r="H359" s="255">
        <v>8</v>
      </c>
      <c r="I359" s="256"/>
      <c r="J359" s="252"/>
      <c r="K359" s="252"/>
      <c r="L359" s="257"/>
      <c r="M359" s="258"/>
      <c r="N359" s="259"/>
      <c r="O359" s="259"/>
      <c r="P359" s="259"/>
      <c r="Q359" s="259"/>
      <c r="R359" s="259"/>
      <c r="S359" s="259"/>
      <c r="T359" s="260"/>
      <c r="AT359" s="261" t="s">
        <v>218</v>
      </c>
      <c r="AU359" s="261" t="s">
        <v>85</v>
      </c>
      <c r="AV359" s="12" t="s">
        <v>85</v>
      </c>
      <c r="AW359" s="12" t="s">
        <v>39</v>
      </c>
      <c r="AX359" s="12" t="s">
        <v>18</v>
      </c>
      <c r="AY359" s="261" t="s">
        <v>208</v>
      </c>
    </row>
    <row r="360" spans="2:65" s="1" customFormat="1" ht="25.5" customHeight="1">
      <c r="B360" s="48"/>
      <c r="C360" s="236" t="s">
        <v>902</v>
      </c>
      <c r="D360" s="236" t="s">
        <v>210</v>
      </c>
      <c r="E360" s="237" t="s">
        <v>2129</v>
      </c>
      <c r="F360" s="238" t="s">
        <v>3518</v>
      </c>
      <c r="G360" s="239" t="s">
        <v>227</v>
      </c>
      <c r="H360" s="240">
        <v>40</v>
      </c>
      <c r="I360" s="241"/>
      <c r="J360" s="242">
        <f>ROUND(I360*H360,2)</f>
        <v>0</v>
      </c>
      <c r="K360" s="238" t="s">
        <v>214</v>
      </c>
      <c r="L360" s="74"/>
      <c r="M360" s="243" t="s">
        <v>22</v>
      </c>
      <c r="N360" s="244" t="s">
        <v>47</v>
      </c>
      <c r="O360" s="49"/>
      <c r="P360" s="245">
        <f>O360*H360</f>
        <v>0</v>
      </c>
      <c r="Q360" s="245">
        <v>0.00111</v>
      </c>
      <c r="R360" s="245">
        <f>Q360*H360</f>
        <v>0.0444</v>
      </c>
      <c r="S360" s="245">
        <v>0</v>
      </c>
      <c r="T360" s="246">
        <f>S360*H360</f>
        <v>0</v>
      </c>
      <c r="AR360" s="26" t="s">
        <v>300</v>
      </c>
      <c r="AT360" s="26" t="s">
        <v>210</v>
      </c>
      <c r="AU360" s="26" t="s">
        <v>85</v>
      </c>
      <c r="AY360" s="26" t="s">
        <v>208</v>
      </c>
      <c r="BE360" s="247">
        <f>IF(N360="základní",J360,0)</f>
        <v>0</v>
      </c>
      <c r="BF360" s="247">
        <f>IF(N360="snížená",J360,0)</f>
        <v>0</v>
      </c>
      <c r="BG360" s="247">
        <f>IF(N360="zákl. přenesená",J360,0)</f>
        <v>0</v>
      </c>
      <c r="BH360" s="247">
        <f>IF(N360="sníž. přenesená",J360,0)</f>
        <v>0</v>
      </c>
      <c r="BI360" s="247">
        <f>IF(N360="nulová",J360,0)</f>
        <v>0</v>
      </c>
      <c r="BJ360" s="26" t="s">
        <v>18</v>
      </c>
      <c r="BK360" s="247">
        <f>ROUND(I360*H360,2)</f>
        <v>0</v>
      </c>
      <c r="BL360" s="26" t="s">
        <v>300</v>
      </c>
      <c r="BM360" s="26" t="s">
        <v>3519</v>
      </c>
    </row>
    <row r="361" spans="2:51" s="12" customFormat="1" ht="13.5">
      <c r="B361" s="251"/>
      <c r="C361" s="252"/>
      <c r="D361" s="248" t="s">
        <v>218</v>
      </c>
      <c r="E361" s="252"/>
      <c r="F361" s="254" t="s">
        <v>3520</v>
      </c>
      <c r="G361" s="252"/>
      <c r="H361" s="255">
        <v>40</v>
      </c>
      <c r="I361" s="256"/>
      <c r="J361" s="252"/>
      <c r="K361" s="252"/>
      <c r="L361" s="257"/>
      <c r="M361" s="258"/>
      <c r="N361" s="259"/>
      <c r="O361" s="259"/>
      <c r="P361" s="259"/>
      <c r="Q361" s="259"/>
      <c r="R361" s="259"/>
      <c r="S361" s="259"/>
      <c r="T361" s="260"/>
      <c r="AT361" s="261" t="s">
        <v>218</v>
      </c>
      <c r="AU361" s="261" t="s">
        <v>85</v>
      </c>
      <c r="AV361" s="12" t="s">
        <v>85</v>
      </c>
      <c r="AW361" s="12" t="s">
        <v>6</v>
      </c>
      <c r="AX361" s="12" t="s">
        <v>18</v>
      </c>
      <c r="AY361" s="261" t="s">
        <v>208</v>
      </c>
    </row>
    <row r="362" spans="2:65" s="1" customFormat="1" ht="25.5" customHeight="1">
      <c r="B362" s="48"/>
      <c r="C362" s="236" t="s">
        <v>909</v>
      </c>
      <c r="D362" s="236" t="s">
        <v>210</v>
      </c>
      <c r="E362" s="237" t="s">
        <v>2141</v>
      </c>
      <c r="F362" s="238" t="s">
        <v>3521</v>
      </c>
      <c r="G362" s="239" t="s">
        <v>227</v>
      </c>
      <c r="H362" s="240">
        <v>29</v>
      </c>
      <c r="I362" s="241"/>
      <c r="J362" s="242">
        <f>ROUND(I362*H362,2)</f>
        <v>0</v>
      </c>
      <c r="K362" s="238" t="s">
        <v>214</v>
      </c>
      <c r="L362" s="74"/>
      <c r="M362" s="243" t="s">
        <v>22</v>
      </c>
      <c r="N362" s="244" t="s">
        <v>47</v>
      </c>
      <c r="O362" s="49"/>
      <c r="P362" s="245">
        <f>O362*H362</f>
        <v>0</v>
      </c>
      <c r="Q362" s="245">
        <v>0.00222</v>
      </c>
      <c r="R362" s="245">
        <f>Q362*H362</f>
        <v>0.06438</v>
      </c>
      <c r="S362" s="245">
        <v>0</v>
      </c>
      <c r="T362" s="246">
        <f>S362*H362</f>
        <v>0</v>
      </c>
      <c r="AR362" s="26" t="s">
        <v>300</v>
      </c>
      <c r="AT362" s="26" t="s">
        <v>210</v>
      </c>
      <c r="AU362" s="26" t="s">
        <v>85</v>
      </c>
      <c r="AY362" s="26" t="s">
        <v>208</v>
      </c>
      <c r="BE362" s="247">
        <f>IF(N362="základní",J362,0)</f>
        <v>0</v>
      </c>
      <c r="BF362" s="247">
        <f>IF(N362="snížená",J362,0)</f>
        <v>0</v>
      </c>
      <c r="BG362" s="247">
        <f>IF(N362="zákl. přenesená",J362,0)</f>
        <v>0</v>
      </c>
      <c r="BH362" s="247">
        <f>IF(N362="sníž. přenesená",J362,0)</f>
        <v>0</v>
      </c>
      <c r="BI362" s="247">
        <f>IF(N362="nulová",J362,0)</f>
        <v>0</v>
      </c>
      <c r="BJ362" s="26" t="s">
        <v>18</v>
      </c>
      <c r="BK362" s="247">
        <f>ROUND(I362*H362,2)</f>
        <v>0</v>
      </c>
      <c r="BL362" s="26" t="s">
        <v>300</v>
      </c>
      <c r="BM362" s="26" t="s">
        <v>3522</v>
      </c>
    </row>
    <row r="363" spans="2:51" s="12" customFormat="1" ht="13.5">
      <c r="B363" s="251"/>
      <c r="C363" s="252"/>
      <c r="D363" s="248" t="s">
        <v>218</v>
      </c>
      <c r="E363" s="252"/>
      <c r="F363" s="254" t="s">
        <v>3523</v>
      </c>
      <c r="G363" s="252"/>
      <c r="H363" s="255">
        <v>29</v>
      </c>
      <c r="I363" s="256"/>
      <c r="J363" s="252"/>
      <c r="K363" s="252"/>
      <c r="L363" s="257"/>
      <c r="M363" s="258"/>
      <c r="N363" s="259"/>
      <c r="O363" s="259"/>
      <c r="P363" s="259"/>
      <c r="Q363" s="259"/>
      <c r="R363" s="259"/>
      <c r="S363" s="259"/>
      <c r="T363" s="260"/>
      <c r="AT363" s="261" t="s">
        <v>218</v>
      </c>
      <c r="AU363" s="261" t="s">
        <v>85</v>
      </c>
      <c r="AV363" s="12" t="s">
        <v>85</v>
      </c>
      <c r="AW363" s="12" t="s">
        <v>6</v>
      </c>
      <c r="AX363" s="12" t="s">
        <v>18</v>
      </c>
      <c r="AY363" s="261" t="s">
        <v>208</v>
      </c>
    </row>
    <row r="364" spans="2:65" s="1" customFormat="1" ht="38.25" customHeight="1">
      <c r="B364" s="48"/>
      <c r="C364" s="236" t="s">
        <v>915</v>
      </c>
      <c r="D364" s="236" t="s">
        <v>210</v>
      </c>
      <c r="E364" s="237" t="s">
        <v>3524</v>
      </c>
      <c r="F364" s="238" t="s">
        <v>3525</v>
      </c>
      <c r="G364" s="239" t="s">
        <v>2043</v>
      </c>
      <c r="H364" s="307"/>
      <c r="I364" s="241"/>
      <c r="J364" s="242">
        <f>ROUND(I364*H364,2)</f>
        <v>0</v>
      </c>
      <c r="K364" s="238" t="s">
        <v>214</v>
      </c>
      <c r="L364" s="74"/>
      <c r="M364" s="243" t="s">
        <v>22</v>
      </c>
      <c r="N364" s="244" t="s">
        <v>47</v>
      </c>
      <c r="O364" s="49"/>
      <c r="P364" s="245">
        <f>O364*H364</f>
        <v>0</v>
      </c>
      <c r="Q364" s="245">
        <v>0</v>
      </c>
      <c r="R364" s="245">
        <f>Q364*H364</f>
        <v>0</v>
      </c>
      <c r="S364" s="245">
        <v>0</v>
      </c>
      <c r="T364" s="246">
        <f>S364*H364</f>
        <v>0</v>
      </c>
      <c r="AR364" s="26" t="s">
        <v>300</v>
      </c>
      <c r="AT364" s="26" t="s">
        <v>210</v>
      </c>
      <c r="AU364" s="26" t="s">
        <v>85</v>
      </c>
      <c r="AY364" s="26" t="s">
        <v>208</v>
      </c>
      <c r="BE364" s="247">
        <f>IF(N364="základní",J364,0)</f>
        <v>0</v>
      </c>
      <c r="BF364" s="247">
        <f>IF(N364="snížená",J364,0)</f>
        <v>0</v>
      </c>
      <c r="BG364" s="247">
        <f>IF(N364="zákl. přenesená",J364,0)</f>
        <v>0</v>
      </c>
      <c r="BH364" s="247">
        <f>IF(N364="sníž. přenesená",J364,0)</f>
        <v>0</v>
      </c>
      <c r="BI364" s="247">
        <f>IF(N364="nulová",J364,0)</f>
        <v>0</v>
      </c>
      <c r="BJ364" s="26" t="s">
        <v>18</v>
      </c>
      <c r="BK364" s="247">
        <f>ROUND(I364*H364,2)</f>
        <v>0</v>
      </c>
      <c r="BL364" s="26" t="s">
        <v>300</v>
      </c>
      <c r="BM364" s="26" t="s">
        <v>3526</v>
      </c>
    </row>
    <row r="365" spans="2:47" s="1" customFormat="1" ht="13.5">
      <c r="B365" s="48"/>
      <c r="C365" s="76"/>
      <c r="D365" s="248" t="s">
        <v>216</v>
      </c>
      <c r="E365" s="76"/>
      <c r="F365" s="249" t="s">
        <v>2154</v>
      </c>
      <c r="G365" s="76"/>
      <c r="H365" s="76"/>
      <c r="I365" s="206"/>
      <c r="J365" s="76"/>
      <c r="K365" s="76"/>
      <c r="L365" s="74"/>
      <c r="M365" s="250"/>
      <c r="N365" s="49"/>
      <c r="O365" s="49"/>
      <c r="P365" s="49"/>
      <c r="Q365" s="49"/>
      <c r="R365" s="49"/>
      <c r="S365" s="49"/>
      <c r="T365" s="97"/>
      <c r="AT365" s="26" t="s">
        <v>216</v>
      </c>
      <c r="AU365" s="26" t="s">
        <v>85</v>
      </c>
    </row>
    <row r="366" spans="2:63" s="11" customFormat="1" ht="29.85" customHeight="1">
      <c r="B366" s="220"/>
      <c r="C366" s="221"/>
      <c r="D366" s="222" t="s">
        <v>75</v>
      </c>
      <c r="E366" s="234" t="s">
        <v>2155</v>
      </c>
      <c r="F366" s="234" t="s">
        <v>2156</v>
      </c>
      <c r="G366" s="221"/>
      <c r="H366" s="221"/>
      <c r="I366" s="224"/>
      <c r="J366" s="235">
        <f>BK366</f>
        <v>0</v>
      </c>
      <c r="K366" s="221"/>
      <c r="L366" s="226"/>
      <c r="M366" s="227"/>
      <c r="N366" s="228"/>
      <c r="O366" s="228"/>
      <c r="P366" s="229">
        <f>SUM(P367:P386)</f>
        <v>0</v>
      </c>
      <c r="Q366" s="228"/>
      <c r="R366" s="229">
        <f>SUM(R367:R386)</f>
        <v>0.949125</v>
      </c>
      <c r="S366" s="228"/>
      <c r="T366" s="230">
        <f>SUM(T367:T386)</f>
        <v>0</v>
      </c>
      <c r="AR366" s="231" t="s">
        <v>85</v>
      </c>
      <c r="AT366" s="232" t="s">
        <v>75</v>
      </c>
      <c r="AU366" s="232" t="s">
        <v>18</v>
      </c>
      <c r="AY366" s="231" t="s">
        <v>208</v>
      </c>
      <c r="BK366" s="233">
        <f>SUM(BK367:BK386)</f>
        <v>0</v>
      </c>
    </row>
    <row r="367" spans="2:65" s="1" customFormat="1" ht="38.25" customHeight="1">
      <c r="B367" s="48"/>
      <c r="C367" s="236" t="s">
        <v>920</v>
      </c>
      <c r="D367" s="236" t="s">
        <v>210</v>
      </c>
      <c r="E367" s="237" t="s">
        <v>2192</v>
      </c>
      <c r="F367" s="238" t="s">
        <v>3527</v>
      </c>
      <c r="G367" s="239" t="s">
        <v>213</v>
      </c>
      <c r="H367" s="240">
        <v>36.45</v>
      </c>
      <c r="I367" s="241"/>
      <c r="J367" s="242">
        <f>ROUND(I367*H367,2)</f>
        <v>0</v>
      </c>
      <c r="K367" s="238" t="s">
        <v>214</v>
      </c>
      <c r="L367" s="74"/>
      <c r="M367" s="243" t="s">
        <v>22</v>
      </c>
      <c r="N367" s="244" t="s">
        <v>47</v>
      </c>
      <c r="O367" s="49"/>
      <c r="P367" s="245">
        <f>O367*H367</f>
        <v>0</v>
      </c>
      <c r="Q367" s="245">
        <v>0.006</v>
      </c>
      <c r="R367" s="245">
        <f>Q367*H367</f>
        <v>0.21870000000000003</v>
      </c>
      <c r="S367" s="245">
        <v>0</v>
      </c>
      <c r="T367" s="246">
        <f>S367*H367</f>
        <v>0</v>
      </c>
      <c r="AR367" s="26" t="s">
        <v>300</v>
      </c>
      <c r="AT367" s="26" t="s">
        <v>210</v>
      </c>
      <c r="AU367" s="26" t="s">
        <v>85</v>
      </c>
      <c r="AY367" s="26" t="s">
        <v>208</v>
      </c>
      <c r="BE367" s="247">
        <f>IF(N367="základní",J367,0)</f>
        <v>0</v>
      </c>
      <c r="BF367" s="247">
        <f>IF(N367="snížená",J367,0)</f>
        <v>0</v>
      </c>
      <c r="BG367" s="247">
        <f>IF(N367="zákl. přenesená",J367,0)</f>
        <v>0</v>
      </c>
      <c r="BH367" s="247">
        <f>IF(N367="sníž. přenesená",J367,0)</f>
        <v>0</v>
      </c>
      <c r="BI367" s="247">
        <f>IF(N367="nulová",J367,0)</f>
        <v>0</v>
      </c>
      <c r="BJ367" s="26" t="s">
        <v>18</v>
      </c>
      <c r="BK367" s="247">
        <f>ROUND(I367*H367,2)</f>
        <v>0</v>
      </c>
      <c r="BL367" s="26" t="s">
        <v>300</v>
      </c>
      <c r="BM367" s="26" t="s">
        <v>3528</v>
      </c>
    </row>
    <row r="368" spans="2:47" s="1" customFormat="1" ht="13.5">
      <c r="B368" s="48"/>
      <c r="C368" s="76"/>
      <c r="D368" s="248" t="s">
        <v>216</v>
      </c>
      <c r="E368" s="76"/>
      <c r="F368" s="249" t="s">
        <v>2195</v>
      </c>
      <c r="G368" s="76"/>
      <c r="H368" s="76"/>
      <c r="I368" s="206"/>
      <c r="J368" s="76"/>
      <c r="K368" s="76"/>
      <c r="L368" s="74"/>
      <c r="M368" s="250"/>
      <c r="N368" s="49"/>
      <c r="O368" s="49"/>
      <c r="P368" s="49"/>
      <c r="Q368" s="49"/>
      <c r="R368" s="49"/>
      <c r="S368" s="49"/>
      <c r="T368" s="97"/>
      <c r="AT368" s="26" t="s">
        <v>216</v>
      </c>
      <c r="AU368" s="26" t="s">
        <v>85</v>
      </c>
    </row>
    <row r="369" spans="2:51" s="12" customFormat="1" ht="13.5">
      <c r="B369" s="251"/>
      <c r="C369" s="252"/>
      <c r="D369" s="248" t="s">
        <v>218</v>
      </c>
      <c r="E369" s="253" t="s">
        <v>22</v>
      </c>
      <c r="F369" s="254" t="s">
        <v>3487</v>
      </c>
      <c r="G369" s="252"/>
      <c r="H369" s="255">
        <v>26.3</v>
      </c>
      <c r="I369" s="256"/>
      <c r="J369" s="252"/>
      <c r="K369" s="252"/>
      <c r="L369" s="257"/>
      <c r="M369" s="258"/>
      <c r="N369" s="259"/>
      <c r="O369" s="259"/>
      <c r="P369" s="259"/>
      <c r="Q369" s="259"/>
      <c r="R369" s="259"/>
      <c r="S369" s="259"/>
      <c r="T369" s="260"/>
      <c r="AT369" s="261" t="s">
        <v>218</v>
      </c>
      <c r="AU369" s="261" t="s">
        <v>85</v>
      </c>
      <c r="AV369" s="12" t="s">
        <v>85</v>
      </c>
      <c r="AW369" s="12" t="s">
        <v>39</v>
      </c>
      <c r="AX369" s="12" t="s">
        <v>76</v>
      </c>
      <c r="AY369" s="261" t="s">
        <v>208</v>
      </c>
    </row>
    <row r="370" spans="2:51" s="12" customFormat="1" ht="13.5">
      <c r="B370" s="251"/>
      <c r="C370" s="252"/>
      <c r="D370" s="248" t="s">
        <v>218</v>
      </c>
      <c r="E370" s="253" t="s">
        <v>22</v>
      </c>
      <c r="F370" s="254" t="s">
        <v>3488</v>
      </c>
      <c r="G370" s="252"/>
      <c r="H370" s="255">
        <v>7.83</v>
      </c>
      <c r="I370" s="256"/>
      <c r="J370" s="252"/>
      <c r="K370" s="252"/>
      <c r="L370" s="257"/>
      <c r="M370" s="258"/>
      <c r="N370" s="259"/>
      <c r="O370" s="259"/>
      <c r="P370" s="259"/>
      <c r="Q370" s="259"/>
      <c r="R370" s="259"/>
      <c r="S370" s="259"/>
      <c r="T370" s="260"/>
      <c r="AT370" s="261" t="s">
        <v>218</v>
      </c>
      <c r="AU370" s="261" t="s">
        <v>85</v>
      </c>
      <c r="AV370" s="12" t="s">
        <v>85</v>
      </c>
      <c r="AW370" s="12" t="s">
        <v>39</v>
      </c>
      <c r="AX370" s="12" t="s">
        <v>76</v>
      </c>
      <c r="AY370" s="261" t="s">
        <v>208</v>
      </c>
    </row>
    <row r="371" spans="2:51" s="12" customFormat="1" ht="13.5">
      <c r="B371" s="251"/>
      <c r="C371" s="252"/>
      <c r="D371" s="248" t="s">
        <v>218</v>
      </c>
      <c r="E371" s="253" t="s">
        <v>22</v>
      </c>
      <c r="F371" s="254" t="s">
        <v>3489</v>
      </c>
      <c r="G371" s="252"/>
      <c r="H371" s="255">
        <v>2.32</v>
      </c>
      <c r="I371" s="256"/>
      <c r="J371" s="252"/>
      <c r="K371" s="252"/>
      <c r="L371" s="257"/>
      <c r="M371" s="258"/>
      <c r="N371" s="259"/>
      <c r="O371" s="259"/>
      <c r="P371" s="259"/>
      <c r="Q371" s="259"/>
      <c r="R371" s="259"/>
      <c r="S371" s="259"/>
      <c r="T371" s="260"/>
      <c r="AT371" s="261" t="s">
        <v>218</v>
      </c>
      <c r="AU371" s="261" t="s">
        <v>85</v>
      </c>
      <c r="AV371" s="12" t="s">
        <v>85</v>
      </c>
      <c r="AW371" s="12" t="s">
        <v>39</v>
      </c>
      <c r="AX371" s="12" t="s">
        <v>76</v>
      </c>
      <c r="AY371" s="261" t="s">
        <v>208</v>
      </c>
    </row>
    <row r="372" spans="2:51" s="13" customFormat="1" ht="13.5">
      <c r="B372" s="262"/>
      <c r="C372" s="263"/>
      <c r="D372" s="248" t="s">
        <v>218</v>
      </c>
      <c r="E372" s="264" t="s">
        <v>22</v>
      </c>
      <c r="F372" s="265" t="s">
        <v>259</v>
      </c>
      <c r="G372" s="263"/>
      <c r="H372" s="266">
        <v>36.45</v>
      </c>
      <c r="I372" s="267"/>
      <c r="J372" s="263"/>
      <c r="K372" s="263"/>
      <c r="L372" s="268"/>
      <c r="M372" s="269"/>
      <c r="N372" s="270"/>
      <c r="O372" s="270"/>
      <c r="P372" s="270"/>
      <c r="Q372" s="270"/>
      <c r="R372" s="270"/>
      <c r="S372" s="270"/>
      <c r="T372" s="271"/>
      <c r="AT372" s="272" t="s">
        <v>218</v>
      </c>
      <c r="AU372" s="272" t="s">
        <v>85</v>
      </c>
      <c r="AV372" s="13" t="s">
        <v>121</v>
      </c>
      <c r="AW372" s="13" t="s">
        <v>39</v>
      </c>
      <c r="AX372" s="13" t="s">
        <v>18</v>
      </c>
      <c r="AY372" s="272" t="s">
        <v>208</v>
      </c>
    </row>
    <row r="373" spans="2:65" s="1" customFormat="1" ht="38.25" customHeight="1">
      <c r="B373" s="48"/>
      <c r="C373" s="236" t="s">
        <v>941</v>
      </c>
      <c r="D373" s="236" t="s">
        <v>210</v>
      </c>
      <c r="E373" s="237" t="s">
        <v>3529</v>
      </c>
      <c r="F373" s="238" t="s">
        <v>3530</v>
      </c>
      <c r="G373" s="239" t="s">
        <v>213</v>
      </c>
      <c r="H373" s="240">
        <v>152.54</v>
      </c>
      <c r="I373" s="241"/>
      <c r="J373" s="242">
        <f>ROUND(I373*H373,2)</f>
        <v>0</v>
      </c>
      <c r="K373" s="238" t="s">
        <v>22</v>
      </c>
      <c r="L373" s="74"/>
      <c r="M373" s="243" t="s">
        <v>22</v>
      </c>
      <c r="N373" s="244" t="s">
        <v>47</v>
      </c>
      <c r="O373" s="49"/>
      <c r="P373" s="245">
        <f>O373*H373</f>
        <v>0</v>
      </c>
      <c r="Q373" s="245">
        <v>0</v>
      </c>
      <c r="R373" s="245">
        <f>Q373*H373</f>
        <v>0</v>
      </c>
      <c r="S373" s="245">
        <v>0</v>
      </c>
      <c r="T373" s="246">
        <f>S373*H373</f>
        <v>0</v>
      </c>
      <c r="AR373" s="26" t="s">
        <v>300</v>
      </c>
      <c r="AT373" s="26" t="s">
        <v>210</v>
      </c>
      <c r="AU373" s="26" t="s">
        <v>85</v>
      </c>
      <c r="AY373" s="26" t="s">
        <v>208</v>
      </c>
      <c r="BE373" s="247">
        <f>IF(N373="základní",J373,0)</f>
        <v>0</v>
      </c>
      <c r="BF373" s="247">
        <f>IF(N373="snížená",J373,0)</f>
        <v>0</v>
      </c>
      <c r="BG373" s="247">
        <f>IF(N373="zákl. přenesená",J373,0)</f>
        <v>0</v>
      </c>
      <c r="BH373" s="247">
        <f>IF(N373="sníž. přenesená",J373,0)</f>
        <v>0</v>
      </c>
      <c r="BI373" s="247">
        <f>IF(N373="nulová",J373,0)</f>
        <v>0</v>
      </c>
      <c r="BJ373" s="26" t="s">
        <v>18</v>
      </c>
      <c r="BK373" s="247">
        <f>ROUND(I373*H373,2)</f>
        <v>0</v>
      </c>
      <c r="BL373" s="26" t="s">
        <v>300</v>
      </c>
      <c r="BM373" s="26" t="s">
        <v>3531</v>
      </c>
    </row>
    <row r="374" spans="2:51" s="14" customFormat="1" ht="13.5">
      <c r="B374" s="273"/>
      <c r="C374" s="274"/>
      <c r="D374" s="248" t="s">
        <v>218</v>
      </c>
      <c r="E374" s="275" t="s">
        <v>22</v>
      </c>
      <c r="F374" s="276" t="s">
        <v>3363</v>
      </c>
      <c r="G374" s="274"/>
      <c r="H374" s="275" t="s">
        <v>22</v>
      </c>
      <c r="I374" s="277"/>
      <c r="J374" s="274"/>
      <c r="K374" s="274"/>
      <c r="L374" s="278"/>
      <c r="M374" s="279"/>
      <c r="N374" s="280"/>
      <c r="O374" s="280"/>
      <c r="P374" s="280"/>
      <c r="Q374" s="280"/>
      <c r="R374" s="280"/>
      <c r="S374" s="280"/>
      <c r="T374" s="281"/>
      <c r="AT374" s="282" t="s">
        <v>218</v>
      </c>
      <c r="AU374" s="282" t="s">
        <v>85</v>
      </c>
      <c r="AV374" s="14" t="s">
        <v>18</v>
      </c>
      <c r="AW374" s="14" t="s">
        <v>39</v>
      </c>
      <c r="AX374" s="14" t="s">
        <v>76</v>
      </c>
      <c r="AY374" s="282" t="s">
        <v>208</v>
      </c>
    </row>
    <row r="375" spans="2:51" s="12" customFormat="1" ht="13.5">
      <c r="B375" s="251"/>
      <c r="C375" s="252"/>
      <c r="D375" s="248" t="s">
        <v>218</v>
      </c>
      <c r="E375" s="253" t="s">
        <v>22</v>
      </c>
      <c r="F375" s="254" t="s">
        <v>3486</v>
      </c>
      <c r="G375" s="252"/>
      <c r="H375" s="255">
        <v>76.27</v>
      </c>
      <c r="I375" s="256"/>
      <c r="J375" s="252"/>
      <c r="K375" s="252"/>
      <c r="L375" s="257"/>
      <c r="M375" s="258"/>
      <c r="N375" s="259"/>
      <c r="O375" s="259"/>
      <c r="P375" s="259"/>
      <c r="Q375" s="259"/>
      <c r="R375" s="259"/>
      <c r="S375" s="259"/>
      <c r="T375" s="260"/>
      <c r="AT375" s="261" t="s">
        <v>218</v>
      </c>
      <c r="AU375" s="261" t="s">
        <v>85</v>
      </c>
      <c r="AV375" s="12" t="s">
        <v>85</v>
      </c>
      <c r="AW375" s="12" t="s">
        <v>39</v>
      </c>
      <c r="AX375" s="12" t="s">
        <v>18</v>
      </c>
      <c r="AY375" s="261" t="s">
        <v>208</v>
      </c>
    </row>
    <row r="376" spans="2:51" s="12" customFormat="1" ht="13.5">
      <c r="B376" s="251"/>
      <c r="C376" s="252"/>
      <c r="D376" s="248" t="s">
        <v>218</v>
      </c>
      <c r="E376" s="252"/>
      <c r="F376" s="254" t="s">
        <v>3532</v>
      </c>
      <c r="G376" s="252"/>
      <c r="H376" s="255">
        <v>152.54</v>
      </c>
      <c r="I376" s="256"/>
      <c r="J376" s="252"/>
      <c r="K376" s="252"/>
      <c r="L376" s="257"/>
      <c r="M376" s="258"/>
      <c r="N376" s="259"/>
      <c r="O376" s="259"/>
      <c r="P376" s="259"/>
      <c r="Q376" s="259"/>
      <c r="R376" s="259"/>
      <c r="S376" s="259"/>
      <c r="T376" s="260"/>
      <c r="AT376" s="261" t="s">
        <v>218</v>
      </c>
      <c r="AU376" s="261" t="s">
        <v>85</v>
      </c>
      <c r="AV376" s="12" t="s">
        <v>85</v>
      </c>
      <c r="AW376" s="12" t="s">
        <v>6</v>
      </c>
      <c r="AX376" s="12" t="s">
        <v>18</v>
      </c>
      <c r="AY376" s="261" t="s">
        <v>208</v>
      </c>
    </row>
    <row r="377" spans="2:65" s="1" customFormat="1" ht="16.5" customHeight="1">
      <c r="B377" s="48"/>
      <c r="C377" s="286" t="s">
        <v>964</v>
      </c>
      <c r="D377" s="286" t="s">
        <v>468</v>
      </c>
      <c r="E377" s="287" t="s">
        <v>2176</v>
      </c>
      <c r="F377" s="288" t="s">
        <v>3533</v>
      </c>
      <c r="G377" s="289" t="s">
        <v>213</v>
      </c>
      <c r="H377" s="290">
        <v>243.475</v>
      </c>
      <c r="I377" s="291"/>
      <c r="J377" s="292">
        <f>ROUND(I377*H377,2)</f>
        <v>0</v>
      </c>
      <c r="K377" s="288" t="s">
        <v>242</v>
      </c>
      <c r="L377" s="293"/>
      <c r="M377" s="294" t="s">
        <v>22</v>
      </c>
      <c r="N377" s="295" t="s">
        <v>47</v>
      </c>
      <c r="O377" s="49"/>
      <c r="P377" s="245">
        <f>O377*H377</f>
        <v>0</v>
      </c>
      <c r="Q377" s="245">
        <v>0.003</v>
      </c>
      <c r="R377" s="245">
        <f>Q377*H377</f>
        <v>0.730425</v>
      </c>
      <c r="S377" s="245">
        <v>0</v>
      </c>
      <c r="T377" s="246">
        <f>S377*H377</f>
        <v>0</v>
      </c>
      <c r="AR377" s="26" t="s">
        <v>559</v>
      </c>
      <c r="AT377" s="26" t="s">
        <v>468</v>
      </c>
      <c r="AU377" s="26" t="s">
        <v>85</v>
      </c>
      <c r="AY377" s="26" t="s">
        <v>208</v>
      </c>
      <c r="BE377" s="247">
        <f>IF(N377="základní",J377,0)</f>
        <v>0</v>
      </c>
      <c r="BF377" s="247">
        <f>IF(N377="snížená",J377,0)</f>
        <v>0</v>
      </c>
      <c r="BG377" s="247">
        <f>IF(N377="zákl. přenesená",J377,0)</f>
        <v>0</v>
      </c>
      <c r="BH377" s="247">
        <f>IF(N377="sníž. přenesená",J377,0)</f>
        <v>0</v>
      </c>
      <c r="BI377" s="247">
        <f>IF(N377="nulová",J377,0)</f>
        <v>0</v>
      </c>
      <c r="BJ377" s="26" t="s">
        <v>18</v>
      </c>
      <c r="BK377" s="247">
        <f>ROUND(I377*H377,2)</f>
        <v>0</v>
      </c>
      <c r="BL377" s="26" t="s">
        <v>300</v>
      </c>
      <c r="BM377" s="26" t="s">
        <v>3534</v>
      </c>
    </row>
    <row r="378" spans="2:47" s="1" customFormat="1" ht="13.5">
      <c r="B378" s="48"/>
      <c r="C378" s="76"/>
      <c r="D378" s="248" t="s">
        <v>391</v>
      </c>
      <c r="E378" s="76"/>
      <c r="F378" s="249" t="s">
        <v>2179</v>
      </c>
      <c r="G378" s="76"/>
      <c r="H378" s="76"/>
      <c r="I378" s="206"/>
      <c r="J378" s="76"/>
      <c r="K378" s="76"/>
      <c r="L378" s="74"/>
      <c r="M378" s="250"/>
      <c r="N378" s="49"/>
      <c r="O378" s="49"/>
      <c r="P378" s="49"/>
      <c r="Q378" s="49"/>
      <c r="R378" s="49"/>
      <c r="S378" s="49"/>
      <c r="T378" s="97"/>
      <c r="AT378" s="26" t="s">
        <v>391</v>
      </c>
      <c r="AU378" s="26" t="s">
        <v>85</v>
      </c>
    </row>
    <row r="379" spans="2:51" s="12" customFormat="1" ht="13.5">
      <c r="B379" s="251"/>
      <c r="C379" s="252"/>
      <c r="D379" s="248" t="s">
        <v>218</v>
      </c>
      <c r="E379" s="253" t="s">
        <v>22</v>
      </c>
      <c r="F379" s="254" t="s">
        <v>3535</v>
      </c>
      <c r="G379" s="252"/>
      <c r="H379" s="255">
        <v>152.54</v>
      </c>
      <c r="I379" s="256"/>
      <c r="J379" s="252"/>
      <c r="K379" s="252"/>
      <c r="L379" s="257"/>
      <c r="M379" s="258"/>
      <c r="N379" s="259"/>
      <c r="O379" s="259"/>
      <c r="P379" s="259"/>
      <c r="Q379" s="259"/>
      <c r="R379" s="259"/>
      <c r="S379" s="259"/>
      <c r="T379" s="260"/>
      <c r="AT379" s="261" t="s">
        <v>218</v>
      </c>
      <c r="AU379" s="261" t="s">
        <v>85</v>
      </c>
      <c r="AV379" s="12" t="s">
        <v>85</v>
      </c>
      <c r="AW379" s="12" t="s">
        <v>39</v>
      </c>
      <c r="AX379" s="12" t="s">
        <v>76</v>
      </c>
      <c r="AY379" s="261" t="s">
        <v>208</v>
      </c>
    </row>
    <row r="380" spans="2:51" s="12" customFormat="1" ht="13.5">
      <c r="B380" s="251"/>
      <c r="C380" s="252"/>
      <c r="D380" s="248" t="s">
        <v>218</v>
      </c>
      <c r="E380" s="253" t="s">
        <v>22</v>
      </c>
      <c r="F380" s="254" t="s">
        <v>3536</v>
      </c>
      <c r="G380" s="252"/>
      <c r="H380" s="255">
        <v>52.6</v>
      </c>
      <c r="I380" s="256"/>
      <c r="J380" s="252"/>
      <c r="K380" s="252"/>
      <c r="L380" s="257"/>
      <c r="M380" s="258"/>
      <c r="N380" s="259"/>
      <c r="O380" s="259"/>
      <c r="P380" s="259"/>
      <c r="Q380" s="259"/>
      <c r="R380" s="259"/>
      <c r="S380" s="259"/>
      <c r="T380" s="260"/>
      <c r="AT380" s="261" t="s">
        <v>218</v>
      </c>
      <c r="AU380" s="261" t="s">
        <v>85</v>
      </c>
      <c r="AV380" s="12" t="s">
        <v>85</v>
      </c>
      <c r="AW380" s="12" t="s">
        <v>39</v>
      </c>
      <c r="AX380" s="12" t="s">
        <v>76</v>
      </c>
      <c r="AY380" s="261" t="s">
        <v>208</v>
      </c>
    </row>
    <row r="381" spans="2:51" s="12" customFormat="1" ht="13.5">
      <c r="B381" s="251"/>
      <c r="C381" s="252"/>
      <c r="D381" s="248" t="s">
        <v>218</v>
      </c>
      <c r="E381" s="253" t="s">
        <v>22</v>
      </c>
      <c r="F381" s="254" t="s">
        <v>3537</v>
      </c>
      <c r="G381" s="252"/>
      <c r="H381" s="255">
        <v>15.66</v>
      </c>
      <c r="I381" s="256"/>
      <c r="J381" s="252"/>
      <c r="K381" s="252"/>
      <c r="L381" s="257"/>
      <c r="M381" s="258"/>
      <c r="N381" s="259"/>
      <c r="O381" s="259"/>
      <c r="P381" s="259"/>
      <c r="Q381" s="259"/>
      <c r="R381" s="259"/>
      <c r="S381" s="259"/>
      <c r="T381" s="260"/>
      <c r="AT381" s="261" t="s">
        <v>218</v>
      </c>
      <c r="AU381" s="261" t="s">
        <v>85</v>
      </c>
      <c r="AV381" s="12" t="s">
        <v>85</v>
      </c>
      <c r="AW381" s="12" t="s">
        <v>39</v>
      </c>
      <c r="AX381" s="12" t="s">
        <v>76</v>
      </c>
      <c r="AY381" s="261" t="s">
        <v>208</v>
      </c>
    </row>
    <row r="382" spans="2:51" s="12" customFormat="1" ht="13.5">
      <c r="B382" s="251"/>
      <c r="C382" s="252"/>
      <c r="D382" s="248" t="s">
        <v>218</v>
      </c>
      <c r="E382" s="253" t="s">
        <v>22</v>
      </c>
      <c r="F382" s="254" t="s">
        <v>3538</v>
      </c>
      <c r="G382" s="252"/>
      <c r="H382" s="255">
        <v>4.64</v>
      </c>
      <c r="I382" s="256"/>
      <c r="J382" s="252"/>
      <c r="K382" s="252"/>
      <c r="L382" s="257"/>
      <c r="M382" s="258"/>
      <c r="N382" s="259"/>
      <c r="O382" s="259"/>
      <c r="P382" s="259"/>
      <c r="Q382" s="259"/>
      <c r="R382" s="259"/>
      <c r="S382" s="259"/>
      <c r="T382" s="260"/>
      <c r="AT382" s="261" t="s">
        <v>218</v>
      </c>
      <c r="AU382" s="261" t="s">
        <v>85</v>
      </c>
      <c r="AV382" s="12" t="s">
        <v>85</v>
      </c>
      <c r="AW382" s="12" t="s">
        <v>39</v>
      </c>
      <c r="AX382" s="12" t="s">
        <v>76</v>
      </c>
      <c r="AY382" s="261" t="s">
        <v>208</v>
      </c>
    </row>
    <row r="383" spans="2:51" s="13" customFormat="1" ht="13.5">
      <c r="B383" s="262"/>
      <c r="C383" s="263"/>
      <c r="D383" s="248" t="s">
        <v>218</v>
      </c>
      <c r="E383" s="264" t="s">
        <v>22</v>
      </c>
      <c r="F383" s="265" t="s">
        <v>259</v>
      </c>
      <c r="G383" s="263"/>
      <c r="H383" s="266">
        <v>225.44</v>
      </c>
      <c r="I383" s="267"/>
      <c r="J383" s="263"/>
      <c r="K383" s="263"/>
      <c r="L383" s="268"/>
      <c r="M383" s="269"/>
      <c r="N383" s="270"/>
      <c r="O383" s="270"/>
      <c r="P383" s="270"/>
      <c r="Q383" s="270"/>
      <c r="R383" s="270"/>
      <c r="S383" s="270"/>
      <c r="T383" s="271"/>
      <c r="AT383" s="272" t="s">
        <v>218</v>
      </c>
      <c r="AU383" s="272" t="s">
        <v>85</v>
      </c>
      <c r="AV383" s="13" t="s">
        <v>121</v>
      </c>
      <c r="AW383" s="13" t="s">
        <v>39</v>
      </c>
      <c r="AX383" s="13" t="s">
        <v>18</v>
      </c>
      <c r="AY383" s="272" t="s">
        <v>208</v>
      </c>
    </row>
    <row r="384" spans="2:51" s="12" customFormat="1" ht="13.5">
      <c r="B384" s="251"/>
      <c r="C384" s="252"/>
      <c r="D384" s="248" t="s">
        <v>218</v>
      </c>
      <c r="E384" s="252"/>
      <c r="F384" s="254" t="s">
        <v>3539</v>
      </c>
      <c r="G384" s="252"/>
      <c r="H384" s="255">
        <v>243.475</v>
      </c>
      <c r="I384" s="256"/>
      <c r="J384" s="252"/>
      <c r="K384" s="252"/>
      <c r="L384" s="257"/>
      <c r="M384" s="258"/>
      <c r="N384" s="259"/>
      <c r="O384" s="259"/>
      <c r="P384" s="259"/>
      <c r="Q384" s="259"/>
      <c r="R384" s="259"/>
      <c r="S384" s="259"/>
      <c r="T384" s="260"/>
      <c r="AT384" s="261" t="s">
        <v>218</v>
      </c>
      <c r="AU384" s="261" t="s">
        <v>85</v>
      </c>
      <c r="AV384" s="12" t="s">
        <v>85</v>
      </c>
      <c r="AW384" s="12" t="s">
        <v>6</v>
      </c>
      <c r="AX384" s="12" t="s">
        <v>18</v>
      </c>
      <c r="AY384" s="261" t="s">
        <v>208</v>
      </c>
    </row>
    <row r="385" spans="2:65" s="1" customFormat="1" ht="38.25" customHeight="1">
      <c r="B385" s="48"/>
      <c r="C385" s="236" t="s">
        <v>968</v>
      </c>
      <c r="D385" s="236" t="s">
        <v>210</v>
      </c>
      <c r="E385" s="237" t="s">
        <v>3540</v>
      </c>
      <c r="F385" s="238" t="s">
        <v>3541</v>
      </c>
      <c r="G385" s="239" t="s">
        <v>2043</v>
      </c>
      <c r="H385" s="307"/>
      <c r="I385" s="241"/>
      <c r="J385" s="242">
        <f>ROUND(I385*H385,2)</f>
        <v>0</v>
      </c>
      <c r="K385" s="238" t="s">
        <v>214</v>
      </c>
      <c r="L385" s="74"/>
      <c r="M385" s="243" t="s">
        <v>22</v>
      </c>
      <c r="N385" s="244" t="s">
        <v>47</v>
      </c>
      <c r="O385" s="49"/>
      <c r="P385" s="245">
        <f>O385*H385</f>
        <v>0</v>
      </c>
      <c r="Q385" s="245">
        <v>0</v>
      </c>
      <c r="R385" s="245">
        <f>Q385*H385</f>
        <v>0</v>
      </c>
      <c r="S385" s="245">
        <v>0</v>
      </c>
      <c r="T385" s="246">
        <f>S385*H385</f>
        <v>0</v>
      </c>
      <c r="AR385" s="26" t="s">
        <v>300</v>
      </c>
      <c r="AT385" s="26" t="s">
        <v>210</v>
      </c>
      <c r="AU385" s="26" t="s">
        <v>85</v>
      </c>
      <c r="AY385" s="26" t="s">
        <v>208</v>
      </c>
      <c r="BE385" s="247">
        <f>IF(N385="základní",J385,0)</f>
        <v>0</v>
      </c>
      <c r="BF385" s="247">
        <f>IF(N385="snížená",J385,0)</f>
        <v>0</v>
      </c>
      <c r="BG385" s="247">
        <f>IF(N385="zákl. přenesená",J385,0)</f>
        <v>0</v>
      </c>
      <c r="BH385" s="247">
        <f>IF(N385="sníž. přenesená",J385,0)</f>
        <v>0</v>
      </c>
      <c r="BI385" s="247">
        <f>IF(N385="nulová",J385,0)</f>
        <v>0</v>
      </c>
      <c r="BJ385" s="26" t="s">
        <v>18</v>
      </c>
      <c r="BK385" s="247">
        <f>ROUND(I385*H385,2)</f>
        <v>0</v>
      </c>
      <c r="BL385" s="26" t="s">
        <v>300</v>
      </c>
      <c r="BM385" s="26" t="s">
        <v>3542</v>
      </c>
    </row>
    <row r="386" spans="2:47" s="1" customFormat="1" ht="13.5">
      <c r="B386" s="48"/>
      <c r="C386" s="76"/>
      <c r="D386" s="248" t="s">
        <v>216</v>
      </c>
      <c r="E386" s="76"/>
      <c r="F386" s="249" t="s">
        <v>2229</v>
      </c>
      <c r="G386" s="76"/>
      <c r="H386" s="76"/>
      <c r="I386" s="206"/>
      <c r="J386" s="76"/>
      <c r="K386" s="76"/>
      <c r="L386" s="74"/>
      <c r="M386" s="250"/>
      <c r="N386" s="49"/>
      <c r="O386" s="49"/>
      <c r="P386" s="49"/>
      <c r="Q386" s="49"/>
      <c r="R386" s="49"/>
      <c r="S386" s="49"/>
      <c r="T386" s="97"/>
      <c r="AT386" s="26" t="s">
        <v>216</v>
      </c>
      <c r="AU386" s="26" t="s">
        <v>85</v>
      </c>
    </row>
    <row r="387" spans="2:63" s="11" customFormat="1" ht="29.85" customHeight="1">
      <c r="B387" s="220"/>
      <c r="C387" s="221"/>
      <c r="D387" s="222" t="s">
        <v>75</v>
      </c>
      <c r="E387" s="234" t="s">
        <v>2297</v>
      </c>
      <c r="F387" s="234" t="s">
        <v>2298</v>
      </c>
      <c r="G387" s="221"/>
      <c r="H387" s="221"/>
      <c r="I387" s="224"/>
      <c r="J387" s="235">
        <f>BK387</f>
        <v>0</v>
      </c>
      <c r="K387" s="221"/>
      <c r="L387" s="226"/>
      <c r="M387" s="227"/>
      <c r="N387" s="228"/>
      <c r="O387" s="228"/>
      <c r="P387" s="229">
        <f>SUM(P388:P408)</f>
        <v>0</v>
      </c>
      <c r="Q387" s="228"/>
      <c r="R387" s="229">
        <f>SUM(R388:R408)</f>
        <v>2.94253334</v>
      </c>
      <c r="S387" s="228"/>
      <c r="T387" s="230">
        <f>SUM(T388:T408)</f>
        <v>0</v>
      </c>
      <c r="AR387" s="231" t="s">
        <v>85</v>
      </c>
      <c r="AT387" s="232" t="s">
        <v>75</v>
      </c>
      <c r="AU387" s="232" t="s">
        <v>18</v>
      </c>
      <c r="AY387" s="231" t="s">
        <v>208</v>
      </c>
      <c r="BK387" s="233">
        <f>SUM(BK388:BK408)</f>
        <v>0</v>
      </c>
    </row>
    <row r="388" spans="2:65" s="1" customFormat="1" ht="25.5" customHeight="1">
      <c r="B388" s="48"/>
      <c r="C388" s="236" t="s">
        <v>972</v>
      </c>
      <c r="D388" s="236" t="s">
        <v>210</v>
      </c>
      <c r="E388" s="237" t="s">
        <v>3543</v>
      </c>
      <c r="F388" s="238" t="s">
        <v>3544</v>
      </c>
      <c r="G388" s="239" t="s">
        <v>213</v>
      </c>
      <c r="H388" s="240">
        <v>162.44</v>
      </c>
      <c r="I388" s="241"/>
      <c r="J388" s="242">
        <f>ROUND(I388*H388,2)</f>
        <v>0</v>
      </c>
      <c r="K388" s="238" t="s">
        <v>242</v>
      </c>
      <c r="L388" s="74"/>
      <c r="M388" s="243" t="s">
        <v>22</v>
      </c>
      <c r="N388" s="244" t="s">
        <v>47</v>
      </c>
      <c r="O388" s="49"/>
      <c r="P388" s="245">
        <f>O388*H388</f>
        <v>0</v>
      </c>
      <c r="Q388" s="245">
        <v>0.00948</v>
      </c>
      <c r="R388" s="245">
        <f>Q388*H388</f>
        <v>1.5399312</v>
      </c>
      <c r="S388" s="245">
        <v>0</v>
      </c>
      <c r="T388" s="246">
        <f>S388*H388</f>
        <v>0</v>
      </c>
      <c r="AR388" s="26" t="s">
        <v>300</v>
      </c>
      <c r="AT388" s="26" t="s">
        <v>210</v>
      </c>
      <c r="AU388" s="26" t="s">
        <v>85</v>
      </c>
      <c r="AY388" s="26" t="s">
        <v>208</v>
      </c>
      <c r="BE388" s="247">
        <f>IF(N388="základní",J388,0)</f>
        <v>0</v>
      </c>
      <c r="BF388" s="247">
        <f>IF(N388="snížená",J388,0)</f>
        <v>0</v>
      </c>
      <c r="BG388" s="247">
        <f>IF(N388="zákl. přenesená",J388,0)</f>
        <v>0</v>
      </c>
      <c r="BH388" s="247">
        <f>IF(N388="sníž. přenesená",J388,0)</f>
        <v>0</v>
      </c>
      <c r="BI388" s="247">
        <f>IF(N388="nulová",J388,0)</f>
        <v>0</v>
      </c>
      <c r="BJ388" s="26" t="s">
        <v>18</v>
      </c>
      <c r="BK388" s="247">
        <f>ROUND(I388*H388,2)</f>
        <v>0</v>
      </c>
      <c r="BL388" s="26" t="s">
        <v>300</v>
      </c>
      <c r="BM388" s="26" t="s">
        <v>3545</v>
      </c>
    </row>
    <row r="389" spans="2:51" s="12" customFormat="1" ht="13.5">
      <c r="B389" s="251"/>
      <c r="C389" s="252"/>
      <c r="D389" s="248" t="s">
        <v>218</v>
      </c>
      <c r="E389" s="253" t="s">
        <v>22</v>
      </c>
      <c r="F389" s="254" t="s">
        <v>3546</v>
      </c>
      <c r="G389" s="252"/>
      <c r="H389" s="255">
        <v>73.36</v>
      </c>
      <c r="I389" s="256"/>
      <c r="J389" s="252"/>
      <c r="K389" s="252"/>
      <c r="L389" s="257"/>
      <c r="M389" s="258"/>
      <c r="N389" s="259"/>
      <c r="O389" s="259"/>
      <c r="P389" s="259"/>
      <c r="Q389" s="259"/>
      <c r="R389" s="259"/>
      <c r="S389" s="259"/>
      <c r="T389" s="260"/>
      <c r="AT389" s="261" t="s">
        <v>218</v>
      </c>
      <c r="AU389" s="261" t="s">
        <v>85</v>
      </c>
      <c r="AV389" s="12" t="s">
        <v>85</v>
      </c>
      <c r="AW389" s="12" t="s">
        <v>39</v>
      </c>
      <c r="AX389" s="12" t="s">
        <v>76</v>
      </c>
      <c r="AY389" s="261" t="s">
        <v>208</v>
      </c>
    </row>
    <row r="390" spans="2:51" s="12" customFormat="1" ht="13.5">
      <c r="B390" s="251"/>
      <c r="C390" s="252"/>
      <c r="D390" s="248" t="s">
        <v>218</v>
      </c>
      <c r="E390" s="253" t="s">
        <v>22</v>
      </c>
      <c r="F390" s="254" t="s">
        <v>3547</v>
      </c>
      <c r="G390" s="252"/>
      <c r="H390" s="255">
        <v>89.08</v>
      </c>
      <c r="I390" s="256"/>
      <c r="J390" s="252"/>
      <c r="K390" s="252"/>
      <c r="L390" s="257"/>
      <c r="M390" s="258"/>
      <c r="N390" s="259"/>
      <c r="O390" s="259"/>
      <c r="P390" s="259"/>
      <c r="Q390" s="259"/>
      <c r="R390" s="259"/>
      <c r="S390" s="259"/>
      <c r="T390" s="260"/>
      <c r="AT390" s="261" t="s">
        <v>218</v>
      </c>
      <c r="AU390" s="261" t="s">
        <v>85</v>
      </c>
      <c r="AV390" s="12" t="s">
        <v>85</v>
      </c>
      <c r="AW390" s="12" t="s">
        <v>39</v>
      </c>
      <c r="AX390" s="12" t="s">
        <v>76</v>
      </c>
      <c r="AY390" s="261" t="s">
        <v>208</v>
      </c>
    </row>
    <row r="391" spans="2:51" s="13" customFormat="1" ht="13.5">
      <c r="B391" s="262"/>
      <c r="C391" s="263"/>
      <c r="D391" s="248" t="s">
        <v>218</v>
      </c>
      <c r="E391" s="264" t="s">
        <v>22</v>
      </c>
      <c r="F391" s="265" t="s">
        <v>259</v>
      </c>
      <c r="G391" s="263"/>
      <c r="H391" s="266">
        <v>162.44</v>
      </c>
      <c r="I391" s="267"/>
      <c r="J391" s="263"/>
      <c r="K391" s="263"/>
      <c r="L391" s="268"/>
      <c r="M391" s="269"/>
      <c r="N391" s="270"/>
      <c r="O391" s="270"/>
      <c r="P391" s="270"/>
      <c r="Q391" s="270"/>
      <c r="R391" s="270"/>
      <c r="S391" s="270"/>
      <c r="T391" s="271"/>
      <c r="AT391" s="272" t="s">
        <v>218</v>
      </c>
      <c r="AU391" s="272" t="s">
        <v>85</v>
      </c>
      <c r="AV391" s="13" t="s">
        <v>121</v>
      </c>
      <c r="AW391" s="13" t="s">
        <v>39</v>
      </c>
      <c r="AX391" s="13" t="s">
        <v>18</v>
      </c>
      <c r="AY391" s="272" t="s">
        <v>208</v>
      </c>
    </row>
    <row r="392" spans="2:65" s="1" customFormat="1" ht="16.5" customHeight="1">
      <c r="B392" s="48"/>
      <c r="C392" s="236" t="s">
        <v>976</v>
      </c>
      <c r="D392" s="236" t="s">
        <v>210</v>
      </c>
      <c r="E392" s="237" t="s">
        <v>3548</v>
      </c>
      <c r="F392" s="238" t="s">
        <v>3549</v>
      </c>
      <c r="G392" s="239" t="s">
        <v>269</v>
      </c>
      <c r="H392" s="240">
        <v>61.4</v>
      </c>
      <c r="I392" s="241"/>
      <c r="J392" s="242">
        <f>ROUND(I392*H392,2)</f>
        <v>0</v>
      </c>
      <c r="K392" s="238" t="s">
        <v>22</v>
      </c>
      <c r="L392" s="74"/>
      <c r="M392" s="243" t="s">
        <v>22</v>
      </c>
      <c r="N392" s="244" t="s">
        <v>47</v>
      </c>
      <c r="O392" s="49"/>
      <c r="P392" s="245">
        <f>O392*H392</f>
        <v>0</v>
      </c>
      <c r="Q392" s="245">
        <v>0.01152</v>
      </c>
      <c r="R392" s="245">
        <f>Q392*H392</f>
        <v>0.7073280000000001</v>
      </c>
      <c r="S392" s="245">
        <v>0</v>
      </c>
      <c r="T392" s="246">
        <f>S392*H392</f>
        <v>0</v>
      </c>
      <c r="AR392" s="26" t="s">
        <v>300</v>
      </c>
      <c r="AT392" s="26" t="s">
        <v>210</v>
      </c>
      <c r="AU392" s="26" t="s">
        <v>85</v>
      </c>
      <c r="AY392" s="26" t="s">
        <v>208</v>
      </c>
      <c r="BE392" s="247">
        <f>IF(N392="základní",J392,0)</f>
        <v>0</v>
      </c>
      <c r="BF392" s="247">
        <f>IF(N392="snížená",J392,0)</f>
        <v>0</v>
      </c>
      <c r="BG392" s="247">
        <f>IF(N392="zákl. přenesená",J392,0)</f>
        <v>0</v>
      </c>
      <c r="BH392" s="247">
        <f>IF(N392="sníž. přenesená",J392,0)</f>
        <v>0</v>
      </c>
      <c r="BI392" s="247">
        <f>IF(N392="nulová",J392,0)</f>
        <v>0</v>
      </c>
      <c r="BJ392" s="26" t="s">
        <v>18</v>
      </c>
      <c r="BK392" s="247">
        <f>ROUND(I392*H392,2)</f>
        <v>0</v>
      </c>
      <c r="BL392" s="26" t="s">
        <v>300</v>
      </c>
      <c r="BM392" s="26" t="s">
        <v>3550</v>
      </c>
    </row>
    <row r="393" spans="2:51" s="12" customFormat="1" ht="13.5">
      <c r="B393" s="251"/>
      <c r="C393" s="252"/>
      <c r="D393" s="248" t="s">
        <v>218</v>
      </c>
      <c r="E393" s="253" t="s">
        <v>22</v>
      </c>
      <c r="F393" s="254" t="s">
        <v>3551</v>
      </c>
      <c r="G393" s="252"/>
      <c r="H393" s="255">
        <v>52.4</v>
      </c>
      <c r="I393" s="256"/>
      <c r="J393" s="252"/>
      <c r="K393" s="252"/>
      <c r="L393" s="257"/>
      <c r="M393" s="258"/>
      <c r="N393" s="259"/>
      <c r="O393" s="259"/>
      <c r="P393" s="259"/>
      <c r="Q393" s="259"/>
      <c r="R393" s="259"/>
      <c r="S393" s="259"/>
      <c r="T393" s="260"/>
      <c r="AT393" s="261" t="s">
        <v>218</v>
      </c>
      <c r="AU393" s="261" t="s">
        <v>85</v>
      </c>
      <c r="AV393" s="12" t="s">
        <v>85</v>
      </c>
      <c r="AW393" s="12" t="s">
        <v>39</v>
      </c>
      <c r="AX393" s="12" t="s">
        <v>76</v>
      </c>
      <c r="AY393" s="261" t="s">
        <v>208</v>
      </c>
    </row>
    <row r="394" spans="2:51" s="12" customFormat="1" ht="13.5">
      <c r="B394" s="251"/>
      <c r="C394" s="252"/>
      <c r="D394" s="248" t="s">
        <v>218</v>
      </c>
      <c r="E394" s="253" t="s">
        <v>22</v>
      </c>
      <c r="F394" s="254" t="s">
        <v>3552</v>
      </c>
      <c r="G394" s="252"/>
      <c r="H394" s="255">
        <v>9</v>
      </c>
      <c r="I394" s="256"/>
      <c r="J394" s="252"/>
      <c r="K394" s="252"/>
      <c r="L394" s="257"/>
      <c r="M394" s="258"/>
      <c r="N394" s="259"/>
      <c r="O394" s="259"/>
      <c r="P394" s="259"/>
      <c r="Q394" s="259"/>
      <c r="R394" s="259"/>
      <c r="S394" s="259"/>
      <c r="T394" s="260"/>
      <c r="AT394" s="261" t="s">
        <v>218</v>
      </c>
      <c r="AU394" s="261" t="s">
        <v>85</v>
      </c>
      <c r="AV394" s="12" t="s">
        <v>85</v>
      </c>
      <c r="AW394" s="12" t="s">
        <v>39</v>
      </c>
      <c r="AX394" s="12" t="s">
        <v>76</v>
      </c>
      <c r="AY394" s="261" t="s">
        <v>208</v>
      </c>
    </row>
    <row r="395" spans="2:51" s="13" customFormat="1" ht="13.5">
      <c r="B395" s="262"/>
      <c r="C395" s="263"/>
      <c r="D395" s="248" t="s">
        <v>218</v>
      </c>
      <c r="E395" s="264" t="s">
        <v>22</v>
      </c>
      <c r="F395" s="265" t="s">
        <v>259</v>
      </c>
      <c r="G395" s="263"/>
      <c r="H395" s="266">
        <v>61.4</v>
      </c>
      <c r="I395" s="267"/>
      <c r="J395" s="263"/>
      <c r="K395" s="263"/>
      <c r="L395" s="268"/>
      <c r="M395" s="269"/>
      <c r="N395" s="270"/>
      <c r="O395" s="270"/>
      <c r="P395" s="270"/>
      <c r="Q395" s="270"/>
      <c r="R395" s="270"/>
      <c r="S395" s="270"/>
      <c r="T395" s="271"/>
      <c r="AT395" s="272" t="s">
        <v>218</v>
      </c>
      <c r="AU395" s="272" t="s">
        <v>85</v>
      </c>
      <c r="AV395" s="13" t="s">
        <v>121</v>
      </c>
      <c r="AW395" s="13" t="s">
        <v>39</v>
      </c>
      <c r="AX395" s="13" t="s">
        <v>18</v>
      </c>
      <c r="AY395" s="272" t="s">
        <v>208</v>
      </c>
    </row>
    <row r="396" spans="2:65" s="1" customFormat="1" ht="16.5" customHeight="1">
      <c r="B396" s="48"/>
      <c r="C396" s="286" t="s">
        <v>980</v>
      </c>
      <c r="D396" s="286" t="s">
        <v>468</v>
      </c>
      <c r="E396" s="287" t="s">
        <v>2310</v>
      </c>
      <c r="F396" s="288" t="s">
        <v>2311</v>
      </c>
      <c r="G396" s="289" t="s">
        <v>213</v>
      </c>
      <c r="H396" s="290">
        <v>58.894</v>
      </c>
      <c r="I396" s="291"/>
      <c r="J396" s="292">
        <f>ROUND(I396*H396,2)</f>
        <v>0</v>
      </c>
      <c r="K396" s="288" t="s">
        <v>214</v>
      </c>
      <c r="L396" s="293"/>
      <c r="M396" s="294" t="s">
        <v>22</v>
      </c>
      <c r="N396" s="295" t="s">
        <v>47</v>
      </c>
      <c r="O396" s="49"/>
      <c r="P396" s="245">
        <f>O396*H396</f>
        <v>0</v>
      </c>
      <c r="Q396" s="245">
        <v>0.0104</v>
      </c>
      <c r="R396" s="245">
        <f>Q396*H396</f>
        <v>0.6124976</v>
      </c>
      <c r="S396" s="245">
        <v>0</v>
      </c>
      <c r="T396" s="246">
        <f>S396*H396</f>
        <v>0</v>
      </c>
      <c r="AR396" s="26" t="s">
        <v>559</v>
      </c>
      <c r="AT396" s="26" t="s">
        <v>468</v>
      </c>
      <c r="AU396" s="26" t="s">
        <v>85</v>
      </c>
      <c r="AY396" s="26" t="s">
        <v>208</v>
      </c>
      <c r="BE396" s="247">
        <f>IF(N396="základní",J396,0)</f>
        <v>0</v>
      </c>
      <c r="BF396" s="247">
        <f>IF(N396="snížená",J396,0)</f>
        <v>0</v>
      </c>
      <c r="BG396" s="247">
        <f>IF(N396="zákl. přenesená",J396,0)</f>
        <v>0</v>
      </c>
      <c r="BH396" s="247">
        <f>IF(N396="sníž. přenesená",J396,0)</f>
        <v>0</v>
      </c>
      <c r="BI396" s="247">
        <f>IF(N396="nulová",J396,0)</f>
        <v>0</v>
      </c>
      <c r="BJ396" s="26" t="s">
        <v>18</v>
      </c>
      <c r="BK396" s="247">
        <f>ROUND(I396*H396,2)</f>
        <v>0</v>
      </c>
      <c r="BL396" s="26" t="s">
        <v>300</v>
      </c>
      <c r="BM396" s="26" t="s">
        <v>3553</v>
      </c>
    </row>
    <row r="397" spans="2:51" s="12" customFormat="1" ht="13.5">
      <c r="B397" s="251"/>
      <c r="C397" s="252"/>
      <c r="D397" s="248" t="s">
        <v>218</v>
      </c>
      <c r="E397" s="253" t="s">
        <v>22</v>
      </c>
      <c r="F397" s="254" t="s">
        <v>3554</v>
      </c>
      <c r="G397" s="252"/>
      <c r="H397" s="255">
        <v>44.54</v>
      </c>
      <c r="I397" s="256"/>
      <c r="J397" s="252"/>
      <c r="K397" s="252"/>
      <c r="L397" s="257"/>
      <c r="M397" s="258"/>
      <c r="N397" s="259"/>
      <c r="O397" s="259"/>
      <c r="P397" s="259"/>
      <c r="Q397" s="259"/>
      <c r="R397" s="259"/>
      <c r="S397" s="259"/>
      <c r="T397" s="260"/>
      <c r="AT397" s="261" t="s">
        <v>218</v>
      </c>
      <c r="AU397" s="261" t="s">
        <v>85</v>
      </c>
      <c r="AV397" s="12" t="s">
        <v>85</v>
      </c>
      <c r="AW397" s="12" t="s">
        <v>39</v>
      </c>
      <c r="AX397" s="12" t="s">
        <v>76</v>
      </c>
      <c r="AY397" s="261" t="s">
        <v>208</v>
      </c>
    </row>
    <row r="398" spans="2:51" s="12" customFormat="1" ht="13.5">
      <c r="B398" s="251"/>
      <c r="C398" s="252"/>
      <c r="D398" s="248" t="s">
        <v>218</v>
      </c>
      <c r="E398" s="253" t="s">
        <v>22</v>
      </c>
      <c r="F398" s="254" t="s">
        <v>3555</v>
      </c>
      <c r="G398" s="252"/>
      <c r="H398" s="255">
        <v>9</v>
      </c>
      <c r="I398" s="256"/>
      <c r="J398" s="252"/>
      <c r="K398" s="252"/>
      <c r="L398" s="257"/>
      <c r="M398" s="258"/>
      <c r="N398" s="259"/>
      <c r="O398" s="259"/>
      <c r="P398" s="259"/>
      <c r="Q398" s="259"/>
      <c r="R398" s="259"/>
      <c r="S398" s="259"/>
      <c r="T398" s="260"/>
      <c r="AT398" s="261" t="s">
        <v>218</v>
      </c>
      <c r="AU398" s="261" t="s">
        <v>85</v>
      </c>
      <c r="AV398" s="12" t="s">
        <v>85</v>
      </c>
      <c r="AW398" s="12" t="s">
        <v>39</v>
      </c>
      <c r="AX398" s="12" t="s">
        <v>76</v>
      </c>
      <c r="AY398" s="261" t="s">
        <v>208</v>
      </c>
    </row>
    <row r="399" spans="2:51" s="13" customFormat="1" ht="13.5">
      <c r="B399" s="262"/>
      <c r="C399" s="263"/>
      <c r="D399" s="248" t="s">
        <v>218</v>
      </c>
      <c r="E399" s="264" t="s">
        <v>22</v>
      </c>
      <c r="F399" s="265" t="s">
        <v>259</v>
      </c>
      <c r="G399" s="263"/>
      <c r="H399" s="266">
        <v>53.54</v>
      </c>
      <c r="I399" s="267"/>
      <c r="J399" s="263"/>
      <c r="K399" s="263"/>
      <c r="L399" s="268"/>
      <c r="M399" s="269"/>
      <c r="N399" s="270"/>
      <c r="O399" s="270"/>
      <c r="P399" s="270"/>
      <c r="Q399" s="270"/>
      <c r="R399" s="270"/>
      <c r="S399" s="270"/>
      <c r="T399" s="271"/>
      <c r="AT399" s="272" t="s">
        <v>218</v>
      </c>
      <c r="AU399" s="272" t="s">
        <v>85</v>
      </c>
      <c r="AV399" s="13" t="s">
        <v>121</v>
      </c>
      <c r="AW399" s="13" t="s">
        <v>39</v>
      </c>
      <c r="AX399" s="13" t="s">
        <v>18</v>
      </c>
      <c r="AY399" s="272" t="s">
        <v>208</v>
      </c>
    </row>
    <row r="400" spans="2:51" s="12" customFormat="1" ht="13.5">
      <c r="B400" s="251"/>
      <c r="C400" s="252"/>
      <c r="D400" s="248" t="s">
        <v>218</v>
      </c>
      <c r="E400" s="252"/>
      <c r="F400" s="254" t="s">
        <v>3556</v>
      </c>
      <c r="G400" s="252"/>
      <c r="H400" s="255">
        <v>58.894</v>
      </c>
      <c r="I400" s="256"/>
      <c r="J400" s="252"/>
      <c r="K400" s="252"/>
      <c r="L400" s="257"/>
      <c r="M400" s="258"/>
      <c r="N400" s="259"/>
      <c r="O400" s="259"/>
      <c r="P400" s="259"/>
      <c r="Q400" s="259"/>
      <c r="R400" s="259"/>
      <c r="S400" s="259"/>
      <c r="T400" s="260"/>
      <c r="AT400" s="261" t="s">
        <v>218</v>
      </c>
      <c r="AU400" s="261" t="s">
        <v>85</v>
      </c>
      <c r="AV400" s="12" t="s">
        <v>85</v>
      </c>
      <c r="AW400" s="12" t="s">
        <v>6</v>
      </c>
      <c r="AX400" s="12" t="s">
        <v>18</v>
      </c>
      <c r="AY400" s="261" t="s">
        <v>208</v>
      </c>
    </row>
    <row r="401" spans="2:65" s="1" customFormat="1" ht="25.5" customHeight="1">
      <c r="B401" s="48"/>
      <c r="C401" s="236" t="s">
        <v>990</v>
      </c>
      <c r="D401" s="236" t="s">
        <v>210</v>
      </c>
      <c r="E401" s="237" t="s">
        <v>2321</v>
      </c>
      <c r="F401" s="238" t="s">
        <v>2322</v>
      </c>
      <c r="G401" s="239" t="s">
        <v>253</v>
      </c>
      <c r="H401" s="240">
        <v>3.542</v>
      </c>
      <c r="I401" s="241"/>
      <c r="J401" s="242">
        <f>ROUND(I401*H401,2)</f>
        <v>0</v>
      </c>
      <c r="K401" s="238" t="s">
        <v>214</v>
      </c>
      <c r="L401" s="74"/>
      <c r="M401" s="243" t="s">
        <v>22</v>
      </c>
      <c r="N401" s="244" t="s">
        <v>47</v>
      </c>
      <c r="O401" s="49"/>
      <c r="P401" s="245">
        <f>O401*H401</f>
        <v>0</v>
      </c>
      <c r="Q401" s="245">
        <v>0.02337</v>
      </c>
      <c r="R401" s="245">
        <f>Q401*H401</f>
        <v>0.08277654</v>
      </c>
      <c r="S401" s="245">
        <v>0</v>
      </c>
      <c r="T401" s="246">
        <f>S401*H401</f>
        <v>0</v>
      </c>
      <c r="AR401" s="26" t="s">
        <v>300</v>
      </c>
      <c r="AT401" s="26" t="s">
        <v>210</v>
      </c>
      <c r="AU401" s="26" t="s">
        <v>85</v>
      </c>
      <c r="AY401" s="26" t="s">
        <v>208</v>
      </c>
      <c r="BE401" s="247">
        <f>IF(N401="základní",J401,0)</f>
        <v>0</v>
      </c>
      <c r="BF401" s="247">
        <f>IF(N401="snížená",J401,0)</f>
        <v>0</v>
      </c>
      <c r="BG401" s="247">
        <f>IF(N401="zákl. přenesená",J401,0)</f>
        <v>0</v>
      </c>
      <c r="BH401" s="247">
        <f>IF(N401="sníž. přenesená",J401,0)</f>
        <v>0</v>
      </c>
      <c r="BI401" s="247">
        <f>IF(N401="nulová",J401,0)</f>
        <v>0</v>
      </c>
      <c r="BJ401" s="26" t="s">
        <v>18</v>
      </c>
      <c r="BK401" s="247">
        <f>ROUND(I401*H401,2)</f>
        <v>0</v>
      </c>
      <c r="BL401" s="26" t="s">
        <v>300</v>
      </c>
      <c r="BM401" s="26" t="s">
        <v>3557</v>
      </c>
    </row>
    <row r="402" spans="2:47" s="1" customFormat="1" ht="13.5">
      <c r="B402" s="48"/>
      <c r="C402" s="76"/>
      <c r="D402" s="248" t="s">
        <v>216</v>
      </c>
      <c r="E402" s="76"/>
      <c r="F402" s="249" t="s">
        <v>2324</v>
      </c>
      <c r="G402" s="76"/>
      <c r="H402" s="76"/>
      <c r="I402" s="206"/>
      <c r="J402" s="76"/>
      <c r="K402" s="76"/>
      <c r="L402" s="74"/>
      <c r="M402" s="250"/>
      <c r="N402" s="49"/>
      <c r="O402" s="49"/>
      <c r="P402" s="49"/>
      <c r="Q402" s="49"/>
      <c r="R402" s="49"/>
      <c r="S402" s="49"/>
      <c r="T402" s="97"/>
      <c r="AT402" s="26" t="s">
        <v>216</v>
      </c>
      <c r="AU402" s="26" t="s">
        <v>85</v>
      </c>
    </row>
    <row r="403" spans="2:51" s="12" customFormat="1" ht="13.5">
      <c r="B403" s="251"/>
      <c r="C403" s="252"/>
      <c r="D403" s="248" t="s">
        <v>218</v>
      </c>
      <c r="E403" s="253" t="s">
        <v>22</v>
      </c>
      <c r="F403" s="254" t="s">
        <v>3558</v>
      </c>
      <c r="G403" s="252"/>
      <c r="H403" s="255">
        <v>2.437</v>
      </c>
      <c r="I403" s="256"/>
      <c r="J403" s="252"/>
      <c r="K403" s="252"/>
      <c r="L403" s="257"/>
      <c r="M403" s="258"/>
      <c r="N403" s="259"/>
      <c r="O403" s="259"/>
      <c r="P403" s="259"/>
      <c r="Q403" s="259"/>
      <c r="R403" s="259"/>
      <c r="S403" s="259"/>
      <c r="T403" s="260"/>
      <c r="AT403" s="261" t="s">
        <v>218</v>
      </c>
      <c r="AU403" s="261" t="s">
        <v>85</v>
      </c>
      <c r="AV403" s="12" t="s">
        <v>85</v>
      </c>
      <c r="AW403" s="12" t="s">
        <v>39</v>
      </c>
      <c r="AX403" s="12" t="s">
        <v>76</v>
      </c>
      <c r="AY403" s="261" t="s">
        <v>208</v>
      </c>
    </row>
    <row r="404" spans="2:51" s="12" customFormat="1" ht="13.5">
      <c r="B404" s="251"/>
      <c r="C404" s="252"/>
      <c r="D404" s="248" t="s">
        <v>218</v>
      </c>
      <c r="E404" s="253" t="s">
        <v>22</v>
      </c>
      <c r="F404" s="254" t="s">
        <v>3559</v>
      </c>
      <c r="G404" s="252"/>
      <c r="H404" s="255">
        <v>0.943</v>
      </c>
      <c r="I404" s="256"/>
      <c r="J404" s="252"/>
      <c r="K404" s="252"/>
      <c r="L404" s="257"/>
      <c r="M404" s="258"/>
      <c r="N404" s="259"/>
      <c r="O404" s="259"/>
      <c r="P404" s="259"/>
      <c r="Q404" s="259"/>
      <c r="R404" s="259"/>
      <c r="S404" s="259"/>
      <c r="T404" s="260"/>
      <c r="AT404" s="261" t="s">
        <v>218</v>
      </c>
      <c r="AU404" s="261" t="s">
        <v>85</v>
      </c>
      <c r="AV404" s="12" t="s">
        <v>85</v>
      </c>
      <c r="AW404" s="12" t="s">
        <v>39</v>
      </c>
      <c r="AX404" s="12" t="s">
        <v>76</v>
      </c>
      <c r="AY404" s="261" t="s">
        <v>208</v>
      </c>
    </row>
    <row r="405" spans="2:51" s="12" customFormat="1" ht="13.5">
      <c r="B405" s="251"/>
      <c r="C405" s="252"/>
      <c r="D405" s="248" t="s">
        <v>218</v>
      </c>
      <c r="E405" s="253" t="s">
        <v>22</v>
      </c>
      <c r="F405" s="254" t="s">
        <v>3560</v>
      </c>
      <c r="G405" s="252"/>
      <c r="H405" s="255">
        <v>0.162</v>
      </c>
      <c r="I405" s="256"/>
      <c r="J405" s="252"/>
      <c r="K405" s="252"/>
      <c r="L405" s="257"/>
      <c r="M405" s="258"/>
      <c r="N405" s="259"/>
      <c r="O405" s="259"/>
      <c r="P405" s="259"/>
      <c r="Q405" s="259"/>
      <c r="R405" s="259"/>
      <c r="S405" s="259"/>
      <c r="T405" s="260"/>
      <c r="AT405" s="261" t="s">
        <v>218</v>
      </c>
      <c r="AU405" s="261" t="s">
        <v>85</v>
      </c>
      <c r="AV405" s="12" t="s">
        <v>85</v>
      </c>
      <c r="AW405" s="12" t="s">
        <v>39</v>
      </c>
      <c r="AX405" s="12" t="s">
        <v>76</v>
      </c>
      <c r="AY405" s="261" t="s">
        <v>208</v>
      </c>
    </row>
    <row r="406" spans="2:51" s="13" customFormat="1" ht="13.5">
      <c r="B406" s="262"/>
      <c r="C406" s="263"/>
      <c r="D406" s="248" t="s">
        <v>218</v>
      </c>
      <c r="E406" s="264" t="s">
        <v>22</v>
      </c>
      <c r="F406" s="265" t="s">
        <v>259</v>
      </c>
      <c r="G406" s="263"/>
      <c r="H406" s="266">
        <v>3.542</v>
      </c>
      <c r="I406" s="267"/>
      <c r="J406" s="263"/>
      <c r="K406" s="263"/>
      <c r="L406" s="268"/>
      <c r="M406" s="269"/>
      <c r="N406" s="270"/>
      <c r="O406" s="270"/>
      <c r="P406" s="270"/>
      <c r="Q406" s="270"/>
      <c r="R406" s="270"/>
      <c r="S406" s="270"/>
      <c r="T406" s="271"/>
      <c r="AT406" s="272" t="s">
        <v>218</v>
      </c>
      <c r="AU406" s="272" t="s">
        <v>85</v>
      </c>
      <c r="AV406" s="13" t="s">
        <v>121</v>
      </c>
      <c r="AW406" s="13" t="s">
        <v>39</v>
      </c>
      <c r="AX406" s="13" t="s">
        <v>18</v>
      </c>
      <c r="AY406" s="272" t="s">
        <v>208</v>
      </c>
    </row>
    <row r="407" spans="2:65" s="1" customFormat="1" ht="38.25" customHeight="1">
      <c r="B407" s="48"/>
      <c r="C407" s="236" t="s">
        <v>1025</v>
      </c>
      <c r="D407" s="236" t="s">
        <v>210</v>
      </c>
      <c r="E407" s="237" t="s">
        <v>2328</v>
      </c>
      <c r="F407" s="238" t="s">
        <v>2329</v>
      </c>
      <c r="G407" s="239" t="s">
        <v>2043</v>
      </c>
      <c r="H407" s="307"/>
      <c r="I407" s="241"/>
      <c r="J407" s="242">
        <f>ROUND(I407*H407,2)</f>
        <v>0</v>
      </c>
      <c r="K407" s="238" t="s">
        <v>214</v>
      </c>
      <c r="L407" s="74"/>
      <c r="M407" s="243" t="s">
        <v>22</v>
      </c>
      <c r="N407" s="244" t="s">
        <v>47</v>
      </c>
      <c r="O407" s="49"/>
      <c r="P407" s="245">
        <f>O407*H407</f>
        <v>0</v>
      </c>
      <c r="Q407" s="245">
        <v>0</v>
      </c>
      <c r="R407" s="245">
        <f>Q407*H407</f>
        <v>0</v>
      </c>
      <c r="S407" s="245">
        <v>0</v>
      </c>
      <c r="T407" s="246">
        <f>S407*H407</f>
        <v>0</v>
      </c>
      <c r="AR407" s="26" t="s">
        <v>300</v>
      </c>
      <c r="AT407" s="26" t="s">
        <v>210</v>
      </c>
      <c r="AU407" s="26" t="s">
        <v>85</v>
      </c>
      <c r="AY407" s="26" t="s">
        <v>208</v>
      </c>
      <c r="BE407" s="247">
        <f>IF(N407="základní",J407,0)</f>
        <v>0</v>
      </c>
      <c r="BF407" s="247">
        <f>IF(N407="snížená",J407,0)</f>
        <v>0</v>
      </c>
      <c r="BG407" s="247">
        <f>IF(N407="zákl. přenesená",J407,0)</f>
        <v>0</v>
      </c>
      <c r="BH407" s="247">
        <f>IF(N407="sníž. přenesená",J407,0)</f>
        <v>0</v>
      </c>
      <c r="BI407" s="247">
        <f>IF(N407="nulová",J407,0)</f>
        <v>0</v>
      </c>
      <c r="BJ407" s="26" t="s">
        <v>18</v>
      </c>
      <c r="BK407" s="247">
        <f>ROUND(I407*H407,2)</f>
        <v>0</v>
      </c>
      <c r="BL407" s="26" t="s">
        <v>300</v>
      </c>
      <c r="BM407" s="26" t="s">
        <v>3561</v>
      </c>
    </row>
    <row r="408" spans="2:47" s="1" customFormat="1" ht="13.5">
      <c r="B408" s="48"/>
      <c r="C408" s="76"/>
      <c r="D408" s="248" t="s">
        <v>216</v>
      </c>
      <c r="E408" s="76"/>
      <c r="F408" s="249" t="s">
        <v>2154</v>
      </c>
      <c r="G408" s="76"/>
      <c r="H408" s="76"/>
      <c r="I408" s="206"/>
      <c r="J408" s="76"/>
      <c r="K408" s="76"/>
      <c r="L408" s="74"/>
      <c r="M408" s="250"/>
      <c r="N408" s="49"/>
      <c r="O408" s="49"/>
      <c r="P408" s="49"/>
      <c r="Q408" s="49"/>
      <c r="R408" s="49"/>
      <c r="S408" s="49"/>
      <c r="T408" s="97"/>
      <c r="AT408" s="26" t="s">
        <v>216</v>
      </c>
      <c r="AU408" s="26" t="s">
        <v>85</v>
      </c>
    </row>
    <row r="409" spans="2:63" s="11" customFormat="1" ht="29.85" customHeight="1">
      <c r="B409" s="220"/>
      <c r="C409" s="221"/>
      <c r="D409" s="222" t="s">
        <v>75</v>
      </c>
      <c r="E409" s="234" t="s">
        <v>2338</v>
      </c>
      <c r="F409" s="234" t="s">
        <v>2339</v>
      </c>
      <c r="G409" s="221"/>
      <c r="H409" s="221"/>
      <c r="I409" s="224"/>
      <c r="J409" s="235">
        <f>BK409</f>
        <v>0</v>
      </c>
      <c r="K409" s="221"/>
      <c r="L409" s="226"/>
      <c r="M409" s="227"/>
      <c r="N409" s="228"/>
      <c r="O409" s="228"/>
      <c r="P409" s="229">
        <f>SUM(P410:P418)</f>
        <v>0</v>
      </c>
      <c r="Q409" s="228"/>
      <c r="R409" s="229">
        <f>SUM(R410:R418)</f>
        <v>0.9936995</v>
      </c>
      <c r="S409" s="228"/>
      <c r="T409" s="230">
        <f>SUM(T410:T418)</f>
        <v>0</v>
      </c>
      <c r="AR409" s="231" t="s">
        <v>104</v>
      </c>
      <c r="AT409" s="232" t="s">
        <v>75</v>
      </c>
      <c r="AU409" s="232" t="s">
        <v>18</v>
      </c>
      <c r="AY409" s="231" t="s">
        <v>208</v>
      </c>
      <c r="BK409" s="233">
        <f>SUM(BK410:BK418)</f>
        <v>0</v>
      </c>
    </row>
    <row r="410" spans="2:65" s="1" customFormat="1" ht="38.25" customHeight="1">
      <c r="B410" s="48"/>
      <c r="C410" s="236" t="s">
        <v>1057</v>
      </c>
      <c r="D410" s="236" t="s">
        <v>210</v>
      </c>
      <c r="E410" s="237" t="s">
        <v>2341</v>
      </c>
      <c r="F410" s="238" t="s">
        <v>2342</v>
      </c>
      <c r="G410" s="239" t="s">
        <v>213</v>
      </c>
      <c r="H410" s="240">
        <v>79.35</v>
      </c>
      <c r="I410" s="241"/>
      <c r="J410" s="242">
        <f>ROUND(I410*H410,2)</f>
        <v>0</v>
      </c>
      <c r="K410" s="238" t="s">
        <v>242</v>
      </c>
      <c r="L410" s="74"/>
      <c r="M410" s="243" t="s">
        <v>22</v>
      </c>
      <c r="N410" s="244" t="s">
        <v>47</v>
      </c>
      <c r="O410" s="49"/>
      <c r="P410" s="245">
        <f>O410*H410</f>
        <v>0</v>
      </c>
      <c r="Q410" s="245">
        <v>0.01223</v>
      </c>
      <c r="R410" s="245">
        <f>Q410*H410</f>
        <v>0.9704504999999999</v>
      </c>
      <c r="S410" s="245">
        <v>0</v>
      </c>
      <c r="T410" s="246">
        <f>S410*H410</f>
        <v>0</v>
      </c>
      <c r="AR410" s="26" t="s">
        <v>300</v>
      </c>
      <c r="AT410" s="26" t="s">
        <v>210</v>
      </c>
      <c r="AU410" s="26" t="s">
        <v>85</v>
      </c>
      <c r="AY410" s="26" t="s">
        <v>208</v>
      </c>
      <c r="BE410" s="247">
        <f>IF(N410="základní",J410,0)</f>
        <v>0</v>
      </c>
      <c r="BF410" s="247">
        <f>IF(N410="snížená",J410,0)</f>
        <v>0</v>
      </c>
      <c r="BG410" s="247">
        <f>IF(N410="zákl. přenesená",J410,0)</f>
        <v>0</v>
      </c>
      <c r="BH410" s="247">
        <f>IF(N410="sníž. přenesená",J410,0)</f>
        <v>0</v>
      </c>
      <c r="BI410" s="247">
        <f>IF(N410="nulová",J410,0)</f>
        <v>0</v>
      </c>
      <c r="BJ410" s="26" t="s">
        <v>18</v>
      </c>
      <c r="BK410" s="247">
        <f>ROUND(I410*H410,2)</f>
        <v>0</v>
      </c>
      <c r="BL410" s="26" t="s">
        <v>300</v>
      </c>
      <c r="BM410" s="26" t="s">
        <v>3562</v>
      </c>
    </row>
    <row r="411" spans="2:51" s="12" customFormat="1" ht="13.5">
      <c r="B411" s="251"/>
      <c r="C411" s="252"/>
      <c r="D411" s="248" t="s">
        <v>218</v>
      </c>
      <c r="E411" s="253" t="s">
        <v>22</v>
      </c>
      <c r="F411" s="254" t="s">
        <v>3563</v>
      </c>
      <c r="G411" s="252"/>
      <c r="H411" s="255">
        <v>79.35</v>
      </c>
      <c r="I411" s="256"/>
      <c r="J411" s="252"/>
      <c r="K411" s="252"/>
      <c r="L411" s="257"/>
      <c r="M411" s="258"/>
      <c r="N411" s="259"/>
      <c r="O411" s="259"/>
      <c r="P411" s="259"/>
      <c r="Q411" s="259"/>
      <c r="R411" s="259"/>
      <c r="S411" s="259"/>
      <c r="T411" s="260"/>
      <c r="AT411" s="261" t="s">
        <v>218</v>
      </c>
      <c r="AU411" s="261" t="s">
        <v>85</v>
      </c>
      <c r="AV411" s="12" t="s">
        <v>85</v>
      </c>
      <c r="AW411" s="12" t="s">
        <v>39</v>
      </c>
      <c r="AX411" s="12" t="s">
        <v>18</v>
      </c>
      <c r="AY411" s="261" t="s">
        <v>208</v>
      </c>
    </row>
    <row r="412" spans="2:65" s="1" customFormat="1" ht="38.25" customHeight="1">
      <c r="B412" s="48"/>
      <c r="C412" s="236" t="s">
        <v>1061</v>
      </c>
      <c r="D412" s="236" t="s">
        <v>210</v>
      </c>
      <c r="E412" s="237" t="s">
        <v>2384</v>
      </c>
      <c r="F412" s="238" t="s">
        <v>2385</v>
      </c>
      <c r="G412" s="239" t="s">
        <v>269</v>
      </c>
      <c r="H412" s="240">
        <v>58.9</v>
      </c>
      <c r="I412" s="241"/>
      <c r="J412" s="242">
        <f>ROUND(I412*H412,2)</f>
        <v>0</v>
      </c>
      <c r="K412" s="238" t="s">
        <v>214</v>
      </c>
      <c r="L412" s="74"/>
      <c r="M412" s="243" t="s">
        <v>22</v>
      </c>
      <c r="N412" s="244" t="s">
        <v>47</v>
      </c>
      <c r="O412" s="49"/>
      <c r="P412" s="245">
        <f>O412*H412</f>
        <v>0</v>
      </c>
      <c r="Q412" s="245">
        <v>0.00026</v>
      </c>
      <c r="R412" s="245">
        <f>Q412*H412</f>
        <v>0.015313999999999998</v>
      </c>
      <c r="S412" s="245">
        <v>0</v>
      </c>
      <c r="T412" s="246">
        <f>S412*H412</f>
        <v>0</v>
      </c>
      <c r="AR412" s="26" t="s">
        <v>300</v>
      </c>
      <c r="AT412" s="26" t="s">
        <v>210</v>
      </c>
      <c r="AU412" s="26" t="s">
        <v>85</v>
      </c>
      <c r="AY412" s="26" t="s">
        <v>208</v>
      </c>
      <c r="BE412" s="247">
        <f>IF(N412="základní",J412,0)</f>
        <v>0</v>
      </c>
      <c r="BF412" s="247">
        <f>IF(N412="snížená",J412,0)</f>
        <v>0</v>
      </c>
      <c r="BG412" s="247">
        <f>IF(N412="zákl. přenesená",J412,0)</f>
        <v>0</v>
      </c>
      <c r="BH412" s="247">
        <f>IF(N412="sníž. přenesená",J412,0)</f>
        <v>0</v>
      </c>
      <c r="BI412" s="247">
        <f>IF(N412="nulová",J412,0)</f>
        <v>0</v>
      </c>
      <c r="BJ412" s="26" t="s">
        <v>18</v>
      </c>
      <c r="BK412" s="247">
        <f>ROUND(I412*H412,2)</f>
        <v>0</v>
      </c>
      <c r="BL412" s="26" t="s">
        <v>300</v>
      </c>
      <c r="BM412" s="26" t="s">
        <v>3564</v>
      </c>
    </row>
    <row r="413" spans="2:47" s="1" customFormat="1" ht="13.5">
      <c r="B413" s="48"/>
      <c r="C413" s="76"/>
      <c r="D413" s="248" t="s">
        <v>216</v>
      </c>
      <c r="E413" s="76"/>
      <c r="F413" s="249" t="s">
        <v>2344</v>
      </c>
      <c r="G413" s="76"/>
      <c r="H413" s="76"/>
      <c r="I413" s="206"/>
      <c r="J413" s="76"/>
      <c r="K413" s="76"/>
      <c r="L413" s="74"/>
      <c r="M413" s="250"/>
      <c r="N413" s="49"/>
      <c r="O413" s="49"/>
      <c r="P413" s="49"/>
      <c r="Q413" s="49"/>
      <c r="R413" s="49"/>
      <c r="S413" s="49"/>
      <c r="T413" s="97"/>
      <c r="AT413" s="26" t="s">
        <v>216</v>
      </c>
      <c r="AU413" s="26" t="s">
        <v>85</v>
      </c>
    </row>
    <row r="414" spans="2:51" s="12" customFormat="1" ht="13.5">
      <c r="B414" s="251"/>
      <c r="C414" s="252"/>
      <c r="D414" s="248" t="s">
        <v>218</v>
      </c>
      <c r="E414" s="253" t="s">
        <v>22</v>
      </c>
      <c r="F414" s="254" t="s">
        <v>3565</v>
      </c>
      <c r="G414" s="252"/>
      <c r="H414" s="255">
        <v>58.9</v>
      </c>
      <c r="I414" s="256"/>
      <c r="J414" s="252"/>
      <c r="K414" s="252"/>
      <c r="L414" s="257"/>
      <c r="M414" s="258"/>
      <c r="N414" s="259"/>
      <c r="O414" s="259"/>
      <c r="P414" s="259"/>
      <c r="Q414" s="259"/>
      <c r="R414" s="259"/>
      <c r="S414" s="259"/>
      <c r="T414" s="260"/>
      <c r="AT414" s="261" t="s">
        <v>218</v>
      </c>
      <c r="AU414" s="261" t="s">
        <v>85</v>
      </c>
      <c r="AV414" s="12" t="s">
        <v>85</v>
      </c>
      <c r="AW414" s="12" t="s">
        <v>39</v>
      </c>
      <c r="AX414" s="12" t="s">
        <v>18</v>
      </c>
      <c r="AY414" s="261" t="s">
        <v>208</v>
      </c>
    </row>
    <row r="415" spans="2:65" s="1" customFormat="1" ht="25.5" customHeight="1">
      <c r="B415" s="48"/>
      <c r="C415" s="236" t="s">
        <v>1065</v>
      </c>
      <c r="D415" s="236" t="s">
        <v>210</v>
      </c>
      <c r="E415" s="237" t="s">
        <v>2414</v>
      </c>
      <c r="F415" s="238" t="s">
        <v>2415</v>
      </c>
      <c r="G415" s="239" t="s">
        <v>213</v>
      </c>
      <c r="H415" s="240">
        <v>79.35</v>
      </c>
      <c r="I415" s="241"/>
      <c r="J415" s="242">
        <f>ROUND(I415*H415,2)</f>
        <v>0</v>
      </c>
      <c r="K415" s="238" t="s">
        <v>214</v>
      </c>
      <c r="L415" s="74"/>
      <c r="M415" s="243" t="s">
        <v>22</v>
      </c>
      <c r="N415" s="244" t="s">
        <v>47</v>
      </c>
      <c r="O415" s="49"/>
      <c r="P415" s="245">
        <f>O415*H415</f>
        <v>0</v>
      </c>
      <c r="Q415" s="245">
        <v>0.0001</v>
      </c>
      <c r="R415" s="245">
        <f>Q415*H415</f>
        <v>0.007935</v>
      </c>
      <c r="S415" s="245">
        <v>0</v>
      </c>
      <c r="T415" s="246">
        <f>S415*H415</f>
        <v>0</v>
      </c>
      <c r="AR415" s="26" t="s">
        <v>300</v>
      </c>
      <c r="AT415" s="26" t="s">
        <v>210</v>
      </c>
      <c r="AU415" s="26" t="s">
        <v>85</v>
      </c>
      <c r="AY415" s="26" t="s">
        <v>208</v>
      </c>
      <c r="BE415" s="247">
        <f>IF(N415="základní",J415,0)</f>
        <v>0</v>
      </c>
      <c r="BF415" s="247">
        <f>IF(N415="snížená",J415,0)</f>
        <v>0</v>
      </c>
      <c r="BG415" s="247">
        <f>IF(N415="zákl. přenesená",J415,0)</f>
        <v>0</v>
      </c>
      <c r="BH415" s="247">
        <f>IF(N415="sníž. přenesená",J415,0)</f>
        <v>0</v>
      </c>
      <c r="BI415" s="247">
        <f>IF(N415="nulová",J415,0)</f>
        <v>0</v>
      </c>
      <c r="BJ415" s="26" t="s">
        <v>18</v>
      </c>
      <c r="BK415" s="247">
        <f>ROUND(I415*H415,2)</f>
        <v>0</v>
      </c>
      <c r="BL415" s="26" t="s">
        <v>300</v>
      </c>
      <c r="BM415" s="26" t="s">
        <v>3566</v>
      </c>
    </row>
    <row r="416" spans="2:47" s="1" customFormat="1" ht="13.5">
      <c r="B416" s="48"/>
      <c r="C416" s="76"/>
      <c r="D416" s="248" t="s">
        <v>216</v>
      </c>
      <c r="E416" s="76"/>
      <c r="F416" s="249" t="s">
        <v>2344</v>
      </c>
      <c r="G416" s="76"/>
      <c r="H416" s="76"/>
      <c r="I416" s="206"/>
      <c r="J416" s="76"/>
      <c r="K416" s="76"/>
      <c r="L416" s="74"/>
      <c r="M416" s="250"/>
      <c r="N416" s="49"/>
      <c r="O416" s="49"/>
      <c r="P416" s="49"/>
      <c r="Q416" s="49"/>
      <c r="R416" s="49"/>
      <c r="S416" s="49"/>
      <c r="T416" s="97"/>
      <c r="AT416" s="26" t="s">
        <v>216</v>
      </c>
      <c r="AU416" s="26" t="s">
        <v>85</v>
      </c>
    </row>
    <row r="417" spans="2:65" s="1" customFormat="1" ht="25.5" customHeight="1">
      <c r="B417" s="48"/>
      <c r="C417" s="236" t="s">
        <v>1069</v>
      </c>
      <c r="D417" s="236" t="s">
        <v>210</v>
      </c>
      <c r="E417" s="237" t="s">
        <v>3567</v>
      </c>
      <c r="F417" s="238" t="s">
        <v>3568</v>
      </c>
      <c r="G417" s="239" t="s">
        <v>2043</v>
      </c>
      <c r="H417" s="307"/>
      <c r="I417" s="241"/>
      <c r="J417" s="242">
        <f>ROUND(I417*H417,2)</f>
        <v>0</v>
      </c>
      <c r="K417" s="238" t="s">
        <v>214</v>
      </c>
      <c r="L417" s="74"/>
      <c r="M417" s="243" t="s">
        <v>22</v>
      </c>
      <c r="N417" s="244" t="s">
        <v>47</v>
      </c>
      <c r="O417" s="49"/>
      <c r="P417" s="245">
        <f>O417*H417</f>
        <v>0</v>
      </c>
      <c r="Q417" s="245">
        <v>0</v>
      </c>
      <c r="R417" s="245">
        <f>Q417*H417</f>
        <v>0</v>
      </c>
      <c r="S417" s="245">
        <v>0</v>
      </c>
      <c r="T417" s="246">
        <f>S417*H417</f>
        <v>0</v>
      </c>
      <c r="AR417" s="26" t="s">
        <v>300</v>
      </c>
      <c r="AT417" s="26" t="s">
        <v>210</v>
      </c>
      <c r="AU417" s="26" t="s">
        <v>85</v>
      </c>
      <c r="AY417" s="26" t="s">
        <v>208</v>
      </c>
      <c r="BE417" s="247">
        <f>IF(N417="základní",J417,0)</f>
        <v>0</v>
      </c>
      <c r="BF417" s="247">
        <f>IF(N417="snížená",J417,0)</f>
        <v>0</v>
      </c>
      <c r="BG417" s="247">
        <f>IF(N417="zákl. přenesená",J417,0)</f>
        <v>0</v>
      </c>
      <c r="BH417" s="247">
        <f>IF(N417="sníž. přenesená",J417,0)</f>
        <v>0</v>
      </c>
      <c r="BI417" s="247">
        <f>IF(N417="nulová",J417,0)</f>
        <v>0</v>
      </c>
      <c r="BJ417" s="26" t="s">
        <v>18</v>
      </c>
      <c r="BK417" s="247">
        <f>ROUND(I417*H417,2)</f>
        <v>0</v>
      </c>
      <c r="BL417" s="26" t="s">
        <v>300</v>
      </c>
      <c r="BM417" s="26" t="s">
        <v>3569</v>
      </c>
    </row>
    <row r="418" spans="2:47" s="1" customFormat="1" ht="13.5">
      <c r="B418" s="48"/>
      <c r="C418" s="76"/>
      <c r="D418" s="248" t="s">
        <v>216</v>
      </c>
      <c r="E418" s="76"/>
      <c r="F418" s="249" t="s">
        <v>2461</v>
      </c>
      <c r="G418" s="76"/>
      <c r="H418" s="76"/>
      <c r="I418" s="206"/>
      <c r="J418" s="76"/>
      <c r="K418" s="76"/>
      <c r="L418" s="74"/>
      <c r="M418" s="250"/>
      <c r="N418" s="49"/>
      <c r="O418" s="49"/>
      <c r="P418" s="49"/>
      <c r="Q418" s="49"/>
      <c r="R418" s="49"/>
      <c r="S418" s="49"/>
      <c r="T418" s="97"/>
      <c r="AT418" s="26" t="s">
        <v>216</v>
      </c>
      <c r="AU418" s="26" t="s">
        <v>85</v>
      </c>
    </row>
    <row r="419" spans="2:63" s="11" customFormat="1" ht="29.85" customHeight="1">
      <c r="B419" s="220"/>
      <c r="C419" s="221"/>
      <c r="D419" s="222" t="s">
        <v>75</v>
      </c>
      <c r="E419" s="234" t="s">
        <v>2462</v>
      </c>
      <c r="F419" s="234" t="s">
        <v>2463</v>
      </c>
      <c r="G419" s="221"/>
      <c r="H419" s="221"/>
      <c r="I419" s="224"/>
      <c r="J419" s="235">
        <f>BK419</f>
        <v>0</v>
      </c>
      <c r="K419" s="221"/>
      <c r="L419" s="226"/>
      <c r="M419" s="227"/>
      <c r="N419" s="228"/>
      <c r="O419" s="228"/>
      <c r="P419" s="229">
        <f>SUM(P420:P432)</f>
        <v>0</v>
      </c>
      <c r="Q419" s="228"/>
      <c r="R419" s="229">
        <f>SUM(R420:R432)</f>
        <v>0.9277805</v>
      </c>
      <c r="S419" s="228"/>
      <c r="T419" s="230">
        <f>SUM(T420:T432)</f>
        <v>0</v>
      </c>
      <c r="AR419" s="231" t="s">
        <v>104</v>
      </c>
      <c r="AT419" s="232" t="s">
        <v>75</v>
      </c>
      <c r="AU419" s="232" t="s">
        <v>18</v>
      </c>
      <c r="AY419" s="231" t="s">
        <v>208</v>
      </c>
      <c r="BK419" s="233">
        <f>SUM(BK420:BK432)</f>
        <v>0</v>
      </c>
    </row>
    <row r="420" spans="2:65" s="1" customFormat="1" ht="38.25" customHeight="1">
      <c r="B420" s="48"/>
      <c r="C420" s="236" t="s">
        <v>1074</v>
      </c>
      <c r="D420" s="236" t="s">
        <v>210</v>
      </c>
      <c r="E420" s="237" t="s">
        <v>3570</v>
      </c>
      <c r="F420" s="238" t="s">
        <v>3571</v>
      </c>
      <c r="G420" s="239" t="s">
        <v>269</v>
      </c>
      <c r="H420" s="240">
        <v>55</v>
      </c>
      <c r="I420" s="241"/>
      <c r="J420" s="242">
        <f>ROUND(I420*H420,2)</f>
        <v>0</v>
      </c>
      <c r="K420" s="238" t="s">
        <v>22</v>
      </c>
      <c r="L420" s="74"/>
      <c r="M420" s="243" t="s">
        <v>22</v>
      </c>
      <c r="N420" s="244" t="s">
        <v>47</v>
      </c>
      <c r="O420" s="49"/>
      <c r="P420" s="245">
        <f>O420*H420</f>
        <v>0</v>
      </c>
      <c r="Q420" s="245">
        <v>0.00222</v>
      </c>
      <c r="R420" s="245">
        <f>Q420*H420</f>
        <v>0.12210000000000001</v>
      </c>
      <c r="S420" s="245">
        <v>0</v>
      </c>
      <c r="T420" s="246">
        <f>S420*H420</f>
        <v>0</v>
      </c>
      <c r="AR420" s="26" t="s">
        <v>859</v>
      </c>
      <c r="AT420" s="26" t="s">
        <v>210</v>
      </c>
      <c r="AU420" s="26" t="s">
        <v>85</v>
      </c>
      <c r="AY420" s="26" t="s">
        <v>208</v>
      </c>
      <c r="BE420" s="247">
        <f>IF(N420="základní",J420,0)</f>
        <v>0</v>
      </c>
      <c r="BF420" s="247">
        <f>IF(N420="snížená",J420,0)</f>
        <v>0</v>
      </c>
      <c r="BG420" s="247">
        <f>IF(N420="zákl. přenesená",J420,0)</f>
        <v>0</v>
      </c>
      <c r="BH420" s="247">
        <f>IF(N420="sníž. přenesená",J420,0)</f>
        <v>0</v>
      </c>
      <c r="BI420" s="247">
        <f>IF(N420="nulová",J420,0)</f>
        <v>0</v>
      </c>
      <c r="BJ420" s="26" t="s">
        <v>18</v>
      </c>
      <c r="BK420" s="247">
        <f>ROUND(I420*H420,2)</f>
        <v>0</v>
      </c>
      <c r="BL420" s="26" t="s">
        <v>859</v>
      </c>
      <c r="BM420" s="26" t="s">
        <v>3572</v>
      </c>
    </row>
    <row r="421" spans="2:51" s="14" customFormat="1" ht="13.5">
      <c r="B421" s="273"/>
      <c r="C421" s="274"/>
      <c r="D421" s="248" t="s">
        <v>218</v>
      </c>
      <c r="E421" s="275" t="s">
        <v>22</v>
      </c>
      <c r="F421" s="276" t="s">
        <v>2468</v>
      </c>
      <c r="G421" s="274"/>
      <c r="H421" s="275" t="s">
        <v>22</v>
      </c>
      <c r="I421" s="277"/>
      <c r="J421" s="274"/>
      <c r="K421" s="274"/>
      <c r="L421" s="278"/>
      <c r="M421" s="279"/>
      <c r="N421" s="280"/>
      <c r="O421" s="280"/>
      <c r="P421" s="280"/>
      <c r="Q421" s="280"/>
      <c r="R421" s="280"/>
      <c r="S421" s="280"/>
      <c r="T421" s="281"/>
      <c r="AT421" s="282" t="s">
        <v>218</v>
      </c>
      <c r="AU421" s="282" t="s">
        <v>85</v>
      </c>
      <c r="AV421" s="14" t="s">
        <v>18</v>
      </c>
      <c r="AW421" s="14" t="s">
        <v>39</v>
      </c>
      <c r="AX421" s="14" t="s">
        <v>76</v>
      </c>
      <c r="AY421" s="282" t="s">
        <v>208</v>
      </c>
    </row>
    <row r="422" spans="2:51" s="12" customFormat="1" ht="13.5">
      <c r="B422" s="251"/>
      <c r="C422" s="252"/>
      <c r="D422" s="248" t="s">
        <v>218</v>
      </c>
      <c r="E422" s="253" t="s">
        <v>22</v>
      </c>
      <c r="F422" s="254" t="s">
        <v>3573</v>
      </c>
      <c r="G422" s="252"/>
      <c r="H422" s="255">
        <v>55</v>
      </c>
      <c r="I422" s="256"/>
      <c r="J422" s="252"/>
      <c r="K422" s="252"/>
      <c r="L422" s="257"/>
      <c r="M422" s="258"/>
      <c r="N422" s="259"/>
      <c r="O422" s="259"/>
      <c r="P422" s="259"/>
      <c r="Q422" s="259"/>
      <c r="R422" s="259"/>
      <c r="S422" s="259"/>
      <c r="T422" s="260"/>
      <c r="AT422" s="261" t="s">
        <v>218</v>
      </c>
      <c r="AU422" s="261" t="s">
        <v>85</v>
      </c>
      <c r="AV422" s="12" t="s">
        <v>85</v>
      </c>
      <c r="AW422" s="12" t="s">
        <v>39</v>
      </c>
      <c r="AX422" s="12" t="s">
        <v>18</v>
      </c>
      <c r="AY422" s="261" t="s">
        <v>208</v>
      </c>
    </row>
    <row r="423" spans="2:65" s="1" customFormat="1" ht="38.25" customHeight="1">
      <c r="B423" s="48"/>
      <c r="C423" s="236" t="s">
        <v>1082</v>
      </c>
      <c r="D423" s="236" t="s">
        <v>210</v>
      </c>
      <c r="E423" s="237" t="s">
        <v>2481</v>
      </c>
      <c r="F423" s="238" t="s">
        <v>2482</v>
      </c>
      <c r="G423" s="239" t="s">
        <v>269</v>
      </c>
      <c r="H423" s="240">
        <v>158.21</v>
      </c>
      <c r="I423" s="241"/>
      <c r="J423" s="242">
        <f>ROUND(I423*H423,2)</f>
        <v>0</v>
      </c>
      <c r="K423" s="238" t="s">
        <v>22</v>
      </c>
      <c r="L423" s="74"/>
      <c r="M423" s="243" t="s">
        <v>22</v>
      </c>
      <c r="N423" s="244" t="s">
        <v>47</v>
      </c>
      <c r="O423" s="49"/>
      <c r="P423" s="245">
        <f>O423*H423</f>
        <v>0</v>
      </c>
      <c r="Q423" s="245">
        <v>0.00425</v>
      </c>
      <c r="R423" s="245">
        <f>Q423*H423</f>
        <v>0.6723925000000001</v>
      </c>
      <c r="S423" s="245">
        <v>0</v>
      </c>
      <c r="T423" s="246">
        <f>S423*H423</f>
        <v>0</v>
      </c>
      <c r="AR423" s="26" t="s">
        <v>859</v>
      </c>
      <c r="AT423" s="26" t="s">
        <v>210</v>
      </c>
      <c r="AU423" s="26" t="s">
        <v>85</v>
      </c>
      <c r="AY423" s="26" t="s">
        <v>208</v>
      </c>
      <c r="BE423" s="247">
        <f>IF(N423="základní",J423,0)</f>
        <v>0</v>
      </c>
      <c r="BF423" s="247">
        <f>IF(N423="snížená",J423,0)</f>
        <v>0</v>
      </c>
      <c r="BG423" s="247">
        <f>IF(N423="zákl. přenesená",J423,0)</f>
        <v>0</v>
      </c>
      <c r="BH423" s="247">
        <f>IF(N423="sníž. přenesená",J423,0)</f>
        <v>0</v>
      </c>
      <c r="BI423" s="247">
        <f>IF(N423="nulová",J423,0)</f>
        <v>0</v>
      </c>
      <c r="BJ423" s="26" t="s">
        <v>18</v>
      </c>
      <c r="BK423" s="247">
        <f>ROUND(I423*H423,2)</f>
        <v>0</v>
      </c>
      <c r="BL423" s="26" t="s">
        <v>859</v>
      </c>
      <c r="BM423" s="26" t="s">
        <v>3574</v>
      </c>
    </row>
    <row r="424" spans="2:51" s="14" customFormat="1" ht="13.5">
      <c r="B424" s="273"/>
      <c r="C424" s="274"/>
      <c r="D424" s="248" t="s">
        <v>218</v>
      </c>
      <c r="E424" s="275" t="s">
        <v>22</v>
      </c>
      <c r="F424" s="276" t="s">
        <v>2468</v>
      </c>
      <c r="G424" s="274"/>
      <c r="H424" s="275" t="s">
        <v>22</v>
      </c>
      <c r="I424" s="277"/>
      <c r="J424" s="274"/>
      <c r="K424" s="274"/>
      <c r="L424" s="278"/>
      <c r="M424" s="279"/>
      <c r="N424" s="280"/>
      <c r="O424" s="280"/>
      <c r="P424" s="280"/>
      <c r="Q424" s="280"/>
      <c r="R424" s="280"/>
      <c r="S424" s="280"/>
      <c r="T424" s="281"/>
      <c r="AT424" s="282" t="s">
        <v>218</v>
      </c>
      <c r="AU424" s="282" t="s">
        <v>85</v>
      </c>
      <c r="AV424" s="14" t="s">
        <v>18</v>
      </c>
      <c r="AW424" s="14" t="s">
        <v>39</v>
      </c>
      <c r="AX424" s="14" t="s">
        <v>76</v>
      </c>
      <c r="AY424" s="282" t="s">
        <v>208</v>
      </c>
    </row>
    <row r="425" spans="2:51" s="12" customFormat="1" ht="13.5">
      <c r="B425" s="251"/>
      <c r="C425" s="252"/>
      <c r="D425" s="248" t="s">
        <v>218</v>
      </c>
      <c r="E425" s="253" t="s">
        <v>22</v>
      </c>
      <c r="F425" s="254" t="s">
        <v>2484</v>
      </c>
      <c r="G425" s="252"/>
      <c r="H425" s="255">
        <v>210</v>
      </c>
      <c r="I425" s="256"/>
      <c r="J425" s="252"/>
      <c r="K425" s="252"/>
      <c r="L425" s="257"/>
      <c r="M425" s="258"/>
      <c r="N425" s="259"/>
      <c r="O425" s="259"/>
      <c r="P425" s="259"/>
      <c r="Q425" s="259"/>
      <c r="R425" s="259"/>
      <c r="S425" s="259"/>
      <c r="T425" s="260"/>
      <c r="AT425" s="261" t="s">
        <v>218</v>
      </c>
      <c r="AU425" s="261" t="s">
        <v>85</v>
      </c>
      <c r="AV425" s="12" t="s">
        <v>85</v>
      </c>
      <c r="AW425" s="12" t="s">
        <v>39</v>
      </c>
      <c r="AX425" s="12" t="s">
        <v>76</v>
      </c>
      <c r="AY425" s="261" t="s">
        <v>208</v>
      </c>
    </row>
    <row r="426" spans="2:51" s="12" customFormat="1" ht="13.5">
      <c r="B426" s="251"/>
      <c r="C426" s="252"/>
      <c r="D426" s="248" t="s">
        <v>218</v>
      </c>
      <c r="E426" s="253" t="s">
        <v>22</v>
      </c>
      <c r="F426" s="254" t="s">
        <v>2485</v>
      </c>
      <c r="G426" s="252"/>
      <c r="H426" s="255">
        <v>-51.79</v>
      </c>
      <c r="I426" s="256"/>
      <c r="J426" s="252"/>
      <c r="K426" s="252"/>
      <c r="L426" s="257"/>
      <c r="M426" s="258"/>
      <c r="N426" s="259"/>
      <c r="O426" s="259"/>
      <c r="P426" s="259"/>
      <c r="Q426" s="259"/>
      <c r="R426" s="259"/>
      <c r="S426" s="259"/>
      <c r="T426" s="260"/>
      <c r="AT426" s="261" t="s">
        <v>218</v>
      </c>
      <c r="AU426" s="261" t="s">
        <v>85</v>
      </c>
      <c r="AV426" s="12" t="s">
        <v>85</v>
      </c>
      <c r="AW426" s="12" t="s">
        <v>39</v>
      </c>
      <c r="AX426" s="12" t="s">
        <v>76</v>
      </c>
      <c r="AY426" s="261" t="s">
        <v>208</v>
      </c>
    </row>
    <row r="427" spans="2:51" s="13" customFormat="1" ht="13.5">
      <c r="B427" s="262"/>
      <c r="C427" s="263"/>
      <c r="D427" s="248" t="s">
        <v>218</v>
      </c>
      <c r="E427" s="264" t="s">
        <v>22</v>
      </c>
      <c r="F427" s="265" t="s">
        <v>259</v>
      </c>
      <c r="G427" s="263"/>
      <c r="H427" s="266">
        <v>158.21</v>
      </c>
      <c r="I427" s="267"/>
      <c r="J427" s="263"/>
      <c r="K427" s="263"/>
      <c r="L427" s="268"/>
      <c r="M427" s="269"/>
      <c r="N427" s="270"/>
      <c r="O427" s="270"/>
      <c r="P427" s="270"/>
      <c r="Q427" s="270"/>
      <c r="R427" s="270"/>
      <c r="S427" s="270"/>
      <c r="T427" s="271"/>
      <c r="AT427" s="272" t="s">
        <v>218</v>
      </c>
      <c r="AU427" s="272" t="s">
        <v>85</v>
      </c>
      <c r="AV427" s="13" t="s">
        <v>121</v>
      </c>
      <c r="AW427" s="13" t="s">
        <v>39</v>
      </c>
      <c r="AX427" s="13" t="s">
        <v>18</v>
      </c>
      <c r="AY427" s="272" t="s">
        <v>208</v>
      </c>
    </row>
    <row r="428" spans="2:65" s="1" customFormat="1" ht="38.25" customHeight="1">
      <c r="B428" s="48"/>
      <c r="C428" s="236" t="s">
        <v>1087</v>
      </c>
      <c r="D428" s="236" t="s">
        <v>210</v>
      </c>
      <c r="E428" s="237" t="s">
        <v>3575</v>
      </c>
      <c r="F428" s="238" t="s">
        <v>3576</v>
      </c>
      <c r="G428" s="239" t="s">
        <v>227</v>
      </c>
      <c r="H428" s="240">
        <v>4</v>
      </c>
      <c r="I428" s="241"/>
      <c r="J428" s="242">
        <f>ROUND(I428*H428,2)</f>
        <v>0</v>
      </c>
      <c r="K428" s="238" t="s">
        <v>214</v>
      </c>
      <c r="L428" s="74"/>
      <c r="M428" s="243" t="s">
        <v>22</v>
      </c>
      <c r="N428" s="244" t="s">
        <v>47</v>
      </c>
      <c r="O428" s="49"/>
      <c r="P428" s="245">
        <f>O428*H428</f>
        <v>0</v>
      </c>
      <c r="Q428" s="245">
        <v>0.00025</v>
      </c>
      <c r="R428" s="245">
        <f>Q428*H428</f>
        <v>0.001</v>
      </c>
      <c r="S428" s="245">
        <v>0</v>
      </c>
      <c r="T428" s="246">
        <f>S428*H428</f>
        <v>0</v>
      </c>
      <c r="AR428" s="26" t="s">
        <v>300</v>
      </c>
      <c r="AT428" s="26" t="s">
        <v>210</v>
      </c>
      <c r="AU428" s="26" t="s">
        <v>85</v>
      </c>
      <c r="AY428" s="26" t="s">
        <v>208</v>
      </c>
      <c r="BE428" s="247">
        <f>IF(N428="základní",J428,0)</f>
        <v>0</v>
      </c>
      <c r="BF428" s="247">
        <f>IF(N428="snížená",J428,0)</f>
        <v>0</v>
      </c>
      <c r="BG428" s="247">
        <f>IF(N428="zákl. přenesená",J428,0)</f>
        <v>0</v>
      </c>
      <c r="BH428" s="247">
        <f>IF(N428="sníž. přenesená",J428,0)</f>
        <v>0</v>
      </c>
      <c r="BI428" s="247">
        <f>IF(N428="nulová",J428,0)</f>
        <v>0</v>
      </c>
      <c r="BJ428" s="26" t="s">
        <v>18</v>
      </c>
      <c r="BK428" s="247">
        <f>ROUND(I428*H428,2)</f>
        <v>0</v>
      </c>
      <c r="BL428" s="26" t="s">
        <v>300</v>
      </c>
      <c r="BM428" s="26" t="s">
        <v>3577</v>
      </c>
    </row>
    <row r="429" spans="2:65" s="1" customFormat="1" ht="25.5" customHeight="1">
      <c r="B429" s="48"/>
      <c r="C429" s="236" t="s">
        <v>1092</v>
      </c>
      <c r="D429" s="236" t="s">
        <v>210</v>
      </c>
      <c r="E429" s="237" t="s">
        <v>3578</v>
      </c>
      <c r="F429" s="238" t="s">
        <v>3579</v>
      </c>
      <c r="G429" s="239" t="s">
        <v>269</v>
      </c>
      <c r="H429" s="240">
        <v>62.4</v>
      </c>
      <c r="I429" s="241"/>
      <c r="J429" s="242">
        <f>ROUND(I429*H429,2)</f>
        <v>0</v>
      </c>
      <c r="K429" s="238" t="s">
        <v>22</v>
      </c>
      <c r="L429" s="74"/>
      <c r="M429" s="243" t="s">
        <v>22</v>
      </c>
      <c r="N429" s="244" t="s">
        <v>47</v>
      </c>
      <c r="O429" s="49"/>
      <c r="P429" s="245">
        <f>O429*H429</f>
        <v>0</v>
      </c>
      <c r="Q429" s="245">
        <v>0.00212</v>
      </c>
      <c r="R429" s="245">
        <f>Q429*H429</f>
        <v>0.132288</v>
      </c>
      <c r="S429" s="245">
        <v>0</v>
      </c>
      <c r="T429" s="246">
        <f>S429*H429</f>
        <v>0</v>
      </c>
      <c r="AR429" s="26" t="s">
        <v>300</v>
      </c>
      <c r="AT429" s="26" t="s">
        <v>210</v>
      </c>
      <c r="AU429" s="26" t="s">
        <v>85</v>
      </c>
      <c r="AY429" s="26" t="s">
        <v>208</v>
      </c>
      <c r="BE429" s="247">
        <f>IF(N429="základní",J429,0)</f>
        <v>0</v>
      </c>
      <c r="BF429" s="247">
        <f>IF(N429="snížená",J429,0)</f>
        <v>0</v>
      </c>
      <c r="BG429" s="247">
        <f>IF(N429="zákl. přenesená",J429,0)</f>
        <v>0</v>
      </c>
      <c r="BH429" s="247">
        <f>IF(N429="sníž. přenesená",J429,0)</f>
        <v>0</v>
      </c>
      <c r="BI429" s="247">
        <f>IF(N429="nulová",J429,0)</f>
        <v>0</v>
      </c>
      <c r="BJ429" s="26" t="s">
        <v>18</v>
      </c>
      <c r="BK429" s="247">
        <f>ROUND(I429*H429,2)</f>
        <v>0</v>
      </c>
      <c r="BL429" s="26" t="s">
        <v>300</v>
      </c>
      <c r="BM429" s="26" t="s">
        <v>3580</v>
      </c>
    </row>
    <row r="430" spans="2:51" s="12" customFormat="1" ht="13.5">
      <c r="B430" s="251"/>
      <c r="C430" s="252"/>
      <c r="D430" s="248" t="s">
        <v>218</v>
      </c>
      <c r="E430" s="253" t="s">
        <v>22</v>
      </c>
      <c r="F430" s="254" t="s">
        <v>3581</v>
      </c>
      <c r="G430" s="252"/>
      <c r="H430" s="255">
        <v>62.4</v>
      </c>
      <c r="I430" s="256"/>
      <c r="J430" s="252"/>
      <c r="K430" s="252"/>
      <c r="L430" s="257"/>
      <c r="M430" s="258"/>
      <c r="N430" s="259"/>
      <c r="O430" s="259"/>
      <c r="P430" s="259"/>
      <c r="Q430" s="259"/>
      <c r="R430" s="259"/>
      <c r="S430" s="259"/>
      <c r="T430" s="260"/>
      <c r="AT430" s="261" t="s">
        <v>218</v>
      </c>
      <c r="AU430" s="261" t="s">
        <v>85</v>
      </c>
      <c r="AV430" s="12" t="s">
        <v>85</v>
      </c>
      <c r="AW430" s="12" t="s">
        <v>39</v>
      </c>
      <c r="AX430" s="12" t="s">
        <v>18</v>
      </c>
      <c r="AY430" s="261" t="s">
        <v>208</v>
      </c>
    </row>
    <row r="431" spans="2:65" s="1" customFormat="1" ht="38.25" customHeight="1">
      <c r="B431" s="48"/>
      <c r="C431" s="236" t="s">
        <v>1096</v>
      </c>
      <c r="D431" s="236" t="s">
        <v>210</v>
      </c>
      <c r="E431" s="237" t="s">
        <v>3582</v>
      </c>
      <c r="F431" s="238" t="s">
        <v>3583</v>
      </c>
      <c r="G431" s="239" t="s">
        <v>2043</v>
      </c>
      <c r="H431" s="307"/>
      <c r="I431" s="241"/>
      <c r="J431" s="242">
        <f>ROUND(I431*H431,2)</f>
        <v>0</v>
      </c>
      <c r="K431" s="238" t="s">
        <v>214</v>
      </c>
      <c r="L431" s="74"/>
      <c r="M431" s="243" t="s">
        <v>22</v>
      </c>
      <c r="N431" s="244" t="s">
        <v>47</v>
      </c>
      <c r="O431" s="49"/>
      <c r="P431" s="245">
        <f>O431*H431</f>
        <v>0</v>
      </c>
      <c r="Q431" s="245">
        <v>0</v>
      </c>
      <c r="R431" s="245">
        <f>Q431*H431</f>
        <v>0</v>
      </c>
      <c r="S431" s="245">
        <v>0</v>
      </c>
      <c r="T431" s="246">
        <f>S431*H431</f>
        <v>0</v>
      </c>
      <c r="AR431" s="26" t="s">
        <v>300</v>
      </c>
      <c r="AT431" s="26" t="s">
        <v>210</v>
      </c>
      <c r="AU431" s="26" t="s">
        <v>85</v>
      </c>
      <c r="AY431" s="26" t="s">
        <v>208</v>
      </c>
      <c r="BE431" s="247">
        <f>IF(N431="základní",J431,0)</f>
        <v>0</v>
      </c>
      <c r="BF431" s="247">
        <f>IF(N431="snížená",J431,0)</f>
        <v>0</v>
      </c>
      <c r="BG431" s="247">
        <f>IF(N431="zákl. přenesená",J431,0)</f>
        <v>0</v>
      </c>
      <c r="BH431" s="247">
        <f>IF(N431="sníž. přenesená",J431,0)</f>
        <v>0</v>
      </c>
      <c r="BI431" s="247">
        <f>IF(N431="nulová",J431,0)</f>
        <v>0</v>
      </c>
      <c r="BJ431" s="26" t="s">
        <v>18</v>
      </c>
      <c r="BK431" s="247">
        <f>ROUND(I431*H431,2)</f>
        <v>0</v>
      </c>
      <c r="BL431" s="26" t="s">
        <v>300</v>
      </c>
      <c r="BM431" s="26" t="s">
        <v>3584</v>
      </c>
    </row>
    <row r="432" spans="2:47" s="1" customFormat="1" ht="13.5">
      <c r="B432" s="48"/>
      <c r="C432" s="76"/>
      <c r="D432" s="248" t="s">
        <v>216</v>
      </c>
      <c r="E432" s="76"/>
      <c r="F432" s="249" t="s">
        <v>2270</v>
      </c>
      <c r="G432" s="76"/>
      <c r="H432" s="76"/>
      <c r="I432" s="206"/>
      <c r="J432" s="76"/>
      <c r="K432" s="76"/>
      <c r="L432" s="74"/>
      <c r="M432" s="250"/>
      <c r="N432" s="49"/>
      <c r="O432" s="49"/>
      <c r="P432" s="49"/>
      <c r="Q432" s="49"/>
      <c r="R432" s="49"/>
      <c r="S432" s="49"/>
      <c r="T432" s="97"/>
      <c r="AT432" s="26" t="s">
        <v>216</v>
      </c>
      <c r="AU432" s="26" t="s">
        <v>85</v>
      </c>
    </row>
    <row r="433" spans="2:63" s="11" customFormat="1" ht="29.85" customHeight="1">
      <c r="B433" s="220"/>
      <c r="C433" s="221"/>
      <c r="D433" s="222" t="s">
        <v>75</v>
      </c>
      <c r="E433" s="234" t="s">
        <v>2675</v>
      </c>
      <c r="F433" s="234" t="s">
        <v>2676</v>
      </c>
      <c r="G433" s="221"/>
      <c r="H433" s="221"/>
      <c r="I433" s="224"/>
      <c r="J433" s="235">
        <f>BK433</f>
        <v>0</v>
      </c>
      <c r="K433" s="221"/>
      <c r="L433" s="226"/>
      <c r="M433" s="227"/>
      <c r="N433" s="228"/>
      <c r="O433" s="228"/>
      <c r="P433" s="229">
        <f>SUM(P434:P446)</f>
        <v>0</v>
      </c>
      <c r="Q433" s="228"/>
      <c r="R433" s="229">
        <f>SUM(R434:R446)</f>
        <v>0.656159</v>
      </c>
      <c r="S433" s="228"/>
      <c r="T433" s="230">
        <f>SUM(T434:T446)</f>
        <v>0</v>
      </c>
      <c r="AR433" s="231" t="s">
        <v>85</v>
      </c>
      <c r="AT433" s="232" t="s">
        <v>75</v>
      </c>
      <c r="AU433" s="232" t="s">
        <v>18</v>
      </c>
      <c r="AY433" s="231" t="s">
        <v>208</v>
      </c>
      <c r="BK433" s="233">
        <f>SUM(BK434:BK446)</f>
        <v>0</v>
      </c>
    </row>
    <row r="434" spans="2:65" s="1" customFormat="1" ht="25.5" customHeight="1">
      <c r="B434" s="48"/>
      <c r="C434" s="236" t="s">
        <v>1103</v>
      </c>
      <c r="D434" s="236" t="s">
        <v>210</v>
      </c>
      <c r="E434" s="237" t="s">
        <v>2732</v>
      </c>
      <c r="F434" s="238" t="s">
        <v>2727</v>
      </c>
      <c r="G434" s="239" t="s">
        <v>269</v>
      </c>
      <c r="H434" s="240">
        <v>52.4</v>
      </c>
      <c r="I434" s="241"/>
      <c r="J434" s="242">
        <f>ROUND(I434*H434,2)</f>
        <v>0</v>
      </c>
      <c r="K434" s="238" t="s">
        <v>22</v>
      </c>
      <c r="L434" s="74"/>
      <c r="M434" s="243" t="s">
        <v>22</v>
      </c>
      <c r="N434" s="244" t="s">
        <v>47</v>
      </c>
      <c r="O434" s="49"/>
      <c r="P434" s="245">
        <f>O434*H434</f>
        <v>0</v>
      </c>
      <c r="Q434" s="245">
        <v>6E-05</v>
      </c>
      <c r="R434" s="245">
        <f>Q434*H434</f>
        <v>0.003144</v>
      </c>
      <c r="S434" s="245">
        <v>0</v>
      </c>
      <c r="T434" s="246">
        <f>S434*H434</f>
        <v>0</v>
      </c>
      <c r="AR434" s="26" t="s">
        <v>300</v>
      </c>
      <c r="AT434" s="26" t="s">
        <v>210</v>
      </c>
      <c r="AU434" s="26" t="s">
        <v>85</v>
      </c>
      <c r="AY434" s="26" t="s">
        <v>208</v>
      </c>
      <c r="BE434" s="247">
        <f>IF(N434="základní",J434,0)</f>
        <v>0</v>
      </c>
      <c r="BF434" s="247">
        <f>IF(N434="snížená",J434,0)</f>
        <v>0</v>
      </c>
      <c r="BG434" s="247">
        <f>IF(N434="zákl. přenesená",J434,0)</f>
        <v>0</v>
      </c>
      <c r="BH434" s="247">
        <f>IF(N434="sníž. přenesená",J434,0)</f>
        <v>0</v>
      </c>
      <c r="BI434" s="247">
        <f>IF(N434="nulová",J434,0)</f>
        <v>0</v>
      </c>
      <c r="BJ434" s="26" t="s">
        <v>18</v>
      </c>
      <c r="BK434" s="247">
        <f>ROUND(I434*H434,2)</f>
        <v>0</v>
      </c>
      <c r="BL434" s="26" t="s">
        <v>300</v>
      </c>
      <c r="BM434" s="26" t="s">
        <v>3585</v>
      </c>
    </row>
    <row r="435" spans="2:51" s="14" customFormat="1" ht="13.5">
      <c r="B435" s="273"/>
      <c r="C435" s="274"/>
      <c r="D435" s="248" t="s">
        <v>218</v>
      </c>
      <c r="E435" s="275" t="s">
        <v>22</v>
      </c>
      <c r="F435" s="276" t="s">
        <v>2729</v>
      </c>
      <c r="G435" s="274"/>
      <c r="H435" s="275" t="s">
        <v>22</v>
      </c>
      <c r="I435" s="277"/>
      <c r="J435" s="274"/>
      <c r="K435" s="274"/>
      <c r="L435" s="278"/>
      <c r="M435" s="279"/>
      <c r="N435" s="280"/>
      <c r="O435" s="280"/>
      <c r="P435" s="280"/>
      <c r="Q435" s="280"/>
      <c r="R435" s="280"/>
      <c r="S435" s="280"/>
      <c r="T435" s="281"/>
      <c r="AT435" s="282" t="s">
        <v>218</v>
      </c>
      <c r="AU435" s="282" t="s">
        <v>85</v>
      </c>
      <c r="AV435" s="14" t="s">
        <v>18</v>
      </c>
      <c r="AW435" s="14" t="s">
        <v>39</v>
      </c>
      <c r="AX435" s="14" t="s">
        <v>76</v>
      </c>
      <c r="AY435" s="282" t="s">
        <v>208</v>
      </c>
    </row>
    <row r="436" spans="2:51" s="12" customFormat="1" ht="13.5">
      <c r="B436" s="251"/>
      <c r="C436" s="252"/>
      <c r="D436" s="248" t="s">
        <v>218</v>
      </c>
      <c r="E436" s="253" t="s">
        <v>22</v>
      </c>
      <c r="F436" s="254" t="s">
        <v>3586</v>
      </c>
      <c r="G436" s="252"/>
      <c r="H436" s="255">
        <v>52.4</v>
      </c>
      <c r="I436" s="256"/>
      <c r="J436" s="252"/>
      <c r="K436" s="252"/>
      <c r="L436" s="257"/>
      <c r="M436" s="258"/>
      <c r="N436" s="259"/>
      <c r="O436" s="259"/>
      <c r="P436" s="259"/>
      <c r="Q436" s="259"/>
      <c r="R436" s="259"/>
      <c r="S436" s="259"/>
      <c r="T436" s="260"/>
      <c r="AT436" s="261" t="s">
        <v>218</v>
      </c>
      <c r="AU436" s="261" t="s">
        <v>85</v>
      </c>
      <c r="AV436" s="12" t="s">
        <v>85</v>
      </c>
      <c r="AW436" s="12" t="s">
        <v>39</v>
      </c>
      <c r="AX436" s="12" t="s">
        <v>18</v>
      </c>
      <c r="AY436" s="261" t="s">
        <v>208</v>
      </c>
    </row>
    <row r="437" spans="2:65" s="1" customFormat="1" ht="38.25" customHeight="1">
      <c r="B437" s="48"/>
      <c r="C437" s="236" t="s">
        <v>1107</v>
      </c>
      <c r="D437" s="236" t="s">
        <v>210</v>
      </c>
      <c r="E437" s="237" t="s">
        <v>2792</v>
      </c>
      <c r="F437" s="238" t="s">
        <v>3587</v>
      </c>
      <c r="G437" s="239" t="s">
        <v>2794</v>
      </c>
      <c r="H437" s="240">
        <v>13060.3</v>
      </c>
      <c r="I437" s="241"/>
      <c r="J437" s="242">
        <f>ROUND(I437*H437,2)</f>
        <v>0</v>
      </c>
      <c r="K437" s="238" t="s">
        <v>22</v>
      </c>
      <c r="L437" s="74"/>
      <c r="M437" s="243" t="s">
        <v>22</v>
      </c>
      <c r="N437" s="244" t="s">
        <v>47</v>
      </c>
      <c r="O437" s="49"/>
      <c r="P437" s="245">
        <f>O437*H437</f>
        <v>0</v>
      </c>
      <c r="Q437" s="245">
        <v>5E-05</v>
      </c>
      <c r="R437" s="245">
        <f>Q437*H437</f>
        <v>0.653015</v>
      </c>
      <c r="S437" s="245">
        <v>0</v>
      </c>
      <c r="T437" s="246">
        <f>S437*H437</f>
        <v>0</v>
      </c>
      <c r="AR437" s="26" t="s">
        <v>300</v>
      </c>
      <c r="AT437" s="26" t="s">
        <v>210</v>
      </c>
      <c r="AU437" s="26" t="s">
        <v>85</v>
      </c>
      <c r="AY437" s="26" t="s">
        <v>208</v>
      </c>
      <c r="BE437" s="247">
        <f>IF(N437="základní",J437,0)</f>
        <v>0</v>
      </c>
      <c r="BF437" s="247">
        <f>IF(N437="snížená",J437,0)</f>
        <v>0</v>
      </c>
      <c r="BG437" s="247">
        <f>IF(N437="zákl. přenesená",J437,0)</f>
        <v>0</v>
      </c>
      <c r="BH437" s="247">
        <f>IF(N437="sníž. přenesená",J437,0)</f>
        <v>0</v>
      </c>
      <c r="BI437" s="247">
        <f>IF(N437="nulová",J437,0)</f>
        <v>0</v>
      </c>
      <c r="BJ437" s="26" t="s">
        <v>18</v>
      </c>
      <c r="BK437" s="247">
        <f>ROUND(I437*H437,2)</f>
        <v>0</v>
      </c>
      <c r="BL437" s="26" t="s">
        <v>300</v>
      </c>
      <c r="BM437" s="26" t="s">
        <v>3588</v>
      </c>
    </row>
    <row r="438" spans="2:51" s="14" customFormat="1" ht="13.5">
      <c r="B438" s="273"/>
      <c r="C438" s="274"/>
      <c r="D438" s="248" t="s">
        <v>218</v>
      </c>
      <c r="E438" s="275" t="s">
        <v>22</v>
      </c>
      <c r="F438" s="276" t="s">
        <v>3589</v>
      </c>
      <c r="G438" s="274"/>
      <c r="H438" s="275" t="s">
        <v>22</v>
      </c>
      <c r="I438" s="277"/>
      <c r="J438" s="274"/>
      <c r="K438" s="274"/>
      <c r="L438" s="278"/>
      <c r="M438" s="279"/>
      <c r="N438" s="280"/>
      <c r="O438" s="280"/>
      <c r="P438" s="280"/>
      <c r="Q438" s="280"/>
      <c r="R438" s="280"/>
      <c r="S438" s="280"/>
      <c r="T438" s="281"/>
      <c r="AT438" s="282" t="s">
        <v>218</v>
      </c>
      <c r="AU438" s="282" t="s">
        <v>85</v>
      </c>
      <c r="AV438" s="14" t="s">
        <v>18</v>
      </c>
      <c r="AW438" s="14" t="s">
        <v>39</v>
      </c>
      <c r="AX438" s="14" t="s">
        <v>76</v>
      </c>
      <c r="AY438" s="282" t="s">
        <v>208</v>
      </c>
    </row>
    <row r="439" spans="2:51" s="12" customFormat="1" ht="13.5">
      <c r="B439" s="251"/>
      <c r="C439" s="252"/>
      <c r="D439" s="248" t="s">
        <v>218</v>
      </c>
      <c r="E439" s="253" t="s">
        <v>22</v>
      </c>
      <c r="F439" s="254" t="s">
        <v>3590</v>
      </c>
      <c r="G439" s="252"/>
      <c r="H439" s="255">
        <v>11764.7</v>
      </c>
      <c r="I439" s="256"/>
      <c r="J439" s="252"/>
      <c r="K439" s="252"/>
      <c r="L439" s="257"/>
      <c r="M439" s="258"/>
      <c r="N439" s="259"/>
      <c r="O439" s="259"/>
      <c r="P439" s="259"/>
      <c r="Q439" s="259"/>
      <c r="R439" s="259"/>
      <c r="S439" s="259"/>
      <c r="T439" s="260"/>
      <c r="AT439" s="261" t="s">
        <v>218</v>
      </c>
      <c r="AU439" s="261" t="s">
        <v>85</v>
      </c>
      <c r="AV439" s="12" t="s">
        <v>85</v>
      </c>
      <c r="AW439" s="12" t="s">
        <v>39</v>
      </c>
      <c r="AX439" s="12" t="s">
        <v>76</v>
      </c>
      <c r="AY439" s="261" t="s">
        <v>208</v>
      </c>
    </row>
    <row r="440" spans="2:51" s="12" customFormat="1" ht="13.5">
      <c r="B440" s="251"/>
      <c r="C440" s="252"/>
      <c r="D440" s="248" t="s">
        <v>218</v>
      </c>
      <c r="E440" s="253" t="s">
        <v>22</v>
      </c>
      <c r="F440" s="254" t="s">
        <v>3591</v>
      </c>
      <c r="G440" s="252"/>
      <c r="H440" s="255">
        <v>588.2</v>
      </c>
      <c r="I440" s="256"/>
      <c r="J440" s="252"/>
      <c r="K440" s="252"/>
      <c r="L440" s="257"/>
      <c r="M440" s="258"/>
      <c r="N440" s="259"/>
      <c r="O440" s="259"/>
      <c r="P440" s="259"/>
      <c r="Q440" s="259"/>
      <c r="R440" s="259"/>
      <c r="S440" s="259"/>
      <c r="T440" s="260"/>
      <c r="AT440" s="261" t="s">
        <v>218</v>
      </c>
      <c r="AU440" s="261" t="s">
        <v>85</v>
      </c>
      <c r="AV440" s="12" t="s">
        <v>85</v>
      </c>
      <c r="AW440" s="12" t="s">
        <v>39</v>
      </c>
      <c r="AX440" s="12" t="s">
        <v>76</v>
      </c>
      <c r="AY440" s="261" t="s">
        <v>208</v>
      </c>
    </row>
    <row r="441" spans="2:51" s="14" customFormat="1" ht="13.5">
      <c r="B441" s="273"/>
      <c r="C441" s="274"/>
      <c r="D441" s="248" t="s">
        <v>218</v>
      </c>
      <c r="E441" s="275" t="s">
        <v>22</v>
      </c>
      <c r="F441" s="276" t="s">
        <v>3592</v>
      </c>
      <c r="G441" s="274"/>
      <c r="H441" s="275" t="s">
        <v>22</v>
      </c>
      <c r="I441" s="277"/>
      <c r="J441" s="274"/>
      <c r="K441" s="274"/>
      <c r="L441" s="278"/>
      <c r="M441" s="279"/>
      <c r="N441" s="280"/>
      <c r="O441" s="280"/>
      <c r="P441" s="280"/>
      <c r="Q441" s="280"/>
      <c r="R441" s="280"/>
      <c r="S441" s="280"/>
      <c r="T441" s="281"/>
      <c r="AT441" s="282" t="s">
        <v>218</v>
      </c>
      <c r="AU441" s="282" t="s">
        <v>85</v>
      </c>
      <c r="AV441" s="14" t="s">
        <v>18</v>
      </c>
      <c r="AW441" s="14" t="s">
        <v>39</v>
      </c>
      <c r="AX441" s="14" t="s">
        <v>76</v>
      </c>
      <c r="AY441" s="282" t="s">
        <v>208</v>
      </c>
    </row>
    <row r="442" spans="2:51" s="12" customFormat="1" ht="13.5">
      <c r="B442" s="251"/>
      <c r="C442" s="252"/>
      <c r="D442" s="248" t="s">
        <v>218</v>
      </c>
      <c r="E442" s="253" t="s">
        <v>22</v>
      </c>
      <c r="F442" s="254" t="s">
        <v>3593</v>
      </c>
      <c r="G442" s="252"/>
      <c r="H442" s="255">
        <v>673.7</v>
      </c>
      <c r="I442" s="256"/>
      <c r="J442" s="252"/>
      <c r="K442" s="252"/>
      <c r="L442" s="257"/>
      <c r="M442" s="258"/>
      <c r="N442" s="259"/>
      <c r="O442" s="259"/>
      <c r="P442" s="259"/>
      <c r="Q442" s="259"/>
      <c r="R442" s="259"/>
      <c r="S442" s="259"/>
      <c r="T442" s="260"/>
      <c r="AT442" s="261" t="s">
        <v>218</v>
      </c>
      <c r="AU442" s="261" t="s">
        <v>85</v>
      </c>
      <c r="AV442" s="12" t="s">
        <v>85</v>
      </c>
      <c r="AW442" s="12" t="s">
        <v>39</v>
      </c>
      <c r="AX442" s="12" t="s">
        <v>76</v>
      </c>
      <c r="AY442" s="261" t="s">
        <v>208</v>
      </c>
    </row>
    <row r="443" spans="2:51" s="12" customFormat="1" ht="13.5">
      <c r="B443" s="251"/>
      <c r="C443" s="252"/>
      <c r="D443" s="248" t="s">
        <v>218</v>
      </c>
      <c r="E443" s="253" t="s">
        <v>22</v>
      </c>
      <c r="F443" s="254" t="s">
        <v>3594</v>
      </c>
      <c r="G443" s="252"/>
      <c r="H443" s="255">
        <v>33.7</v>
      </c>
      <c r="I443" s="256"/>
      <c r="J443" s="252"/>
      <c r="K443" s="252"/>
      <c r="L443" s="257"/>
      <c r="M443" s="258"/>
      <c r="N443" s="259"/>
      <c r="O443" s="259"/>
      <c r="P443" s="259"/>
      <c r="Q443" s="259"/>
      <c r="R443" s="259"/>
      <c r="S443" s="259"/>
      <c r="T443" s="260"/>
      <c r="AT443" s="261" t="s">
        <v>218</v>
      </c>
      <c r="AU443" s="261" t="s">
        <v>85</v>
      </c>
      <c r="AV443" s="12" t="s">
        <v>85</v>
      </c>
      <c r="AW443" s="12" t="s">
        <v>39</v>
      </c>
      <c r="AX443" s="12" t="s">
        <v>76</v>
      </c>
      <c r="AY443" s="261" t="s">
        <v>208</v>
      </c>
    </row>
    <row r="444" spans="2:51" s="13" customFormat="1" ht="13.5">
      <c r="B444" s="262"/>
      <c r="C444" s="263"/>
      <c r="D444" s="248" t="s">
        <v>218</v>
      </c>
      <c r="E444" s="264" t="s">
        <v>22</v>
      </c>
      <c r="F444" s="265" t="s">
        <v>259</v>
      </c>
      <c r="G444" s="263"/>
      <c r="H444" s="266">
        <v>13060.3</v>
      </c>
      <c r="I444" s="267"/>
      <c r="J444" s="263"/>
      <c r="K444" s="263"/>
      <c r="L444" s="268"/>
      <c r="M444" s="269"/>
      <c r="N444" s="270"/>
      <c r="O444" s="270"/>
      <c r="P444" s="270"/>
      <c r="Q444" s="270"/>
      <c r="R444" s="270"/>
      <c r="S444" s="270"/>
      <c r="T444" s="271"/>
      <c r="AT444" s="272" t="s">
        <v>218</v>
      </c>
      <c r="AU444" s="272" t="s">
        <v>85</v>
      </c>
      <c r="AV444" s="13" t="s">
        <v>121</v>
      </c>
      <c r="AW444" s="13" t="s">
        <v>39</v>
      </c>
      <c r="AX444" s="13" t="s">
        <v>18</v>
      </c>
      <c r="AY444" s="272" t="s">
        <v>208</v>
      </c>
    </row>
    <row r="445" spans="2:65" s="1" customFormat="1" ht="38.25" customHeight="1">
      <c r="B445" s="48"/>
      <c r="C445" s="236" t="s">
        <v>1112</v>
      </c>
      <c r="D445" s="236" t="s">
        <v>210</v>
      </c>
      <c r="E445" s="237" t="s">
        <v>2801</v>
      </c>
      <c r="F445" s="238" t="s">
        <v>2802</v>
      </c>
      <c r="G445" s="239" t="s">
        <v>2043</v>
      </c>
      <c r="H445" s="307"/>
      <c r="I445" s="241"/>
      <c r="J445" s="242">
        <f>ROUND(I445*H445,2)</f>
        <v>0</v>
      </c>
      <c r="K445" s="238" t="s">
        <v>214</v>
      </c>
      <c r="L445" s="74"/>
      <c r="M445" s="243" t="s">
        <v>22</v>
      </c>
      <c r="N445" s="244" t="s">
        <v>47</v>
      </c>
      <c r="O445" s="49"/>
      <c r="P445" s="245">
        <f>O445*H445</f>
        <v>0</v>
      </c>
      <c r="Q445" s="245">
        <v>0</v>
      </c>
      <c r="R445" s="245">
        <f>Q445*H445</f>
        <v>0</v>
      </c>
      <c r="S445" s="245">
        <v>0</v>
      </c>
      <c r="T445" s="246">
        <f>S445*H445</f>
        <v>0</v>
      </c>
      <c r="AR445" s="26" t="s">
        <v>300</v>
      </c>
      <c r="AT445" s="26" t="s">
        <v>210</v>
      </c>
      <c r="AU445" s="26" t="s">
        <v>85</v>
      </c>
      <c r="AY445" s="26" t="s">
        <v>208</v>
      </c>
      <c r="BE445" s="247">
        <f>IF(N445="základní",J445,0)</f>
        <v>0</v>
      </c>
      <c r="BF445" s="247">
        <f>IF(N445="snížená",J445,0)</f>
        <v>0</v>
      </c>
      <c r="BG445" s="247">
        <f>IF(N445="zákl. přenesená",J445,0)</f>
        <v>0</v>
      </c>
      <c r="BH445" s="247">
        <f>IF(N445="sníž. přenesená",J445,0)</f>
        <v>0</v>
      </c>
      <c r="BI445" s="247">
        <f>IF(N445="nulová",J445,0)</f>
        <v>0</v>
      </c>
      <c r="BJ445" s="26" t="s">
        <v>18</v>
      </c>
      <c r="BK445" s="247">
        <f>ROUND(I445*H445,2)</f>
        <v>0</v>
      </c>
      <c r="BL445" s="26" t="s">
        <v>300</v>
      </c>
      <c r="BM445" s="26" t="s">
        <v>3595</v>
      </c>
    </row>
    <row r="446" spans="2:47" s="1" customFormat="1" ht="13.5">
      <c r="B446" s="48"/>
      <c r="C446" s="76"/>
      <c r="D446" s="248" t="s">
        <v>216</v>
      </c>
      <c r="E446" s="76"/>
      <c r="F446" s="249" t="s">
        <v>2804</v>
      </c>
      <c r="G446" s="76"/>
      <c r="H446" s="76"/>
      <c r="I446" s="206"/>
      <c r="J446" s="76"/>
      <c r="K446" s="76"/>
      <c r="L446" s="74"/>
      <c r="M446" s="250"/>
      <c r="N446" s="49"/>
      <c r="O446" s="49"/>
      <c r="P446" s="49"/>
      <c r="Q446" s="49"/>
      <c r="R446" s="49"/>
      <c r="S446" s="49"/>
      <c r="T446" s="97"/>
      <c r="AT446" s="26" t="s">
        <v>216</v>
      </c>
      <c r="AU446" s="26" t="s">
        <v>85</v>
      </c>
    </row>
    <row r="447" spans="2:63" s="11" customFormat="1" ht="29.85" customHeight="1">
      <c r="B447" s="220"/>
      <c r="C447" s="221"/>
      <c r="D447" s="222" t="s">
        <v>75</v>
      </c>
      <c r="E447" s="234" t="s">
        <v>2535</v>
      </c>
      <c r="F447" s="234" t="s">
        <v>2536</v>
      </c>
      <c r="G447" s="221"/>
      <c r="H447" s="221"/>
      <c r="I447" s="224"/>
      <c r="J447" s="235">
        <f>BK447</f>
        <v>0</v>
      </c>
      <c r="K447" s="221"/>
      <c r="L447" s="226"/>
      <c r="M447" s="227"/>
      <c r="N447" s="228"/>
      <c r="O447" s="228"/>
      <c r="P447" s="229">
        <f>SUM(P448:P462)</f>
        <v>0</v>
      </c>
      <c r="Q447" s="228"/>
      <c r="R447" s="229">
        <f>SUM(R448:R462)</f>
        <v>0.25362304</v>
      </c>
      <c r="S447" s="228"/>
      <c r="T447" s="230">
        <f>SUM(T448:T462)</f>
        <v>0.024</v>
      </c>
      <c r="AR447" s="231" t="s">
        <v>85</v>
      </c>
      <c r="AT447" s="232" t="s">
        <v>75</v>
      </c>
      <c r="AU447" s="232" t="s">
        <v>18</v>
      </c>
      <c r="AY447" s="231" t="s">
        <v>208</v>
      </c>
      <c r="BK447" s="233">
        <f>SUM(BK448:BK462)</f>
        <v>0</v>
      </c>
    </row>
    <row r="448" spans="2:65" s="1" customFormat="1" ht="51" customHeight="1">
      <c r="B448" s="48"/>
      <c r="C448" s="236" t="s">
        <v>1117</v>
      </c>
      <c r="D448" s="236" t="s">
        <v>210</v>
      </c>
      <c r="E448" s="237" t="s">
        <v>2538</v>
      </c>
      <c r="F448" s="238" t="s">
        <v>2539</v>
      </c>
      <c r="G448" s="239" t="s">
        <v>269</v>
      </c>
      <c r="H448" s="240">
        <v>82.368</v>
      </c>
      <c r="I448" s="241"/>
      <c r="J448" s="242">
        <f>ROUND(I448*H448,2)</f>
        <v>0</v>
      </c>
      <c r="K448" s="238" t="s">
        <v>214</v>
      </c>
      <c r="L448" s="74"/>
      <c r="M448" s="243" t="s">
        <v>22</v>
      </c>
      <c r="N448" s="244" t="s">
        <v>47</v>
      </c>
      <c r="O448" s="49"/>
      <c r="P448" s="245">
        <f>O448*H448</f>
        <v>0</v>
      </c>
      <c r="Q448" s="245">
        <v>0.00028</v>
      </c>
      <c r="R448" s="245">
        <f>Q448*H448</f>
        <v>0.023063039999999996</v>
      </c>
      <c r="S448" s="245">
        <v>0</v>
      </c>
      <c r="T448" s="246">
        <f>S448*H448</f>
        <v>0</v>
      </c>
      <c r="AR448" s="26" t="s">
        <v>300</v>
      </c>
      <c r="AT448" s="26" t="s">
        <v>210</v>
      </c>
      <c r="AU448" s="26" t="s">
        <v>85</v>
      </c>
      <c r="AY448" s="26" t="s">
        <v>208</v>
      </c>
      <c r="BE448" s="247">
        <f>IF(N448="základní",J448,0)</f>
        <v>0</v>
      </c>
      <c r="BF448" s="247">
        <f>IF(N448="snížená",J448,0)</f>
        <v>0</v>
      </c>
      <c r="BG448" s="247">
        <f>IF(N448="zákl. přenesená",J448,0)</f>
        <v>0</v>
      </c>
      <c r="BH448" s="247">
        <f>IF(N448="sníž. přenesená",J448,0)</f>
        <v>0</v>
      </c>
      <c r="BI448" s="247">
        <f>IF(N448="nulová",J448,0)</f>
        <v>0</v>
      </c>
      <c r="BJ448" s="26" t="s">
        <v>18</v>
      </c>
      <c r="BK448" s="247">
        <f>ROUND(I448*H448,2)</f>
        <v>0</v>
      </c>
      <c r="BL448" s="26" t="s">
        <v>300</v>
      </c>
      <c r="BM448" s="26" t="s">
        <v>3596</v>
      </c>
    </row>
    <row r="449" spans="2:51" s="14" customFormat="1" ht="13.5">
      <c r="B449" s="273"/>
      <c r="C449" s="274"/>
      <c r="D449" s="248" t="s">
        <v>218</v>
      </c>
      <c r="E449" s="275" t="s">
        <v>22</v>
      </c>
      <c r="F449" s="276" t="s">
        <v>2541</v>
      </c>
      <c r="G449" s="274"/>
      <c r="H449" s="275" t="s">
        <v>22</v>
      </c>
      <c r="I449" s="277"/>
      <c r="J449" s="274"/>
      <c r="K449" s="274"/>
      <c r="L449" s="278"/>
      <c r="M449" s="279"/>
      <c r="N449" s="280"/>
      <c r="O449" s="280"/>
      <c r="P449" s="280"/>
      <c r="Q449" s="280"/>
      <c r="R449" s="280"/>
      <c r="S449" s="280"/>
      <c r="T449" s="281"/>
      <c r="AT449" s="282" t="s">
        <v>218</v>
      </c>
      <c r="AU449" s="282" t="s">
        <v>85</v>
      </c>
      <c r="AV449" s="14" t="s">
        <v>18</v>
      </c>
      <c r="AW449" s="14" t="s">
        <v>39</v>
      </c>
      <c r="AX449" s="14" t="s">
        <v>76</v>
      </c>
      <c r="AY449" s="282" t="s">
        <v>208</v>
      </c>
    </row>
    <row r="450" spans="2:51" s="12" customFormat="1" ht="13.5">
      <c r="B450" s="251"/>
      <c r="C450" s="252"/>
      <c r="D450" s="248" t="s">
        <v>218</v>
      </c>
      <c r="E450" s="253" t="s">
        <v>22</v>
      </c>
      <c r="F450" s="254" t="s">
        <v>3597</v>
      </c>
      <c r="G450" s="252"/>
      <c r="H450" s="255">
        <v>10.368</v>
      </c>
      <c r="I450" s="256"/>
      <c r="J450" s="252"/>
      <c r="K450" s="252"/>
      <c r="L450" s="257"/>
      <c r="M450" s="258"/>
      <c r="N450" s="259"/>
      <c r="O450" s="259"/>
      <c r="P450" s="259"/>
      <c r="Q450" s="259"/>
      <c r="R450" s="259"/>
      <c r="S450" s="259"/>
      <c r="T450" s="260"/>
      <c r="AT450" s="261" t="s">
        <v>218</v>
      </c>
      <c r="AU450" s="261" t="s">
        <v>85</v>
      </c>
      <c r="AV450" s="12" t="s">
        <v>85</v>
      </c>
      <c r="AW450" s="12" t="s">
        <v>39</v>
      </c>
      <c r="AX450" s="12" t="s">
        <v>76</v>
      </c>
      <c r="AY450" s="261" t="s">
        <v>208</v>
      </c>
    </row>
    <row r="451" spans="2:51" s="12" customFormat="1" ht="13.5">
      <c r="B451" s="251"/>
      <c r="C451" s="252"/>
      <c r="D451" s="248" t="s">
        <v>218</v>
      </c>
      <c r="E451" s="253" t="s">
        <v>22</v>
      </c>
      <c r="F451" s="254" t="s">
        <v>3598</v>
      </c>
      <c r="G451" s="252"/>
      <c r="H451" s="255">
        <v>15.2</v>
      </c>
      <c r="I451" s="256"/>
      <c r="J451" s="252"/>
      <c r="K451" s="252"/>
      <c r="L451" s="257"/>
      <c r="M451" s="258"/>
      <c r="N451" s="259"/>
      <c r="O451" s="259"/>
      <c r="P451" s="259"/>
      <c r="Q451" s="259"/>
      <c r="R451" s="259"/>
      <c r="S451" s="259"/>
      <c r="T451" s="260"/>
      <c r="AT451" s="261" t="s">
        <v>218</v>
      </c>
      <c r="AU451" s="261" t="s">
        <v>85</v>
      </c>
      <c r="AV451" s="12" t="s">
        <v>85</v>
      </c>
      <c r="AW451" s="12" t="s">
        <v>39</v>
      </c>
      <c r="AX451" s="12" t="s">
        <v>76</v>
      </c>
      <c r="AY451" s="261" t="s">
        <v>208</v>
      </c>
    </row>
    <row r="452" spans="2:51" s="12" customFormat="1" ht="13.5">
      <c r="B452" s="251"/>
      <c r="C452" s="252"/>
      <c r="D452" s="248" t="s">
        <v>218</v>
      </c>
      <c r="E452" s="253" t="s">
        <v>22</v>
      </c>
      <c r="F452" s="254" t="s">
        <v>3599</v>
      </c>
      <c r="G452" s="252"/>
      <c r="H452" s="255">
        <v>56.8</v>
      </c>
      <c r="I452" s="256"/>
      <c r="J452" s="252"/>
      <c r="K452" s="252"/>
      <c r="L452" s="257"/>
      <c r="M452" s="258"/>
      <c r="N452" s="259"/>
      <c r="O452" s="259"/>
      <c r="P452" s="259"/>
      <c r="Q452" s="259"/>
      <c r="R452" s="259"/>
      <c r="S452" s="259"/>
      <c r="T452" s="260"/>
      <c r="AT452" s="261" t="s">
        <v>218</v>
      </c>
      <c r="AU452" s="261" t="s">
        <v>85</v>
      </c>
      <c r="AV452" s="12" t="s">
        <v>85</v>
      </c>
      <c r="AW452" s="12" t="s">
        <v>39</v>
      </c>
      <c r="AX452" s="12" t="s">
        <v>76</v>
      </c>
      <c r="AY452" s="261" t="s">
        <v>208</v>
      </c>
    </row>
    <row r="453" spans="2:51" s="13" customFormat="1" ht="13.5">
      <c r="B453" s="262"/>
      <c r="C453" s="263"/>
      <c r="D453" s="248" t="s">
        <v>218</v>
      </c>
      <c r="E453" s="264" t="s">
        <v>22</v>
      </c>
      <c r="F453" s="265" t="s">
        <v>259</v>
      </c>
      <c r="G453" s="263"/>
      <c r="H453" s="266">
        <v>82.368</v>
      </c>
      <c r="I453" s="267"/>
      <c r="J453" s="263"/>
      <c r="K453" s="263"/>
      <c r="L453" s="268"/>
      <c r="M453" s="269"/>
      <c r="N453" s="270"/>
      <c r="O453" s="270"/>
      <c r="P453" s="270"/>
      <c r="Q453" s="270"/>
      <c r="R453" s="270"/>
      <c r="S453" s="270"/>
      <c r="T453" s="271"/>
      <c r="AT453" s="272" t="s">
        <v>218</v>
      </c>
      <c r="AU453" s="272" t="s">
        <v>85</v>
      </c>
      <c r="AV453" s="13" t="s">
        <v>121</v>
      </c>
      <c r="AW453" s="13" t="s">
        <v>39</v>
      </c>
      <c r="AX453" s="13" t="s">
        <v>18</v>
      </c>
      <c r="AY453" s="272" t="s">
        <v>208</v>
      </c>
    </row>
    <row r="454" spans="2:65" s="1" customFormat="1" ht="38.25" customHeight="1">
      <c r="B454" s="48"/>
      <c r="C454" s="236" t="s">
        <v>1137</v>
      </c>
      <c r="D454" s="236" t="s">
        <v>210</v>
      </c>
      <c r="E454" s="237" t="s">
        <v>2634</v>
      </c>
      <c r="F454" s="238" t="s">
        <v>2635</v>
      </c>
      <c r="G454" s="239" t="s">
        <v>227</v>
      </c>
      <c r="H454" s="240">
        <v>1</v>
      </c>
      <c r="I454" s="241"/>
      <c r="J454" s="242">
        <f>ROUND(I454*H454,2)</f>
        <v>0</v>
      </c>
      <c r="K454" s="238" t="s">
        <v>214</v>
      </c>
      <c r="L454" s="74"/>
      <c r="M454" s="243" t="s">
        <v>22</v>
      </c>
      <c r="N454" s="244" t="s">
        <v>47</v>
      </c>
      <c r="O454" s="49"/>
      <c r="P454" s="245">
        <f>O454*H454</f>
        <v>0</v>
      </c>
      <c r="Q454" s="245">
        <v>0</v>
      </c>
      <c r="R454" s="245">
        <f>Q454*H454</f>
        <v>0</v>
      </c>
      <c r="S454" s="245">
        <v>0.024</v>
      </c>
      <c r="T454" s="246">
        <f>S454*H454</f>
        <v>0.024</v>
      </c>
      <c r="AR454" s="26" t="s">
        <v>300</v>
      </c>
      <c r="AT454" s="26" t="s">
        <v>210</v>
      </c>
      <c r="AU454" s="26" t="s">
        <v>85</v>
      </c>
      <c r="AY454" s="26" t="s">
        <v>208</v>
      </c>
      <c r="BE454" s="247">
        <f>IF(N454="základní",J454,0)</f>
        <v>0</v>
      </c>
      <c r="BF454" s="247">
        <f>IF(N454="snížená",J454,0)</f>
        <v>0</v>
      </c>
      <c r="BG454" s="247">
        <f>IF(N454="zákl. přenesená",J454,0)</f>
        <v>0</v>
      </c>
      <c r="BH454" s="247">
        <f>IF(N454="sníž. přenesená",J454,0)</f>
        <v>0</v>
      </c>
      <c r="BI454" s="247">
        <f>IF(N454="nulová",J454,0)</f>
        <v>0</v>
      </c>
      <c r="BJ454" s="26" t="s">
        <v>18</v>
      </c>
      <c r="BK454" s="247">
        <f>ROUND(I454*H454,2)</f>
        <v>0</v>
      </c>
      <c r="BL454" s="26" t="s">
        <v>300</v>
      </c>
      <c r="BM454" s="26" t="s">
        <v>3600</v>
      </c>
    </row>
    <row r="455" spans="2:51" s="12" customFormat="1" ht="13.5">
      <c r="B455" s="251"/>
      <c r="C455" s="252"/>
      <c r="D455" s="248" t="s">
        <v>218</v>
      </c>
      <c r="E455" s="253" t="s">
        <v>22</v>
      </c>
      <c r="F455" s="254" t="s">
        <v>3601</v>
      </c>
      <c r="G455" s="252"/>
      <c r="H455" s="255">
        <v>1</v>
      </c>
      <c r="I455" s="256"/>
      <c r="J455" s="252"/>
      <c r="K455" s="252"/>
      <c r="L455" s="257"/>
      <c r="M455" s="258"/>
      <c r="N455" s="259"/>
      <c r="O455" s="259"/>
      <c r="P455" s="259"/>
      <c r="Q455" s="259"/>
      <c r="R455" s="259"/>
      <c r="S455" s="259"/>
      <c r="T455" s="260"/>
      <c r="AT455" s="261" t="s">
        <v>218</v>
      </c>
      <c r="AU455" s="261" t="s">
        <v>85</v>
      </c>
      <c r="AV455" s="12" t="s">
        <v>85</v>
      </c>
      <c r="AW455" s="12" t="s">
        <v>39</v>
      </c>
      <c r="AX455" s="12" t="s">
        <v>18</v>
      </c>
      <c r="AY455" s="261" t="s">
        <v>208</v>
      </c>
    </row>
    <row r="456" spans="2:65" s="1" customFormat="1" ht="25.5" customHeight="1">
      <c r="B456" s="48"/>
      <c r="C456" s="236" t="s">
        <v>1142</v>
      </c>
      <c r="D456" s="236" t="s">
        <v>210</v>
      </c>
      <c r="E456" s="237" t="s">
        <v>2659</v>
      </c>
      <c r="F456" s="238" t="s">
        <v>2660</v>
      </c>
      <c r="G456" s="239" t="s">
        <v>227</v>
      </c>
      <c r="H456" s="240">
        <v>51.792</v>
      </c>
      <c r="I456" s="241"/>
      <c r="J456" s="242">
        <f>ROUND(I456*H456,2)</f>
        <v>0</v>
      </c>
      <c r="K456" s="238" t="s">
        <v>214</v>
      </c>
      <c r="L456" s="74"/>
      <c r="M456" s="243" t="s">
        <v>22</v>
      </c>
      <c r="N456" s="244" t="s">
        <v>47</v>
      </c>
      <c r="O456" s="49"/>
      <c r="P456" s="245">
        <f>O456*H456</f>
        <v>0</v>
      </c>
      <c r="Q456" s="245">
        <v>0</v>
      </c>
      <c r="R456" s="245">
        <f>Q456*H456</f>
        <v>0</v>
      </c>
      <c r="S456" s="245">
        <v>0</v>
      </c>
      <c r="T456" s="246">
        <f>S456*H456</f>
        <v>0</v>
      </c>
      <c r="AR456" s="26" t="s">
        <v>300</v>
      </c>
      <c r="AT456" s="26" t="s">
        <v>210</v>
      </c>
      <c r="AU456" s="26" t="s">
        <v>85</v>
      </c>
      <c r="AY456" s="26" t="s">
        <v>208</v>
      </c>
      <c r="BE456" s="247">
        <f>IF(N456="základní",J456,0)</f>
        <v>0</v>
      </c>
      <c r="BF456" s="247">
        <f>IF(N456="snížená",J456,0)</f>
        <v>0</v>
      </c>
      <c r="BG456" s="247">
        <f>IF(N456="zákl. přenesená",J456,0)</f>
        <v>0</v>
      </c>
      <c r="BH456" s="247">
        <f>IF(N456="sníž. přenesená",J456,0)</f>
        <v>0</v>
      </c>
      <c r="BI456" s="247">
        <f>IF(N456="nulová",J456,0)</f>
        <v>0</v>
      </c>
      <c r="BJ456" s="26" t="s">
        <v>18</v>
      </c>
      <c r="BK456" s="247">
        <f>ROUND(I456*H456,2)</f>
        <v>0</v>
      </c>
      <c r="BL456" s="26" t="s">
        <v>300</v>
      </c>
      <c r="BM456" s="26" t="s">
        <v>3602</v>
      </c>
    </row>
    <row r="457" spans="2:47" s="1" customFormat="1" ht="13.5">
      <c r="B457" s="48"/>
      <c r="C457" s="76"/>
      <c r="D457" s="248" t="s">
        <v>216</v>
      </c>
      <c r="E457" s="76"/>
      <c r="F457" s="249" t="s">
        <v>2662</v>
      </c>
      <c r="G457" s="76"/>
      <c r="H457" s="76"/>
      <c r="I457" s="206"/>
      <c r="J457" s="76"/>
      <c r="K457" s="76"/>
      <c r="L457" s="74"/>
      <c r="M457" s="250"/>
      <c r="N457" s="49"/>
      <c r="O457" s="49"/>
      <c r="P457" s="49"/>
      <c r="Q457" s="49"/>
      <c r="R457" s="49"/>
      <c r="S457" s="49"/>
      <c r="T457" s="97"/>
      <c r="AT457" s="26" t="s">
        <v>216</v>
      </c>
      <c r="AU457" s="26" t="s">
        <v>85</v>
      </c>
    </row>
    <row r="458" spans="2:51" s="12" customFormat="1" ht="13.5">
      <c r="B458" s="251"/>
      <c r="C458" s="252"/>
      <c r="D458" s="248" t="s">
        <v>218</v>
      </c>
      <c r="E458" s="253" t="s">
        <v>22</v>
      </c>
      <c r="F458" s="254" t="s">
        <v>3603</v>
      </c>
      <c r="G458" s="252"/>
      <c r="H458" s="255">
        <v>51.792</v>
      </c>
      <c r="I458" s="256"/>
      <c r="J458" s="252"/>
      <c r="K458" s="252"/>
      <c r="L458" s="257"/>
      <c r="M458" s="258"/>
      <c r="N458" s="259"/>
      <c r="O458" s="259"/>
      <c r="P458" s="259"/>
      <c r="Q458" s="259"/>
      <c r="R458" s="259"/>
      <c r="S458" s="259"/>
      <c r="T458" s="260"/>
      <c r="AT458" s="261" t="s">
        <v>218</v>
      </c>
      <c r="AU458" s="261" t="s">
        <v>85</v>
      </c>
      <c r="AV458" s="12" t="s">
        <v>85</v>
      </c>
      <c r="AW458" s="12" t="s">
        <v>39</v>
      </c>
      <c r="AX458" s="12" t="s">
        <v>18</v>
      </c>
      <c r="AY458" s="261" t="s">
        <v>208</v>
      </c>
    </row>
    <row r="459" spans="2:65" s="1" customFormat="1" ht="38.25" customHeight="1">
      <c r="B459" s="48"/>
      <c r="C459" s="286" t="s">
        <v>1196</v>
      </c>
      <c r="D459" s="286" t="s">
        <v>468</v>
      </c>
      <c r="E459" s="287" t="s">
        <v>2666</v>
      </c>
      <c r="F459" s="288" t="s">
        <v>3604</v>
      </c>
      <c r="G459" s="289" t="s">
        <v>269</v>
      </c>
      <c r="H459" s="290">
        <v>57.64</v>
      </c>
      <c r="I459" s="291"/>
      <c r="J459" s="292">
        <f>ROUND(I459*H459,2)</f>
        <v>0</v>
      </c>
      <c r="K459" s="288" t="s">
        <v>214</v>
      </c>
      <c r="L459" s="293"/>
      <c r="M459" s="294" t="s">
        <v>22</v>
      </c>
      <c r="N459" s="295" t="s">
        <v>47</v>
      </c>
      <c r="O459" s="49"/>
      <c r="P459" s="245">
        <f>O459*H459</f>
        <v>0</v>
      </c>
      <c r="Q459" s="245">
        <v>0.004</v>
      </c>
      <c r="R459" s="245">
        <f>Q459*H459</f>
        <v>0.23056000000000001</v>
      </c>
      <c r="S459" s="245">
        <v>0</v>
      </c>
      <c r="T459" s="246">
        <f>S459*H459</f>
        <v>0</v>
      </c>
      <c r="AR459" s="26" t="s">
        <v>559</v>
      </c>
      <c r="AT459" s="26" t="s">
        <v>468</v>
      </c>
      <c r="AU459" s="26" t="s">
        <v>85</v>
      </c>
      <c r="AY459" s="26" t="s">
        <v>208</v>
      </c>
      <c r="BE459" s="247">
        <f>IF(N459="základní",J459,0)</f>
        <v>0</v>
      </c>
      <c r="BF459" s="247">
        <f>IF(N459="snížená",J459,0)</f>
        <v>0</v>
      </c>
      <c r="BG459" s="247">
        <f>IF(N459="zákl. přenesená",J459,0)</f>
        <v>0</v>
      </c>
      <c r="BH459" s="247">
        <f>IF(N459="sníž. přenesená",J459,0)</f>
        <v>0</v>
      </c>
      <c r="BI459" s="247">
        <f>IF(N459="nulová",J459,0)</f>
        <v>0</v>
      </c>
      <c r="BJ459" s="26" t="s">
        <v>18</v>
      </c>
      <c r="BK459" s="247">
        <f>ROUND(I459*H459,2)</f>
        <v>0</v>
      </c>
      <c r="BL459" s="26" t="s">
        <v>300</v>
      </c>
      <c r="BM459" s="26" t="s">
        <v>3605</v>
      </c>
    </row>
    <row r="460" spans="2:51" s="12" customFormat="1" ht="13.5">
      <c r="B460" s="251"/>
      <c r="C460" s="252"/>
      <c r="D460" s="248" t="s">
        <v>218</v>
      </c>
      <c r="E460" s="252"/>
      <c r="F460" s="254" t="s">
        <v>3606</v>
      </c>
      <c r="G460" s="252"/>
      <c r="H460" s="255">
        <v>57.64</v>
      </c>
      <c r="I460" s="256"/>
      <c r="J460" s="252"/>
      <c r="K460" s="252"/>
      <c r="L460" s="257"/>
      <c r="M460" s="258"/>
      <c r="N460" s="259"/>
      <c r="O460" s="259"/>
      <c r="P460" s="259"/>
      <c r="Q460" s="259"/>
      <c r="R460" s="259"/>
      <c r="S460" s="259"/>
      <c r="T460" s="260"/>
      <c r="AT460" s="261" t="s">
        <v>218</v>
      </c>
      <c r="AU460" s="261" t="s">
        <v>85</v>
      </c>
      <c r="AV460" s="12" t="s">
        <v>85</v>
      </c>
      <c r="AW460" s="12" t="s">
        <v>6</v>
      </c>
      <c r="AX460" s="12" t="s">
        <v>18</v>
      </c>
      <c r="AY460" s="261" t="s">
        <v>208</v>
      </c>
    </row>
    <row r="461" spans="2:65" s="1" customFormat="1" ht="38.25" customHeight="1">
      <c r="B461" s="48"/>
      <c r="C461" s="236" t="s">
        <v>1200</v>
      </c>
      <c r="D461" s="236" t="s">
        <v>210</v>
      </c>
      <c r="E461" s="237" t="s">
        <v>3607</v>
      </c>
      <c r="F461" s="238" t="s">
        <v>3608</v>
      </c>
      <c r="G461" s="239" t="s">
        <v>2043</v>
      </c>
      <c r="H461" s="307"/>
      <c r="I461" s="241"/>
      <c r="J461" s="242">
        <f>ROUND(I461*H461,2)</f>
        <v>0</v>
      </c>
      <c r="K461" s="238" t="s">
        <v>214</v>
      </c>
      <c r="L461" s="74"/>
      <c r="M461" s="243" t="s">
        <v>22</v>
      </c>
      <c r="N461" s="244" t="s">
        <v>47</v>
      </c>
      <c r="O461" s="49"/>
      <c r="P461" s="245">
        <f>O461*H461</f>
        <v>0</v>
      </c>
      <c r="Q461" s="245">
        <v>0</v>
      </c>
      <c r="R461" s="245">
        <f>Q461*H461</f>
        <v>0</v>
      </c>
      <c r="S461" s="245">
        <v>0</v>
      </c>
      <c r="T461" s="246">
        <f>S461*H461</f>
        <v>0</v>
      </c>
      <c r="AR461" s="26" t="s">
        <v>300</v>
      </c>
      <c r="AT461" s="26" t="s">
        <v>210</v>
      </c>
      <c r="AU461" s="26" t="s">
        <v>85</v>
      </c>
      <c r="AY461" s="26" t="s">
        <v>208</v>
      </c>
      <c r="BE461" s="247">
        <f>IF(N461="základní",J461,0)</f>
        <v>0</v>
      </c>
      <c r="BF461" s="247">
        <f>IF(N461="snížená",J461,0)</f>
        <v>0</v>
      </c>
      <c r="BG461" s="247">
        <f>IF(N461="zákl. přenesená",J461,0)</f>
        <v>0</v>
      </c>
      <c r="BH461" s="247">
        <f>IF(N461="sníž. přenesená",J461,0)</f>
        <v>0</v>
      </c>
      <c r="BI461" s="247">
        <f>IF(N461="nulová",J461,0)</f>
        <v>0</v>
      </c>
      <c r="BJ461" s="26" t="s">
        <v>18</v>
      </c>
      <c r="BK461" s="247">
        <f>ROUND(I461*H461,2)</f>
        <v>0</v>
      </c>
      <c r="BL461" s="26" t="s">
        <v>300</v>
      </c>
      <c r="BM461" s="26" t="s">
        <v>3609</v>
      </c>
    </row>
    <row r="462" spans="2:47" s="1" customFormat="1" ht="13.5">
      <c r="B462" s="48"/>
      <c r="C462" s="76"/>
      <c r="D462" s="248" t="s">
        <v>216</v>
      </c>
      <c r="E462" s="76"/>
      <c r="F462" s="249" t="s">
        <v>2674</v>
      </c>
      <c r="G462" s="76"/>
      <c r="H462" s="76"/>
      <c r="I462" s="206"/>
      <c r="J462" s="76"/>
      <c r="K462" s="76"/>
      <c r="L462" s="74"/>
      <c r="M462" s="250"/>
      <c r="N462" s="49"/>
      <c r="O462" s="49"/>
      <c r="P462" s="49"/>
      <c r="Q462" s="49"/>
      <c r="R462" s="49"/>
      <c r="S462" s="49"/>
      <c r="T462" s="97"/>
      <c r="AT462" s="26" t="s">
        <v>216</v>
      </c>
      <c r="AU462" s="26" t="s">
        <v>85</v>
      </c>
    </row>
    <row r="463" spans="2:63" s="11" customFormat="1" ht="29.85" customHeight="1">
      <c r="B463" s="220"/>
      <c r="C463" s="221"/>
      <c r="D463" s="222" t="s">
        <v>75</v>
      </c>
      <c r="E463" s="234" t="s">
        <v>3114</v>
      </c>
      <c r="F463" s="234" t="s">
        <v>3115</v>
      </c>
      <c r="G463" s="221"/>
      <c r="H463" s="221"/>
      <c r="I463" s="224"/>
      <c r="J463" s="235">
        <f>BK463</f>
        <v>0</v>
      </c>
      <c r="K463" s="221"/>
      <c r="L463" s="226"/>
      <c r="M463" s="227"/>
      <c r="N463" s="228"/>
      <c r="O463" s="228"/>
      <c r="P463" s="229">
        <f>SUM(P464:P480)</f>
        <v>0</v>
      </c>
      <c r="Q463" s="228"/>
      <c r="R463" s="229">
        <f>SUM(R464:R480)</f>
        <v>0.057640279999999995</v>
      </c>
      <c r="S463" s="228"/>
      <c r="T463" s="230">
        <f>SUM(T464:T480)</f>
        <v>0</v>
      </c>
      <c r="AR463" s="231" t="s">
        <v>85</v>
      </c>
      <c r="AT463" s="232" t="s">
        <v>75</v>
      </c>
      <c r="AU463" s="232" t="s">
        <v>18</v>
      </c>
      <c r="AY463" s="231" t="s">
        <v>208</v>
      </c>
      <c r="BK463" s="233">
        <f>SUM(BK464:BK480)</f>
        <v>0</v>
      </c>
    </row>
    <row r="464" spans="2:65" s="1" customFormat="1" ht="25.5" customHeight="1">
      <c r="B464" s="48"/>
      <c r="C464" s="236" t="s">
        <v>1220</v>
      </c>
      <c r="D464" s="236" t="s">
        <v>210</v>
      </c>
      <c r="E464" s="237" t="s">
        <v>3117</v>
      </c>
      <c r="F464" s="238" t="s">
        <v>3118</v>
      </c>
      <c r="G464" s="239" t="s">
        <v>213</v>
      </c>
      <c r="H464" s="240">
        <v>117.175</v>
      </c>
      <c r="I464" s="241"/>
      <c r="J464" s="242">
        <f>ROUND(I464*H464,2)</f>
        <v>0</v>
      </c>
      <c r="K464" s="238" t="s">
        <v>214</v>
      </c>
      <c r="L464" s="74"/>
      <c r="M464" s="243" t="s">
        <v>22</v>
      </c>
      <c r="N464" s="244" t="s">
        <v>47</v>
      </c>
      <c r="O464" s="49"/>
      <c r="P464" s="245">
        <f>O464*H464</f>
        <v>0</v>
      </c>
      <c r="Q464" s="245">
        <v>0.0002</v>
      </c>
      <c r="R464" s="245">
        <f>Q464*H464</f>
        <v>0.023435</v>
      </c>
      <c r="S464" s="245">
        <v>0</v>
      </c>
      <c r="T464" s="246">
        <f>S464*H464</f>
        <v>0</v>
      </c>
      <c r="AR464" s="26" t="s">
        <v>300</v>
      </c>
      <c r="AT464" s="26" t="s">
        <v>210</v>
      </c>
      <c r="AU464" s="26" t="s">
        <v>85</v>
      </c>
      <c r="AY464" s="26" t="s">
        <v>208</v>
      </c>
      <c r="BE464" s="247">
        <f>IF(N464="základní",J464,0)</f>
        <v>0</v>
      </c>
      <c r="BF464" s="247">
        <f>IF(N464="snížená",J464,0)</f>
        <v>0</v>
      </c>
      <c r="BG464" s="247">
        <f>IF(N464="zákl. přenesená",J464,0)</f>
        <v>0</v>
      </c>
      <c r="BH464" s="247">
        <f>IF(N464="sníž. přenesená",J464,0)</f>
        <v>0</v>
      </c>
      <c r="BI464" s="247">
        <f>IF(N464="nulová",J464,0)</f>
        <v>0</v>
      </c>
      <c r="BJ464" s="26" t="s">
        <v>18</v>
      </c>
      <c r="BK464" s="247">
        <f>ROUND(I464*H464,2)</f>
        <v>0</v>
      </c>
      <c r="BL464" s="26" t="s">
        <v>300</v>
      </c>
      <c r="BM464" s="26" t="s">
        <v>3610</v>
      </c>
    </row>
    <row r="465" spans="2:51" s="12" customFormat="1" ht="13.5">
      <c r="B465" s="251"/>
      <c r="C465" s="252"/>
      <c r="D465" s="248" t="s">
        <v>218</v>
      </c>
      <c r="E465" s="253" t="s">
        <v>22</v>
      </c>
      <c r="F465" s="254" t="s">
        <v>3611</v>
      </c>
      <c r="G465" s="252"/>
      <c r="H465" s="255">
        <v>79.35</v>
      </c>
      <c r="I465" s="256"/>
      <c r="J465" s="252"/>
      <c r="K465" s="252"/>
      <c r="L465" s="257"/>
      <c r="M465" s="258"/>
      <c r="N465" s="259"/>
      <c r="O465" s="259"/>
      <c r="P465" s="259"/>
      <c r="Q465" s="259"/>
      <c r="R465" s="259"/>
      <c r="S465" s="259"/>
      <c r="T465" s="260"/>
      <c r="AT465" s="261" t="s">
        <v>218</v>
      </c>
      <c r="AU465" s="261" t="s">
        <v>85</v>
      </c>
      <c r="AV465" s="12" t="s">
        <v>85</v>
      </c>
      <c r="AW465" s="12" t="s">
        <v>39</v>
      </c>
      <c r="AX465" s="12" t="s">
        <v>76</v>
      </c>
      <c r="AY465" s="261" t="s">
        <v>208</v>
      </c>
    </row>
    <row r="466" spans="2:51" s="12" customFormat="1" ht="13.5">
      <c r="B466" s="251"/>
      <c r="C466" s="252"/>
      <c r="D466" s="248" t="s">
        <v>218</v>
      </c>
      <c r="E466" s="253" t="s">
        <v>22</v>
      </c>
      <c r="F466" s="254" t="s">
        <v>3612</v>
      </c>
      <c r="G466" s="252"/>
      <c r="H466" s="255">
        <v>5.4</v>
      </c>
      <c r="I466" s="256"/>
      <c r="J466" s="252"/>
      <c r="K466" s="252"/>
      <c r="L466" s="257"/>
      <c r="M466" s="258"/>
      <c r="N466" s="259"/>
      <c r="O466" s="259"/>
      <c r="P466" s="259"/>
      <c r="Q466" s="259"/>
      <c r="R466" s="259"/>
      <c r="S466" s="259"/>
      <c r="T466" s="260"/>
      <c r="AT466" s="261" t="s">
        <v>218</v>
      </c>
      <c r="AU466" s="261" t="s">
        <v>85</v>
      </c>
      <c r="AV466" s="12" t="s">
        <v>85</v>
      </c>
      <c r="AW466" s="12" t="s">
        <v>39</v>
      </c>
      <c r="AX466" s="12" t="s">
        <v>76</v>
      </c>
      <c r="AY466" s="261" t="s">
        <v>208</v>
      </c>
    </row>
    <row r="467" spans="2:51" s="12" customFormat="1" ht="13.5">
      <c r="B467" s="251"/>
      <c r="C467" s="252"/>
      <c r="D467" s="248" t="s">
        <v>218</v>
      </c>
      <c r="E467" s="253" t="s">
        <v>22</v>
      </c>
      <c r="F467" s="254" t="s">
        <v>22</v>
      </c>
      <c r="G467" s="252"/>
      <c r="H467" s="255">
        <v>0</v>
      </c>
      <c r="I467" s="256"/>
      <c r="J467" s="252"/>
      <c r="K467" s="252"/>
      <c r="L467" s="257"/>
      <c r="M467" s="258"/>
      <c r="N467" s="259"/>
      <c r="O467" s="259"/>
      <c r="P467" s="259"/>
      <c r="Q467" s="259"/>
      <c r="R467" s="259"/>
      <c r="S467" s="259"/>
      <c r="T467" s="260"/>
      <c r="AT467" s="261" t="s">
        <v>218</v>
      </c>
      <c r="AU467" s="261" t="s">
        <v>85</v>
      </c>
      <c r="AV467" s="12" t="s">
        <v>85</v>
      </c>
      <c r="AW467" s="12" t="s">
        <v>39</v>
      </c>
      <c r="AX467" s="12" t="s">
        <v>76</v>
      </c>
      <c r="AY467" s="261" t="s">
        <v>208</v>
      </c>
    </row>
    <row r="468" spans="2:51" s="12" customFormat="1" ht="13.5">
      <c r="B468" s="251"/>
      <c r="C468" s="252"/>
      <c r="D468" s="248" t="s">
        <v>218</v>
      </c>
      <c r="E468" s="253" t="s">
        <v>22</v>
      </c>
      <c r="F468" s="254" t="s">
        <v>3613</v>
      </c>
      <c r="G468" s="252"/>
      <c r="H468" s="255">
        <v>32.425</v>
      </c>
      <c r="I468" s="256"/>
      <c r="J468" s="252"/>
      <c r="K468" s="252"/>
      <c r="L468" s="257"/>
      <c r="M468" s="258"/>
      <c r="N468" s="259"/>
      <c r="O468" s="259"/>
      <c r="P468" s="259"/>
      <c r="Q468" s="259"/>
      <c r="R468" s="259"/>
      <c r="S468" s="259"/>
      <c r="T468" s="260"/>
      <c r="AT468" s="261" t="s">
        <v>218</v>
      </c>
      <c r="AU468" s="261" t="s">
        <v>85</v>
      </c>
      <c r="AV468" s="12" t="s">
        <v>85</v>
      </c>
      <c r="AW468" s="12" t="s">
        <v>39</v>
      </c>
      <c r="AX468" s="12" t="s">
        <v>76</v>
      </c>
      <c r="AY468" s="261" t="s">
        <v>208</v>
      </c>
    </row>
    <row r="469" spans="2:51" s="13" customFormat="1" ht="13.5">
      <c r="B469" s="262"/>
      <c r="C469" s="263"/>
      <c r="D469" s="248" t="s">
        <v>218</v>
      </c>
      <c r="E469" s="264" t="s">
        <v>22</v>
      </c>
      <c r="F469" s="265" t="s">
        <v>259</v>
      </c>
      <c r="G469" s="263"/>
      <c r="H469" s="266">
        <v>117.175</v>
      </c>
      <c r="I469" s="267"/>
      <c r="J469" s="263"/>
      <c r="K469" s="263"/>
      <c r="L469" s="268"/>
      <c r="M469" s="269"/>
      <c r="N469" s="270"/>
      <c r="O469" s="270"/>
      <c r="P469" s="270"/>
      <c r="Q469" s="270"/>
      <c r="R469" s="270"/>
      <c r="S469" s="270"/>
      <c r="T469" s="271"/>
      <c r="AT469" s="272" t="s">
        <v>218</v>
      </c>
      <c r="AU469" s="272" t="s">
        <v>85</v>
      </c>
      <c r="AV469" s="13" t="s">
        <v>121</v>
      </c>
      <c r="AW469" s="13" t="s">
        <v>39</v>
      </c>
      <c r="AX469" s="13" t="s">
        <v>18</v>
      </c>
      <c r="AY469" s="272" t="s">
        <v>208</v>
      </c>
    </row>
    <row r="470" spans="2:65" s="1" customFormat="1" ht="25.5" customHeight="1">
      <c r="B470" s="48"/>
      <c r="C470" s="236" t="s">
        <v>1227</v>
      </c>
      <c r="D470" s="236" t="s">
        <v>210</v>
      </c>
      <c r="E470" s="237" t="s">
        <v>3130</v>
      </c>
      <c r="F470" s="238" t="s">
        <v>3131</v>
      </c>
      <c r="G470" s="239" t="s">
        <v>213</v>
      </c>
      <c r="H470" s="240">
        <v>147.314</v>
      </c>
      <c r="I470" s="241"/>
      <c r="J470" s="242">
        <f>ROUND(I470*H470,2)</f>
        <v>0</v>
      </c>
      <c r="K470" s="238" t="s">
        <v>214</v>
      </c>
      <c r="L470" s="74"/>
      <c r="M470" s="243" t="s">
        <v>22</v>
      </c>
      <c r="N470" s="244" t="s">
        <v>47</v>
      </c>
      <c r="O470" s="49"/>
      <c r="P470" s="245">
        <f>O470*H470</f>
        <v>0</v>
      </c>
      <c r="Q470" s="245">
        <v>2E-05</v>
      </c>
      <c r="R470" s="245">
        <f>Q470*H470</f>
        <v>0.00294628</v>
      </c>
      <c r="S470" s="245">
        <v>0</v>
      </c>
      <c r="T470" s="246">
        <f>S470*H470</f>
        <v>0</v>
      </c>
      <c r="AR470" s="26" t="s">
        <v>300</v>
      </c>
      <c r="AT470" s="26" t="s">
        <v>210</v>
      </c>
      <c r="AU470" s="26" t="s">
        <v>85</v>
      </c>
      <c r="AY470" s="26" t="s">
        <v>208</v>
      </c>
      <c r="BE470" s="247">
        <f>IF(N470="základní",J470,0)</f>
        <v>0</v>
      </c>
      <c r="BF470" s="247">
        <f>IF(N470="snížená",J470,0)</f>
        <v>0</v>
      </c>
      <c r="BG470" s="247">
        <f>IF(N470="zákl. přenesená",J470,0)</f>
        <v>0</v>
      </c>
      <c r="BH470" s="247">
        <f>IF(N470="sníž. přenesená",J470,0)</f>
        <v>0</v>
      </c>
      <c r="BI470" s="247">
        <f>IF(N470="nulová",J470,0)</f>
        <v>0</v>
      </c>
      <c r="BJ470" s="26" t="s">
        <v>18</v>
      </c>
      <c r="BK470" s="247">
        <f>ROUND(I470*H470,2)</f>
        <v>0</v>
      </c>
      <c r="BL470" s="26" t="s">
        <v>300</v>
      </c>
      <c r="BM470" s="26" t="s">
        <v>3614</v>
      </c>
    </row>
    <row r="471" spans="2:51" s="12" customFormat="1" ht="13.5">
      <c r="B471" s="251"/>
      <c r="C471" s="252"/>
      <c r="D471" s="248" t="s">
        <v>218</v>
      </c>
      <c r="E471" s="253" t="s">
        <v>22</v>
      </c>
      <c r="F471" s="254" t="s">
        <v>3406</v>
      </c>
      <c r="G471" s="252"/>
      <c r="H471" s="255">
        <v>129.734</v>
      </c>
      <c r="I471" s="256"/>
      <c r="J471" s="252"/>
      <c r="K471" s="252"/>
      <c r="L471" s="257"/>
      <c r="M471" s="258"/>
      <c r="N471" s="259"/>
      <c r="O471" s="259"/>
      <c r="P471" s="259"/>
      <c r="Q471" s="259"/>
      <c r="R471" s="259"/>
      <c r="S471" s="259"/>
      <c r="T471" s="260"/>
      <c r="AT471" s="261" t="s">
        <v>218</v>
      </c>
      <c r="AU471" s="261" t="s">
        <v>85</v>
      </c>
      <c r="AV471" s="12" t="s">
        <v>85</v>
      </c>
      <c r="AW471" s="12" t="s">
        <v>39</v>
      </c>
      <c r="AX471" s="12" t="s">
        <v>76</v>
      </c>
      <c r="AY471" s="261" t="s">
        <v>208</v>
      </c>
    </row>
    <row r="472" spans="2:51" s="12" customFormat="1" ht="13.5">
      <c r="B472" s="251"/>
      <c r="C472" s="252"/>
      <c r="D472" s="248" t="s">
        <v>218</v>
      </c>
      <c r="E472" s="253" t="s">
        <v>22</v>
      </c>
      <c r="F472" s="254" t="s">
        <v>3615</v>
      </c>
      <c r="G472" s="252"/>
      <c r="H472" s="255">
        <v>17.58</v>
      </c>
      <c r="I472" s="256"/>
      <c r="J472" s="252"/>
      <c r="K472" s="252"/>
      <c r="L472" s="257"/>
      <c r="M472" s="258"/>
      <c r="N472" s="259"/>
      <c r="O472" s="259"/>
      <c r="P472" s="259"/>
      <c r="Q472" s="259"/>
      <c r="R472" s="259"/>
      <c r="S472" s="259"/>
      <c r="T472" s="260"/>
      <c r="AT472" s="261" t="s">
        <v>218</v>
      </c>
      <c r="AU472" s="261" t="s">
        <v>85</v>
      </c>
      <c r="AV472" s="12" t="s">
        <v>85</v>
      </c>
      <c r="AW472" s="12" t="s">
        <v>39</v>
      </c>
      <c r="AX472" s="12" t="s">
        <v>76</v>
      </c>
      <c r="AY472" s="261" t="s">
        <v>208</v>
      </c>
    </row>
    <row r="473" spans="2:51" s="13" customFormat="1" ht="13.5">
      <c r="B473" s="262"/>
      <c r="C473" s="263"/>
      <c r="D473" s="248" t="s">
        <v>218</v>
      </c>
      <c r="E473" s="264" t="s">
        <v>22</v>
      </c>
      <c r="F473" s="265" t="s">
        <v>259</v>
      </c>
      <c r="G473" s="263"/>
      <c r="H473" s="266">
        <v>147.314</v>
      </c>
      <c r="I473" s="267"/>
      <c r="J473" s="263"/>
      <c r="K473" s="263"/>
      <c r="L473" s="268"/>
      <c r="M473" s="269"/>
      <c r="N473" s="270"/>
      <c r="O473" s="270"/>
      <c r="P473" s="270"/>
      <c r="Q473" s="270"/>
      <c r="R473" s="270"/>
      <c r="S473" s="270"/>
      <c r="T473" s="271"/>
      <c r="AT473" s="272" t="s">
        <v>218</v>
      </c>
      <c r="AU473" s="272" t="s">
        <v>85</v>
      </c>
      <c r="AV473" s="13" t="s">
        <v>121</v>
      </c>
      <c r="AW473" s="13" t="s">
        <v>39</v>
      </c>
      <c r="AX473" s="13" t="s">
        <v>18</v>
      </c>
      <c r="AY473" s="272" t="s">
        <v>208</v>
      </c>
    </row>
    <row r="474" spans="2:65" s="1" customFormat="1" ht="25.5" customHeight="1">
      <c r="B474" s="48"/>
      <c r="C474" s="236" t="s">
        <v>1232</v>
      </c>
      <c r="D474" s="236" t="s">
        <v>210</v>
      </c>
      <c r="E474" s="237" t="s">
        <v>3164</v>
      </c>
      <c r="F474" s="238" t="s">
        <v>3165</v>
      </c>
      <c r="G474" s="239" t="s">
        <v>213</v>
      </c>
      <c r="H474" s="240">
        <v>79.35</v>
      </c>
      <c r="I474" s="241"/>
      <c r="J474" s="242">
        <f>ROUND(I474*H474,2)</f>
        <v>0</v>
      </c>
      <c r="K474" s="238" t="s">
        <v>214</v>
      </c>
      <c r="L474" s="74"/>
      <c r="M474" s="243" t="s">
        <v>22</v>
      </c>
      <c r="N474" s="244" t="s">
        <v>47</v>
      </c>
      <c r="O474" s="49"/>
      <c r="P474" s="245">
        <f>O474*H474</f>
        <v>0</v>
      </c>
      <c r="Q474" s="245">
        <v>1E-05</v>
      </c>
      <c r="R474" s="245">
        <f>Q474*H474</f>
        <v>0.0007935</v>
      </c>
      <c r="S474" s="245">
        <v>0</v>
      </c>
      <c r="T474" s="246">
        <f>S474*H474</f>
        <v>0</v>
      </c>
      <c r="AR474" s="26" t="s">
        <v>300</v>
      </c>
      <c r="AT474" s="26" t="s">
        <v>210</v>
      </c>
      <c r="AU474" s="26" t="s">
        <v>85</v>
      </c>
      <c r="AY474" s="26" t="s">
        <v>208</v>
      </c>
      <c r="BE474" s="247">
        <f>IF(N474="základní",J474,0)</f>
        <v>0</v>
      </c>
      <c r="BF474" s="247">
        <f>IF(N474="snížená",J474,0)</f>
        <v>0</v>
      </c>
      <c r="BG474" s="247">
        <f>IF(N474="zákl. přenesená",J474,0)</f>
        <v>0</v>
      </c>
      <c r="BH474" s="247">
        <f>IF(N474="sníž. přenesená",J474,0)</f>
        <v>0</v>
      </c>
      <c r="BI474" s="247">
        <f>IF(N474="nulová",J474,0)</f>
        <v>0</v>
      </c>
      <c r="BJ474" s="26" t="s">
        <v>18</v>
      </c>
      <c r="BK474" s="247">
        <f>ROUND(I474*H474,2)</f>
        <v>0</v>
      </c>
      <c r="BL474" s="26" t="s">
        <v>300</v>
      </c>
      <c r="BM474" s="26" t="s">
        <v>3616</v>
      </c>
    </row>
    <row r="475" spans="2:65" s="1" customFormat="1" ht="25.5" customHeight="1">
      <c r="B475" s="48"/>
      <c r="C475" s="236" t="s">
        <v>1238</v>
      </c>
      <c r="D475" s="236" t="s">
        <v>210</v>
      </c>
      <c r="E475" s="237" t="s">
        <v>3126</v>
      </c>
      <c r="F475" s="238" t="s">
        <v>3127</v>
      </c>
      <c r="G475" s="239" t="s">
        <v>213</v>
      </c>
      <c r="H475" s="240">
        <v>117.175</v>
      </c>
      <c r="I475" s="241"/>
      <c r="J475" s="242">
        <f>ROUND(I475*H475,2)</f>
        <v>0</v>
      </c>
      <c r="K475" s="238" t="s">
        <v>214</v>
      </c>
      <c r="L475" s="74"/>
      <c r="M475" s="243" t="s">
        <v>22</v>
      </c>
      <c r="N475" s="244" t="s">
        <v>47</v>
      </c>
      <c r="O475" s="49"/>
      <c r="P475" s="245">
        <f>O475*H475</f>
        <v>0</v>
      </c>
      <c r="Q475" s="245">
        <v>0.00026</v>
      </c>
      <c r="R475" s="245">
        <f>Q475*H475</f>
        <v>0.030465499999999996</v>
      </c>
      <c r="S475" s="245">
        <v>0</v>
      </c>
      <c r="T475" s="246">
        <f>S475*H475</f>
        <v>0</v>
      </c>
      <c r="AR475" s="26" t="s">
        <v>300</v>
      </c>
      <c r="AT475" s="26" t="s">
        <v>210</v>
      </c>
      <c r="AU475" s="26" t="s">
        <v>85</v>
      </c>
      <c r="AY475" s="26" t="s">
        <v>208</v>
      </c>
      <c r="BE475" s="247">
        <f>IF(N475="základní",J475,0)</f>
        <v>0</v>
      </c>
      <c r="BF475" s="247">
        <f>IF(N475="snížená",J475,0)</f>
        <v>0</v>
      </c>
      <c r="BG475" s="247">
        <f>IF(N475="zákl. přenesená",J475,0)</f>
        <v>0</v>
      </c>
      <c r="BH475" s="247">
        <f>IF(N475="sníž. přenesená",J475,0)</f>
        <v>0</v>
      </c>
      <c r="BI475" s="247">
        <f>IF(N475="nulová",J475,0)</f>
        <v>0</v>
      </c>
      <c r="BJ475" s="26" t="s">
        <v>18</v>
      </c>
      <c r="BK475" s="247">
        <f>ROUND(I475*H475,2)</f>
        <v>0</v>
      </c>
      <c r="BL475" s="26" t="s">
        <v>300</v>
      </c>
      <c r="BM475" s="26" t="s">
        <v>3617</v>
      </c>
    </row>
    <row r="476" spans="2:51" s="12" customFormat="1" ht="13.5">
      <c r="B476" s="251"/>
      <c r="C476" s="252"/>
      <c r="D476" s="248" t="s">
        <v>218</v>
      </c>
      <c r="E476" s="253" t="s">
        <v>22</v>
      </c>
      <c r="F476" s="254" t="s">
        <v>3611</v>
      </c>
      <c r="G476" s="252"/>
      <c r="H476" s="255">
        <v>79.35</v>
      </c>
      <c r="I476" s="256"/>
      <c r="J476" s="252"/>
      <c r="K476" s="252"/>
      <c r="L476" s="257"/>
      <c r="M476" s="258"/>
      <c r="N476" s="259"/>
      <c r="O476" s="259"/>
      <c r="P476" s="259"/>
      <c r="Q476" s="259"/>
      <c r="R476" s="259"/>
      <c r="S476" s="259"/>
      <c r="T476" s="260"/>
      <c r="AT476" s="261" t="s">
        <v>218</v>
      </c>
      <c r="AU476" s="261" t="s">
        <v>85</v>
      </c>
      <c r="AV476" s="12" t="s">
        <v>85</v>
      </c>
      <c r="AW476" s="12" t="s">
        <v>39</v>
      </c>
      <c r="AX476" s="12" t="s">
        <v>76</v>
      </c>
      <c r="AY476" s="261" t="s">
        <v>208</v>
      </c>
    </row>
    <row r="477" spans="2:51" s="12" customFormat="1" ht="13.5">
      <c r="B477" s="251"/>
      <c r="C477" s="252"/>
      <c r="D477" s="248" t="s">
        <v>218</v>
      </c>
      <c r="E477" s="253" t="s">
        <v>22</v>
      </c>
      <c r="F477" s="254" t="s">
        <v>3612</v>
      </c>
      <c r="G477" s="252"/>
      <c r="H477" s="255">
        <v>5.4</v>
      </c>
      <c r="I477" s="256"/>
      <c r="J477" s="252"/>
      <c r="K477" s="252"/>
      <c r="L477" s="257"/>
      <c r="M477" s="258"/>
      <c r="N477" s="259"/>
      <c r="O477" s="259"/>
      <c r="P477" s="259"/>
      <c r="Q477" s="259"/>
      <c r="R477" s="259"/>
      <c r="S477" s="259"/>
      <c r="T477" s="260"/>
      <c r="AT477" s="261" t="s">
        <v>218</v>
      </c>
      <c r="AU477" s="261" t="s">
        <v>85</v>
      </c>
      <c r="AV477" s="12" t="s">
        <v>85</v>
      </c>
      <c r="AW477" s="12" t="s">
        <v>39</v>
      </c>
      <c r="AX477" s="12" t="s">
        <v>76</v>
      </c>
      <c r="AY477" s="261" t="s">
        <v>208</v>
      </c>
    </row>
    <row r="478" spans="2:51" s="12" customFormat="1" ht="13.5">
      <c r="B478" s="251"/>
      <c r="C478" s="252"/>
      <c r="D478" s="248" t="s">
        <v>218</v>
      </c>
      <c r="E478" s="253" t="s">
        <v>22</v>
      </c>
      <c r="F478" s="254" t="s">
        <v>22</v>
      </c>
      <c r="G478" s="252"/>
      <c r="H478" s="255">
        <v>0</v>
      </c>
      <c r="I478" s="256"/>
      <c r="J478" s="252"/>
      <c r="K478" s="252"/>
      <c r="L478" s="257"/>
      <c r="M478" s="258"/>
      <c r="N478" s="259"/>
      <c r="O478" s="259"/>
      <c r="P478" s="259"/>
      <c r="Q478" s="259"/>
      <c r="R478" s="259"/>
      <c r="S478" s="259"/>
      <c r="T478" s="260"/>
      <c r="AT478" s="261" t="s">
        <v>218</v>
      </c>
      <c r="AU478" s="261" t="s">
        <v>85</v>
      </c>
      <c r="AV478" s="12" t="s">
        <v>85</v>
      </c>
      <c r="AW478" s="12" t="s">
        <v>39</v>
      </c>
      <c r="AX478" s="12" t="s">
        <v>76</v>
      </c>
      <c r="AY478" s="261" t="s">
        <v>208</v>
      </c>
    </row>
    <row r="479" spans="2:51" s="12" customFormat="1" ht="13.5">
      <c r="B479" s="251"/>
      <c r="C479" s="252"/>
      <c r="D479" s="248" t="s">
        <v>218</v>
      </c>
      <c r="E479" s="253" t="s">
        <v>22</v>
      </c>
      <c r="F479" s="254" t="s">
        <v>3613</v>
      </c>
      <c r="G479" s="252"/>
      <c r="H479" s="255">
        <v>32.425</v>
      </c>
      <c r="I479" s="256"/>
      <c r="J479" s="252"/>
      <c r="K479" s="252"/>
      <c r="L479" s="257"/>
      <c r="M479" s="258"/>
      <c r="N479" s="259"/>
      <c r="O479" s="259"/>
      <c r="P479" s="259"/>
      <c r="Q479" s="259"/>
      <c r="R479" s="259"/>
      <c r="S479" s="259"/>
      <c r="T479" s="260"/>
      <c r="AT479" s="261" t="s">
        <v>218</v>
      </c>
      <c r="AU479" s="261" t="s">
        <v>85</v>
      </c>
      <c r="AV479" s="12" t="s">
        <v>85</v>
      </c>
      <c r="AW479" s="12" t="s">
        <v>39</v>
      </c>
      <c r="AX479" s="12" t="s">
        <v>76</v>
      </c>
      <c r="AY479" s="261" t="s">
        <v>208</v>
      </c>
    </row>
    <row r="480" spans="2:51" s="13" customFormat="1" ht="13.5">
      <c r="B480" s="262"/>
      <c r="C480" s="263"/>
      <c r="D480" s="248" t="s">
        <v>218</v>
      </c>
      <c r="E480" s="264" t="s">
        <v>22</v>
      </c>
      <c r="F480" s="265" t="s">
        <v>259</v>
      </c>
      <c r="G480" s="263"/>
      <c r="H480" s="266">
        <v>117.175</v>
      </c>
      <c r="I480" s="267"/>
      <c r="J480" s="263"/>
      <c r="K480" s="263"/>
      <c r="L480" s="268"/>
      <c r="M480" s="269"/>
      <c r="N480" s="270"/>
      <c r="O480" s="270"/>
      <c r="P480" s="270"/>
      <c r="Q480" s="270"/>
      <c r="R480" s="270"/>
      <c r="S480" s="270"/>
      <c r="T480" s="271"/>
      <c r="AT480" s="272" t="s">
        <v>218</v>
      </c>
      <c r="AU480" s="272" t="s">
        <v>85</v>
      </c>
      <c r="AV480" s="13" t="s">
        <v>121</v>
      </c>
      <c r="AW480" s="13" t="s">
        <v>39</v>
      </c>
      <c r="AX480" s="13" t="s">
        <v>18</v>
      </c>
      <c r="AY480" s="272" t="s">
        <v>208</v>
      </c>
    </row>
    <row r="481" spans="2:63" s="11" customFormat="1" ht="29.85" customHeight="1">
      <c r="B481" s="220"/>
      <c r="C481" s="221"/>
      <c r="D481" s="222" t="s">
        <v>75</v>
      </c>
      <c r="E481" s="234" t="s">
        <v>2805</v>
      </c>
      <c r="F481" s="234" t="s">
        <v>2806</v>
      </c>
      <c r="G481" s="221"/>
      <c r="H481" s="221"/>
      <c r="I481" s="224"/>
      <c r="J481" s="235">
        <f>BK481</f>
        <v>0</v>
      </c>
      <c r="K481" s="221"/>
      <c r="L481" s="226"/>
      <c r="M481" s="227"/>
      <c r="N481" s="228"/>
      <c r="O481" s="228"/>
      <c r="P481" s="229">
        <f>SUM(P482:P517)</f>
        <v>0</v>
      </c>
      <c r="Q481" s="228"/>
      <c r="R481" s="229">
        <f>SUM(R482:R517)</f>
        <v>3.85000563</v>
      </c>
      <c r="S481" s="228"/>
      <c r="T481" s="230">
        <f>SUM(T482:T517)</f>
        <v>0</v>
      </c>
      <c r="AR481" s="231" t="s">
        <v>104</v>
      </c>
      <c r="AT481" s="232" t="s">
        <v>75</v>
      </c>
      <c r="AU481" s="232" t="s">
        <v>18</v>
      </c>
      <c r="AY481" s="231" t="s">
        <v>208</v>
      </c>
      <c r="BK481" s="233">
        <f>SUM(BK482:BK517)</f>
        <v>0</v>
      </c>
    </row>
    <row r="482" spans="2:65" s="1" customFormat="1" ht="25.5" customHeight="1">
      <c r="B482" s="48"/>
      <c r="C482" s="236" t="s">
        <v>1241</v>
      </c>
      <c r="D482" s="236" t="s">
        <v>210</v>
      </c>
      <c r="E482" s="237" t="s">
        <v>2844</v>
      </c>
      <c r="F482" s="238" t="s">
        <v>2845</v>
      </c>
      <c r="G482" s="239" t="s">
        <v>269</v>
      </c>
      <c r="H482" s="240">
        <v>64.625</v>
      </c>
      <c r="I482" s="241"/>
      <c r="J482" s="242">
        <f>ROUND(I482*H482,2)</f>
        <v>0</v>
      </c>
      <c r="K482" s="238" t="s">
        <v>214</v>
      </c>
      <c r="L482" s="74"/>
      <c r="M482" s="243" t="s">
        <v>22</v>
      </c>
      <c r="N482" s="244" t="s">
        <v>47</v>
      </c>
      <c r="O482" s="49"/>
      <c r="P482" s="245">
        <f>O482*H482</f>
        <v>0</v>
      </c>
      <c r="Q482" s="245">
        <v>0.00046</v>
      </c>
      <c r="R482" s="245">
        <f>Q482*H482</f>
        <v>0.0297275</v>
      </c>
      <c r="S482" s="245">
        <v>0</v>
      </c>
      <c r="T482" s="246">
        <f>S482*H482</f>
        <v>0</v>
      </c>
      <c r="AR482" s="26" t="s">
        <v>300</v>
      </c>
      <c r="AT482" s="26" t="s">
        <v>210</v>
      </c>
      <c r="AU482" s="26" t="s">
        <v>85</v>
      </c>
      <c r="AY482" s="26" t="s">
        <v>208</v>
      </c>
      <c r="BE482" s="247">
        <f>IF(N482="základní",J482,0)</f>
        <v>0</v>
      </c>
      <c r="BF482" s="247">
        <f>IF(N482="snížená",J482,0)</f>
        <v>0</v>
      </c>
      <c r="BG482" s="247">
        <f>IF(N482="zákl. přenesená",J482,0)</f>
        <v>0</v>
      </c>
      <c r="BH482" s="247">
        <f>IF(N482="sníž. přenesená",J482,0)</f>
        <v>0</v>
      </c>
      <c r="BI482" s="247">
        <f>IF(N482="nulová",J482,0)</f>
        <v>0</v>
      </c>
      <c r="BJ482" s="26" t="s">
        <v>18</v>
      </c>
      <c r="BK482" s="247">
        <f>ROUND(I482*H482,2)</f>
        <v>0</v>
      </c>
      <c r="BL482" s="26" t="s">
        <v>300</v>
      </c>
      <c r="BM482" s="26" t="s">
        <v>3618</v>
      </c>
    </row>
    <row r="483" spans="2:51" s="14" customFormat="1" ht="13.5">
      <c r="B483" s="273"/>
      <c r="C483" s="274"/>
      <c r="D483" s="248" t="s">
        <v>218</v>
      </c>
      <c r="E483" s="275" t="s">
        <v>22</v>
      </c>
      <c r="F483" s="276" t="s">
        <v>3619</v>
      </c>
      <c r="G483" s="274"/>
      <c r="H483" s="275" t="s">
        <v>22</v>
      </c>
      <c r="I483" s="277"/>
      <c r="J483" s="274"/>
      <c r="K483" s="274"/>
      <c r="L483" s="278"/>
      <c r="M483" s="279"/>
      <c r="N483" s="280"/>
      <c r="O483" s="280"/>
      <c r="P483" s="280"/>
      <c r="Q483" s="280"/>
      <c r="R483" s="280"/>
      <c r="S483" s="280"/>
      <c r="T483" s="281"/>
      <c r="AT483" s="282" t="s">
        <v>218</v>
      </c>
      <c r="AU483" s="282" t="s">
        <v>85</v>
      </c>
      <c r="AV483" s="14" t="s">
        <v>18</v>
      </c>
      <c r="AW483" s="14" t="s">
        <v>39</v>
      </c>
      <c r="AX483" s="14" t="s">
        <v>76</v>
      </c>
      <c r="AY483" s="282" t="s">
        <v>208</v>
      </c>
    </row>
    <row r="484" spans="2:51" s="12" customFormat="1" ht="13.5">
      <c r="B484" s="251"/>
      <c r="C484" s="252"/>
      <c r="D484" s="248" t="s">
        <v>218</v>
      </c>
      <c r="E484" s="253" t="s">
        <v>22</v>
      </c>
      <c r="F484" s="254" t="s">
        <v>3620</v>
      </c>
      <c r="G484" s="252"/>
      <c r="H484" s="255">
        <v>61.4</v>
      </c>
      <c r="I484" s="256"/>
      <c r="J484" s="252"/>
      <c r="K484" s="252"/>
      <c r="L484" s="257"/>
      <c r="M484" s="258"/>
      <c r="N484" s="259"/>
      <c r="O484" s="259"/>
      <c r="P484" s="259"/>
      <c r="Q484" s="259"/>
      <c r="R484" s="259"/>
      <c r="S484" s="259"/>
      <c r="T484" s="260"/>
      <c r="AT484" s="261" t="s">
        <v>218</v>
      </c>
      <c r="AU484" s="261" t="s">
        <v>85</v>
      </c>
      <c r="AV484" s="12" t="s">
        <v>85</v>
      </c>
      <c r="AW484" s="12" t="s">
        <v>39</v>
      </c>
      <c r="AX484" s="12" t="s">
        <v>76</v>
      </c>
      <c r="AY484" s="261" t="s">
        <v>208</v>
      </c>
    </row>
    <row r="485" spans="2:51" s="12" customFormat="1" ht="13.5">
      <c r="B485" s="251"/>
      <c r="C485" s="252"/>
      <c r="D485" s="248" t="s">
        <v>218</v>
      </c>
      <c r="E485" s="253" t="s">
        <v>22</v>
      </c>
      <c r="F485" s="254" t="s">
        <v>3621</v>
      </c>
      <c r="G485" s="252"/>
      <c r="H485" s="255">
        <v>10.175</v>
      </c>
      <c r="I485" s="256"/>
      <c r="J485" s="252"/>
      <c r="K485" s="252"/>
      <c r="L485" s="257"/>
      <c r="M485" s="258"/>
      <c r="N485" s="259"/>
      <c r="O485" s="259"/>
      <c r="P485" s="259"/>
      <c r="Q485" s="259"/>
      <c r="R485" s="259"/>
      <c r="S485" s="259"/>
      <c r="T485" s="260"/>
      <c r="AT485" s="261" t="s">
        <v>218</v>
      </c>
      <c r="AU485" s="261" t="s">
        <v>85</v>
      </c>
      <c r="AV485" s="12" t="s">
        <v>85</v>
      </c>
      <c r="AW485" s="12" t="s">
        <v>39</v>
      </c>
      <c r="AX485" s="12" t="s">
        <v>76</v>
      </c>
      <c r="AY485" s="261" t="s">
        <v>208</v>
      </c>
    </row>
    <row r="486" spans="2:51" s="12" customFormat="1" ht="13.5">
      <c r="B486" s="251"/>
      <c r="C486" s="252"/>
      <c r="D486" s="248" t="s">
        <v>218</v>
      </c>
      <c r="E486" s="253" t="s">
        <v>22</v>
      </c>
      <c r="F486" s="254" t="s">
        <v>3622</v>
      </c>
      <c r="G486" s="252"/>
      <c r="H486" s="255">
        <v>-6.95</v>
      </c>
      <c r="I486" s="256"/>
      <c r="J486" s="252"/>
      <c r="K486" s="252"/>
      <c r="L486" s="257"/>
      <c r="M486" s="258"/>
      <c r="N486" s="259"/>
      <c r="O486" s="259"/>
      <c r="P486" s="259"/>
      <c r="Q486" s="259"/>
      <c r="R486" s="259"/>
      <c r="S486" s="259"/>
      <c r="T486" s="260"/>
      <c r="AT486" s="261" t="s">
        <v>218</v>
      </c>
      <c r="AU486" s="261" t="s">
        <v>85</v>
      </c>
      <c r="AV486" s="12" t="s">
        <v>85</v>
      </c>
      <c r="AW486" s="12" t="s">
        <v>39</v>
      </c>
      <c r="AX486" s="12" t="s">
        <v>76</v>
      </c>
      <c r="AY486" s="261" t="s">
        <v>208</v>
      </c>
    </row>
    <row r="487" spans="2:51" s="13" customFormat="1" ht="13.5">
      <c r="B487" s="262"/>
      <c r="C487" s="263"/>
      <c r="D487" s="248" t="s">
        <v>218</v>
      </c>
      <c r="E487" s="264" t="s">
        <v>22</v>
      </c>
      <c r="F487" s="265" t="s">
        <v>259</v>
      </c>
      <c r="G487" s="263"/>
      <c r="H487" s="266">
        <v>64.625</v>
      </c>
      <c r="I487" s="267"/>
      <c r="J487" s="263"/>
      <c r="K487" s="263"/>
      <c r="L487" s="268"/>
      <c r="M487" s="269"/>
      <c r="N487" s="270"/>
      <c r="O487" s="270"/>
      <c r="P487" s="270"/>
      <c r="Q487" s="270"/>
      <c r="R487" s="270"/>
      <c r="S487" s="270"/>
      <c r="T487" s="271"/>
      <c r="AT487" s="272" t="s">
        <v>218</v>
      </c>
      <c r="AU487" s="272" t="s">
        <v>85</v>
      </c>
      <c r="AV487" s="13" t="s">
        <v>121</v>
      </c>
      <c r="AW487" s="13" t="s">
        <v>39</v>
      </c>
      <c r="AX487" s="13" t="s">
        <v>18</v>
      </c>
      <c r="AY487" s="272" t="s">
        <v>208</v>
      </c>
    </row>
    <row r="488" spans="2:65" s="1" customFormat="1" ht="25.5" customHeight="1">
      <c r="B488" s="48"/>
      <c r="C488" s="286" t="s">
        <v>1274</v>
      </c>
      <c r="D488" s="286" t="s">
        <v>468</v>
      </c>
      <c r="E488" s="287" t="s">
        <v>2865</v>
      </c>
      <c r="F488" s="288" t="s">
        <v>3623</v>
      </c>
      <c r="G488" s="289" t="s">
        <v>227</v>
      </c>
      <c r="H488" s="290">
        <v>155.1</v>
      </c>
      <c r="I488" s="291"/>
      <c r="J488" s="292">
        <f>ROUND(I488*H488,2)</f>
        <v>0</v>
      </c>
      <c r="K488" s="288" t="s">
        <v>242</v>
      </c>
      <c r="L488" s="293"/>
      <c r="M488" s="294" t="s">
        <v>22</v>
      </c>
      <c r="N488" s="295" t="s">
        <v>47</v>
      </c>
      <c r="O488" s="49"/>
      <c r="P488" s="245">
        <f>O488*H488</f>
        <v>0</v>
      </c>
      <c r="Q488" s="245">
        <v>0.00102</v>
      </c>
      <c r="R488" s="245">
        <f>Q488*H488</f>
        <v>0.158202</v>
      </c>
      <c r="S488" s="245">
        <v>0</v>
      </c>
      <c r="T488" s="246">
        <f>S488*H488</f>
        <v>0</v>
      </c>
      <c r="AR488" s="26" t="s">
        <v>559</v>
      </c>
      <c r="AT488" s="26" t="s">
        <v>468</v>
      </c>
      <c r="AU488" s="26" t="s">
        <v>85</v>
      </c>
      <c r="AY488" s="26" t="s">
        <v>208</v>
      </c>
      <c r="BE488" s="247">
        <f>IF(N488="základní",J488,0)</f>
        <v>0</v>
      </c>
      <c r="BF488" s="247">
        <f>IF(N488="snížená",J488,0)</f>
        <v>0</v>
      </c>
      <c r="BG488" s="247">
        <f>IF(N488="zákl. přenesená",J488,0)</f>
        <v>0</v>
      </c>
      <c r="BH488" s="247">
        <f>IF(N488="sníž. přenesená",J488,0)</f>
        <v>0</v>
      </c>
      <c r="BI488" s="247">
        <f>IF(N488="nulová",J488,0)</f>
        <v>0</v>
      </c>
      <c r="BJ488" s="26" t="s">
        <v>18</v>
      </c>
      <c r="BK488" s="247">
        <f>ROUND(I488*H488,2)</f>
        <v>0</v>
      </c>
      <c r="BL488" s="26" t="s">
        <v>300</v>
      </c>
      <c r="BM488" s="26" t="s">
        <v>3624</v>
      </c>
    </row>
    <row r="489" spans="2:51" s="12" customFormat="1" ht="13.5">
      <c r="B489" s="251"/>
      <c r="C489" s="252"/>
      <c r="D489" s="248" t="s">
        <v>218</v>
      </c>
      <c r="E489" s="253" t="s">
        <v>22</v>
      </c>
      <c r="F489" s="254" t="s">
        <v>3625</v>
      </c>
      <c r="G489" s="252"/>
      <c r="H489" s="255">
        <v>143.611</v>
      </c>
      <c r="I489" s="256"/>
      <c r="J489" s="252"/>
      <c r="K489" s="252"/>
      <c r="L489" s="257"/>
      <c r="M489" s="258"/>
      <c r="N489" s="259"/>
      <c r="O489" s="259"/>
      <c r="P489" s="259"/>
      <c r="Q489" s="259"/>
      <c r="R489" s="259"/>
      <c r="S489" s="259"/>
      <c r="T489" s="260"/>
      <c r="AT489" s="261" t="s">
        <v>218</v>
      </c>
      <c r="AU489" s="261" t="s">
        <v>85</v>
      </c>
      <c r="AV489" s="12" t="s">
        <v>85</v>
      </c>
      <c r="AW489" s="12" t="s">
        <v>39</v>
      </c>
      <c r="AX489" s="12" t="s">
        <v>18</v>
      </c>
      <c r="AY489" s="261" t="s">
        <v>208</v>
      </c>
    </row>
    <row r="490" spans="2:51" s="12" customFormat="1" ht="13.5">
      <c r="B490" s="251"/>
      <c r="C490" s="252"/>
      <c r="D490" s="248" t="s">
        <v>218</v>
      </c>
      <c r="E490" s="252"/>
      <c r="F490" s="254" t="s">
        <v>3626</v>
      </c>
      <c r="G490" s="252"/>
      <c r="H490" s="255">
        <v>155.1</v>
      </c>
      <c r="I490" s="256"/>
      <c r="J490" s="252"/>
      <c r="K490" s="252"/>
      <c r="L490" s="257"/>
      <c r="M490" s="258"/>
      <c r="N490" s="259"/>
      <c r="O490" s="259"/>
      <c r="P490" s="259"/>
      <c r="Q490" s="259"/>
      <c r="R490" s="259"/>
      <c r="S490" s="259"/>
      <c r="T490" s="260"/>
      <c r="AT490" s="261" t="s">
        <v>218</v>
      </c>
      <c r="AU490" s="261" t="s">
        <v>85</v>
      </c>
      <c r="AV490" s="12" t="s">
        <v>85</v>
      </c>
      <c r="AW490" s="12" t="s">
        <v>6</v>
      </c>
      <c r="AX490" s="12" t="s">
        <v>18</v>
      </c>
      <c r="AY490" s="261" t="s">
        <v>208</v>
      </c>
    </row>
    <row r="491" spans="2:65" s="1" customFormat="1" ht="38.25" customHeight="1">
      <c r="B491" s="48"/>
      <c r="C491" s="236" t="s">
        <v>1279</v>
      </c>
      <c r="D491" s="236" t="s">
        <v>210</v>
      </c>
      <c r="E491" s="237" t="s">
        <v>2828</v>
      </c>
      <c r="F491" s="238" t="s">
        <v>2829</v>
      </c>
      <c r="G491" s="239" t="s">
        <v>213</v>
      </c>
      <c r="H491" s="240">
        <v>86.285</v>
      </c>
      <c r="I491" s="241"/>
      <c r="J491" s="242">
        <f>ROUND(I491*H491,2)</f>
        <v>0</v>
      </c>
      <c r="K491" s="238" t="s">
        <v>214</v>
      </c>
      <c r="L491" s="74"/>
      <c r="M491" s="243" t="s">
        <v>22</v>
      </c>
      <c r="N491" s="244" t="s">
        <v>47</v>
      </c>
      <c r="O491" s="49"/>
      <c r="P491" s="245">
        <f>O491*H491</f>
        <v>0</v>
      </c>
      <c r="Q491" s="245">
        <v>0.009</v>
      </c>
      <c r="R491" s="245">
        <f>Q491*H491</f>
        <v>0.776565</v>
      </c>
      <c r="S491" s="245">
        <v>0</v>
      </c>
      <c r="T491" s="246">
        <f>S491*H491</f>
        <v>0</v>
      </c>
      <c r="AR491" s="26" t="s">
        <v>300</v>
      </c>
      <c r="AT491" s="26" t="s">
        <v>210</v>
      </c>
      <c r="AU491" s="26" t="s">
        <v>85</v>
      </c>
      <c r="AY491" s="26" t="s">
        <v>208</v>
      </c>
      <c r="BE491" s="247">
        <f>IF(N491="základní",J491,0)</f>
        <v>0</v>
      </c>
      <c r="BF491" s="247">
        <f>IF(N491="snížená",J491,0)</f>
        <v>0</v>
      </c>
      <c r="BG491" s="247">
        <f>IF(N491="zákl. přenesená",J491,0)</f>
        <v>0</v>
      </c>
      <c r="BH491" s="247">
        <f>IF(N491="sníž. přenesená",J491,0)</f>
        <v>0</v>
      </c>
      <c r="BI491" s="247">
        <f>IF(N491="nulová",J491,0)</f>
        <v>0</v>
      </c>
      <c r="BJ491" s="26" t="s">
        <v>18</v>
      </c>
      <c r="BK491" s="247">
        <f>ROUND(I491*H491,2)</f>
        <v>0</v>
      </c>
      <c r="BL491" s="26" t="s">
        <v>300</v>
      </c>
      <c r="BM491" s="26" t="s">
        <v>3627</v>
      </c>
    </row>
    <row r="492" spans="2:51" s="12" customFormat="1" ht="13.5">
      <c r="B492" s="251"/>
      <c r="C492" s="252"/>
      <c r="D492" s="248" t="s">
        <v>218</v>
      </c>
      <c r="E492" s="253" t="s">
        <v>22</v>
      </c>
      <c r="F492" s="254" t="s">
        <v>3459</v>
      </c>
      <c r="G492" s="252"/>
      <c r="H492" s="255">
        <v>73.58</v>
      </c>
      <c r="I492" s="256"/>
      <c r="J492" s="252"/>
      <c r="K492" s="252"/>
      <c r="L492" s="257"/>
      <c r="M492" s="258"/>
      <c r="N492" s="259"/>
      <c r="O492" s="259"/>
      <c r="P492" s="259"/>
      <c r="Q492" s="259"/>
      <c r="R492" s="259"/>
      <c r="S492" s="259"/>
      <c r="T492" s="260"/>
      <c r="AT492" s="261" t="s">
        <v>218</v>
      </c>
      <c r="AU492" s="261" t="s">
        <v>85</v>
      </c>
      <c r="AV492" s="12" t="s">
        <v>85</v>
      </c>
      <c r="AW492" s="12" t="s">
        <v>39</v>
      </c>
      <c r="AX492" s="12" t="s">
        <v>76</v>
      </c>
      <c r="AY492" s="261" t="s">
        <v>208</v>
      </c>
    </row>
    <row r="493" spans="2:51" s="12" customFormat="1" ht="13.5">
      <c r="B493" s="251"/>
      <c r="C493" s="252"/>
      <c r="D493" s="248" t="s">
        <v>218</v>
      </c>
      <c r="E493" s="253" t="s">
        <v>22</v>
      </c>
      <c r="F493" s="254" t="s">
        <v>3460</v>
      </c>
      <c r="G493" s="252"/>
      <c r="H493" s="255">
        <v>12.705</v>
      </c>
      <c r="I493" s="256"/>
      <c r="J493" s="252"/>
      <c r="K493" s="252"/>
      <c r="L493" s="257"/>
      <c r="M493" s="258"/>
      <c r="N493" s="259"/>
      <c r="O493" s="259"/>
      <c r="P493" s="259"/>
      <c r="Q493" s="259"/>
      <c r="R493" s="259"/>
      <c r="S493" s="259"/>
      <c r="T493" s="260"/>
      <c r="AT493" s="261" t="s">
        <v>218</v>
      </c>
      <c r="AU493" s="261" t="s">
        <v>85</v>
      </c>
      <c r="AV493" s="12" t="s">
        <v>85</v>
      </c>
      <c r="AW493" s="12" t="s">
        <v>39</v>
      </c>
      <c r="AX493" s="12" t="s">
        <v>76</v>
      </c>
      <c r="AY493" s="261" t="s">
        <v>208</v>
      </c>
    </row>
    <row r="494" spans="2:51" s="13" customFormat="1" ht="13.5">
      <c r="B494" s="262"/>
      <c r="C494" s="263"/>
      <c r="D494" s="248" t="s">
        <v>218</v>
      </c>
      <c r="E494" s="264" t="s">
        <v>22</v>
      </c>
      <c r="F494" s="265" t="s">
        <v>259</v>
      </c>
      <c r="G494" s="263"/>
      <c r="H494" s="266">
        <v>86.285</v>
      </c>
      <c r="I494" s="267"/>
      <c r="J494" s="263"/>
      <c r="K494" s="263"/>
      <c r="L494" s="268"/>
      <c r="M494" s="269"/>
      <c r="N494" s="270"/>
      <c r="O494" s="270"/>
      <c r="P494" s="270"/>
      <c r="Q494" s="270"/>
      <c r="R494" s="270"/>
      <c r="S494" s="270"/>
      <c r="T494" s="271"/>
      <c r="AT494" s="272" t="s">
        <v>218</v>
      </c>
      <c r="AU494" s="272" t="s">
        <v>85</v>
      </c>
      <c r="AV494" s="13" t="s">
        <v>121</v>
      </c>
      <c r="AW494" s="13" t="s">
        <v>39</v>
      </c>
      <c r="AX494" s="13" t="s">
        <v>18</v>
      </c>
      <c r="AY494" s="272" t="s">
        <v>208</v>
      </c>
    </row>
    <row r="495" spans="2:65" s="1" customFormat="1" ht="38.25" customHeight="1">
      <c r="B495" s="48"/>
      <c r="C495" s="286" t="s">
        <v>1283</v>
      </c>
      <c r="D495" s="286" t="s">
        <v>468</v>
      </c>
      <c r="E495" s="287" t="s">
        <v>2838</v>
      </c>
      <c r="F495" s="288" t="s">
        <v>3628</v>
      </c>
      <c r="G495" s="289" t="s">
        <v>213</v>
      </c>
      <c r="H495" s="290">
        <v>93.188</v>
      </c>
      <c r="I495" s="291"/>
      <c r="J495" s="292">
        <f>ROUND(I495*H495,2)</f>
        <v>0</v>
      </c>
      <c r="K495" s="288" t="s">
        <v>22</v>
      </c>
      <c r="L495" s="293"/>
      <c r="M495" s="294" t="s">
        <v>22</v>
      </c>
      <c r="N495" s="295" t="s">
        <v>47</v>
      </c>
      <c r="O495" s="49"/>
      <c r="P495" s="245">
        <f>O495*H495</f>
        <v>0</v>
      </c>
      <c r="Q495" s="245">
        <v>0.0227</v>
      </c>
      <c r="R495" s="245">
        <f>Q495*H495</f>
        <v>2.1153676000000003</v>
      </c>
      <c r="S495" s="245">
        <v>0</v>
      </c>
      <c r="T495" s="246">
        <f>S495*H495</f>
        <v>0</v>
      </c>
      <c r="AR495" s="26" t="s">
        <v>559</v>
      </c>
      <c r="AT495" s="26" t="s">
        <v>468</v>
      </c>
      <c r="AU495" s="26" t="s">
        <v>85</v>
      </c>
      <c r="AY495" s="26" t="s">
        <v>208</v>
      </c>
      <c r="BE495" s="247">
        <f>IF(N495="základní",J495,0)</f>
        <v>0</v>
      </c>
      <c r="BF495" s="247">
        <f>IF(N495="snížená",J495,0)</f>
        <v>0</v>
      </c>
      <c r="BG495" s="247">
        <f>IF(N495="zákl. přenesená",J495,0)</f>
        <v>0</v>
      </c>
      <c r="BH495" s="247">
        <f>IF(N495="sníž. přenesená",J495,0)</f>
        <v>0</v>
      </c>
      <c r="BI495" s="247">
        <f>IF(N495="nulová",J495,0)</f>
        <v>0</v>
      </c>
      <c r="BJ495" s="26" t="s">
        <v>18</v>
      </c>
      <c r="BK495" s="247">
        <f>ROUND(I495*H495,2)</f>
        <v>0</v>
      </c>
      <c r="BL495" s="26" t="s">
        <v>300</v>
      </c>
      <c r="BM495" s="26" t="s">
        <v>3629</v>
      </c>
    </row>
    <row r="496" spans="2:51" s="12" customFormat="1" ht="13.5">
      <c r="B496" s="251"/>
      <c r="C496" s="252"/>
      <c r="D496" s="248" t="s">
        <v>218</v>
      </c>
      <c r="E496" s="253" t="s">
        <v>22</v>
      </c>
      <c r="F496" s="254" t="s">
        <v>3459</v>
      </c>
      <c r="G496" s="252"/>
      <c r="H496" s="255">
        <v>73.58</v>
      </c>
      <c r="I496" s="256"/>
      <c r="J496" s="252"/>
      <c r="K496" s="252"/>
      <c r="L496" s="257"/>
      <c r="M496" s="258"/>
      <c r="N496" s="259"/>
      <c r="O496" s="259"/>
      <c r="P496" s="259"/>
      <c r="Q496" s="259"/>
      <c r="R496" s="259"/>
      <c r="S496" s="259"/>
      <c r="T496" s="260"/>
      <c r="AT496" s="261" t="s">
        <v>218</v>
      </c>
      <c r="AU496" s="261" t="s">
        <v>85</v>
      </c>
      <c r="AV496" s="12" t="s">
        <v>85</v>
      </c>
      <c r="AW496" s="12" t="s">
        <v>39</v>
      </c>
      <c r="AX496" s="12" t="s">
        <v>76</v>
      </c>
      <c r="AY496" s="261" t="s">
        <v>208</v>
      </c>
    </row>
    <row r="497" spans="2:51" s="12" customFormat="1" ht="13.5">
      <c r="B497" s="251"/>
      <c r="C497" s="252"/>
      <c r="D497" s="248" t="s">
        <v>218</v>
      </c>
      <c r="E497" s="253" t="s">
        <v>22</v>
      </c>
      <c r="F497" s="254" t="s">
        <v>3460</v>
      </c>
      <c r="G497" s="252"/>
      <c r="H497" s="255">
        <v>12.705</v>
      </c>
      <c r="I497" s="256"/>
      <c r="J497" s="252"/>
      <c r="K497" s="252"/>
      <c r="L497" s="257"/>
      <c r="M497" s="258"/>
      <c r="N497" s="259"/>
      <c r="O497" s="259"/>
      <c r="P497" s="259"/>
      <c r="Q497" s="259"/>
      <c r="R497" s="259"/>
      <c r="S497" s="259"/>
      <c r="T497" s="260"/>
      <c r="AT497" s="261" t="s">
        <v>218</v>
      </c>
      <c r="AU497" s="261" t="s">
        <v>85</v>
      </c>
      <c r="AV497" s="12" t="s">
        <v>85</v>
      </c>
      <c r="AW497" s="12" t="s">
        <v>39</v>
      </c>
      <c r="AX497" s="12" t="s">
        <v>76</v>
      </c>
      <c r="AY497" s="261" t="s">
        <v>208</v>
      </c>
    </row>
    <row r="498" spans="2:51" s="13" customFormat="1" ht="13.5">
      <c r="B498" s="262"/>
      <c r="C498" s="263"/>
      <c r="D498" s="248" t="s">
        <v>218</v>
      </c>
      <c r="E498" s="264" t="s">
        <v>22</v>
      </c>
      <c r="F498" s="265" t="s">
        <v>259</v>
      </c>
      <c r="G498" s="263"/>
      <c r="H498" s="266">
        <v>86.285</v>
      </c>
      <c r="I498" s="267"/>
      <c r="J498" s="263"/>
      <c r="K498" s="263"/>
      <c r="L498" s="268"/>
      <c r="M498" s="269"/>
      <c r="N498" s="270"/>
      <c r="O498" s="270"/>
      <c r="P498" s="270"/>
      <c r="Q498" s="270"/>
      <c r="R498" s="270"/>
      <c r="S498" s="270"/>
      <c r="T498" s="271"/>
      <c r="AT498" s="272" t="s">
        <v>218</v>
      </c>
      <c r="AU498" s="272" t="s">
        <v>85</v>
      </c>
      <c r="AV498" s="13" t="s">
        <v>121</v>
      </c>
      <c r="AW498" s="13" t="s">
        <v>39</v>
      </c>
      <c r="AX498" s="13" t="s">
        <v>18</v>
      </c>
      <c r="AY498" s="272" t="s">
        <v>208</v>
      </c>
    </row>
    <row r="499" spans="2:51" s="12" customFormat="1" ht="13.5">
      <c r="B499" s="251"/>
      <c r="C499" s="252"/>
      <c r="D499" s="248" t="s">
        <v>218</v>
      </c>
      <c r="E499" s="252"/>
      <c r="F499" s="254" t="s">
        <v>3630</v>
      </c>
      <c r="G499" s="252"/>
      <c r="H499" s="255">
        <v>93.188</v>
      </c>
      <c r="I499" s="256"/>
      <c r="J499" s="252"/>
      <c r="K499" s="252"/>
      <c r="L499" s="257"/>
      <c r="M499" s="258"/>
      <c r="N499" s="259"/>
      <c r="O499" s="259"/>
      <c r="P499" s="259"/>
      <c r="Q499" s="259"/>
      <c r="R499" s="259"/>
      <c r="S499" s="259"/>
      <c r="T499" s="260"/>
      <c r="AT499" s="261" t="s">
        <v>218</v>
      </c>
      <c r="AU499" s="261" t="s">
        <v>85</v>
      </c>
      <c r="AV499" s="12" t="s">
        <v>85</v>
      </c>
      <c r="AW499" s="12" t="s">
        <v>6</v>
      </c>
      <c r="AX499" s="12" t="s">
        <v>18</v>
      </c>
      <c r="AY499" s="261" t="s">
        <v>208</v>
      </c>
    </row>
    <row r="500" spans="2:65" s="1" customFormat="1" ht="25.5" customHeight="1">
      <c r="B500" s="48"/>
      <c r="C500" s="236" t="s">
        <v>1289</v>
      </c>
      <c r="D500" s="236" t="s">
        <v>210</v>
      </c>
      <c r="E500" s="237" t="s">
        <v>2871</v>
      </c>
      <c r="F500" s="238" t="s">
        <v>2872</v>
      </c>
      <c r="G500" s="239" t="s">
        <v>213</v>
      </c>
      <c r="H500" s="240">
        <v>92.101</v>
      </c>
      <c r="I500" s="241"/>
      <c r="J500" s="242">
        <f>ROUND(I500*H500,2)</f>
        <v>0</v>
      </c>
      <c r="K500" s="238" t="s">
        <v>214</v>
      </c>
      <c r="L500" s="74"/>
      <c r="M500" s="243" t="s">
        <v>22</v>
      </c>
      <c r="N500" s="244" t="s">
        <v>47</v>
      </c>
      <c r="O500" s="49"/>
      <c r="P500" s="245">
        <f>O500*H500</f>
        <v>0</v>
      </c>
      <c r="Q500" s="245">
        <v>0</v>
      </c>
      <c r="R500" s="245">
        <f>Q500*H500</f>
        <v>0</v>
      </c>
      <c r="S500" s="245">
        <v>0</v>
      </c>
      <c r="T500" s="246">
        <f>S500*H500</f>
        <v>0</v>
      </c>
      <c r="AR500" s="26" t="s">
        <v>300</v>
      </c>
      <c r="AT500" s="26" t="s">
        <v>210</v>
      </c>
      <c r="AU500" s="26" t="s">
        <v>85</v>
      </c>
      <c r="AY500" s="26" t="s">
        <v>208</v>
      </c>
      <c r="BE500" s="247">
        <f>IF(N500="základní",J500,0)</f>
        <v>0</v>
      </c>
      <c r="BF500" s="247">
        <f>IF(N500="snížená",J500,0)</f>
        <v>0</v>
      </c>
      <c r="BG500" s="247">
        <f>IF(N500="zákl. přenesená",J500,0)</f>
        <v>0</v>
      </c>
      <c r="BH500" s="247">
        <f>IF(N500="sníž. přenesená",J500,0)</f>
        <v>0</v>
      </c>
      <c r="BI500" s="247">
        <f>IF(N500="nulová",J500,0)</f>
        <v>0</v>
      </c>
      <c r="BJ500" s="26" t="s">
        <v>18</v>
      </c>
      <c r="BK500" s="247">
        <f>ROUND(I500*H500,2)</f>
        <v>0</v>
      </c>
      <c r="BL500" s="26" t="s">
        <v>300</v>
      </c>
      <c r="BM500" s="26" t="s">
        <v>3631</v>
      </c>
    </row>
    <row r="501" spans="2:51" s="12" customFormat="1" ht="13.5">
      <c r="B501" s="251"/>
      <c r="C501" s="252"/>
      <c r="D501" s="248" t="s">
        <v>218</v>
      </c>
      <c r="E501" s="253" t="s">
        <v>22</v>
      </c>
      <c r="F501" s="254" t="s">
        <v>3632</v>
      </c>
      <c r="G501" s="252"/>
      <c r="H501" s="255">
        <v>86.285</v>
      </c>
      <c r="I501" s="256"/>
      <c r="J501" s="252"/>
      <c r="K501" s="252"/>
      <c r="L501" s="257"/>
      <c r="M501" s="258"/>
      <c r="N501" s="259"/>
      <c r="O501" s="259"/>
      <c r="P501" s="259"/>
      <c r="Q501" s="259"/>
      <c r="R501" s="259"/>
      <c r="S501" s="259"/>
      <c r="T501" s="260"/>
      <c r="AT501" s="261" t="s">
        <v>218</v>
      </c>
      <c r="AU501" s="261" t="s">
        <v>85</v>
      </c>
      <c r="AV501" s="12" t="s">
        <v>85</v>
      </c>
      <c r="AW501" s="12" t="s">
        <v>39</v>
      </c>
      <c r="AX501" s="12" t="s">
        <v>76</v>
      </c>
      <c r="AY501" s="261" t="s">
        <v>208</v>
      </c>
    </row>
    <row r="502" spans="2:51" s="12" customFormat="1" ht="13.5">
      <c r="B502" s="251"/>
      <c r="C502" s="252"/>
      <c r="D502" s="248" t="s">
        <v>218</v>
      </c>
      <c r="E502" s="253" t="s">
        <v>22</v>
      </c>
      <c r="F502" s="254" t="s">
        <v>3633</v>
      </c>
      <c r="G502" s="252"/>
      <c r="H502" s="255">
        <v>5.816</v>
      </c>
      <c r="I502" s="256"/>
      <c r="J502" s="252"/>
      <c r="K502" s="252"/>
      <c r="L502" s="257"/>
      <c r="M502" s="258"/>
      <c r="N502" s="259"/>
      <c r="O502" s="259"/>
      <c r="P502" s="259"/>
      <c r="Q502" s="259"/>
      <c r="R502" s="259"/>
      <c r="S502" s="259"/>
      <c r="T502" s="260"/>
      <c r="AT502" s="261" t="s">
        <v>218</v>
      </c>
      <c r="AU502" s="261" t="s">
        <v>85</v>
      </c>
      <c r="AV502" s="12" t="s">
        <v>85</v>
      </c>
      <c r="AW502" s="12" t="s">
        <v>39</v>
      </c>
      <c r="AX502" s="12" t="s">
        <v>76</v>
      </c>
      <c r="AY502" s="261" t="s">
        <v>208</v>
      </c>
    </row>
    <row r="503" spans="2:51" s="13" customFormat="1" ht="13.5">
      <c r="B503" s="262"/>
      <c r="C503" s="263"/>
      <c r="D503" s="248" t="s">
        <v>218</v>
      </c>
      <c r="E503" s="264" t="s">
        <v>22</v>
      </c>
      <c r="F503" s="265" t="s">
        <v>259</v>
      </c>
      <c r="G503" s="263"/>
      <c r="H503" s="266">
        <v>92.101</v>
      </c>
      <c r="I503" s="267"/>
      <c r="J503" s="263"/>
      <c r="K503" s="263"/>
      <c r="L503" s="268"/>
      <c r="M503" s="269"/>
      <c r="N503" s="270"/>
      <c r="O503" s="270"/>
      <c r="P503" s="270"/>
      <c r="Q503" s="270"/>
      <c r="R503" s="270"/>
      <c r="S503" s="270"/>
      <c r="T503" s="271"/>
      <c r="AT503" s="272" t="s">
        <v>218</v>
      </c>
      <c r="AU503" s="272" t="s">
        <v>85</v>
      </c>
      <c r="AV503" s="13" t="s">
        <v>121</v>
      </c>
      <c r="AW503" s="13" t="s">
        <v>39</v>
      </c>
      <c r="AX503" s="13" t="s">
        <v>18</v>
      </c>
      <c r="AY503" s="272" t="s">
        <v>208</v>
      </c>
    </row>
    <row r="504" spans="2:65" s="1" customFormat="1" ht="16.5" customHeight="1">
      <c r="B504" s="48"/>
      <c r="C504" s="236" t="s">
        <v>1294</v>
      </c>
      <c r="D504" s="236" t="s">
        <v>210</v>
      </c>
      <c r="E504" s="237" t="s">
        <v>2878</v>
      </c>
      <c r="F504" s="238" t="s">
        <v>2879</v>
      </c>
      <c r="G504" s="239" t="s">
        <v>213</v>
      </c>
      <c r="H504" s="240">
        <v>92.101</v>
      </c>
      <c r="I504" s="241"/>
      <c r="J504" s="242">
        <f>ROUND(I504*H504,2)</f>
        <v>0</v>
      </c>
      <c r="K504" s="238" t="s">
        <v>214</v>
      </c>
      <c r="L504" s="74"/>
      <c r="M504" s="243" t="s">
        <v>22</v>
      </c>
      <c r="N504" s="244" t="s">
        <v>47</v>
      </c>
      <c r="O504" s="49"/>
      <c r="P504" s="245">
        <f>O504*H504</f>
        <v>0</v>
      </c>
      <c r="Q504" s="245">
        <v>0.0003</v>
      </c>
      <c r="R504" s="245">
        <f>Q504*H504</f>
        <v>0.027630299999999997</v>
      </c>
      <c r="S504" s="245">
        <v>0</v>
      </c>
      <c r="T504" s="246">
        <f>S504*H504</f>
        <v>0</v>
      </c>
      <c r="AR504" s="26" t="s">
        <v>300</v>
      </c>
      <c r="AT504" s="26" t="s">
        <v>210</v>
      </c>
      <c r="AU504" s="26" t="s">
        <v>85</v>
      </c>
      <c r="AY504" s="26" t="s">
        <v>208</v>
      </c>
      <c r="BE504" s="247">
        <f>IF(N504="základní",J504,0)</f>
        <v>0</v>
      </c>
      <c r="BF504" s="247">
        <f>IF(N504="snížená",J504,0)</f>
        <v>0</v>
      </c>
      <c r="BG504" s="247">
        <f>IF(N504="zákl. přenesená",J504,0)</f>
        <v>0</v>
      </c>
      <c r="BH504" s="247">
        <f>IF(N504="sníž. přenesená",J504,0)</f>
        <v>0</v>
      </c>
      <c r="BI504" s="247">
        <f>IF(N504="nulová",J504,0)</f>
        <v>0</v>
      </c>
      <c r="BJ504" s="26" t="s">
        <v>18</v>
      </c>
      <c r="BK504" s="247">
        <f>ROUND(I504*H504,2)</f>
        <v>0</v>
      </c>
      <c r="BL504" s="26" t="s">
        <v>300</v>
      </c>
      <c r="BM504" s="26" t="s">
        <v>3634</v>
      </c>
    </row>
    <row r="505" spans="2:65" s="1" customFormat="1" ht="16.5" customHeight="1">
      <c r="B505" s="48"/>
      <c r="C505" s="236" t="s">
        <v>1298</v>
      </c>
      <c r="D505" s="236" t="s">
        <v>210</v>
      </c>
      <c r="E505" s="237" t="s">
        <v>2883</v>
      </c>
      <c r="F505" s="238" t="s">
        <v>2884</v>
      </c>
      <c r="G505" s="239" t="s">
        <v>269</v>
      </c>
      <c r="H505" s="240">
        <v>64.625</v>
      </c>
      <c r="I505" s="241"/>
      <c r="J505" s="242">
        <f>ROUND(I505*H505,2)</f>
        <v>0</v>
      </c>
      <c r="K505" s="238" t="s">
        <v>214</v>
      </c>
      <c r="L505" s="74"/>
      <c r="M505" s="243" t="s">
        <v>22</v>
      </c>
      <c r="N505" s="244" t="s">
        <v>47</v>
      </c>
      <c r="O505" s="49"/>
      <c r="P505" s="245">
        <f>O505*H505</f>
        <v>0</v>
      </c>
      <c r="Q505" s="245">
        <v>3E-05</v>
      </c>
      <c r="R505" s="245">
        <f>Q505*H505</f>
        <v>0.0019387500000000002</v>
      </c>
      <c r="S505" s="245">
        <v>0</v>
      </c>
      <c r="T505" s="246">
        <f>S505*H505</f>
        <v>0</v>
      </c>
      <c r="AR505" s="26" t="s">
        <v>300</v>
      </c>
      <c r="AT505" s="26" t="s">
        <v>210</v>
      </c>
      <c r="AU505" s="26" t="s">
        <v>85</v>
      </c>
      <c r="AY505" s="26" t="s">
        <v>208</v>
      </c>
      <c r="BE505" s="247">
        <f>IF(N505="základní",J505,0)</f>
        <v>0</v>
      </c>
      <c r="BF505" s="247">
        <f>IF(N505="snížená",J505,0)</f>
        <v>0</v>
      </c>
      <c r="BG505" s="247">
        <f>IF(N505="zákl. přenesená",J505,0)</f>
        <v>0</v>
      </c>
      <c r="BH505" s="247">
        <f>IF(N505="sníž. přenesená",J505,0)</f>
        <v>0</v>
      </c>
      <c r="BI505" s="247">
        <f>IF(N505="nulová",J505,0)</f>
        <v>0</v>
      </c>
      <c r="BJ505" s="26" t="s">
        <v>18</v>
      </c>
      <c r="BK505" s="247">
        <f>ROUND(I505*H505,2)</f>
        <v>0</v>
      </c>
      <c r="BL505" s="26" t="s">
        <v>300</v>
      </c>
      <c r="BM505" s="26" t="s">
        <v>3635</v>
      </c>
    </row>
    <row r="506" spans="2:51" s="12" customFormat="1" ht="13.5">
      <c r="B506" s="251"/>
      <c r="C506" s="252"/>
      <c r="D506" s="248" t="s">
        <v>218</v>
      </c>
      <c r="E506" s="253" t="s">
        <v>22</v>
      </c>
      <c r="F506" s="254" t="s">
        <v>3636</v>
      </c>
      <c r="G506" s="252"/>
      <c r="H506" s="255">
        <v>64.625</v>
      </c>
      <c r="I506" s="256"/>
      <c r="J506" s="252"/>
      <c r="K506" s="252"/>
      <c r="L506" s="257"/>
      <c r="M506" s="258"/>
      <c r="N506" s="259"/>
      <c r="O506" s="259"/>
      <c r="P506" s="259"/>
      <c r="Q506" s="259"/>
      <c r="R506" s="259"/>
      <c r="S506" s="259"/>
      <c r="T506" s="260"/>
      <c r="AT506" s="261" t="s">
        <v>218</v>
      </c>
      <c r="AU506" s="261" t="s">
        <v>85</v>
      </c>
      <c r="AV506" s="12" t="s">
        <v>85</v>
      </c>
      <c r="AW506" s="12" t="s">
        <v>39</v>
      </c>
      <c r="AX506" s="12" t="s">
        <v>18</v>
      </c>
      <c r="AY506" s="261" t="s">
        <v>208</v>
      </c>
    </row>
    <row r="507" spans="2:65" s="1" customFormat="1" ht="25.5" customHeight="1">
      <c r="B507" s="48"/>
      <c r="C507" s="236" t="s">
        <v>1306</v>
      </c>
      <c r="D507" s="236" t="s">
        <v>210</v>
      </c>
      <c r="E507" s="237" t="s">
        <v>2921</v>
      </c>
      <c r="F507" s="238" t="s">
        <v>2922</v>
      </c>
      <c r="G507" s="239" t="s">
        <v>269</v>
      </c>
      <c r="H507" s="240">
        <v>5.775</v>
      </c>
      <c r="I507" s="241"/>
      <c r="J507" s="242">
        <f>ROUND(I507*H507,2)</f>
        <v>0</v>
      </c>
      <c r="K507" s="238" t="s">
        <v>214</v>
      </c>
      <c r="L507" s="74"/>
      <c r="M507" s="243" t="s">
        <v>22</v>
      </c>
      <c r="N507" s="244" t="s">
        <v>47</v>
      </c>
      <c r="O507" s="49"/>
      <c r="P507" s="245">
        <f>O507*H507</f>
        <v>0</v>
      </c>
      <c r="Q507" s="245">
        <v>0.0002</v>
      </c>
      <c r="R507" s="245">
        <f>Q507*H507</f>
        <v>0.0011550000000000002</v>
      </c>
      <c r="S507" s="245">
        <v>0</v>
      </c>
      <c r="T507" s="246">
        <f>S507*H507</f>
        <v>0</v>
      </c>
      <c r="AR507" s="26" t="s">
        <v>300</v>
      </c>
      <c r="AT507" s="26" t="s">
        <v>210</v>
      </c>
      <c r="AU507" s="26" t="s">
        <v>85</v>
      </c>
      <c r="AY507" s="26" t="s">
        <v>208</v>
      </c>
      <c r="BE507" s="247">
        <f>IF(N507="základní",J507,0)</f>
        <v>0</v>
      </c>
      <c r="BF507" s="247">
        <f>IF(N507="snížená",J507,0)</f>
        <v>0</v>
      </c>
      <c r="BG507" s="247">
        <f>IF(N507="zákl. přenesená",J507,0)</f>
        <v>0</v>
      </c>
      <c r="BH507" s="247">
        <f>IF(N507="sníž. přenesená",J507,0)</f>
        <v>0</v>
      </c>
      <c r="BI507" s="247">
        <f>IF(N507="nulová",J507,0)</f>
        <v>0</v>
      </c>
      <c r="BJ507" s="26" t="s">
        <v>18</v>
      </c>
      <c r="BK507" s="247">
        <f>ROUND(I507*H507,2)</f>
        <v>0</v>
      </c>
      <c r="BL507" s="26" t="s">
        <v>300</v>
      </c>
      <c r="BM507" s="26" t="s">
        <v>3637</v>
      </c>
    </row>
    <row r="508" spans="2:51" s="12" customFormat="1" ht="13.5">
      <c r="B508" s="251"/>
      <c r="C508" s="252"/>
      <c r="D508" s="248" t="s">
        <v>218</v>
      </c>
      <c r="E508" s="253" t="s">
        <v>22</v>
      </c>
      <c r="F508" s="254" t="s">
        <v>3638</v>
      </c>
      <c r="G508" s="252"/>
      <c r="H508" s="255">
        <v>5.775</v>
      </c>
      <c r="I508" s="256"/>
      <c r="J508" s="252"/>
      <c r="K508" s="252"/>
      <c r="L508" s="257"/>
      <c r="M508" s="258"/>
      <c r="N508" s="259"/>
      <c r="O508" s="259"/>
      <c r="P508" s="259"/>
      <c r="Q508" s="259"/>
      <c r="R508" s="259"/>
      <c r="S508" s="259"/>
      <c r="T508" s="260"/>
      <c r="AT508" s="261" t="s">
        <v>218</v>
      </c>
      <c r="AU508" s="261" t="s">
        <v>85</v>
      </c>
      <c r="AV508" s="12" t="s">
        <v>85</v>
      </c>
      <c r="AW508" s="12" t="s">
        <v>39</v>
      </c>
      <c r="AX508" s="12" t="s">
        <v>18</v>
      </c>
      <c r="AY508" s="261" t="s">
        <v>208</v>
      </c>
    </row>
    <row r="509" spans="2:65" s="1" customFormat="1" ht="16.5" customHeight="1">
      <c r="B509" s="48"/>
      <c r="C509" s="286" t="s">
        <v>1332</v>
      </c>
      <c r="D509" s="286" t="s">
        <v>468</v>
      </c>
      <c r="E509" s="287" t="s">
        <v>2927</v>
      </c>
      <c r="F509" s="288" t="s">
        <v>2928</v>
      </c>
      <c r="G509" s="289" t="s">
        <v>269</v>
      </c>
      <c r="H509" s="290">
        <v>6.353</v>
      </c>
      <c r="I509" s="291"/>
      <c r="J509" s="292">
        <f>ROUND(I509*H509,2)</f>
        <v>0</v>
      </c>
      <c r="K509" s="288" t="s">
        <v>214</v>
      </c>
      <c r="L509" s="293"/>
      <c r="M509" s="294" t="s">
        <v>22</v>
      </c>
      <c r="N509" s="295" t="s">
        <v>47</v>
      </c>
      <c r="O509" s="49"/>
      <c r="P509" s="245">
        <f>O509*H509</f>
        <v>0</v>
      </c>
      <c r="Q509" s="245">
        <v>6E-05</v>
      </c>
      <c r="R509" s="245">
        <f>Q509*H509</f>
        <v>0.00038118</v>
      </c>
      <c r="S509" s="245">
        <v>0</v>
      </c>
      <c r="T509" s="246">
        <f>S509*H509</f>
        <v>0</v>
      </c>
      <c r="AR509" s="26" t="s">
        <v>559</v>
      </c>
      <c r="AT509" s="26" t="s">
        <v>468</v>
      </c>
      <c r="AU509" s="26" t="s">
        <v>85</v>
      </c>
      <c r="AY509" s="26" t="s">
        <v>208</v>
      </c>
      <c r="BE509" s="247">
        <f>IF(N509="základní",J509,0)</f>
        <v>0</v>
      </c>
      <c r="BF509" s="247">
        <f>IF(N509="snížená",J509,0)</f>
        <v>0</v>
      </c>
      <c r="BG509" s="247">
        <f>IF(N509="zákl. přenesená",J509,0)</f>
        <v>0</v>
      </c>
      <c r="BH509" s="247">
        <f>IF(N509="sníž. přenesená",J509,0)</f>
        <v>0</v>
      </c>
      <c r="BI509" s="247">
        <f>IF(N509="nulová",J509,0)</f>
        <v>0</v>
      </c>
      <c r="BJ509" s="26" t="s">
        <v>18</v>
      </c>
      <c r="BK509" s="247">
        <f>ROUND(I509*H509,2)</f>
        <v>0</v>
      </c>
      <c r="BL509" s="26" t="s">
        <v>300</v>
      </c>
      <c r="BM509" s="26" t="s">
        <v>3639</v>
      </c>
    </row>
    <row r="510" spans="2:51" s="12" customFormat="1" ht="13.5">
      <c r="B510" s="251"/>
      <c r="C510" s="252"/>
      <c r="D510" s="248" t="s">
        <v>218</v>
      </c>
      <c r="E510" s="252"/>
      <c r="F510" s="254" t="s">
        <v>3640</v>
      </c>
      <c r="G510" s="252"/>
      <c r="H510" s="255">
        <v>6.353</v>
      </c>
      <c r="I510" s="256"/>
      <c r="J510" s="252"/>
      <c r="K510" s="252"/>
      <c r="L510" s="257"/>
      <c r="M510" s="258"/>
      <c r="N510" s="259"/>
      <c r="O510" s="259"/>
      <c r="P510" s="259"/>
      <c r="Q510" s="259"/>
      <c r="R510" s="259"/>
      <c r="S510" s="259"/>
      <c r="T510" s="260"/>
      <c r="AT510" s="261" t="s">
        <v>218</v>
      </c>
      <c r="AU510" s="261" t="s">
        <v>85</v>
      </c>
      <c r="AV510" s="12" t="s">
        <v>85</v>
      </c>
      <c r="AW510" s="12" t="s">
        <v>6</v>
      </c>
      <c r="AX510" s="12" t="s">
        <v>18</v>
      </c>
      <c r="AY510" s="261" t="s">
        <v>208</v>
      </c>
    </row>
    <row r="511" spans="2:65" s="1" customFormat="1" ht="25.5" customHeight="1">
      <c r="B511" s="48"/>
      <c r="C511" s="236" t="s">
        <v>1337</v>
      </c>
      <c r="D511" s="236" t="s">
        <v>210</v>
      </c>
      <c r="E511" s="237" t="s">
        <v>2949</v>
      </c>
      <c r="F511" s="238" t="s">
        <v>2950</v>
      </c>
      <c r="G511" s="239" t="s">
        <v>213</v>
      </c>
      <c r="H511" s="240">
        <v>95.979</v>
      </c>
      <c r="I511" s="241"/>
      <c r="J511" s="242">
        <f>ROUND(I511*H511,2)</f>
        <v>0</v>
      </c>
      <c r="K511" s="238" t="s">
        <v>214</v>
      </c>
      <c r="L511" s="74"/>
      <c r="M511" s="243" t="s">
        <v>22</v>
      </c>
      <c r="N511" s="244" t="s">
        <v>47</v>
      </c>
      <c r="O511" s="49"/>
      <c r="P511" s="245">
        <f>O511*H511</f>
        <v>0</v>
      </c>
      <c r="Q511" s="245">
        <v>0.0077</v>
      </c>
      <c r="R511" s="245">
        <f>Q511*H511</f>
        <v>0.7390383</v>
      </c>
      <c r="S511" s="245">
        <v>0</v>
      </c>
      <c r="T511" s="246">
        <f>S511*H511</f>
        <v>0</v>
      </c>
      <c r="AR511" s="26" t="s">
        <v>300</v>
      </c>
      <c r="AT511" s="26" t="s">
        <v>210</v>
      </c>
      <c r="AU511" s="26" t="s">
        <v>85</v>
      </c>
      <c r="AY511" s="26" t="s">
        <v>208</v>
      </c>
      <c r="BE511" s="247">
        <f>IF(N511="základní",J511,0)</f>
        <v>0</v>
      </c>
      <c r="BF511" s="247">
        <f>IF(N511="snížená",J511,0)</f>
        <v>0</v>
      </c>
      <c r="BG511" s="247">
        <f>IF(N511="zákl. přenesená",J511,0)</f>
        <v>0</v>
      </c>
      <c r="BH511" s="247">
        <f>IF(N511="sníž. přenesená",J511,0)</f>
        <v>0</v>
      </c>
      <c r="BI511" s="247">
        <f>IF(N511="nulová",J511,0)</f>
        <v>0</v>
      </c>
      <c r="BJ511" s="26" t="s">
        <v>18</v>
      </c>
      <c r="BK511" s="247">
        <f>ROUND(I511*H511,2)</f>
        <v>0</v>
      </c>
      <c r="BL511" s="26" t="s">
        <v>300</v>
      </c>
      <c r="BM511" s="26" t="s">
        <v>3641</v>
      </c>
    </row>
    <row r="512" spans="2:51" s="12" customFormat="1" ht="13.5">
      <c r="B512" s="251"/>
      <c r="C512" s="252"/>
      <c r="D512" s="248" t="s">
        <v>218</v>
      </c>
      <c r="E512" s="253" t="s">
        <v>22</v>
      </c>
      <c r="F512" s="254" t="s">
        <v>3459</v>
      </c>
      <c r="G512" s="252"/>
      <c r="H512" s="255">
        <v>73.58</v>
      </c>
      <c r="I512" s="256"/>
      <c r="J512" s="252"/>
      <c r="K512" s="252"/>
      <c r="L512" s="257"/>
      <c r="M512" s="258"/>
      <c r="N512" s="259"/>
      <c r="O512" s="259"/>
      <c r="P512" s="259"/>
      <c r="Q512" s="259"/>
      <c r="R512" s="259"/>
      <c r="S512" s="259"/>
      <c r="T512" s="260"/>
      <c r="AT512" s="261" t="s">
        <v>218</v>
      </c>
      <c r="AU512" s="261" t="s">
        <v>85</v>
      </c>
      <c r="AV512" s="12" t="s">
        <v>85</v>
      </c>
      <c r="AW512" s="12" t="s">
        <v>39</v>
      </c>
      <c r="AX512" s="12" t="s">
        <v>76</v>
      </c>
      <c r="AY512" s="261" t="s">
        <v>208</v>
      </c>
    </row>
    <row r="513" spans="2:51" s="12" customFormat="1" ht="13.5">
      <c r="B513" s="251"/>
      <c r="C513" s="252"/>
      <c r="D513" s="248" t="s">
        <v>218</v>
      </c>
      <c r="E513" s="253" t="s">
        <v>22</v>
      </c>
      <c r="F513" s="254" t="s">
        <v>3460</v>
      </c>
      <c r="G513" s="252"/>
      <c r="H513" s="255">
        <v>12.705</v>
      </c>
      <c r="I513" s="256"/>
      <c r="J513" s="252"/>
      <c r="K513" s="252"/>
      <c r="L513" s="257"/>
      <c r="M513" s="258"/>
      <c r="N513" s="259"/>
      <c r="O513" s="259"/>
      <c r="P513" s="259"/>
      <c r="Q513" s="259"/>
      <c r="R513" s="259"/>
      <c r="S513" s="259"/>
      <c r="T513" s="260"/>
      <c r="AT513" s="261" t="s">
        <v>218</v>
      </c>
      <c r="AU513" s="261" t="s">
        <v>85</v>
      </c>
      <c r="AV513" s="12" t="s">
        <v>85</v>
      </c>
      <c r="AW513" s="12" t="s">
        <v>39</v>
      </c>
      <c r="AX513" s="12" t="s">
        <v>76</v>
      </c>
      <c r="AY513" s="261" t="s">
        <v>208</v>
      </c>
    </row>
    <row r="514" spans="2:51" s="12" customFormat="1" ht="13.5">
      <c r="B514" s="251"/>
      <c r="C514" s="252"/>
      <c r="D514" s="248" t="s">
        <v>218</v>
      </c>
      <c r="E514" s="253" t="s">
        <v>22</v>
      </c>
      <c r="F514" s="254" t="s">
        <v>22</v>
      </c>
      <c r="G514" s="252"/>
      <c r="H514" s="255">
        <v>0</v>
      </c>
      <c r="I514" s="256"/>
      <c r="J514" s="252"/>
      <c r="K514" s="252"/>
      <c r="L514" s="257"/>
      <c r="M514" s="258"/>
      <c r="N514" s="259"/>
      <c r="O514" s="259"/>
      <c r="P514" s="259"/>
      <c r="Q514" s="259"/>
      <c r="R514" s="259"/>
      <c r="S514" s="259"/>
      <c r="T514" s="260"/>
      <c r="AT514" s="261" t="s">
        <v>218</v>
      </c>
      <c r="AU514" s="261" t="s">
        <v>85</v>
      </c>
      <c r="AV514" s="12" t="s">
        <v>85</v>
      </c>
      <c r="AW514" s="12" t="s">
        <v>39</v>
      </c>
      <c r="AX514" s="12" t="s">
        <v>76</v>
      </c>
      <c r="AY514" s="261" t="s">
        <v>208</v>
      </c>
    </row>
    <row r="515" spans="2:51" s="12" customFormat="1" ht="13.5">
      <c r="B515" s="251"/>
      <c r="C515" s="252"/>
      <c r="D515" s="248" t="s">
        <v>218</v>
      </c>
      <c r="E515" s="253" t="s">
        <v>22</v>
      </c>
      <c r="F515" s="254" t="s">
        <v>3642</v>
      </c>
      <c r="G515" s="252"/>
      <c r="H515" s="255">
        <v>9.694</v>
      </c>
      <c r="I515" s="256"/>
      <c r="J515" s="252"/>
      <c r="K515" s="252"/>
      <c r="L515" s="257"/>
      <c r="M515" s="258"/>
      <c r="N515" s="259"/>
      <c r="O515" s="259"/>
      <c r="P515" s="259"/>
      <c r="Q515" s="259"/>
      <c r="R515" s="259"/>
      <c r="S515" s="259"/>
      <c r="T515" s="260"/>
      <c r="AT515" s="261" t="s">
        <v>218</v>
      </c>
      <c r="AU515" s="261" t="s">
        <v>85</v>
      </c>
      <c r="AV515" s="12" t="s">
        <v>85</v>
      </c>
      <c r="AW515" s="12" t="s">
        <v>39</v>
      </c>
      <c r="AX515" s="12" t="s">
        <v>76</v>
      </c>
      <c r="AY515" s="261" t="s">
        <v>208</v>
      </c>
    </row>
    <row r="516" spans="2:51" s="13" customFormat="1" ht="13.5">
      <c r="B516" s="262"/>
      <c r="C516" s="263"/>
      <c r="D516" s="248" t="s">
        <v>218</v>
      </c>
      <c r="E516" s="264" t="s">
        <v>22</v>
      </c>
      <c r="F516" s="265" t="s">
        <v>259</v>
      </c>
      <c r="G516" s="263"/>
      <c r="H516" s="266">
        <v>95.979</v>
      </c>
      <c r="I516" s="267"/>
      <c r="J516" s="263"/>
      <c r="K516" s="263"/>
      <c r="L516" s="268"/>
      <c r="M516" s="269"/>
      <c r="N516" s="270"/>
      <c r="O516" s="270"/>
      <c r="P516" s="270"/>
      <c r="Q516" s="270"/>
      <c r="R516" s="270"/>
      <c r="S516" s="270"/>
      <c r="T516" s="271"/>
      <c r="AT516" s="272" t="s">
        <v>218</v>
      </c>
      <c r="AU516" s="272" t="s">
        <v>85</v>
      </c>
      <c r="AV516" s="13" t="s">
        <v>121</v>
      </c>
      <c r="AW516" s="13" t="s">
        <v>39</v>
      </c>
      <c r="AX516" s="13" t="s">
        <v>18</v>
      </c>
      <c r="AY516" s="272" t="s">
        <v>208</v>
      </c>
    </row>
    <row r="517" spans="2:65" s="1" customFormat="1" ht="38.25" customHeight="1">
      <c r="B517" s="48"/>
      <c r="C517" s="236" t="s">
        <v>1342</v>
      </c>
      <c r="D517" s="236" t="s">
        <v>210</v>
      </c>
      <c r="E517" s="237" t="s">
        <v>2956</v>
      </c>
      <c r="F517" s="238" t="s">
        <v>2957</v>
      </c>
      <c r="G517" s="239" t="s">
        <v>2043</v>
      </c>
      <c r="H517" s="307"/>
      <c r="I517" s="241"/>
      <c r="J517" s="242">
        <f>ROUND(I517*H517,2)</f>
        <v>0</v>
      </c>
      <c r="K517" s="238" t="s">
        <v>214</v>
      </c>
      <c r="L517" s="74"/>
      <c r="M517" s="243" t="s">
        <v>22</v>
      </c>
      <c r="N517" s="312" t="s">
        <v>47</v>
      </c>
      <c r="O517" s="284"/>
      <c r="P517" s="310">
        <f>O517*H517</f>
        <v>0</v>
      </c>
      <c r="Q517" s="310">
        <v>0</v>
      </c>
      <c r="R517" s="310">
        <f>Q517*H517</f>
        <v>0</v>
      </c>
      <c r="S517" s="310">
        <v>0</v>
      </c>
      <c r="T517" s="311">
        <f>S517*H517</f>
        <v>0</v>
      </c>
      <c r="AR517" s="26" t="s">
        <v>300</v>
      </c>
      <c r="AT517" s="26" t="s">
        <v>210</v>
      </c>
      <c r="AU517" s="26" t="s">
        <v>85</v>
      </c>
      <c r="AY517" s="26" t="s">
        <v>208</v>
      </c>
      <c r="BE517" s="247">
        <f>IF(N517="základní",J517,0)</f>
        <v>0</v>
      </c>
      <c r="BF517" s="247">
        <f>IF(N517="snížená",J517,0)</f>
        <v>0</v>
      </c>
      <c r="BG517" s="247">
        <f>IF(N517="zákl. přenesená",J517,0)</f>
        <v>0</v>
      </c>
      <c r="BH517" s="247">
        <f>IF(N517="sníž. přenesená",J517,0)</f>
        <v>0</v>
      </c>
      <c r="BI517" s="247">
        <f>IF(N517="nulová",J517,0)</f>
        <v>0</v>
      </c>
      <c r="BJ517" s="26" t="s">
        <v>18</v>
      </c>
      <c r="BK517" s="247">
        <f>ROUND(I517*H517,2)</f>
        <v>0</v>
      </c>
      <c r="BL517" s="26" t="s">
        <v>300</v>
      </c>
      <c r="BM517" s="26" t="s">
        <v>3643</v>
      </c>
    </row>
    <row r="518" spans="2:12" s="1" customFormat="1" ht="6.95" customHeight="1">
      <c r="B518" s="69"/>
      <c r="C518" s="70"/>
      <c r="D518" s="70"/>
      <c r="E518" s="70"/>
      <c r="F518" s="70"/>
      <c r="G518" s="70"/>
      <c r="H518" s="70"/>
      <c r="I518" s="181"/>
      <c r="J518" s="70"/>
      <c r="K518" s="70"/>
      <c r="L518" s="74"/>
    </row>
  </sheetData>
  <sheetProtection password="CC35" sheet="1" objects="1" scenarios="1" formatColumns="0" formatRows="0" autoFilter="0"/>
  <autoFilter ref="C94:K517"/>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98</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s="1" customFormat="1" ht="16.5" customHeight="1">
      <c r="B9" s="48"/>
      <c r="C9" s="49"/>
      <c r="D9" s="49"/>
      <c r="E9" s="158" t="s">
        <v>3644</v>
      </c>
      <c r="F9" s="49"/>
      <c r="G9" s="49"/>
      <c r="H9" s="49"/>
      <c r="I9" s="159"/>
      <c r="J9" s="49"/>
      <c r="K9" s="53"/>
    </row>
    <row r="10" spans="2:11" s="1" customFormat="1" ht="13.5">
      <c r="B10" s="48"/>
      <c r="C10" s="49"/>
      <c r="D10" s="42" t="s">
        <v>3645</v>
      </c>
      <c r="E10" s="49"/>
      <c r="F10" s="49"/>
      <c r="G10" s="49"/>
      <c r="H10" s="49"/>
      <c r="I10" s="159"/>
      <c r="J10" s="49"/>
      <c r="K10" s="53"/>
    </row>
    <row r="11" spans="2:11" s="1" customFormat="1" ht="36.95" customHeight="1">
      <c r="B11" s="48"/>
      <c r="C11" s="49"/>
      <c r="D11" s="49"/>
      <c r="E11" s="160" t="s">
        <v>3646</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23. 1. 2018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99.75" customHeight="1">
      <c r="B26" s="163"/>
      <c r="C26" s="164"/>
      <c r="D26" s="164"/>
      <c r="E26" s="46" t="s">
        <v>182</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ROUND(J96,2)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ROUND(SUM(BE96:BE259),2)</f>
        <v>0</v>
      </c>
      <c r="G32" s="49"/>
      <c r="H32" s="49"/>
      <c r="I32" s="173">
        <v>0.21</v>
      </c>
      <c r="J32" s="172">
        <f>ROUND(ROUND((SUM(BE96:BE259)),2)*I32,2)</f>
        <v>0</v>
      </c>
      <c r="K32" s="53"/>
    </row>
    <row r="33" spans="2:11" s="1" customFormat="1" ht="14.4" customHeight="1">
      <c r="B33" s="48"/>
      <c r="C33" s="49"/>
      <c r="D33" s="49"/>
      <c r="E33" s="57" t="s">
        <v>48</v>
      </c>
      <c r="F33" s="172">
        <f>ROUND(SUM(BF96:BF259),2)</f>
        <v>0</v>
      </c>
      <c r="G33" s="49"/>
      <c r="H33" s="49"/>
      <c r="I33" s="173">
        <v>0.15</v>
      </c>
      <c r="J33" s="172">
        <f>ROUND(ROUND((SUM(BF96:BF259)),2)*I33,2)</f>
        <v>0</v>
      </c>
      <c r="K33" s="53"/>
    </row>
    <row r="34" spans="2:11" s="1" customFormat="1" ht="14.4" customHeight="1" hidden="1">
      <c r="B34" s="48"/>
      <c r="C34" s="49"/>
      <c r="D34" s="49"/>
      <c r="E34" s="57" t="s">
        <v>49</v>
      </c>
      <c r="F34" s="172">
        <f>ROUND(SUM(BG96:BG259),2)</f>
        <v>0</v>
      </c>
      <c r="G34" s="49"/>
      <c r="H34" s="49"/>
      <c r="I34" s="173">
        <v>0.21</v>
      </c>
      <c r="J34" s="172">
        <v>0</v>
      </c>
      <c r="K34" s="53"/>
    </row>
    <row r="35" spans="2:11" s="1" customFormat="1" ht="14.4" customHeight="1" hidden="1">
      <c r="B35" s="48"/>
      <c r="C35" s="49"/>
      <c r="D35" s="49"/>
      <c r="E35" s="57" t="s">
        <v>50</v>
      </c>
      <c r="F35" s="172">
        <f>ROUND(SUM(BH96:BH259),2)</f>
        <v>0</v>
      </c>
      <c r="G35" s="49"/>
      <c r="H35" s="49"/>
      <c r="I35" s="173">
        <v>0.15</v>
      </c>
      <c r="J35" s="172">
        <v>0</v>
      </c>
      <c r="K35" s="53"/>
    </row>
    <row r="36" spans="2:11" s="1" customFormat="1" ht="14.4" customHeight="1" hidden="1">
      <c r="B36" s="48"/>
      <c r="C36" s="49"/>
      <c r="D36" s="49"/>
      <c r="E36" s="57" t="s">
        <v>51</v>
      </c>
      <c r="F36" s="172">
        <f>ROUND(SUM(BI96:BI259),2)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183</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180</v>
      </c>
      <c r="D48" s="31"/>
      <c r="E48" s="31"/>
      <c r="F48" s="31"/>
      <c r="G48" s="31"/>
      <c r="H48" s="31"/>
      <c r="I48" s="157"/>
      <c r="J48" s="31"/>
      <c r="K48" s="33"/>
    </row>
    <row r="49" spans="2:11" s="1" customFormat="1" ht="16.5" customHeight="1">
      <c r="B49" s="48"/>
      <c r="C49" s="49"/>
      <c r="D49" s="49"/>
      <c r="E49" s="158" t="s">
        <v>3644</v>
      </c>
      <c r="F49" s="49"/>
      <c r="G49" s="49"/>
      <c r="H49" s="49"/>
      <c r="I49" s="159"/>
      <c r="J49" s="49"/>
      <c r="K49" s="53"/>
    </row>
    <row r="50" spans="2:11" s="1" customFormat="1" ht="14.4" customHeight="1">
      <c r="B50" s="48"/>
      <c r="C50" s="42" t="s">
        <v>3645</v>
      </c>
      <c r="D50" s="49"/>
      <c r="E50" s="49"/>
      <c r="F50" s="49"/>
      <c r="G50" s="49"/>
      <c r="H50" s="49"/>
      <c r="I50" s="159"/>
      <c r="J50" s="49"/>
      <c r="K50" s="53"/>
    </row>
    <row r="51" spans="2:11" s="1" customFormat="1" ht="17.25" customHeight="1">
      <c r="B51" s="48"/>
      <c r="C51" s="49"/>
      <c r="D51" s="49"/>
      <c r="E51" s="160" t="str">
        <f>E11</f>
        <v>O04.1. - O04.1. - VYTÁPĚNÍ</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23. 1. 2018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184</v>
      </c>
      <c r="D58" s="174"/>
      <c r="E58" s="174"/>
      <c r="F58" s="174"/>
      <c r="G58" s="174"/>
      <c r="H58" s="174"/>
      <c r="I58" s="188"/>
      <c r="J58" s="189" t="s">
        <v>185</v>
      </c>
      <c r="K58" s="190"/>
    </row>
    <row r="59" spans="2:11" s="1" customFormat="1" ht="10.3" customHeight="1">
      <c r="B59" s="48"/>
      <c r="C59" s="49"/>
      <c r="D59" s="49"/>
      <c r="E59" s="49"/>
      <c r="F59" s="49"/>
      <c r="G59" s="49"/>
      <c r="H59" s="49"/>
      <c r="I59" s="159"/>
      <c r="J59" s="49"/>
      <c r="K59" s="53"/>
    </row>
    <row r="60" spans="2:47" s="1" customFormat="1" ht="29.25" customHeight="1">
      <c r="B60" s="48"/>
      <c r="C60" s="191" t="s">
        <v>186</v>
      </c>
      <c r="D60" s="49"/>
      <c r="E60" s="49"/>
      <c r="F60" s="49"/>
      <c r="G60" s="49"/>
      <c r="H60" s="49"/>
      <c r="I60" s="159"/>
      <c r="J60" s="170">
        <f>J96</f>
        <v>0</v>
      </c>
      <c r="K60" s="53"/>
      <c r="AU60" s="26" t="s">
        <v>187</v>
      </c>
    </row>
    <row r="61" spans="2:11" s="8" customFormat="1" ht="24.95" customHeight="1">
      <c r="B61" s="192"/>
      <c r="C61" s="193"/>
      <c r="D61" s="194" t="s">
        <v>188</v>
      </c>
      <c r="E61" s="195"/>
      <c r="F61" s="195"/>
      <c r="G61" s="195"/>
      <c r="H61" s="195"/>
      <c r="I61" s="196"/>
      <c r="J61" s="197">
        <f>J97</f>
        <v>0</v>
      </c>
      <c r="K61" s="198"/>
    </row>
    <row r="62" spans="2:11" s="9" customFormat="1" ht="19.9" customHeight="1">
      <c r="B62" s="199"/>
      <c r="C62" s="200"/>
      <c r="D62" s="201" t="s">
        <v>189</v>
      </c>
      <c r="E62" s="202"/>
      <c r="F62" s="202"/>
      <c r="G62" s="202"/>
      <c r="H62" s="202"/>
      <c r="I62" s="203"/>
      <c r="J62" s="204">
        <f>J98</f>
        <v>0</v>
      </c>
      <c r="K62" s="205"/>
    </row>
    <row r="63" spans="2:11" s="9" customFormat="1" ht="19.9" customHeight="1">
      <c r="B63" s="199"/>
      <c r="C63" s="200"/>
      <c r="D63" s="201" t="s">
        <v>361</v>
      </c>
      <c r="E63" s="202"/>
      <c r="F63" s="202"/>
      <c r="G63" s="202"/>
      <c r="H63" s="202"/>
      <c r="I63" s="203"/>
      <c r="J63" s="204">
        <f>J124</f>
        <v>0</v>
      </c>
      <c r="K63" s="205"/>
    </row>
    <row r="64" spans="2:11" s="9" customFormat="1" ht="19.9" customHeight="1">
      <c r="B64" s="199"/>
      <c r="C64" s="200"/>
      <c r="D64" s="201" t="s">
        <v>3647</v>
      </c>
      <c r="E64" s="202"/>
      <c r="F64" s="202"/>
      <c r="G64" s="202"/>
      <c r="H64" s="202"/>
      <c r="I64" s="203"/>
      <c r="J64" s="204">
        <f>J128</f>
        <v>0</v>
      </c>
      <c r="K64" s="205"/>
    </row>
    <row r="65" spans="2:11" s="9" customFormat="1" ht="19.9" customHeight="1">
      <c r="B65" s="199"/>
      <c r="C65" s="200"/>
      <c r="D65" s="201" t="s">
        <v>365</v>
      </c>
      <c r="E65" s="202"/>
      <c r="F65" s="202"/>
      <c r="G65" s="202"/>
      <c r="H65" s="202"/>
      <c r="I65" s="203"/>
      <c r="J65" s="204">
        <f>J131</f>
        <v>0</v>
      </c>
      <c r="K65" s="205"/>
    </row>
    <row r="66" spans="2:11" s="8" customFormat="1" ht="24.95" customHeight="1">
      <c r="B66" s="192"/>
      <c r="C66" s="193"/>
      <c r="D66" s="194" t="s">
        <v>366</v>
      </c>
      <c r="E66" s="195"/>
      <c r="F66" s="195"/>
      <c r="G66" s="195"/>
      <c r="H66" s="195"/>
      <c r="I66" s="196"/>
      <c r="J66" s="197">
        <f>J133</f>
        <v>0</v>
      </c>
      <c r="K66" s="198"/>
    </row>
    <row r="67" spans="2:11" s="9" customFormat="1" ht="19.9" customHeight="1">
      <c r="B67" s="199"/>
      <c r="C67" s="200"/>
      <c r="D67" s="201" t="s">
        <v>369</v>
      </c>
      <c r="E67" s="202"/>
      <c r="F67" s="202"/>
      <c r="G67" s="202"/>
      <c r="H67" s="202"/>
      <c r="I67" s="203"/>
      <c r="J67" s="204">
        <f>J134</f>
        <v>0</v>
      </c>
      <c r="K67" s="205"/>
    </row>
    <row r="68" spans="2:11" s="9" customFormat="1" ht="19.9" customHeight="1">
      <c r="B68" s="199"/>
      <c r="C68" s="200"/>
      <c r="D68" s="201" t="s">
        <v>3648</v>
      </c>
      <c r="E68" s="202"/>
      <c r="F68" s="202"/>
      <c r="G68" s="202"/>
      <c r="H68" s="202"/>
      <c r="I68" s="203"/>
      <c r="J68" s="204">
        <f>J163</f>
        <v>0</v>
      </c>
      <c r="K68" s="205"/>
    </row>
    <row r="69" spans="2:11" s="9" customFormat="1" ht="19.9" customHeight="1">
      <c r="B69" s="199"/>
      <c r="C69" s="200"/>
      <c r="D69" s="201" t="s">
        <v>3649</v>
      </c>
      <c r="E69" s="202"/>
      <c r="F69" s="202"/>
      <c r="G69" s="202"/>
      <c r="H69" s="202"/>
      <c r="I69" s="203"/>
      <c r="J69" s="204">
        <f>J168</f>
        <v>0</v>
      </c>
      <c r="K69" s="205"/>
    </row>
    <row r="70" spans="2:11" s="9" customFormat="1" ht="19.9" customHeight="1">
      <c r="B70" s="199"/>
      <c r="C70" s="200"/>
      <c r="D70" s="201" t="s">
        <v>3650</v>
      </c>
      <c r="E70" s="202"/>
      <c r="F70" s="202"/>
      <c r="G70" s="202"/>
      <c r="H70" s="202"/>
      <c r="I70" s="203"/>
      <c r="J70" s="204">
        <f>J174</f>
        <v>0</v>
      </c>
      <c r="K70" s="205"/>
    </row>
    <row r="71" spans="2:11" s="9" customFormat="1" ht="19.9" customHeight="1">
      <c r="B71" s="199"/>
      <c r="C71" s="200"/>
      <c r="D71" s="201" t="s">
        <v>3651</v>
      </c>
      <c r="E71" s="202"/>
      <c r="F71" s="202"/>
      <c r="G71" s="202"/>
      <c r="H71" s="202"/>
      <c r="I71" s="203"/>
      <c r="J71" s="204">
        <f>J197</f>
        <v>0</v>
      </c>
      <c r="K71" s="205"/>
    </row>
    <row r="72" spans="2:11" s="9" customFormat="1" ht="19.9" customHeight="1">
      <c r="B72" s="199"/>
      <c r="C72" s="200"/>
      <c r="D72" s="201" t="s">
        <v>3652</v>
      </c>
      <c r="E72" s="202"/>
      <c r="F72" s="202"/>
      <c r="G72" s="202"/>
      <c r="H72" s="202"/>
      <c r="I72" s="203"/>
      <c r="J72" s="204">
        <f>J228</f>
        <v>0</v>
      </c>
      <c r="K72" s="205"/>
    </row>
    <row r="73" spans="2:11" s="8" customFormat="1" ht="24.95" customHeight="1">
      <c r="B73" s="192"/>
      <c r="C73" s="193"/>
      <c r="D73" s="194" t="s">
        <v>385</v>
      </c>
      <c r="E73" s="195"/>
      <c r="F73" s="195"/>
      <c r="G73" s="195"/>
      <c r="H73" s="195"/>
      <c r="I73" s="196"/>
      <c r="J73" s="197">
        <f>J251</f>
        <v>0</v>
      </c>
      <c r="K73" s="198"/>
    </row>
    <row r="74" spans="2:11" s="9" customFormat="1" ht="19.9" customHeight="1">
      <c r="B74" s="199"/>
      <c r="C74" s="200"/>
      <c r="D74" s="201" t="s">
        <v>3653</v>
      </c>
      <c r="E74" s="202"/>
      <c r="F74" s="202"/>
      <c r="G74" s="202"/>
      <c r="H74" s="202"/>
      <c r="I74" s="203"/>
      <c r="J74" s="204">
        <f>J252</f>
        <v>0</v>
      </c>
      <c r="K74" s="205"/>
    </row>
    <row r="75" spans="2:11" s="1" customFormat="1" ht="21.8" customHeight="1">
      <c r="B75" s="48"/>
      <c r="C75" s="49"/>
      <c r="D75" s="49"/>
      <c r="E75" s="49"/>
      <c r="F75" s="49"/>
      <c r="G75" s="49"/>
      <c r="H75" s="49"/>
      <c r="I75" s="159"/>
      <c r="J75" s="49"/>
      <c r="K75" s="53"/>
    </row>
    <row r="76" spans="2:11" s="1" customFormat="1" ht="6.95" customHeight="1">
      <c r="B76" s="69"/>
      <c r="C76" s="70"/>
      <c r="D76" s="70"/>
      <c r="E76" s="70"/>
      <c r="F76" s="70"/>
      <c r="G76" s="70"/>
      <c r="H76" s="70"/>
      <c r="I76" s="181"/>
      <c r="J76" s="70"/>
      <c r="K76" s="71"/>
    </row>
    <row r="80" spans="2:12" s="1" customFormat="1" ht="6.95" customHeight="1">
      <c r="B80" s="72"/>
      <c r="C80" s="73"/>
      <c r="D80" s="73"/>
      <c r="E80" s="73"/>
      <c r="F80" s="73"/>
      <c r="G80" s="73"/>
      <c r="H80" s="73"/>
      <c r="I80" s="184"/>
      <c r="J80" s="73"/>
      <c r="K80" s="73"/>
      <c r="L80" s="74"/>
    </row>
    <row r="81" spans="2:12" s="1" customFormat="1" ht="36.95" customHeight="1">
      <c r="B81" s="48"/>
      <c r="C81" s="75" t="s">
        <v>192</v>
      </c>
      <c r="D81" s="76"/>
      <c r="E81" s="76"/>
      <c r="F81" s="76"/>
      <c r="G81" s="76"/>
      <c r="H81" s="76"/>
      <c r="I81" s="206"/>
      <c r="J81" s="76"/>
      <c r="K81" s="76"/>
      <c r="L81" s="74"/>
    </row>
    <row r="82" spans="2:12" s="1" customFormat="1" ht="6.95" customHeight="1">
      <c r="B82" s="48"/>
      <c r="C82" s="76"/>
      <c r="D82" s="76"/>
      <c r="E82" s="76"/>
      <c r="F82" s="76"/>
      <c r="G82" s="76"/>
      <c r="H82" s="76"/>
      <c r="I82" s="206"/>
      <c r="J82" s="76"/>
      <c r="K82" s="76"/>
      <c r="L82" s="74"/>
    </row>
    <row r="83" spans="2:12" s="1" customFormat="1" ht="14.4" customHeight="1">
      <c r="B83" s="48"/>
      <c r="C83" s="78" t="s">
        <v>19</v>
      </c>
      <c r="D83" s="76"/>
      <c r="E83" s="76"/>
      <c r="F83" s="76"/>
      <c r="G83" s="76"/>
      <c r="H83" s="76"/>
      <c r="I83" s="206"/>
      <c r="J83" s="76"/>
      <c r="K83" s="76"/>
      <c r="L83" s="74"/>
    </row>
    <row r="84" spans="2:12" s="1" customFormat="1" ht="16.5" customHeight="1">
      <c r="B84" s="48"/>
      <c r="C84" s="76"/>
      <c r="D84" s="76"/>
      <c r="E84" s="207" t="str">
        <f>E7</f>
        <v>PŘÍSTAVBA PAVILONU /odborné učebny/ 2. ZŠ Beroun Preislerova ul.</v>
      </c>
      <c r="F84" s="78"/>
      <c r="G84" s="78"/>
      <c r="H84" s="78"/>
      <c r="I84" s="206"/>
      <c r="J84" s="76"/>
      <c r="K84" s="76"/>
      <c r="L84" s="74"/>
    </row>
    <row r="85" spans="2:12" ht="13.5">
      <c r="B85" s="30"/>
      <c r="C85" s="78" t="s">
        <v>180</v>
      </c>
      <c r="D85" s="313"/>
      <c r="E85" s="313"/>
      <c r="F85" s="313"/>
      <c r="G85" s="313"/>
      <c r="H85" s="313"/>
      <c r="I85" s="151"/>
      <c r="J85" s="313"/>
      <c r="K85" s="313"/>
      <c r="L85" s="314"/>
    </row>
    <row r="86" spans="2:12" s="1" customFormat="1" ht="16.5" customHeight="1">
      <c r="B86" s="48"/>
      <c r="C86" s="76"/>
      <c r="D86" s="76"/>
      <c r="E86" s="207" t="s">
        <v>3644</v>
      </c>
      <c r="F86" s="76"/>
      <c r="G86" s="76"/>
      <c r="H86" s="76"/>
      <c r="I86" s="206"/>
      <c r="J86" s="76"/>
      <c r="K86" s="76"/>
      <c r="L86" s="74"/>
    </row>
    <row r="87" spans="2:12" s="1" customFormat="1" ht="14.4" customHeight="1">
      <c r="B87" s="48"/>
      <c r="C87" s="78" t="s">
        <v>3645</v>
      </c>
      <c r="D87" s="76"/>
      <c r="E87" s="76"/>
      <c r="F87" s="76"/>
      <c r="G87" s="76"/>
      <c r="H87" s="76"/>
      <c r="I87" s="206"/>
      <c r="J87" s="76"/>
      <c r="K87" s="76"/>
      <c r="L87" s="74"/>
    </row>
    <row r="88" spans="2:12" s="1" customFormat="1" ht="17.25" customHeight="1">
      <c r="B88" s="48"/>
      <c r="C88" s="76"/>
      <c r="D88" s="76"/>
      <c r="E88" s="84" t="str">
        <f>E11</f>
        <v>O04.1. - O04.1. - VYTÁPĚNÍ</v>
      </c>
      <c r="F88" s="76"/>
      <c r="G88" s="76"/>
      <c r="H88" s="76"/>
      <c r="I88" s="206"/>
      <c r="J88" s="76"/>
      <c r="K88" s="76"/>
      <c r="L88" s="74"/>
    </row>
    <row r="89" spans="2:12" s="1" customFormat="1" ht="6.95" customHeight="1">
      <c r="B89" s="48"/>
      <c r="C89" s="76"/>
      <c r="D89" s="76"/>
      <c r="E89" s="76"/>
      <c r="F89" s="76"/>
      <c r="G89" s="76"/>
      <c r="H89" s="76"/>
      <c r="I89" s="206"/>
      <c r="J89" s="76"/>
      <c r="K89" s="76"/>
      <c r="L89" s="74"/>
    </row>
    <row r="90" spans="2:12" s="1" customFormat="1" ht="18" customHeight="1">
      <c r="B90" s="48"/>
      <c r="C90" s="78" t="s">
        <v>24</v>
      </c>
      <c r="D90" s="76"/>
      <c r="E90" s="76"/>
      <c r="F90" s="208" t="str">
        <f>F14</f>
        <v>Beroun, Preislerova ul.</v>
      </c>
      <c r="G90" s="76"/>
      <c r="H90" s="76"/>
      <c r="I90" s="209" t="s">
        <v>26</v>
      </c>
      <c r="J90" s="87" t="str">
        <f>IF(J14="","",J14)</f>
        <v>23. 1. 2018</v>
      </c>
      <c r="K90" s="76"/>
      <c r="L90" s="74"/>
    </row>
    <row r="91" spans="2:12" s="1" customFormat="1" ht="6.95" customHeight="1">
      <c r="B91" s="48"/>
      <c r="C91" s="76"/>
      <c r="D91" s="76"/>
      <c r="E91" s="76"/>
      <c r="F91" s="76"/>
      <c r="G91" s="76"/>
      <c r="H91" s="76"/>
      <c r="I91" s="206"/>
      <c r="J91" s="76"/>
      <c r="K91" s="76"/>
      <c r="L91" s="74"/>
    </row>
    <row r="92" spans="2:12" s="1" customFormat="1" ht="13.5">
      <c r="B92" s="48"/>
      <c r="C92" s="78" t="s">
        <v>28</v>
      </c>
      <c r="D92" s="76"/>
      <c r="E92" s="76"/>
      <c r="F92" s="208" t="str">
        <f>E17</f>
        <v>Město BEROUN, Husovo nám. 68, 26643</v>
      </c>
      <c r="G92" s="76"/>
      <c r="H92" s="76"/>
      <c r="I92" s="209" t="s">
        <v>35</v>
      </c>
      <c r="J92" s="208" t="str">
        <f>E23</f>
        <v>SPEKTRA s.r.o. Beroun,V Hlinkách 1548,26601</v>
      </c>
      <c r="K92" s="76"/>
      <c r="L92" s="74"/>
    </row>
    <row r="93" spans="2:12" s="1" customFormat="1" ht="14.4" customHeight="1">
      <c r="B93" s="48"/>
      <c r="C93" s="78" t="s">
        <v>33</v>
      </c>
      <c r="D93" s="76"/>
      <c r="E93" s="76"/>
      <c r="F93" s="208" t="str">
        <f>IF(E20="","",E20)</f>
        <v/>
      </c>
      <c r="G93" s="76"/>
      <c r="H93" s="76"/>
      <c r="I93" s="206"/>
      <c r="J93" s="76"/>
      <c r="K93" s="76"/>
      <c r="L93" s="74"/>
    </row>
    <row r="94" spans="2:12" s="1" customFormat="1" ht="10.3" customHeight="1">
      <c r="B94" s="48"/>
      <c r="C94" s="76"/>
      <c r="D94" s="76"/>
      <c r="E94" s="76"/>
      <c r="F94" s="76"/>
      <c r="G94" s="76"/>
      <c r="H94" s="76"/>
      <c r="I94" s="206"/>
      <c r="J94" s="76"/>
      <c r="K94" s="76"/>
      <c r="L94" s="74"/>
    </row>
    <row r="95" spans="2:20" s="10" customFormat="1" ht="29.25" customHeight="1">
      <c r="B95" s="210"/>
      <c r="C95" s="211" t="s">
        <v>193</v>
      </c>
      <c r="D95" s="212" t="s">
        <v>61</v>
      </c>
      <c r="E95" s="212" t="s">
        <v>57</v>
      </c>
      <c r="F95" s="212" t="s">
        <v>194</v>
      </c>
      <c r="G95" s="212" t="s">
        <v>195</v>
      </c>
      <c r="H95" s="212" t="s">
        <v>196</v>
      </c>
      <c r="I95" s="213" t="s">
        <v>197</v>
      </c>
      <c r="J95" s="212" t="s">
        <v>185</v>
      </c>
      <c r="K95" s="214" t="s">
        <v>198</v>
      </c>
      <c r="L95" s="215"/>
      <c r="M95" s="104" t="s">
        <v>199</v>
      </c>
      <c r="N95" s="105" t="s">
        <v>46</v>
      </c>
      <c r="O95" s="105" t="s">
        <v>200</v>
      </c>
      <c r="P95" s="105" t="s">
        <v>201</v>
      </c>
      <c r="Q95" s="105" t="s">
        <v>202</v>
      </c>
      <c r="R95" s="105" t="s">
        <v>203</v>
      </c>
      <c r="S95" s="105" t="s">
        <v>204</v>
      </c>
      <c r="T95" s="106" t="s">
        <v>205</v>
      </c>
    </row>
    <row r="96" spans="2:63" s="1" customFormat="1" ht="29.25" customHeight="1">
      <c r="B96" s="48"/>
      <c r="C96" s="110" t="s">
        <v>186</v>
      </c>
      <c r="D96" s="76"/>
      <c r="E96" s="76"/>
      <c r="F96" s="76"/>
      <c r="G96" s="76"/>
      <c r="H96" s="76"/>
      <c r="I96" s="206"/>
      <c r="J96" s="216">
        <f>BK96</f>
        <v>0</v>
      </c>
      <c r="K96" s="76"/>
      <c r="L96" s="74"/>
      <c r="M96" s="107"/>
      <c r="N96" s="108"/>
      <c r="O96" s="108"/>
      <c r="P96" s="217">
        <f>P97+P133+P251</f>
        <v>0</v>
      </c>
      <c r="Q96" s="108"/>
      <c r="R96" s="217">
        <f>R97+R133+R251</f>
        <v>20.6493605</v>
      </c>
      <c r="S96" s="108"/>
      <c r="T96" s="218">
        <f>T97+T133+T251</f>
        <v>0</v>
      </c>
      <c r="AT96" s="26" t="s">
        <v>75</v>
      </c>
      <c r="AU96" s="26" t="s">
        <v>187</v>
      </c>
      <c r="BK96" s="219">
        <f>BK97+BK133+BK251</f>
        <v>0</v>
      </c>
    </row>
    <row r="97" spans="2:63" s="11" customFormat="1" ht="37.4" customHeight="1">
      <c r="B97" s="220"/>
      <c r="C97" s="221"/>
      <c r="D97" s="222" t="s">
        <v>75</v>
      </c>
      <c r="E97" s="223" t="s">
        <v>206</v>
      </c>
      <c r="F97" s="223" t="s">
        <v>207</v>
      </c>
      <c r="G97" s="221"/>
      <c r="H97" s="221"/>
      <c r="I97" s="224"/>
      <c r="J97" s="225">
        <f>BK97</f>
        <v>0</v>
      </c>
      <c r="K97" s="221"/>
      <c r="L97" s="226"/>
      <c r="M97" s="227"/>
      <c r="N97" s="228"/>
      <c r="O97" s="228"/>
      <c r="P97" s="229">
        <f>P98+P124+P128+P131</f>
        <v>0</v>
      </c>
      <c r="Q97" s="228"/>
      <c r="R97" s="229">
        <f>R98+R124+R128+R131</f>
        <v>16.4601255</v>
      </c>
      <c r="S97" s="228"/>
      <c r="T97" s="230">
        <f>T98+T124+T128+T131</f>
        <v>0</v>
      </c>
      <c r="AR97" s="231" t="s">
        <v>18</v>
      </c>
      <c r="AT97" s="232" t="s">
        <v>75</v>
      </c>
      <c r="AU97" s="232" t="s">
        <v>76</v>
      </c>
      <c r="AY97" s="231" t="s">
        <v>208</v>
      </c>
      <c r="BK97" s="233">
        <f>BK98+BK124+BK128+BK131</f>
        <v>0</v>
      </c>
    </row>
    <row r="98" spans="2:63" s="11" customFormat="1" ht="19.9" customHeight="1">
      <c r="B98" s="220"/>
      <c r="C98" s="221"/>
      <c r="D98" s="222" t="s">
        <v>75</v>
      </c>
      <c r="E98" s="234" t="s">
        <v>18</v>
      </c>
      <c r="F98" s="234" t="s">
        <v>209</v>
      </c>
      <c r="G98" s="221"/>
      <c r="H98" s="221"/>
      <c r="I98" s="224"/>
      <c r="J98" s="235">
        <f>BK98</f>
        <v>0</v>
      </c>
      <c r="K98" s="221"/>
      <c r="L98" s="226"/>
      <c r="M98" s="227"/>
      <c r="N98" s="228"/>
      <c r="O98" s="228"/>
      <c r="P98" s="229">
        <f>SUM(P99:P123)</f>
        <v>0</v>
      </c>
      <c r="Q98" s="228"/>
      <c r="R98" s="229">
        <f>SUM(R99:R123)</f>
        <v>10.5</v>
      </c>
      <c r="S98" s="228"/>
      <c r="T98" s="230">
        <f>SUM(T99:T123)</f>
        <v>0</v>
      </c>
      <c r="AR98" s="231" t="s">
        <v>18</v>
      </c>
      <c r="AT98" s="232" t="s">
        <v>75</v>
      </c>
      <c r="AU98" s="232" t="s">
        <v>18</v>
      </c>
      <c r="AY98" s="231" t="s">
        <v>208</v>
      </c>
      <c r="BK98" s="233">
        <f>SUM(BK99:BK123)</f>
        <v>0</v>
      </c>
    </row>
    <row r="99" spans="2:65" s="1" customFormat="1" ht="25.5" customHeight="1">
      <c r="B99" s="48"/>
      <c r="C99" s="236" t="s">
        <v>18</v>
      </c>
      <c r="D99" s="236" t="s">
        <v>210</v>
      </c>
      <c r="E99" s="237" t="s">
        <v>3654</v>
      </c>
      <c r="F99" s="238" t="s">
        <v>3655</v>
      </c>
      <c r="G99" s="239" t="s">
        <v>253</v>
      </c>
      <c r="H99" s="240">
        <v>14.91</v>
      </c>
      <c r="I99" s="241"/>
      <c r="J99" s="242">
        <f>ROUND(I99*H99,2)</f>
        <v>0</v>
      </c>
      <c r="K99" s="238" t="s">
        <v>214</v>
      </c>
      <c r="L99" s="74"/>
      <c r="M99" s="243" t="s">
        <v>22</v>
      </c>
      <c r="N99" s="244" t="s">
        <v>47</v>
      </c>
      <c r="O99" s="49"/>
      <c r="P99" s="245">
        <f>O99*H99</f>
        <v>0</v>
      </c>
      <c r="Q99" s="245">
        <v>0</v>
      </c>
      <c r="R99" s="245">
        <f>Q99*H99</f>
        <v>0</v>
      </c>
      <c r="S99" s="245">
        <v>0</v>
      </c>
      <c r="T99" s="246">
        <f>S99*H99</f>
        <v>0</v>
      </c>
      <c r="AR99" s="26" t="s">
        <v>121</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3656</v>
      </c>
    </row>
    <row r="100" spans="2:47" s="1" customFormat="1" ht="13.5">
      <c r="B100" s="48"/>
      <c r="C100" s="76"/>
      <c r="D100" s="248" t="s">
        <v>216</v>
      </c>
      <c r="E100" s="76"/>
      <c r="F100" s="249" t="s">
        <v>3657</v>
      </c>
      <c r="G100" s="76"/>
      <c r="H100" s="76"/>
      <c r="I100" s="206"/>
      <c r="J100" s="76"/>
      <c r="K100" s="76"/>
      <c r="L100" s="74"/>
      <c r="M100" s="250"/>
      <c r="N100" s="49"/>
      <c r="O100" s="49"/>
      <c r="P100" s="49"/>
      <c r="Q100" s="49"/>
      <c r="R100" s="49"/>
      <c r="S100" s="49"/>
      <c r="T100" s="97"/>
      <c r="AT100" s="26" t="s">
        <v>216</v>
      </c>
      <c r="AU100" s="26" t="s">
        <v>85</v>
      </c>
    </row>
    <row r="101" spans="2:51" s="12" customFormat="1" ht="13.5">
      <c r="B101" s="251"/>
      <c r="C101" s="252"/>
      <c r="D101" s="248" t="s">
        <v>218</v>
      </c>
      <c r="E101" s="253" t="s">
        <v>22</v>
      </c>
      <c r="F101" s="254" t="s">
        <v>3658</v>
      </c>
      <c r="G101" s="252"/>
      <c r="H101" s="255">
        <v>14.91</v>
      </c>
      <c r="I101" s="256"/>
      <c r="J101" s="252"/>
      <c r="K101" s="252"/>
      <c r="L101" s="257"/>
      <c r="M101" s="258"/>
      <c r="N101" s="259"/>
      <c r="O101" s="259"/>
      <c r="P101" s="259"/>
      <c r="Q101" s="259"/>
      <c r="R101" s="259"/>
      <c r="S101" s="259"/>
      <c r="T101" s="260"/>
      <c r="AT101" s="261" t="s">
        <v>218</v>
      </c>
      <c r="AU101" s="261" t="s">
        <v>85</v>
      </c>
      <c r="AV101" s="12" t="s">
        <v>85</v>
      </c>
      <c r="AW101" s="12" t="s">
        <v>39</v>
      </c>
      <c r="AX101" s="12" t="s">
        <v>18</v>
      </c>
      <c r="AY101" s="261" t="s">
        <v>208</v>
      </c>
    </row>
    <row r="102" spans="2:65" s="1" customFormat="1" ht="38.25" customHeight="1">
      <c r="B102" s="48"/>
      <c r="C102" s="236" t="s">
        <v>85</v>
      </c>
      <c r="D102" s="236" t="s">
        <v>210</v>
      </c>
      <c r="E102" s="237" t="s">
        <v>3659</v>
      </c>
      <c r="F102" s="238" t="s">
        <v>3660</v>
      </c>
      <c r="G102" s="239" t="s">
        <v>253</v>
      </c>
      <c r="H102" s="240">
        <v>14.91</v>
      </c>
      <c r="I102" s="241"/>
      <c r="J102" s="242">
        <f>ROUND(I102*H102,2)</f>
        <v>0</v>
      </c>
      <c r="K102" s="238" t="s">
        <v>214</v>
      </c>
      <c r="L102" s="74"/>
      <c r="M102" s="243" t="s">
        <v>22</v>
      </c>
      <c r="N102" s="244" t="s">
        <v>47</v>
      </c>
      <c r="O102" s="49"/>
      <c r="P102" s="245">
        <f>O102*H102</f>
        <v>0</v>
      </c>
      <c r="Q102" s="245">
        <v>0</v>
      </c>
      <c r="R102" s="245">
        <f>Q102*H102</f>
        <v>0</v>
      </c>
      <c r="S102" s="245">
        <v>0</v>
      </c>
      <c r="T102" s="246">
        <f>S102*H102</f>
        <v>0</v>
      </c>
      <c r="AR102" s="26" t="s">
        <v>121</v>
      </c>
      <c r="AT102" s="26" t="s">
        <v>210</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121</v>
      </c>
      <c r="BM102" s="26" t="s">
        <v>3661</v>
      </c>
    </row>
    <row r="103" spans="2:47" s="1" customFormat="1" ht="13.5">
      <c r="B103" s="48"/>
      <c r="C103" s="76"/>
      <c r="D103" s="248" t="s">
        <v>216</v>
      </c>
      <c r="E103" s="76"/>
      <c r="F103" s="249" t="s">
        <v>3657</v>
      </c>
      <c r="G103" s="76"/>
      <c r="H103" s="76"/>
      <c r="I103" s="206"/>
      <c r="J103" s="76"/>
      <c r="K103" s="76"/>
      <c r="L103" s="74"/>
      <c r="M103" s="250"/>
      <c r="N103" s="49"/>
      <c r="O103" s="49"/>
      <c r="P103" s="49"/>
      <c r="Q103" s="49"/>
      <c r="R103" s="49"/>
      <c r="S103" s="49"/>
      <c r="T103" s="97"/>
      <c r="AT103" s="26" t="s">
        <v>216</v>
      </c>
      <c r="AU103" s="26" t="s">
        <v>85</v>
      </c>
    </row>
    <row r="104" spans="2:65" s="1" customFormat="1" ht="38.25" customHeight="1">
      <c r="B104" s="48"/>
      <c r="C104" s="236" t="s">
        <v>104</v>
      </c>
      <c r="D104" s="236" t="s">
        <v>210</v>
      </c>
      <c r="E104" s="237" t="s">
        <v>440</v>
      </c>
      <c r="F104" s="238" t="s">
        <v>441</v>
      </c>
      <c r="G104" s="239" t="s">
        <v>253</v>
      </c>
      <c r="H104" s="240">
        <v>8.4</v>
      </c>
      <c r="I104" s="241"/>
      <c r="J104" s="242">
        <f>ROUND(I104*H104,2)</f>
        <v>0</v>
      </c>
      <c r="K104" s="238" t="s">
        <v>214</v>
      </c>
      <c r="L104" s="74"/>
      <c r="M104" s="243" t="s">
        <v>22</v>
      </c>
      <c r="N104" s="244" t="s">
        <v>47</v>
      </c>
      <c r="O104" s="49"/>
      <c r="P104" s="245">
        <f>O104*H104</f>
        <v>0</v>
      </c>
      <c r="Q104" s="245">
        <v>0</v>
      </c>
      <c r="R104" s="245">
        <f>Q104*H104</f>
        <v>0</v>
      </c>
      <c r="S104" s="245">
        <v>0</v>
      </c>
      <c r="T104" s="246">
        <f>S104*H104</f>
        <v>0</v>
      </c>
      <c r="AR104" s="26" t="s">
        <v>121</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121</v>
      </c>
      <c r="BM104" s="26" t="s">
        <v>3662</v>
      </c>
    </row>
    <row r="105" spans="2:47" s="1" customFormat="1" ht="13.5">
      <c r="B105" s="48"/>
      <c r="C105" s="76"/>
      <c r="D105" s="248" t="s">
        <v>216</v>
      </c>
      <c r="E105" s="76"/>
      <c r="F105" s="249" t="s">
        <v>3270</v>
      </c>
      <c r="G105" s="76"/>
      <c r="H105" s="76"/>
      <c r="I105" s="206"/>
      <c r="J105" s="76"/>
      <c r="K105" s="76"/>
      <c r="L105" s="74"/>
      <c r="M105" s="250"/>
      <c r="N105" s="49"/>
      <c r="O105" s="49"/>
      <c r="P105" s="49"/>
      <c r="Q105" s="49"/>
      <c r="R105" s="49"/>
      <c r="S105" s="49"/>
      <c r="T105" s="97"/>
      <c r="AT105" s="26" t="s">
        <v>216</v>
      </c>
      <c r="AU105" s="26" t="s">
        <v>85</v>
      </c>
    </row>
    <row r="106" spans="2:51" s="12" customFormat="1" ht="13.5">
      <c r="B106" s="251"/>
      <c r="C106" s="252"/>
      <c r="D106" s="248" t="s">
        <v>218</v>
      </c>
      <c r="E106" s="253" t="s">
        <v>22</v>
      </c>
      <c r="F106" s="254" t="s">
        <v>3663</v>
      </c>
      <c r="G106" s="252"/>
      <c r="H106" s="255">
        <v>8.4</v>
      </c>
      <c r="I106" s="256"/>
      <c r="J106" s="252"/>
      <c r="K106" s="252"/>
      <c r="L106" s="257"/>
      <c r="M106" s="258"/>
      <c r="N106" s="259"/>
      <c r="O106" s="259"/>
      <c r="P106" s="259"/>
      <c r="Q106" s="259"/>
      <c r="R106" s="259"/>
      <c r="S106" s="259"/>
      <c r="T106" s="260"/>
      <c r="AT106" s="261" t="s">
        <v>218</v>
      </c>
      <c r="AU106" s="261" t="s">
        <v>85</v>
      </c>
      <c r="AV106" s="12" t="s">
        <v>85</v>
      </c>
      <c r="AW106" s="12" t="s">
        <v>39</v>
      </c>
      <c r="AX106" s="12" t="s">
        <v>18</v>
      </c>
      <c r="AY106" s="261" t="s">
        <v>208</v>
      </c>
    </row>
    <row r="107" spans="2:65" s="1" customFormat="1" ht="25.5" customHeight="1">
      <c r="B107" s="48"/>
      <c r="C107" s="236" t="s">
        <v>121</v>
      </c>
      <c r="D107" s="236" t="s">
        <v>210</v>
      </c>
      <c r="E107" s="237" t="s">
        <v>3272</v>
      </c>
      <c r="F107" s="238" t="s">
        <v>3273</v>
      </c>
      <c r="G107" s="239" t="s">
        <v>253</v>
      </c>
      <c r="H107" s="240">
        <v>8.4</v>
      </c>
      <c r="I107" s="241"/>
      <c r="J107" s="242">
        <f>ROUND(I107*H107,2)</f>
        <v>0</v>
      </c>
      <c r="K107" s="238" t="s">
        <v>214</v>
      </c>
      <c r="L107" s="74"/>
      <c r="M107" s="243" t="s">
        <v>22</v>
      </c>
      <c r="N107" s="244" t="s">
        <v>47</v>
      </c>
      <c r="O107" s="49"/>
      <c r="P107" s="245">
        <f>O107*H107</f>
        <v>0</v>
      </c>
      <c r="Q107" s="245">
        <v>0</v>
      </c>
      <c r="R107" s="245">
        <f>Q107*H107</f>
        <v>0</v>
      </c>
      <c r="S107" s="245">
        <v>0</v>
      </c>
      <c r="T107" s="246">
        <f>S107*H107</f>
        <v>0</v>
      </c>
      <c r="AR107" s="26" t="s">
        <v>121</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3664</v>
      </c>
    </row>
    <row r="108" spans="2:47" s="1" customFormat="1" ht="13.5">
      <c r="B108" s="48"/>
      <c r="C108" s="76"/>
      <c r="D108" s="248" t="s">
        <v>216</v>
      </c>
      <c r="E108" s="76"/>
      <c r="F108" s="249" t="s">
        <v>452</v>
      </c>
      <c r="G108" s="76"/>
      <c r="H108" s="76"/>
      <c r="I108" s="206"/>
      <c r="J108" s="76"/>
      <c r="K108" s="76"/>
      <c r="L108" s="74"/>
      <c r="M108" s="250"/>
      <c r="N108" s="49"/>
      <c r="O108" s="49"/>
      <c r="P108" s="49"/>
      <c r="Q108" s="49"/>
      <c r="R108" s="49"/>
      <c r="S108" s="49"/>
      <c r="T108" s="97"/>
      <c r="AT108" s="26" t="s">
        <v>216</v>
      </c>
      <c r="AU108" s="26" t="s">
        <v>85</v>
      </c>
    </row>
    <row r="109" spans="2:65" s="1" customFormat="1" ht="16.5" customHeight="1">
      <c r="B109" s="48"/>
      <c r="C109" s="236" t="s">
        <v>233</v>
      </c>
      <c r="D109" s="236" t="s">
        <v>210</v>
      </c>
      <c r="E109" s="237" t="s">
        <v>3275</v>
      </c>
      <c r="F109" s="238" t="s">
        <v>3276</v>
      </c>
      <c r="G109" s="239" t="s">
        <v>253</v>
      </c>
      <c r="H109" s="240">
        <v>8.4</v>
      </c>
      <c r="I109" s="241"/>
      <c r="J109" s="242">
        <f>ROUND(I109*H109,2)</f>
        <v>0</v>
      </c>
      <c r="K109" s="238" t="s">
        <v>214</v>
      </c>
      <c r="L109" s="74"/>
      <c r="M109" s="243" t="s">
        <v>22</v>
      </c>
      <c r="N109" s="244" t="s">
        <v>47</v>
      </c>
      <c r="O109" s="49"/>
      <c r="P109" s="245">
        <f>O109*H109</f>
        <v>0</v>
      </c>
      <c r="Q109" s="245">
        <v>0</v>
      </c>
      <c r="R109" s="245">
        <f>Q109*H109</f>
        <v>0</v>
      </c>
      <c r="S109" s="245">
        <v>0</v>
      </c>
      <c r="T109" s="246">
        <f>S109*H109</f>
        <v>0</v>
      </c>
      <c r="AR109" s="26" t="s">
        <v>121</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121</v>
      </c>
      <c r="BM109" s="26" t="s">
        <v>3665</v>
      </c>
    </row>
    <row r="110" spans="2:47" s="1" customFormat="1" ht="13.5">
      <c r="B110" s="48"/>
      <c r="C110" s="76"/>
      <c r="D110" s="248" t="s">
        <v>216</v>
      </c>
      <c r="E110" s="76"/>
      <c r="F110" s="249" t="s">
        <v>456</v>
      </c>
      <c r="G110" s="76"/>
      <c r="H110" s="76"/>
      <c r="I110" s="206"/>
      <c r="J110" s="76"/>
      <c r="K110" s="76"/>
      <c r="L110" s="74"/>
      <c r="M110" s="250"/>
      <c r="N110" s="49"/>
      <c r="O110" s="49"/>
      <c r="P110" s="49"/>
      <c r="Q110" s="49"/>
      <c r="R110" s="49"/>
      <c r="S110" s="49"/>
      <c r="T110" s="97"/>
      <c r="AT110" s="26" t="s">
        <v>216</v>
      </c>
      <c r="AU110" s="26" t="s">
        <v>85</v>
      </c>
    </row>
    <row r="111" spans="2:65" s="1" customFormat="1" ht="16.5" customHeight="1">
      <c r="B111" s="48"/>
      <c r="C111" s="236" t="s">
        <v>238</v>
      </c>
      <c r="D111" s="236" t="s">
        <v>210</v>
      </c>
      <c r="E111" s="237" t="s">
        <v>453</v>
      </c>
      <c r="F111" s="238" t="s">
        <v>454</v>
      </c>
      <c r="G111" s="239" t="s">
        <v>340</v>
      </c>
      <c r="H111" s="240">
        <v>15.12</v>
      </c>
      <c r="I111" s="241"/>
      <c r="J111" s="242">
        <f>ROUND(I111*H111,2)</f>
        <v>0</v>
      </c>
      <c r="K111" s="238" t="s">
        <v>214</v>
      </c>
      <c r="L111" s="74"/>
      <c r="M111" s="243" t="s">
        <v>22</v>
      </c>
      <c r="N111" s="244" t="s">
        <v>47</v>
      </c>
      <c r="O111" s="49"/>
      <c r="P111" s="245">
        <f>O111*H111</f>
        <v>0</v>
      </c>
      <c r="Q111" s="245">
        <v>0</v>
      </c>
      <c r="R111" s="245">
        <f>Q111*H111</f>
        <v>0</v>
      </c>
      <c r="S111" s="245">
        <v>0</v>
      </c>
      <c r="T111" s="246">
        <f>S111*H111</f>
        <v>0</v>
      </c>
      <c r="AR111" s="26" t="s">
        <v>121</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121</v>
      </c>
      <c r="BM111" s="26" t="s">
        <v>3666</v>
      </c>
    </row>
    <row r="112" spans="2:47" s="1" customFormat="1" ht="13.5">
      <c r="B112" s="48"/>
      <c r="C112" s="76"/>
      <c r="D112" s="248" t="s">
        <v>216</v>
      </c>
      <c r="E112" s="76"/>
      <c r="F112" s="249" t="s">
        <v>456</v>
      </c>
      <c r="G112" s="76"/>
      <c r="H112" s="76"/>
      <c r="I112" s="206"/>
      <c r="J112" s="76"/>
      <c r="K112" s="76"/>
      <c r="L112" s="74"/>
      <c r="M112" s="250"/>
      <c r="N112" s="49"/>
      <c r="O112" s="49"/>
      <c r="P112" s="49"/>
      <c r="Q112" s="49"/>
      <c r="R112" s="49"/>
      <c r="S112" s="49"/>
      <c r="T112" s="97"/>
      <c r="AT112" s="26" t="s">
        <v>216</v>
      </c>
      <c r="AU112" s="26" t="s">
        <v>85</v>
      </c>
    </row>
    <row r="113" spans="2:51" s="12" customFormat="1" ht="13.5">
      <c r="B113" s="251"/>
      <c r="C113" s="252"/>
      <c r="D113" s="248" t="s">
        <v>218</v>
      </c>
      <c r="E113" s="252"/>
      <c r="F113" s="254" t="s">
        <v>3667</v>
      </c>
      <c r="G113" s="252"/>
      <c r="H113" s="255">
        <v>15.12</v>
      </c>
      <c r="I113" s="256"/>
      <c r="J113" s="252"/>
      <c r="K113" s="252"/>
      <c r="L113" s="257"/>
      <c r="M113" s="258"/>
      <c r="N113" s="259"/>
      <c r="O113" s="259"/>
      <c r="P113" s="259"/>
      <c r="Q113" s="259"/>
      <c r="R113" s="259"/>
      <c r="S113" s="259"/>
      <c r="T113" s="260"/>
      <c r="AT113" s="261" t="s">
        <v>218</v>
      </c>
      <c r="AU113" s="261" t="s">
        <v>85</v>
      </c>
      <c r="AV113" s="12" t="s">
        <v>85</v>
      </c>
      <c r="AW113" s="12" t="s">
        <v>6</v>
      </c>
      <c r="AX113" s="12" t="s">
        <v>18</v>
      </c>
      <c r="AY113" s="261" t="s">
        <v>208</v>
      </c>
    </row>
    <row r="114" spans="2:65" s="1" customFormat="1" ht="38.25" customHeight="1">
      <c r="B114" s="48"/>
      <c r="C114" s="236" t="s">
        <v>244</v>
      </c>
      <c r="D114" s="236" t="s">
        <v>210</v>
      </c>
      <c r="E114" s="237" t="s">
        <v>458</v>
      </c>
      <c r="F114" s="238" t="s">
        <v>3668</v>
      </c>
      <c r="G114" s="239" t="s">
        <v>253</v>
      </c>
      <c r="H114" s="240">
        <v>6.51</v>
      </c>
      <c r="I114" s="241"/>
      <c r="J114" s="242">
        <f>ROUND(I114*H114,2)</f>
        <v>0</v>
      </c>
      <c r="K114" s="238" t="s">
        <v>214</v>
      </c>
      <c r="L114" s="74"/>
      <c r="M114" s="243" t="s">
        <v>22</v>
      </c>
      <c r="N114" s="244" t="s">
        <v>47</v>
      </c>
      <c r="O114" s="49"/>
      <c r="P114" s="245">
        <f>O114*H114</f>
        <v>0</v>
      </c>
      <c r="Q114" s="245">
        <v>0</v>
      </c>
      <c r="R114" s="245">
        <f>Q114*H114</f>
        <v>0</v>
      </c>
      <c r="S114" s="245">
        <v>0</v>
      </c>
      <c r="T114" s="246">
        <f>S114*H114</f>
        <v>0</v>
      </c>
      <c r="AR114" s="26" t="s">
        <v>121</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121</v>
      </c>
      <c r="BM114" s="26" t="s">
        <v>3669</v>
      </c>
    </row>
    <row r="115" spans="2:47" s="1" customFormat="1" ht="13.5">
      <c r="B115" s="48"/>
      <c r="C115" s="76"/>
      <c r="D115" s="248" t="s">
        <v>216</v>
      </c>
      <c r="E115" s="76"/>
      <c r="F115" s="249" t="s">
        <v>461</v>
      </c>
      <c r="G115" s="76"/>
      <c r="H115" s="76"/>
      <c r="I115" s="206"/>
      <c r="J115" s="76"/>
      <c r="K115" s="76"/>
      <c r="L115" s="74"/>
      <c r="M115" s="250"/>
      <c r="N115" s="49"/>
      <c r="O115" s="49"/>
      <c r="P115" s="49"/>
      <c r="Q115" s="49"/>
      <c r="R115" s="49"/>
      <c r="S115" s="49"/>
      <c r="T115" s="97"/>
      <c r="AT115" s="26" t="s">
        <v>216</v>
      </c>
      <c r="AU115" s="26" t="s">
        <v>85</v>
      </c>
    </row>
    <row r="116" spans="2:51" s="12" customFormat="1" ht="13.5">
      <c r="B116" s="251"/>
      <c r="C116" s="252"/>
      <c r="D116" s="248" t="s">
        <v>218</v>
      </c>
      <c r="E116" s="253" t="s">
        <v>22</v>
      </c>
      <c r="F116" s="254" t="s">
        <v>3670</v>
      </c>
      <c r="G116" s="252"/>
      <c r="H116" s="255">
        <v>14.91</v>
      </c>
      <c r="I116" s="256"/>
      <c r="J116" s="252"/>
      <c r="K116" s="252"/>
      <c r="L116" s="257"/>
      <c r="M116" s="258"/>
      <c r="N116" s="259"/>
      <c r="O116" s="259"/>
      <c r="P116" s="259"/>
      <c r="Q116" s="259"/>
      <c r="R116" s="259"/>
      <c r="S116" s="259"/>
      <c r="T116" s="260"/>
      <c r="AT116" s="261" t="s">
        <v>218</v>
      </c>
      <c r="AU116" s="261" t="s">
        <v>85</v>
      </c>
      <c r="AV116" s="12" t="s">
        <v>85</v>
      </c>
      <c r="AW116" s="12" t="s">
        <v>39</v>
      </c>
      <c r="AX116" s="12" t="s">
        <v>76</v>
      </c>
      <c r="AY116" s="261" t="s">
        <v>208</v>
      </c>
    </row>
    <row r="117" spans="2:51" s="12" customFormat="1" ht="13.5">
      <c r="B117" s="251"/>
      <c r="C117" s="252"/>
      <c r="D117" s="248" t="s">
        <v>218</v>
      </c>
      <c r="E117" s="253" t="s">
        <v>22</v>
      </c>
      <c r="F117" s="254" t="s">
        <v>3671</v>
      </c>
      <c r="G117" s="252"/>
      <c r="H117" s="255">
        <v>-8.4</v>
      </c>
      <c r="I117" s="256"/>
      <c r="J117" s="252"/>
      <c r="K117" s="252"/>
      <c r="L117" s="257"/>
      <c r="M117" s="258"/>
      <c r="N117" s="259"/>
      <c r="O117" s="259"/>
      <c r="P117" s="259"/>
      <c r="Q117" s="259"/>
      <c r="R117" s="259"/>
      <c r="S117" s="259"/>
      <c r="T117" s="260"/>
      <c r="AT117" s="261" t="s">
        <v>218</v>
      </c>
      <c r="AU117" s="261" t="s">
        <v>85</v>
      </c>
      <c r="AV117" s="12" t="s">
        <v>85</v>
      </c>
      <c r="AW117" s="12" t="s">
        <v>39</v>
      </c>
      <c r="AX117" s="12" t="s">
        <v>76</v>
      </c>
      <c r="AY117" s="261" t="s">
        <v>208</v>
      </c>
    </row>
    <row r="118" spans="2:51" s="13" customFormat="1" ht="13.5">
      <c r="B118" s="262"/>
      <c r="C118" s="263"/>
      <c r="D118" s="248" t="s">
        <v>218</v>
      </c>
      <c r="E118" s="264" t="s">
        <v>22</v>
      </c>
      <c r="F118" s="265" t="s">
        <v>259</v>
      </c>
      <c r="G118" s="263"/>
      <c r="H118" s="266">
        <v>6.51</v>
      </c>
      <c r="I118" s="267"/>
      <c r="J118" s="263"/>
      <c r="K118" s="263"/>
      <c r="L118" s="268"/>
      <c r="M118" s="269"/>
      <c r="N118" s="270"/>
      <c r="O118" s="270"/>
      <c r="P118" s="270"/>
      <c r="Q118" s="270"/>
      <c r="R118" s="270"/>
      <c r="S118" s="270"/>
      <c r="T118" s="271"/>
      <c r="AT118" s="272" t="s">
        <v>218</v>
      </c>
      <c r="AU118" s="272" t="s">
        <v>85</v>
      </c>
      <c r="AV118" s="13" t="s">
        <v>121</v>
      </c>
      <c r="AW118" s="13" t="s">
        <v>39</v>
      </c>
      <c r="AX118" s="13" t="s">
        <v>18</v>
      </c>
      <c r="AY118" s="272" t="s">
        <v>208</v>
      </c>
    </row>
    <row r="119" spans="2:65" s="1" customFormat="1" ht="38.25" customHeight="1">
      <c r="B119" s="48"/>
      <c r="C119" s="236" t="s">
        <v>250</v>
      </c>
      <c r="D119" s="236" t="s">
        <v>210</v>
      </c>
      <c r="E119" s="237" t="s">
        <v>3672</v>
      </c>
      <c r="F119" s="238" t="s">
        <v>3673</v>
      </c>
      <c r="G119" s="239" t="s">
        <v>253</v>
      </c>
      <c r="H119" s="240">
        <v>5.25</v>
      </c>
      <c r="I119" s="241"/>
      <c r="J119" s="242">
        <f>ROUND(I119*H119,2)</f>
        <v>0</v>
      </c>
      <c r="K119" s="238" t="s">
        <v>214</v>
      </c>
      <c r="L119" s="74"/>
      <c r="M119" s="243" t="s">
        <v>22</v>
      </c>
      <c r="N119" s="244" t="s">
        <v>47</v>
      </c>
      <c r="O119" s="49"/>
      <c r="P119" s="245">
        <f>O119*H119</f>
        <v>0</v>
      </c>
      <c r="Q119" s="245">
        <v>0</v>
      </c>
      <c r="R119" s="245">
        <f>Q119*H119</f>
        <v>0</v>
      </c>
      <c r="S119" s="245">
        <v>0</v>
      </c>
      <c r="T119" s="246">
        <f>S119*H119</f>
        <v>0</v>
      </c>
      <c r="AR119" s="26" t="s">
        <v>121</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121</v>
      </c>
      <c r="BM119" s="26" t="s">
        <v>3674</v>
      </c>
    </row>
    <row r="120" spans="2:47" s="1" customFormat="1" ht="13.5">
      <c r="B120" s="48"/>
      <c r="C120" s="76"/>
      <c r="D120" s="248" t="s">
        <v>216</v>
      </c>
      <c r="E120" s="76"/>
      <c r="F120" s="249" t="s">
        <v>3675</v>
      </c>
      <c r="G120" s="76"/>
      <c r="H120" s="76"/>
      <c r="I120" s="206"/>
      <c r="J120" s="76"/>
      <c r="K120" s="76"/>
      <c r="L120" s="74"/>
      <c r="M120" s="250"/>
      <c r="N120" s="49"/>
      <c r="O120" s="49"/>
      <c r="P120" s="49"/>
      <c r="Q120" s="49"/>
      <c r="R120" s="49"/>
      <c r="S120" s="49"/>
      <c r="T120" s="97"/>
      <c r="AT120" s="26" t="s">
        <v>216</v>
      </c>
      <c r="AU120" s="26" t="s">
        <v>85</v>
      </c>
    </row>
    <row r="121" spans="2:51" s="12" customFormat="1" ht="13.5">
      <c r="B121" s="251"/>
      <c r="C121" s="252"/>
      <c r="D121" s="248" t="s">
        <v>218</v>
      </c>
      <c r="E121" s="253" t="s">
        <v>22</v>
      </c>
      <c r="F121" s="254" t="s">
        <v>3676</v>
      </c>
      <c r="G121" s="252"/>
      <c r="H121" s="255">
        <v>5.25</v>
      </c>
      <c r="I121" s="256"/>
      <c r="J121" s="252"/>
      <c r="K121" s="252"/>
      <c r="L121" s="257"/>
      <c r="M121" s="258"/>
      <c r="N121" s="259"/>
      <c r="O121" s="259"/>
      <c r="P121" s="259"/>
      <c r="Q121" s="259"/>
      <c r="R121" s="259"/>
      <c r="S121" s="259"/>
      <c r="T121" s="260"/>
      <c r="AT121" s="261" t="s">
        <v>218</v>
      </c>
      <c r="AU121" s="261" t="s">
        <v>85</v>
      </c>
      <c r="AV121" s="12" t="s">
        <v>85</v>
      </c>
      <c r="AW121" s="12" t="s">
        <v>39</v>
      </c>
      <c r="AX121" s="12" t="s">
        <v>18</v>
      </c>
      <c r="AY121" s="261" t="s">
        <v>208</v>
      </c>
    </row>
    <row r="122" spans="2:65" s="1" customFormat="1" ht="16.5" customHeight="1">
      <c r="B122" s="48"/>
      <c r="C122" s="286" t="s">
        <v>260</v>
      </c>
      <c r="D122" s="286" t="s">
        <v>468</v>
      </c>
      <c r="E122" s="287" t="s">
        <v>3677</v>
      </c>
      <c r="F122" s="288" t="s">
        <v>3678</v>
      </c>
      <c r="G122" s="289" t="s">
        <v>340</v>
      </c>
      <c r="H122" s="290">
        <v>10.5</v>
      </c>
      <c r="I122" s="291"/>
      <c r="J122" s="292">
        <f>ROUND(I122*H122,2)</f>
        <v>0</v>
      </c>
      <c r="K122" s="288" t="s">
        <v>214</v>
      </c>
      <c r="L122" s="293"/>
      <c r="M122" s="294" t="s">
        <v>22</v>
      </c>
      <c r="N122" s="295" t="s">
        <v>47</v>
      </c>
      <c r="O122" s="49"/>
      <c r="P122" s="245">
        <f>O122*H122</f>
        <v>0</v>
      </c>
      <c r="Q122" s="245">
        <v>1</v>
      </c>
      <c r="R122" s="245">
        <f>Q122*H122</f>
        <v>10.5</v>
      </c>
      <c r="S122" s="245">
        <v>0</v>
      </c>
      <c r="T122" s="246">
        <f>S122*H122</f>
        <v>0</v>
      </c>
      <c r="AR122" s="26" t="s">
        <v>250</v>
      </c>
      <c r="AT122" s="26" t="s">
        <v>468</v>
      </c>
      <c r="AU122" s="26" t="s">
        <v>85</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121</v>
      </c>
      <c r="BM122" s="26" t="s">
        <v>3679</v>
      </c>
    </row>
    <row r="123" spans="2:51" s="12" customFormat="1" ht="13.5">
      <c r="B123" s="251"/>
      <c r="C123" s="252"/>
      <c r="D123" s="248" t="s">
        <v>218</v>
      </c>
      <c r="E123" s="252"/>
      <c r="F123" s="254" t="s">
        <v>3680</v>
      </c>
      <c r="G123" s="252"/>
      <c r="H123" s="255">
        <v>10.5</v>
      </c>
      <c r="I123" s="256"/>
      <c r="J123" s="252"/>
      <c r="K123" s="252"/>
      <c r="L123" s="257"/>
      <c r="M123" s="258"/>
      <c r="N123" s="259"/>
      <c r="O123" s="259"/>
      <c r="P123" s="259"/>
      <c r="Q123" s="259"/>
      <c r="R123" s="259"/>
      <c r="S123" s="259"/>
      <c r="T123" s="260"/>
      <c r="AT123" s="261" t="s">
        <v>218</v>
      </c>
      <c r="AU123" s="261" t="s">
        <v>85</v>
      </c>
      <c r="AV123" s="12" t="s">
        <v>85</v>
      </c>
      <c r="AW123" s="12" t="s">
        <v>6</v>
      </c>
      <c r="AX123" s="12" t="s">
        <v>18</v>
      </c>
      <c r="AY123" s="261" t="s">
        <v>208</v>
      </c>
    </row>
    <row r="124" spans="2:63" s="11" customFormat="1" ht="29.85" customHeight="1">
      <c r="B124" s="220"/>
      <c r="C124" s="221"/>
      <c r="D124" s="222" t="s">
        <v>75</v>
      </c>
      <c r="E124" s="234" t="s">
        <v>121</v>
      </c>
      <c r="F124" s="234" t="s">
        <v>908</v>
      </c>
      <c r="G124" s="221"/>
      <c r="H124" s="221"/>
      <c r="I124" s="224"/>
      <c r="J124" s="235">
        <f>BK124</f>
        <v>0</v>
      </c>
      <c r="K124" s="221"/>
      <c r="L124" s="226"/>
      <c r="M124" s="227"/>
      <c r="N124" s="228"/>
      <c r="O124" s="228"/>
      <c r="P124" s="229">
        <f>SUM(P125:P127)</f>
        <v>0</v>
      </c>
      <c r="Q124" s="228"/>
      <c r="R124" s="229">
        <f>SUM(R125:R127)</f>
        <v>5.9559255</v>
      </c>
      <c r="S124" s="228"/>
      <c r="T124" s="230">
        <f>SUM(T125:T127)</f>
        <v>0</v>
      </c>
      <c r="AR124" s="231" t="s">
        <v>18</v>
      </c>
      <c r="AT124" s="232" t="s">
        <v>75</v>
      </c>
      <c r="AU124" s="232" t="s">
        <v>18</v>
      </c>
      <c r="AY124" s="231" t="s">
        <v>208</v>
      </c>
      <c r="BK124" s="233">
        <f>SUM(BK125:BK127)</f>
        <v>0</v>
      </c>
    </row>
    <row r="125" spans="2:65" s="1" customFormat="1" ht="25.5" customHeight="1">
      <c r="B125" s="48"/>
      <c r="C125" s="236" t="s">
        <v>266</v>
      </c>
      <c r="D125" s="236" t="s">
        <v>210</v>
      </c>
      <c r="E125" s="237" t="s">
        <v>3681</v>
      </c>
      <c r="F125" s="238" t="s">
        <v>3682</v>
      </c>
      <c r="G125" s="239" t="s">
        <v>253</v>
      </c>
      <c r="H125" s="240">
        <v>3.15</v>
      </c>
      <c r="I125" s="241"/>
      <c r="J125" s="242">
        <f>ROUND(I125*H125,2)</f>
        <v>0</v>
      </c>
      <c r="K125" s="238" t="s">
        <v>214</v>
      </c>
      <c r="L125" s="74"/>
      <c r="M125" s="243" t="s">
        <v>22</v>
      </c>
      <c r="N125" s="244" t="s">
        <v>47</v>
      </c>
      <c r="O125" s="49"/>
      <c r="P125" s="245">
        <f>O125*H125</f>
        <v>0</v>
      </c>
      <c r="Q125" s="245">
        <v>1.89077</v>
      </c>
      <c r="R125" s="245">
        <f>Q125*H125</f>
        <v>5.9559255</v>
      </c>
      <c r="S125" s="245">
        <v>0</v>
      </c>
      <c r="T125" s="246">
        <f>S125*H125</f>
        <v>0</v>
      </c>
      <c r="AR125" s="26" t="s">
        <v>121</v>
      </c>
      <c r="AT125" s="26" t="s">
        <v>210</v>
      </c>
      <c r="AU125" s="26" t="s">
        <v>85</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121</v>
      </c>
      <c r="BM125" s="26" t="s">
        <v>3683</v>
      </c>
    </row>
    <row r="126" spans="2:47" s="1" customFormat="1" ht="13.5">
      <c r="B126" s="48"/>
      <c r="C126" s="76"/>
      <c r="D126" s="248" t="s">
        <v>216</v>
      </c>
      <c r="E126" s="76"/>
      <c r="F126" s="249" t="s">
        <v>3684</v>
      </c>
      <c r="G126" s="76"/>
      <c r="H126" s="76"/>
      <c r="I126" s="206"/>
      <c r="J126" s="76"/>
      <c r="K126" s="76"/>
      <c r="L126" s="74"/>
      <c r="M126" s="250"/>
      <c r="N126" s="49"/>
      <c r="O126" s="49"/>
      <c r="P126" s="49"/>
      <c r="Q126" s="49"/>
      <c r="R126" s="49"/>
      <c r="S126" s="49"/>
      <c r="T126" s="97"/>
      <c r="AT126" s="26" t="s">
        <v>216</v>
      </c>
      <c r="AU126" s="26" t="s">
        <v>85</v>
      </c>
    </row>
    <row r="127" spans="2:51" s="12" customFormat="1" ht="13.5">
      <c r="B127" s="251"/>
      <c r="C127" s="252"/>
      <c r="D127" s="248" t="s">
        <v>218</v>
      </c>
      <c r="E127" s="253" t="s">
        <v>22</v>
      </c>
      <c r="F127" s="254" t="s">
        <v>3685</v>
      </c>
      <c r="G127" s="252"/>
      <c r="H127" s="255">
        <v>3.15</v>
      </c>
      <c r="I127" s="256"/>
      <c r="J127" s="252"/>
      <c r="K127" s="252"/>
      <c r="L127" s="257"/>
      <c r="M127" s="258"/>
      <c r="N127" s="259"/>
      <c r="O127" s="259"/>
      <c r="P127" s="259"/>
      <c r="Q127" s="259"/>
      <c r="R127" s="259"/>
      <c r="S127" s="259"/>
      <c r="T127" s="260"/>
      <c r="AT127" s="261" t="s">
        <v>218</v>
      </c>
      <c r="AU127" s="261" t="s">
        <v>85</v>
      </c>
      <c r="AV127" s="12" t="s">
        <v>85</v>
      </c>
      <c r="AW127" s="12" t="s">
        <v>39</v>
      </c>
      <c r="AX127" s="12" t="s">
        <v>18</v>
      </c>
      <c r="AY127" s="261" t="s">
        <v>208</v>
      </c>
    </row>
    <row r="128" spans="2:63" s="11" customFormat="1" ht="29.85" customHeight="1">
      <c r="B128" s="220"/>
      <c r="C128" s="221"/>
      <c r="D128" s="222" t="s">
        <v>75</v>
      </c>
      <c r="E128" s="234" t="s">
        <v>250</v>
      </c>
      <c r="F128" s="234" t="s">
        <v>3686</v>
      </c>
      <c r="G128" s="221"/>
      <c r="H128" s="221"/>
      <c r="I128" s="224"/>
      <c r="J128" s="235">
        <f>BK128</f>
        <v>0</v>
      </c>
      <c r="K128" s="221"/>
      <c r="L128" s="226"/>
      <c r="M128" s="227"/>
      <c r="N128" s="228"/>
      <c r="O128" s="228"/>
      <c r="P128" s="229">
        <f>SUM(P129:P130)</f>
        <v>0</v>
      </c>
      <c r="Q128" s="228"/>
      <c r="R128" s="229">
        <f>SUM(R129:R130)</f>
        <v>0.0042</v>
      </c>
      <c r="S128" s="228"/>
      <c r="T128" s="230">
        <f>SUM(T129:T130)</f>
        <v>0</v>
      </c>
      <c r="AR128" s="231" t="s">
        <v>18</v>
      </c>
      <c r="AT128" s="232" t="s">
        <v>75</v>
      </c>
      <c r="AU128" s="232" t="s">
        <v>18</v>
      </c>
      <c r="AY128" s="231" t="s">
        <v>208</v>
      </c>
      <c r="BK128" s="233">
        <f>SUM(BK129:BK130)</f>
        <v>0</v>
      </c>
    </row>
    <row r="129" spans="2:65" s="1" customFormat="1" ht="16.5" customHeight="1">
      <c r="B129" s="48"/>
      <c r="C129" s="236" t="s">
        <v>272</v>
      </c>
      <c r="D129" s="236" t="s">
        <v>210</v>
      </c>
      <c r="E129" s="237" t="s">
        <v>3687</v>
      </c>
      <c r="F129" s="238" t="s">
        <v>3688</v>
      </c>
      <c r="G129" s="239" t="s">
        <v>269</v>
      </c>
      <c r="H129" s="240">
        <v>70</v>
      </c>
      <c r="I129" s="241"/>
      <c r="J129" s="242">
        <f>ROUND(I129*H129,2)</f>
        <v>0</v>
      </c>
      <c r="K129" s="238" t="s">
        <v>214</v>
      </c>
      <c r="L129" s="74"/>
      <c r="M129" s="243" t="s">
        <v>22</v>
      </c>
      <c r="N129" s="244" t="s">
        <v>47</v>
      </c>
      <c r="O129" s="49"/>
      <c r="P129" s="245">
        <f>O129*H129</f>
        <v>0</v>
      </c>
      <c r="Q129" s="245">
        <v>6E-05</v>
      </c>
      <c r="R129" s="245">
        <f>Q129*H129</f>
        <v>0.0042</v>
      </c>
      <c r="S129" s="245">
        <v>0</v>
      </c>
      <c r="T129" s="246">
        <f>S129*H129</f>
        <v>0</v>
      </c>
      <c r="AR129" s="26" t="s">
        <v>121</v>
      </c>
      <c r="AT129" s="26" t="s">
        <v>210</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121</v>
      </c>
      <c r="BM129" s="26" t="s">
        <v>3689</v>
      </c>
    </row>
    <row r="130" spans="2:51" s="12" customFormat="1" ht="13.5">
      <c r="B130" s="251"/>
      <c r="C130" s="252"/>
      <c r="D130" s="248" t="s">
        <v>218</v>
      </c>
      <c r="E130" s="253" t="s">
        <v>22</v>
      </c>
      <c r="F130" s="254" t="s">
        <v>3690</v>
      </c>
      <c r="G130" s="252"/>
      <c r="H130" s="255">
        <v>70</v>
      </c>
      <c r="I130" s="256"/>
      <c r="J130" s="252"/>
      <c r="K130" s="252"/>
      <c r="L130" s="257"/>
      <c r="M130" s="258"/>
      <c r="N130" s="259"/>
      <c r="O130" s="259"/>
      <c r="P130" s="259"/>
      <c r="Q130" s="259"/>
      <c r="R130" s="259"/>
      <c r="S130" s="259"/>
      <c r="T130" s="260"/>
      <c r="AT130" s="261" t="s">
        <v>218</v>
      </c>
      <c r="AU130" s="261" t="s">
        <v>85</v>
      </c>
      <c r="AV130" s="12" t="s">
        <v>85</v>
      </c>
      <c r="AW130" s="12" t="s">
        <v>39</v>
      </c>
      <c r="AX130" s="12" t="s">
        <v>18</v>
      </c>
      <c r="AY130" s="261" t="s">
        <v>208</v>
      </c>
    </row>
    <row r="131" spans="2:63" s="11" customFormat="1" ht="29.85" customHeight="1">
      <c r="B131" s="220"/>
      <c r="C131" s="221"/>
      <c r="D131" s="222" t="s">
        <v>75</v>
      </c>
      <c r="E131" s="234" t="s">
        <v>1968</v>
      </c>
      <c r="F131" s="234" t="s">
        <v>1963</v>
      </c>
      <c r="G131" s="221"/>
      <c r="H131" s="221"/>
      <c r="I131" s="224"/>
      <c r="J131" s="235">
        <f>BK131</f>
        <v>0</v>
      </c>
      <c r="K131" s="221"/>
      <c r="L131" s="226"/>
      <c r="M131" s="227"/>
      <c r="N131" s="228"/>
      <c r="O131" s="228"/>
      <c r="P131" s="229">
        <f>P132</f>
        <v>0</v>
      </c>
      <c r="Q131" s="228"/>
      <c r="R131" s="229">
        <f>R132</f>
        <v>0</v>
      </c>
      <c r="S131" s="228"/>
      <c r="T131" s="230">
        <f>T132</f>
        <v>0</v>
      </c>
      <c r="AR131" s="231" t="s">
        <v>18</v>
      </c>
      <c r="AT131" s="232" t="s">
        <v>75</v>
      </c>
      <c r="AU131" s="232" t="s">
        <v>18</v>
      </c>
      <c r="AY131" s="231" t="s">
        <v>208</v>
      </c>
      <c r="BK131" s="233">
        <f>BK132</f>
        <v>0</v>
      </c>
    </row>
    <row r="132" spans="2:65" s="1" customFormat="1" ht="38.25" customHeight="1">
      <c r="B132" s="48"/>
      <c r="C132" s="236" t="s">
        <v>277</v>
      </c>
      <c r="D132" s="236" t="s">
        <v>210</v>
      </c>
      <c r="E132" s="237" t="s">
        <v>3691</v>
      </c>
      <c r="F132" s="238" t="s">
        <v>3692</v>
      </c>
      <c r="G132" s="239" t="s">
        <v>340</v>
      </c>
      <c r="H132" s="240">
        <v>16.46</v>
      </c>
      <c r="I132" s="241"/>
      <c r="J132" s="242">
        <f>ROUND(I132*H132,2)</f>
        <v>0</v>
      </c>
      <c r="K132" s="238" t="s">
        <v>214</v>
      </c>
      <c r="L132" s="74"/>
      <c r="M132" s="243" t="s">
        <v>22</v>
      </c>
      <c r="N132" s="244" t="s">
        <v>47</v>
      </c>
      <c r="O132" s="49"/>
      <c r="P132" s="245">
        <f>O132*H132</f>
        <v>0</v>
      </c>
      <c r="Q132" s="245">
        <v>0</v>
      </c>
      <c r="R132" s="245">
        <f>Q132*H132</f>
        <v>0</v>
      </c>
      <c r="S132" s="245">
        <v>0</v>
      </c>
      <c r="T132" s="246">
        <f>S132*H132</f>
        <v>0</v>
      </c>
      <c r="AR132" s="26" t="s">
        <v>121</v>
      </c>
      <c r="AT132" s="26" t="s">
        <v>210</v>
      </c>
      <c r="AU132" s="26" t="s">
        <v>85</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121</v>
      </c>
      <c r="BM132" s="26" t="s">
        <v>3693</v>
      </c>
    </row>
    <row r="133" spans="2:63" s="11" customFormat="1" ht="37.4" customHeight="1">
      <c r="B133" s="220"/>
      <c r="C133" s="221"/>
      <c r="D133" s="222" t="s">
        <v>75</v>
      </c>
      <c r="E133" s="223" t="s">
        <v>1974</v>
      </c>
      <c r="F133" s="223" t="s">
        <v>1975</v>
      </c>
      <c r="G133" s="221"/>
      <c r="H133" s="221"/>
      <c r="I133" s="224"/>
      <c r="J133" s="225">
        <f>BK133</f>
        <v>0</v>
      </c>
      <c r="K133" s="221"/>
      <c r="L133" s="226"/>
      <c r="M133" s="227"/>
      <c r="N133" s="228"/>
      <c r="O133" s="228"/>
      <c r="P133" s="229">
        <f>P134+P163+P168+P174+P197+P228</f>
        <v>0</v>
      </c>
      <c r="Q133" s="228"/>
      <c r="R133" s="229">
        <f>R134+R163+R168+R174+R197+R228</f>
        <v>4.189235</v>
      </c>
      <c r="S133" s="228"/>
      <c r="T133" s="230">
        <f>T134+T163+T168+T174+T197+T228</f>
        <v>0</v>
      </c>
      <c r="AR133" s="231" t="s">
        <v>85</v>
      </c>
      <c r="AT133" s="232" t="s">
        <v>75</v>
      </c>
      <c r="AU133" s="232" t="s">
        <v>76</v>
      </c>
      <c r="AY133" s="231" t="s">
        <v>208</v>
      </c>
      <c r="BK133" s="233">
        <f>BK134+BK163+BK168+BK174+BK197+BK228</f>
        <v>0</v>
      </c>
    </row>
    <row r="134" spans="2:63" s="11" customFormat="1" ht="19.9" customHeight="1">
      <c r="B134" s="220"/>
      <c r="C134" s="221"/>
      <c r="D134" s="222" t="s">
        <v>75</v>
      </c>
      <c r="E134" s="234" t="s">
        <v>2155</v>
      </c>
      <c r="F134" s="234" t="s">
        <v>2156</v>
      </c>
      <c r="G134" s="221"/>
      <c r="H134" s="221"/>
      <c r="I134" s="224"/>
      <c r="J134" s="235">
        <f>BK134</f>
        <v>0</v>
      </c>
      <c r="K134" s="221"/>
      <c r="L134" s="226"/>
      <c r="M134" s="227"/>
      <c r="N134" s="228"/>
      <c r="O134" s="228"/>
      <c r="P134" s="229">
        <f>SUM(P135:P162)</f>
        <v>0</v>
      </c>
      <c r="Q134" s="228"/>
      <c r="R134" s="229">
        <f>SUM(R135:R162)</f>
        <v>0.318165</v>
      </c>
      <c r="S134" s="228"/>
      <c r="T134" s="230">
        <f>SUM(T135:T162)</f>
        <v>0</v>
      </c>
      <c r="AR134" s="231" t="s">
        <v>85</v>
      </c>
      <c r="AT134" s="232" t="s">
        <v>75</v>
      </c>
      <c r="AU134" s="232" t="s">
        <v>18</v>
      </c>
      <c r="AY134" s="231" t="s">
        <v>208</v>
      </c>
      <c r="BK134" s="233">
        <f>SUM(BK135:BK162)</f>
        <v>0</v>
      </c>
    </row>
    <row r="135" spans="2:65" s="1" customFormat="1" ht="38.25" customHeight="1">
      <c r="B135" s="48"/>
      <c r="C135" s="236" t="s">
        <v>284</v>
      </c>
      <c r="D135" s="236" t="s">
        <v>210</v>
      </c>
      <c r="E135" s="237" t="s">
        <v>3694</v>
      </c>
      <c r="F135" s="238" t="s">
        <v>3695</v>
      </c>
      <c r="G135" s="239" t="s">
        <v>269</v>
      </c>
      <c r="H135" s="240">
        <v>1265</v>
      </c>
      <c r="I135" s="241"/>
      <c r="J135" s="242">
        <f>ROUND(I135*H135,2)</f>
        <v>0</v>
      </c>
      <c r="K135" s="238" t="s">
        <v>214</v>
      </c>
      <c r="L135" s="74"/>
      <c r="M135" s="243" t="s">
        <v>22</v>
      </c>
      <c r="N135" s="244" t="s">
        <v>47</v>
      </c>
      <c r="O135" s="49"/>
      <c r="P135" s="245">
        <f>O135*H135</f>
        <v>0</v>
      </c>
      <c r="Q135" s="245">
        <v>0</v>
      </c>
      <c r="R135" s="245">
        <f>Q135*H135</f>
        <v>0</v>
      </c>
      <c r="S135" s="245">
        <v>0</v>
      </c>
      <c r="T135" s="246">
        <f>S135*H135</f>
        <v>0</v>
      </c>
      <c r="AR135" s="26" t="s">
        <v>300</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300</v>
      </c>
      <c r="BM135" s="26" t="s">
        <v>3696</v>
      </c>
    </row>
    <row r="136" spans="2:47" s="1" customFormat="1" ht="13.5">
      <c r="B136" s="48"/>
      <c r="C136" s="76"/>
      <c r="D136" s="248" t="s">
        <v>216</v>
      </c>
      <c r="E136" s="76"/>
      <c r="F136" s="249" t="s">
        <v>3697</v>
      </c>
      <c r="G136" s="76"/>
      <c r="H136" s="76"/>
      <c r="I136" s="206"/>
      <c r="J136" s="76"/>
      <c r="K136" s="76"/>
      <c r="L136" s="74"/>
      <c r="M136" s="250"/>
      <c r="N136" s="49"/>
      <c r="O136" s="49"/>
      <c r="P136" s="49"/>
      <c r="Q136" s="49"/>
      <c r="R136" s="49"/>
      <c r="S136" s="49"/>
      <c r="T136" s="97"/>
      <c r="AT136" s="26" t="s">
        <v>216</v>
      </c>
      <c r="AU136" s="26" t="s">
        <v>85</v>
      </c>
    </row>
    <row r="137" spans="2:51" s="12" customFormat="1" ht="13.5">
      <c r="B137" s="251"/>
      <c r="C137" s="252"/>
      <c r="D137" s="248" t="s">
        <v>218</v>
      </c>
      <c r="E137" s="253" t="s">
        <v>22</v>
      </c>
      <c r="F137" s="254" t="s">
        <v>3698</v>
      </c>
      <c r="G137" s="252"/>
      <c r="H137" s="255">
        <v>1265</v>
      </c>
      <c r="I137" s="256"/>
      <c r="J137" s="252"/>
      <c r="K137" s="252"/>
      <c r="L137" s="257"/>
      <c r="M137" s="258"/>
      <c r="N137" s="259"/>
      <c r="O137" s="259"/>
      <c r="P137" s="259"/>
      <c r="Q137" s="259"/>
      <c r="R137" s="259"/>
      <c r="S137" s="259"/>
      <c r="T137" s="260"/>
      <c r="AT137" s="261" t="s">
        <v>218</v>
      </c>
      <c r="AU137" s="261" t="s">
        <v>85</v>
      </c>
      <c r="AV137" s="12" t="s">
        <v>85</v>
      </c>
      <c r="AW137" s="12" t="s">
        <v>39</v>
      </c>
      <c r="AX137" s="12" t="s">
        <v>18</v>
      </c>
      <c r="AY137" s="261" t="s">
        <v>208</v>
      </c>
    </row>
    <row r="138" spans="2:65" s="1" customFormat="1" ht="25.5" customHeight="1">
      <c r="B138" s="48"/>
      <c r="C138" s="286" t="s">
        <v>290</v>
      </c>
      <c r="D138" s="286" t="s">
        <v>468</v>
      </c>
      <c r="E138" s="287" t="s">
        <v>3699</v>
      </c>
      <c r="F138" s="288" t="s">
        <v>3700</v>
      </c>
      <c r="G138" s="289" t="s">
        <v>269</v>
      </c>
      <c r="H138" s="290">
        <v>605</v>
      </c>
      <c r="I138" s="291"/>
      <c r="J138" s="292">
        <f>ROUND(I138*H138,2)</f>
        <v>0</v>
      </c>
      <c r="K138" s="288" t="s">
        <v>22</v>
      </c>
      <c r="L138" s="293"/>
      <c r="M138" s="294" t="s">
        <v>22</v>
      </c>
      <c r="N138" s="295" t="s">
        <v>47</v>
      </c>
      <c r="O138" s="49"/>
      <c r="P138" s="245">
        <f>O138*H138</f>
        <v>0</v>
      </c>
      <c r="Q138" s="245">
        <v>0.00018</v>
      </c>
      <c r="R138" s="245">
        <f>Q138*H138</f>
        <v>0.10890000000000001</v>
      </c>
      <c r="S138" s="245">
        <v>0</v>
      </c>
      <c r="T138" s="246">
        <f>S138*H138</f>
        <v>0</v>
      </c>
      <c r="AR138" s="26" t="s">
        <v>559</v>
      </c>
      <c r="AT138" s="26" t="s">
        <v>468</v>
      </c>
      <c r="AU138" s="26" t="s">
        <v>85</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300</v>
      </c>
      <c r="BM138" s="26" t="s">
        <v>3701</v>
      </c>
    </row>
    <row r="139" spans="2:51" s="12" customFormat="1" ht="13.5">
      <c r="B139" s="251"/>
      <c r="C139" s="252"/>
      <c r="D139" s="248" t="s">
        <v>218</v>
      </c>
      <c r="E139" s="253" t="s">
        <v>22</v>
      </c>
      <c r="F139" s="254" t="s">
        <v>3702</v>
      </c>
      <c r="G139" s="252"/>
      <c r="H139" s="255">
        <v>550</v>
      </c>
      <c r="I139" s="256"/>
      <c r="J139" s="252"/>
      <c r="K139" s="252"/>
      <c r="L139" s="257"/>
      <c r="M139" s="258"/>
      <c r="N139" s="259"/>
      <c r="O139" s="259"/>
      <c r="P139" s="259"/>
      <c r="Q139" s="259"/>
      <c r="R139" s="259"/>
      <c r="S139" s="259"/>
      <c r="T139" s="260"/>
      <c r="AT139" s="261" t="s">
        <v>218</v>
      </c>
      <c r="AU139" s="261" t="s">
        <v>85</v>
      </c>
      <c r="AV139" s="12" t="s">
        <v>85</v>
      </c>
      <c r="AW139" s="12" t="s">
        <v>39</v>
      </c>
      <c r="AX139" s="12" t="s">
        <v>18</v>
      </c>
      <c r="AY139" s="261" t="s">
        <v>208</v>
      </c>
    </row>
    <row r="140" spans="2:51" s="12" customFormat="1" ht="13.5">
      <c r="B140" s="251"/>
      <c r="C140" s="252"/>
      <c r="D140" s="248" t="s">
        <v>218</v>
      </c>
      <c r="E140" s="252"/>
      <c r="F140" s="254" t="s">
        <v>3703</v>
      </c>
      <c r="G140" s="252"/>
      <c r="H140" s="255">
        <v>605</v>
      </c>
      <c r="I140" s="256"/>
      <c r="J140" s="252"/>
      <c r="K140" s="252"/>
      <c r="L140" s="257"/>
      <c r="M140" s="258"/>
      <c r="N140" s="259"/>
      <c r="O140" s="259"/>
      <c r="P140" s="259"/>
      <c r="Q140" s="259"/>
      <c r="R140" s="259"/>
      <c r="S140" s="259"/>
      <c r="T140" s="260"/>
      <c r="AT140" s="261" t="s">
        <v>218</v>
      </c>
      <c r="AU140" s="261" t="s">
        <v>85</v>
      </c>
      <c r="AV140" s="12" t="s">
        <v>85</v>
      </c>
      <c r="AW140" s="12" t="s">
        <v>6</v>
      </c>
      <c r="AX140" s="12" t="s">
        <v>18</v>
      </c>
      <c r="AY140" s="261" t="s">
        <v>208</v>
      </c>
    </row>
    <row r="141" spans="2:65" s="1" customFormat="1" ht="25.5" customHeight="1">
      <c r="B141" s="48"/>
      <c r="C141" s="286" t="s">
        <v>10</v>
      </c>
      <c r="D141" s="286" t="s">
        <v>468</v>
      </c>
      <c r="E141" s="287" t="s">
        <v>3704</v>
      </c>
      <c r="F141" s="288" t="s">
        <v>3705</v>
      </c>
      <c r="G141" s="289" t="s">
        <v>269</v>
      </c>
      <c r="H141" s="290">
        <v>264</v>
      </c>
      <c r="I141" s="291"/>
      <c r="J141" s="292">
        <f>ROUND(I141*H141,2)</f>
        <v>0</v>
      </c>
      <c r="K141" s="288" t="s">
        <v>214</v>
      </c>
      <c r="L141" s="293"/>
      <c r="M141" s="294" t="s">
        <v>22</v>
      </c>
      <c r="N141" s="295" t="s">
        <v>47</v>
      </c>
      <c r="O141" s="49"/>
      <c r="P141" s="245">
        <f>O141*H141</f>
        <v>0</v>
      </c>
      <c r="Q141" s="245">
        <v>0.00018</v>
      </c>
      <c r="R141" s="245">
        <f>Q141*H141</f>
        <v>0.04752</v>
      </c>
      <c r="S141" s="245">
        <v>0</v>
      </c>
      <c r="T141" s="246">
        <f>S141*H141</f>
        <v>0</v>
      </c>
      <c r="AR141" s="26" t="s">
        <v>559</v>
      </c>
      <c r="AT141" s="26" t="s">
        <v>468</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300</v>
      </c>
      <c r="BM141" s="26" t="s">
        <v>3706</v>
      </c>
    </row>
    <row r="142" spans="2:51" s="12" customFormat="1" ht="13.5">
      <c r="B142" s="251"/>
      <c r="C142" s="252"/>
      <c r="D142" s="248" t="s">
        <v>218</v>
      </c>
      <c r="E142" s="253" t="s">
        <v>22</v>
      </c>
      <c r="F142" s="254" t="s">
        <v>2273</v>
      </c>
      <c r="G142" s="252"/>
      <c r="H142" s="255">
        <v>240</v>
      </c>
      <c r="I142" s="256"/>
      <c r="J142" s="252"/>
      <c r="K142" s="252"/>
      <c r="L142" s="257"/>
      <c r="M142" s="258"/>
      <c r="N142" s="259"/>
      <c r="O142" s="259"/>
      <c r="P142" s="259"/>
      <c r="Q142" s="259"/>
      <c r="R142" s="259"/>
      <c r="S142" s="259"/>
      <c r="T142" s="260"/>
      <c r="AT142" s="261" t="s">
        <v>218</v>
      </c>
      <c r="AU142" s="261" t="s">
        <v>85</v>
      </c>
      <c r="AV142" s="12" t="s">
        <v>85</v>
      </c>
      <c r="AW142" s="12" t="s">
        <v>39</v>
      </c>
      <c r="AX142" s="12" t="s">
        <v>18</v>
      </c>
      <c r="AY142" s="261" t="s">
        <v>208</v>
      </c>
    </row>
    <row r="143" spans="2:51" s="12" customFormat="1" ht="13.5">
      <c r="B143" s="251"/>
      <c r="C143" s="252"/>
      <c r="D143" s="248" t="s">
        <v>218</v>
      </c>
      <c r="E143" s="252"/>
      <c r="F143" s="254" t="s">
        <v>3707</v>
      </c>
      <c r="G143" s="252"/>
      <c r="H143" s="255">
        <v>264</v>
      </c>
      <c r="I143" s="256"/>
      <c r="J143" s="252"/>
      <c r="K143" s="252"/>
      <c r="L143" s="257"/>
      <c r="M143" s="258"/>
      <c r="N143" s="259"/>
      <c r="O143" s="259"/>
      <c r="P143" s="259"/>
      <c r="Q143" s="259"/>
      <c r="R143" s="259"/>
      <c r="S143" s="259"/>
      <c r="T143" s="260"/>
      <c r="AT143" s="261" t="s">
        <v>218</v>
      </c>
      <c r="AU143" s="261" t="s">
        <v>85</v>
      </c>
      <c r="AV143" s="12" t="s">
        <v>85</v>
      </c>
      <c r="AW143" s="12" t="s">
        <v>6</v>
      </c>
      <c r="AX143" s="12" t="s">
        <v>18</v>
      </c>
      <c r="AY143" s="261" t="s">
        <v>208</v>
      </c>
    </row>
    <row r="144" spans="2:65" s="1" customFormat="1" ht="25.5" customHeight="1">
      <c r="B144" s="48"/>
      <c r="C144" s="286" t="s">
        <v>300</v>
      </c>
      <c r="D144" s="286" t="s">
        <v>468</v>
      </c>
      <c r="E144" s="287" t="s">
        <v>3708</v>
      </c>
      <c r="F144" s="288" t="s">
        <v>3709</v>
      </c>
      <c r="G144" s="289" t="s">
        <v>269</v>
      </c>
      <c r="H144" s="290">
        <v>374</v>
      </c>
      <c r="I144" s="291"/>
      <c r="J144" s="292">
        <f>ROUND(I144*H144,2)</f>
        <v>0</v>
      </c>
      <c r="K144" s="288" t="s">
        <v>214</v>
      </c>
      <c r="L144" s="293"/>
      <c r="M144" s="294" t="s">
        <v>22</v>
      </c>
      <c r="N144" s="295" t="s">
        <v>47</v>
      </c>
      <c r="O144" s="49"/>
      <c r="P144" s="245">
        <f>O144*H144</f>
        <v>0</v>
      </c>
      <c r="Q144" s="245">
        <v>0.0002</v>
      </c>
      <c r="R144" s="245">
        <f>Q144*H144</f>
        <v>0.0748</v>
      </c>
      <c r="S144" s="245">
        <v>0</v>
      </c>
      <c r="T144" s="246">
        <f>S144*H144</f>
        <v>0</v>
      </c>
      <c r="AR144" s="26" t="s">
        <v>559</v>
      </c>
      <c r="AT144" s="26" t="s">
        <v>468</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300</v>
      </c>
      <c r="BM144" s="26" t="s">
        <v>3710</v>
      </c>
    </row>
    <row r="145" spans="2:51" s="12" customFormat="1" ht="13.5">
      <c r="B145" s="251"/>
      <c r="C145" s="252"/>
      <c r="D145" s="248" t="s">
        <v>218</v>
      </c>
      <c r="E145" s="253" t="s">
        <v>22</v>
      </c>
      <c r="F145" s="254" t="s">
        <v>2937</v>
      </c>
      <c r="G145" s="252"/>
      <c r="H145" s="255">
        <v>340</v>
      </c>
      <c r="I145" s="256"/>
      <c r="J145" s="252"/>
      <c r="K145" s="252"/>
      <c r="L145" s="257"/>
      <c r="M145" s="258"/>
      <c r="N145" s="259"/>
      <c r="O145" s="259"/>
      <c r="P145" s="259"/>
      <c r="Q145" s="259"/>
      <c r="R145" s="259"/>
      <c r="S145" s="259"/>
      <c r="T145" s="260"/>
      <c r="AT145" s="261" t="s">
        <v>218</v>
      </c>
      <c r="AU145" s="261" t="s">
        <v>85</v>
      </c>
      <c r="AV145" s="12" t="s">
        <v>85</v>
      </c>
      <c r="AW145" s="12" t="s">
        <v>39</v>
      </c>
      <c r="AX145" s="12" t="s">
        <v>18</v>
      </c>
      <c r="AY145" s="261" t="s">
        <v>208</v>
      </c>
    </row>
    <row r="146" spans="2:51" s="12" customFormat="1" ht="13.5">
      <c r="B146" s="251"/>
      <c r="C146" s="252"/>
      <c r="D146" s="248" t="s">
        <v>218</v>
      </c>
      <c r="E146" s="252"/>
      <c r="F146" s="254" t="s">
        <v>3711</v>
      </c>
      <c r="G146" s="252"/>
      <c r="H146" s="255">
        <v>374</v>
      </c>
      <c r="I146" s="256"/>
      <c r="J146" s="252"/>
      <c r="K146" s="252"/>
      <c r="L146" s="257"/>
      <c r="M146" s="258"/>
      <c r="N146" s="259"/>
      <c r="O146" s="259"/>
      <c r="P146" s="259"/>
      <c r="Q146" s="259"/>
      <c r="R146" s="259"/>
      <c r="S146" s="259"/>
      <c r="T146" s="260"/>
      <c r="AT146" s="261" t="s">
        <v>218</v>
      </c>
      <c r="AU146" s="261" t="s">
        <v>85</v>
      </c>
      <c r="AV146" s="12" t="s">
        <v>85</v>
      </c>
      <c r="AW146" s="12" t="s">
        <v>6</v>
      </c>
      <c r="AX146" s="12" t="s">
        <v>18</v>
      </c>
      <c r="AY146" s="261" t="s">
        <v>208</v>
      </c>
    </row>
    <row r="147" spans="2:65" s="1" customFormat="1" ht="25.5" customHeight="1">
      <c r="B147" s="48"/>
      <c r="C147" s="286" t="s">
        <v>306</v>
      </c>
      <c r="D147" s="286" t="s">
        <v>468</v>
      </c>
      <c r="E147" s="287" t="s">
        <v>3712</v>
      </c>
      <c r="F147" s="288" t="s">
        <v>3713</v>
      </c>
      <c r="G147" s="289" t="s">
        <v>269</v>
      </c>
      <c r="H147" s="290">
        <v>44</v>
      </c>
      <c r="I147" s="291"/>
      <c r="J147" s="292">
        <f>ROUND(I147*H147,2)</f>
        <v>0</v>
      </c>
      <c r="K147" s="288" t="s">
        <v>214</v>
      </c>
      <c r="L147" s="293"/>
      <c r="M147" s="294" t="s">
        <v>22</v>
      </c>
      <c r="N147" s="295" t="s">
        <v>47</v>
      </c>
      <c r="O147" s="49"/>
      <c r="P147" s="245">
        <f>O147*H147</f>
        <v>0</v>
      </c>
      <c r="Q147" s="245">
        <v>0.00029</v>
      </c>
      <c r="R147" s="245">
        <f>Q147*H147</f>
        <v>0.01276</v>
      </c>
      <c r="S147" s="245">
        <v>0</v>
      </c>
      <c r="T147" s="246">
        <f>S147*H147</f>
        <v>0</v>
      </c>
      <c r="AR147" s="26" t="s">
        <v>559</v>
      </c>
      <c r="AT147" s="26" t="s">
        <v>468</v>
      </c>
      <c r="AU147" s="26" t="s">
        <v>85</v>
      </c>
      <c r="AY147" s="26" t="s">
        <v>208</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300</v>
      </c>
      <c r="BM147" s="26" t="s">
        <v>3714</v>
      </c>
    </row>
    <row r="148" spans="2:51" s="12" customFormat="1" ht="13.5">
      <c r="B148" s="251"/>
      <c r="C148" s="252"/>
      <c r="D148" s="248" t="s">
        <v>218</v>
      </c>
      <c r="E148" s="253" t="s">
        <v>22</v>
      </c>
      <c r="F148" s="254" t="s">
        <v>619</v>
      </c>
      <c r="G148" s="252"/>
      <c r="H148" s="255">
        <v>40</v>
      </c>
      <c r="I148" s="256"/>
      <c r="J148" s="252"/>
      <c r="K148" s="252"/>
      <c r="L148" s="257"/>
      <c r="M148" s="258"/>
      <c r="N148" s="259"/>
      <c r="O148" s="259"/>
      <c r="P148" s="259"/>
      <c r="Q148" s="259"/>
      <c r="R148" s="259"/>
      <c r="S148" s="259"/>
      <c r="T148" s="260"/>
      <c r="AT148" s="261" t="s">
        <v>218</v>
      </c>
      <c r="AU148" s="261" t="s">
        <v>85</v>
      </c>
      <c r="AV148" s="12" t="s">
        <v>85</v>
      </c>
      <c r="AW148" s="12" t="s">
        <v>39</v>
      </c>
      <c r="AX148" s="12" t="s">
        <v>18</v>
      </c>
      <c r="AY148" s="261" t="s">
        <v>208</v>
      </c>
    </row>
    <row r="149" spans="2:51" s="12" customFormat="1" ht="13.5">
      <c r="B149" s="251"/>
      <c r="C149" s="252"/>
      <c r="D149" s="248" t="s">
        <v>218</v>
      </c>
      <c r="E149" s="252"/>
      <c r="F149" s="254" t="s">
        <v>3715</v>
      </c>
      <c r="G149" s="252"/>
      <c r="H149" s="255">
        <v>44</v>
      </c>
      <c r="I149" s="256"/>
      <c r="J149" s="252"/>
      <c r="K149" s="252"/>
      <c r="L149" s="257"/>
      <c r="M149" s="258"/>
      <c r="N149" s="259"/>
      <c r="O149" s="259"/>
      <c r="P149" s="259"/>
      <c r="Q149" s="259"/>
      <c r="R149" s="259"/>
      <c r="S149" s="259"/>
      <c r="T149" s="260"/>
      <c r="AT149" s="261" t="s">
        <v>218</v>
      </c>
      <c r="AU149" s="261" t="s">
        <v>85</v>
      </c>
      <c r="AV149" s="12" t="s">
        <v>85</v>
      </c>
      <c r="AW149" s="12" t="s">
        <v>6</v>
      </c>
      <c r="AX149" s="12" t="s">
        <v>18</v>
      </c>
      <c r="AY149" s="261" t="s">
        <v>208</v>
      </c>
    </row>
    <row r="150" spans="2:65" s="1" customFormat="1" ht="25.5" customHeight="1">
      <c r="B150" s="48"/>
      <c r="C150" s="286" t="s">
        <v>311</v>
      </c>
      <c r="D150" s="286" t="s">
        <v>468</v>
      </c>
      <c r="E150" s="287" t="s">
        <v>3716</v>
      </c>
      <c r="F150" s="288" t="s">
        <v>3717</v>
      </c>
      <c r="G150" s="289" t="s">
        <v>269</v>
      </c>
      <c r="H150" s="290">
        <v>104.5</v>
      </c>
      <c r="I150" s="291"/>
      <c r="J150" s="292">
        <f>ROUND(I150*H150,2)</f>
        <v>0</v>
      </c>
      <c r="K150" s="288" t="s">
        <v>214</v>
      </c>
      <c r="L150" s="293"/>
      <c r="M150" s="294" t="s">
        <v>22</v>
      </c>
      <c r="N150" s="295" t="s">
        <v>47</v>
      </c>
      <c r="O150" s="49"/>
      <c r="P150" s="245">
        <f>O150*H150</f>
        <v>0</v>
      </c>
      <c r="Q150" s="245">
        <v>0.00037</v>
      </c>
      <c r="R150" s="245">
        <f>Q150*H150</f>
        <v>0.038665</v>
      </c>
      <c r="S150" s="245">
        <v>0</v>
      </c>
      <c r="T150" s="246">
        <f>S150*H150</f>
        <v>0</v>
      </c>
      <c r="AR150" s="26" t="s">
        <v>559</v>
      </c>
      <c r="AT150" s="26" t="s">
        <v>468</v>
      </c>
      <c r="AU150" s="26" t="s">
        <v>85</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300</v>
      </c>
      <c r="BM150" s="26" t="s">
        <v>3718</v>
      </c>
    </row>
    <row r="151" spans="2:51" s="12" customFormat="1" ht="13.5">
      <c r="B151" s="251"/>
      <c r="C151" s="252"/>
      <c r="D151" s="248" t="s">
        <v>218</v>
      </c>
      <c r="E151" s="253" t="s">
        <v>22</v>
      </c>
      <c r="F151" s="254" t="s">
        <v>1137</v>
      </c>
      <c r="G151" s="252"/>
      <c r="H151" s="255">
        <v>95</v>
      </c>
      <c r="I151" s="256"/>
      <c r="J151" s="252"/>
      <c r="K151" s="252"/>
      <c r="L151" s="257"/>
      <c r="M151" s="258"/>
      <c r="N151" s="259"/>
      <c r="O151" s="259"/>
      <c r="P151" s="259"/>
      <c r="Q151" s="259"/>
      <c r="R151" s="259"/>
      <c r="S151" s="259"/>
      <c r="T151" s="260"/>
      <c r="AT151" s="261" t="s">
        <v>218</v>
      </c>
      <c r="AU151" s="261" t="s">
        <v>85</v>
      </c>
      <c r="AV151" s="12" t="s">
        <v>85</v>
      </c>
      <c r="AW151" s="12" t="s">
        <v>39</v>
      </c>
      <c r="AX151" s="12" t="s">
        <v>18</v>
      </c>
      <c r="AY151" s="261" t="s">
        <v>208</v>
      </c>
    </row>
    <row r="152" spans="2:51" s="12" customFormat="1" ht="13.5">
      <c r="B152" s="251"/>
      <c r="C152" s="252"/>
      <c r="D152" s="248" t="s">
        <v>218</v>
      </c>
      <c r="E152" s="252"/>
      <c r="F152" s="254" t="s">
        <v>3719</v>
      </c>
      <c r="G152" s="252"/>
      <c r="H152" s="255">
        <v>104.5</v>
      </c>
      <c r="I152" s="256"/>
      <c r="J152" s="252"/>
      <c r="K152" s="252"/>
      <c r="L152" s="257"/>
      <c r="M152" s="258"/>
      <c r="N152" s="259"/>
      <c r="O152" s="259"/>
      <c r="P152" s="259"/>
      <c r="Q152" s="259"/>
      <c r="R152" s="259"/>
      <c r="S152" s="259"/>
      <c r="T152" s="260"/>
      <c r="AT152" s="261" t="s">
        <v>218</v>
      </c>
      <c r="AU152" s="261" t="s">
        <v>85</v>
      </c>
      <c r="AV152" s="12" t="s">
        <v>85</v>
      </c>
      <c r="AW152" s="12" t="s">
        <v>6</v>
      </c>
      <c r="AX152" s="12" t="s">
        <v>18</v>
      </c>
      <c r="AY152" s="261" t="s">
        <v>208</v>
      </c>
    </row>
    <row r="153" spans="2:65" s="1" customFormat="1" ht="51" customHeight="1">
      <c r="B153" s="48"/>
      <c r="C153" s="236" t="s">
        <v>315</v>
      </c>
      <c r="D153" s="236" t="s">
        <v>210</v>
      </c>
      <c r="E153" s="237" t="s">
        <v>3720</v>
      </c>
      <c r="F153" s="238" t="s">
        <v>3721</v>
      </c>
      <c r="G153" s="239" t="s">
        <v>269</v>
      </c>
      <c r="H153" s="240">
        <v>20</v>
      </c>
      <c r="I153" s="241"/>
      <c r="J153" s="242">
        <f>ROUND(I153*H153,2)</f>
        <v>0</v>
      </c>
      <c r="K153" s="238" t="s">
        <v>214</v>
      </c>
      <c r="L153" s="74"/>
      <c r="M153" s="243" t="s">
        <v>22</v>
      </c>
      <c r="N153" s="244" t="s">
        <v>47</v>
      </c>
      <c r="O153" s="49"/>
      <c r="P153" s="245">
        <f>O153*H153</f>
        <v>0</v>
      </c>
      <c r="Q153" s="245">
        <v>0.00028</v>
      </c>
      <c r="R153" s="245">
        <f>Q153*H153</f>
        <v>0.005599999999999999</v>
      </c>
      <c r="S153" s="245">
        <v>0</v>
      </c>
      <c r="T153" s="246">
        <f>S153*H153</f>
        <v>0</v>
      </c>
      <c r="AR153" s="26" t="s">
        <v>300</v>
      </c>
      <c r="AT153" s="26" t="s">
        <v>210</v>
      </c>
      <c r="AU153" s="26" t="s">
        <v>85</v>
      </c>
      <c r="AY153" s="26" t="s">
        <v>208</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300</v>
      </c>
      <c r="BM153" s="26" t="s">
        <v>3722</v>
      </c>
    </row>
    <row r="154" spans="2:51" s="12" customFormat="1" ht="13.5">
      <c r="B154" s="251"/>
      <c r="C154" s="252"/>
      <c r="D154" s="248" t="s">
        <v>218</v>
      </c>
      <c r="E154" s="253" t="s">
        <v>22</v>
      </c>
      <c r="F154" s="254" t="s">
        <v>3723</v>
      </c>
      <c r="G154" s="252"/>
      <c r="H154" s="255">
        <v>20</v>
      </c>
      <c r="I154" s="256"/>
      <c r="J154" s="252"/>
      <c r="K154" s="252"/>
      <c r="L154" s="257"/>
      <c r="M154" s="258"/>
      <c r="N154" s="259"/>
      <c r="O154" s="259"/>
      <c r="P154" s="259"/>
      <c r="Q154" s="259"/>
      <c r="R154" s="259"/>
      <c r="S154" s="259"/>
      <c r="T154" s="260"/>
      <c r="AT154" s="261" t="s">
        <v>218</v>
      </c>
      <c r="AU154" s="261" t="s">
        <v>85</v>
      </c>
      <c r="AV154" s="12" t="s">
        <v>85</v>
      </c>
      <c r="AW154" s="12" t="s">
        <v>39</v>
      </c>
      <c r="AX154" s="12" t="s">
        <v>18</v>
      </c>
      <c r="AY154" s="261" t="s">
        <v>208</v>
      </c>
    </row>
    <row r="155" spans="2:65" s="1" customFormat="1" ht="25.5" customHeight="1">
      <c r="B155" s="48"/>
      <c r="C155" s="286" t="s">
        <v>320</v>
      </c>
      <c r="D155" s="286" t="s">
        <v>468</v>
      </c>
      <c r="E155" s="287" t="s">
        <v>3724</v>
      </c>
      <c r="F155" s="288" t="s">
        <v>3725</v>
      </c>
      <c r="G155" s="289" t="s">
        <v>269</v>
      </c>
      <c r="H155" s="290">
        <v>11</v>
      </c>
      <c r="I155" s="291"/>
      <c r="J155" s="292">
        <f>ROUND(I155*H155,2)</f>
        <v>0</v>
      </c>
      <c r="K155" s="288" t="s">
        <v>214</v>
      </c>
      <c r="L155" s="293"/>
      <c r="M155" s="294" t="s">
        <v>22</v>
      </c>
      <c r="N155" s="295" t="s">
        <v>47</v>
      </c>
      <c r="O155" s="49"/>
      <c r="P155" s="245">
        <f>O155*H155</f>
        <v>0</v>
      </c>
      <c r="Q155" s="245">
        <v>0.00121</v>
      </c>
      <c r="R155" s="245">
        <f>Q155*H155</f>
        <v>0.013309999999999999</v>
      </c>
      <c r="S155" s="245">
        <v>0</v>
      </c>
      <c r="T155" s="246">
        <f>S155*H155</f>
        <v>0</v>
      </c>
      <c r="AR155" s="26" t="s">
        <v>559</v>
      </c>
      <c r="AT155" s="26" t="s">
        <v>468</v>
      </c>
      <c r="AU155" s="26" t="s">
        <v>85</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300</v>
      </c>
      <c r="BM155" s="26" t="s">
        <v>3726</v>
      </c>
    </row>
    <row r="156" spans="2:51" s="12" customFormat="1" ht="13.5">
      <c r="B156" s="251"/>
      <c r="C156" s="252"/>
      <c r="D156" s="248" t="s">
        <v>218</v>
      </c>
      <c r="E156" s="253" t="s">
        <v>22</v>
      </c>
      <c r="F156" s="254" t="s">
        <v>266</v>
      </c>
      <c r="G156" s="252"/>
      <c r="H156" s="255">
        <v>10</v>
      </c>
      <c r="I156" s="256"/>
      <c r="J156" s="252"/>
      <c r="K156" s="252"/>
      <c r="L156" s="257"/>
      <c r="M156" s="258"/>
      <c r="N156" s="259"/>
      <c r="O156" s="259"/>
      <c r="P156" s="259"/>
      <c r="Q156" s="259"/>
      <c r="R156" s="259"/>
      <c r="S156" s="259"/>
      <c r="T156" s="260"/>
      <c r="AT156" s="261" t="s">
        <v>218</v>
      </c>
      <c r="AU156" s="261" t="s">
        <v>85</v>
      </c>
      <c r="AV156" s="12" t="s">
        <v>85</v>
      </c>
      <c r="AW156" s="12" t="s">
        <v>39</v>
      </c>
      <c r="AX156" s="12" t="s">
        <v>18</v>
      </c>
      <c r="AY156" s="261" t="s">
        <v>208</v>
      </c>
    </row>
    <row r="157" spans="2:51" s="12" customFormat="1" ht="13.5">
      <c r="B157" s="251"/>
      <c r="C157" s="252"/>
      <c r="D157" s="248" t="s">
        <v>218</v>
      </c>
      <c r="E157" s="252"/>
      <c r="F157" s="254" t="s">
        <v>3727</v>
      </c>
      <c r="G157" s="252"/>
      <c r="H157" s="255">
        <v>11</v>
      </c>
      <c r="I157" s="256"/>
      <c r="J157" s="252"/>
      <c r="K157" s="252"/>
      <c r="L157" s="257"/>
      <c r="M157" s="258"/>
      <c r="N157" s="259"/>
      <c r="O157" s="259"/>
      <c r="P157" s="259"/>
      <c r="Q157" s="259"/>
      <c r="R157" s="259"/>
      <c r="S157" s="259"/>
      <c r="T157" s="260"/>
      <c r="AT157" s="261" t="s">
        <v>218</v>
      </c>
      <c r="AU157" s="261" t="s">
        <v>85</v>
      </c>
      <c r="AV157" s="12" t="s">
        <v>85</v>
      </c>
      <c r="AW157" s="12" t="s">
        <v>6</v>
      </c>
      <c r="AX157" s="12" t="s">
        <v>18</v>
      </c>
      <c r="AY157" s="261" t="s">
        <v>208</v>
      </c>
    </row>
    <row r="158" spans="2:65" s="1" customFormat="1" ht="25.5" customHeight="1">
      <c r="B158" s="48"/>
      <c r="C158" s="286" t="s">
        <v>9</v>
      </c>
      <c r="D158" s="286" t="s">
        <v>468</v>
      </c>
      <c r="E158" s="287" t="s">
        <v>3728</v>
      </c>
      <c r="F158" s="288" t="s">
        <v>3729</v>
      </c>
      <c r="G158" s="289" t="s">
        <v>269</v>
      </c>
      <c r="H158" s="290">
        <v>11</v>
      </c>
      <c r="I158" s="291"/>
      <c r="J158" s="292">
        <f>ROUND(I158*H158,2)</f>
        <v>0</v>
      </c>
      <c r="K158" s="288" t="s">
        <v>214</v>
      </c>
      <c r="L158" s="293"/>
      <c r="M158" s="294" t="s">
        <v>22</v>
      </c>
      <c r="N158" s="295" t="s">
        <v>47</v>
      </c>
      <c r="O158" s="49"/>
      <c r="P158" s="245">
        <f>O158*H158</f>
        <v>0</v>
      </c>
      <c r="Q158" s="245">
        <v>0.00151</v>
      </c>
      <c r="R158" s="245">
        <f>Q158*H158</f>
        <v>0.01661</v>
      </c>
      <c r="S158" s="245">
        <v>0</v>
      </c>
      <c r="T158" s="246">
        <f>S158*H158</f>
        <v>0</v>
      </c>
      <c r="AR158" s="26" t="s">
        <v>559</v>
      </c>
      <c r="AT158" s="26" t="s">
        <v>468</v>
      </c>
      <c r="AU158" s="26" t="s">
        <v>85</v>
      </c>
      <c r="AY158" s="26" t="s">
        <v>208</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300</v>
      </c>
      <c r="BM158" s="26" t="s">
        <v>3730</v>
      </c>
    </row>
    <row r="159" spans="2:51" s="12" customFormat="1" ht="13.5">
      <c r="B159" s="251"/>
      <c r="C159" s="252"/>
      <c r="D159" s="248" t="s">
        <v>218</v>
      </c>
      <c r="E159" s="253" t="s">
        <v>22</v>
      </c>
      <c r="F159" s="254" t="s">
        <v>266</v>
      </c>
      <c r="G159" s="252"/>
      <c r="H159" s="255">
        <v>10</v>
      </c>
      <c r="I159" s="256"/>
      <c r="J159" s="252"/>
      <c r="K159" s="252"/>
      <c r="L159" s="257"/>
      <c r="M159" s="258"/>
      <c r="N159" s="259"/>
      <c r="O159" s="259"/>
      <c r="P159" s="259"/>
      <c r="Q159" s="259"/>
      <c r="R159" s="259"/>
      <c r="S159" s="259"/>
      <c r="T159" s="260"/>
      <c r="AT159" s="261" t="s">
        <v>218</v>
      </c>
      <c r="AU159" s="261" t="s">
        <v>85</v>
      </c>
      <c r="AV159" s="12" t="s">
        <v>85</v>
      </c>
      <c r="AW159" s="12" t="s">
        <v>39</v>
      </c>
      <c r="AX159" s="12" t="s">
        <v>18</v>
      </c>
      <c r="AY159" s="261" t="s">
        <v>208</v>
      </c>
    </row>
    <row r="160" spans="2:51" s="12" customFormat="1" ht="13.5">
      <c r="B160" s="251"/>
      <c r="C160" s="252"/>
      <c r="D160" s="248" t="s">
        <v>218</v>
      </c>
      <c r="E160" s="252"/>
      <c r="F160" s="254" t="s">
        <v>3727</v>
      </c>
      <c r="G160" s="252"/>
      <c r="H160" s="255">
        <v>11</v>
      </c>
      <c r="I160" s="256"/>
      <c r="J160" s="252"/>
      <c r="K160" s="252"/>
      <c r="L160" s="257"/>
      <c r="M160" s="258"/>
      <c r="N160" s="259"/>
      <c r="O160" s="259"/>
      <c r="P160" s="259"/>
      <c r="Q160" s="259"/>
      <c r="R160" s="259"/>
      <c r="S160" s="259"/>
      <c r="T160" s="260"/>
      <c r="AT160" s="261" t="s">
        <v>218</v>
      </c>
      <c r="AU160" s="261" t="s">
        <v>85</v>
      </c>
      <c r="AV160" s="12" t="s">
        <v>85</v>
      </c>
      <c r="AW160" s="12" t="s">
        <v>6</v>
      </c>
      <c r="AX160" s="12" t="s">
        <v>18</v>
      </c>
      <c r="AY160" s="261" t="s">
        <v>208</v>
      </c>
    </row>
    <row r="161" spans="2:65" s="1" customFormat="1" ht="25.5" customHeight="1">
      <c r="B161" s="48"/>
      <c r="C161" s="236" t="s">
        <v>327</v>
      </c>
      <c r="D161" s="236" t="s">
        <v>210</v>
      </c>
      <c r="E161" s="237" t="s">
        <v>3731</v>
      </c>
      <c r="F161" s="238" t="s">
        <v>3732</v>
      </c>
      <c r="G161" s="239" t="s">
        <v>2043</v>
      </c>
      <c r="H161" s="307"/>
      <c r="I161" s="241"/>
      <c r="J161" s="242">
        <f>ROUND(I161*H161,2)</f>
        <v>0</v>
      </c>
      <c r="K161" s="238" t="s">
        <v>214</v>
      </c>
      <c r="L161" s="74"/>
      <c r="M161" s="243" t="s">
        <v>22</v>
      </c>
      <c r="N161" s="244" t="s">
        <v>47</v>
      </c>
      <c r="O161" s="49"/>
      <c r="P161" s="245">
        <f>O161*H161</f>
        <v>0</v>
      </c>
      <c r="Q161" s="245">
        <v>0</v>
      </c>
      <c r="R161" s="245">
        <f>Q161*H161</f>
        <v>0</v>
      </c>
      <c r="S161" s="245">
        <v>0</v>
      </c>
      <c r="T161" s="246">
        <f>S161*H161</f>
        <v>0</v>
      </c>
      <c r="AR161" s="26" t="s">
        <v>300</v>
      </c>
      <c r="AT161" s="26" t="s">
        <v>210</v>
      </c>
      <c r="AU161" s="26" t="s">
        <v>85</v>
      </c>
      <c r="AY161" s="26" t="s">
        <v>208</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300</v>
      </c>
      <c r="BM161" s="26" t="s">
        <v>3733</v>
      </c>
    </row>
    <row r="162" spans="2:47" s="1" customFormat="1" ht="13.5">
      <c r="B162" s="48"/>
      <c r="C162" s="76"/>
      <c r="D162" s="248" t="s">
        <v>216</v>
      </c>
      <c r="E162" s="76"/>
      <c r="F162" s="249" t="s">
        <v>2229</v>
      </c>
      <c r="G162" s="76"/>
      <c r="H162" s="76"/>
      <c r="I162" s="206"/>
      <c r="J162" s="76"/>
      <c r="K162" s="76"/>
      <c r="L162" s="74"/>
      <c r="M162" s="250"/>
      <c r="N162" s="49"/>
      <c r="O162" s="49"/>
      <c r="P162" s="49"/>
      <c r="Q162" s="49"/>
      <c r="R162" s="49"/>
      <c r="S162" s="49"/>
      <c r="T162" s="97"/>
      <c r="AT162" s="26" t="s">
        <v>216</v>
      </c>
      <c r="AU162" s="26" t="s">
        <v>85</v>
      </c>
    </row>
    <row r="163" spans="2:63" s="11" customFormat="1" ht="29.85" customHeight="1">
      <c r="B163" s="220"/>
      <c r="C163" s="221"/>
      <c r="D163" s="222" t="s">
        <v>75</v>
      </c>
      <c r="E163" s="234" t="s">
        <v>3734</v>
      </c>
      <c r="F163" s="234" t="s">
        <v>3735</v>
      </c>
      <c r="G163" s="221"/>
      <c r="H163" s="221"/>
      <c r="I163" s="224"/>
      <c r="J163" s="235">
        <f>BK163</f>
        <v>0</v>
      </c>
      <c r="K163" s="221"/>
      <c r="L163" s="226"/>
      <c r="M163" s="227"/>
      <c r="N163" s="228"/>
      <c r="O163" s="228"/>
      <c r="P163" s="229">
        <f>SUM(P164:P167)</f>
        <v>0</v>
      </c>
      <c r="Q163" s="228"/>
      <c r="R163" s="229">
        <f>SUM(R164:R167)</f>
        <v>0</v>
      </c>
      <c r="S163" s="228"/>
      <c r="T163" s="230">
        <f>SUM(T164:T167)</f>
        <v>0</v>
      </c>
      <c r="AR163" s="231" t="s">
        <v>85</v>
      </c>
      <c r="AT163" s="232" t="s">
        <v>75</v>
      </c>
      <c r="AU163" s="232" t="s">
        <v>18</v>
      </c>
      <c r="AY163" s="231" t="s">
        <v>208</v>
      </c>
      <c r="BK163" s="233">
        <f>SUM(BK164:BK167)</f>
        <v>0</v>
      </c>
    </row>
    <row r="164" spans="2:65" s="1" customFormat="1" ht="16.5" customHeight="1">
      <c r="B164" s="48"/>
      <c r="C164" s="286" t="s">
        <v>331</v>
      </c>
      <c r="D164" s="286" t="s">
        <v>468</v>
      </c>
      <c r="E164" s="287" t="s">
        <v>574</v>
      </c>
      <c r="F164" s="288" t="s">
        <v>3736</v>
      </c>
      <c r="G164" s="289" t="s">
        <v>2794</v>
      </c>
      <c r="H164" s="290">
        <v>85</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559</v>
      </c>
      <c r="AT164" s="26" t="s">
        <v>468</v>
      </c>
      <c r="AU164" s="26" t="s">
        <v>85</v>
      </c>
      <c r="AY164" s="26" t="s">
        <v>208</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300</v>
      </c>
      <c r="BM164" s="26" t="s">
        <v>3737</v>
      </c>
    </row>
    <row r="165" spans="2:65" s="1" customFormat="1" ht="16.5" customHeight="1">
      <c r="B165" s="48"/>
      <c r="C165" s="236" t="s">
        <v>337</v>
      </c>
      <c r="D165" s="236" t="s">
        <v>210</v>
      </c>
      <c r="E165" s="237" t="s">
        <v>1103</v>
      </c>
      <c r="F165" s="238" t="s">
        <v>3738</v>
      </c>
      <c r="G165" s="239" t="s">
        <v>263</v>
      </c>
      <c r="H165" s="240">
        <v>1</v>
      </c>
      <c r="I165" s="241"/>
      <c r="J165" s="242">
        <f>ROUND(I165*H165,2)</f>
        <v>0</v>
      </c>
      <c r="K165" s="238" t="s">
        <v>22</v>
      </c>
      <c r="L165" s="74"/>
      <c r="M165" s="243" t="s">
        <v>22</v>
      </c>
      <c r="N165" s="244" t="s">
        <v>47</v>
      </c>
      <c r="O165" s="49"/>
      <c r="P165" s="245">
        <f>O165*H165</f>
        <v>0</v>
      </c>
      <c r="Q165" s="245">
        <v>0</v>
      </c>
      <c r="R165" s="245">
        <f>Q165*H165</f>
        <v>0</v>
      </c>
      <c r="S165" s="245">
        <v>0</v>
      </c>
      <c r="T165" s="246">
        <f>S165*H165</f>
        <v>0</v>
      </c>
      <c r="AR165" s="26" t="s">
        <v>300</v>
      </c>
      <c r="AT165" s="26" t="s">
        <v>210</v>
      </c>
      <c r="AU165" s="26" t="s">
        <v>85</v>
      </c>
      <c r="AY165" s="26" t="s">
        <v>208</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300</v>
      </c>
      <c r="BM165" s="26" t="s">
        <v>3739</v>
      </c>
    </row>
    <row r="166" spans="2:65" s="1" customFormat="1" ht="16.5" customHeight="1">
      <c r="B166" s="48"/>
      <c r="C166" s="236" t="s">
        <v>343</v>
      </c>
      <c r="D166" s="236" t="s">
        <v>210</v>
      </c>
      <c r="E166" s="237" t="s">
        <v>1117</v>
      </c>
      <c r="F166" s="238" t="s">
        <v>3740</v>
      </c>
      <c r="G166" s="239" t="s">
        <v>263</v>
      </c>
      <c r="H166" s="240">
        <v>1</v>
      </c>
      <c r="I166" s="241"/>
      <c r="J166" s="242">
        <f>ROUND(I166*H166,2)</f>
        <v>0</v>
      </c>
      <c r="K166" s="238" t="s">
        <v>22</v>
      </c>
      <c r="L166" s="74"/>
      <c r="M166" s="243" t="s">
        <v>22</v>
      </c>
      <c r="N166" s="244" t="s">
        <v>47</v>
      </c>
      <c r="O166" s="49"/>
      <c r="P166" s="245">
        <f>O166*H166</f>
        <v>0</v>
      </c>
      <c r="Q166" s="245">
        <v>0</v>
      </c>
      <c r="R166" s="245">
        <f>Q166*H166</f>
        <v>0</v>
      </c>
      <c r="S166" s="245">
        <v>0</v>
      </c>
      <c r="T166" s="246">
        <f>S166*H166</f>
        <v>0</v>
      </c>
      <c r="AR166" s="26" t="s">
        <v>300</v>
      </c>
      <c r="AT166" s="26" t="s">
        <v>210</v>
      </c>
      <c r="AU166" s="26" t="s">
        <v>85</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300</v>
      </c>
      <c r="BM166" s="26" t="s">
        <v>3741</v>
      </c>
    </row>
    <row r="167" spans="2:65" s="1" customFormat="1" ht="16.5" customHeight="1">
      <c r="B167" s="48"/>
      <c r="C167" s="236" t="s">
        <v>348</v>
      </c>
      <c r="D167" s="236" t="s">
        <v>210</v>
      </c>
      <c r="E167" s="237" t="s">
        <v>1137</v>
      </c>
      <c r="F167" s="238" t="s">
        <v>3742</v>
      </c>
      <c r="G167" s="239" t="s">
        <v>2043</v>
      </c>
      <c r="H167" s="307"/>
      <c r="I167" s="241"/>
      <c r="J167" s="242">
        <f>ROUND(I167*H167,2)</f>
        <v>0</v>
      </c>
      <c r="K167" s="238" t="s">
        <v>22</v>
      </c>
      <c r="L167" s="74"/>
      <c r="M167" s="243" t="s">
        <v>22</v>
      </c>
      <c r="N167" s="244" t="s">
        <v>47</v>
      </c>
      <c r="O167" s="49"/>
      <c r="P167" s="245">
        <f>O167*H167</f>
        <v>0</v>
      </c>
      <c r="Q167" s="245">
        <v>0</v>
      </c>
      <c r="R167" s="245">
        <f>Q167*H167</f>
        <v>0</v>
      </c>
      <c r="S167" s="245">
        <v>0</v>
      </c>
      <c r="T167" s="246">
        <f>S167*H167</f>
        <v>0</v>
      </c>
      <c r="AR167" s="26" t="s">
        <v>300</v>
      </c>
      <c r="AT167" s="26" t="s">
        <v>210</v>
      </c>
      <c r="AU167" s="26" t="s">
        <v>85</v>
      </c>
      <c r="AY167" s="26" t="s">
        <v>208</v>
      </c>
      <c r="BE167" s="247">
        <f>IF(N167="základní",J167,0)</f>
        <v>0</v>
      </c>
      <c r="BF167" s="247">
        <f>IF(N167="snížená",J167,0)</f>
        <v>0</v>
      </c>
      <c r="BG167" s="247">
        <f>IF(N167="zákl. přenesená",J167,0)</f>
        <v>0</v>
      </c>
      <c r="BH167" s="247">
        <f>IF(N167="sníž. přenesená",J167,0)</f>
        <v>0</v>
      </c>
      <c r="BI167" s="247">
        <f>IF(N167="nulová",J167,0)</f>
        <v>0</v>
      </c>
      <c r="BJ167" s="26" t="s">
        <v>18</v>
      </c>
      <c r="BK167" s="247">
        <f>ROUND(I167*H167,2)</f>
        <v>0</v>
      </c>
      <c r="BL167" s="26" t="s">
        <v>300</v>
      </c>
      <c r="BM167" s="26" t="s">
        <v>3743</v>
      </c>
    </row>
    <row r="168" spans="2:63" s="11" customFormat="1" ht="29.85" customHeight="1">
      <c r="B168" s="220"/>
      <c r="C168" s="221"/>
      <c r="D168" s="222" t="s">
        <v>75</v>
      </c>
      <c r="E168" s="234" t="s">
        <v>3744</v>
      </c>
      <c r="F168" s="234" t="s">
        <v>3745</v>
      </c>
      <c r="G168" s="221"/>
      <c r="H168" s="221"/>
      <c r="I168" s="224"/>
      <c r="J168" s="235">
        <f>BK168</f>
        <v>0</v>
      </c>
      <c r="K168" s="221"/>
      <c r="L168" s="226"/>
      <c r="M168" s="227"/>
      <c r="N168" s="228"/>
      <c r="O168" s="228"/>
      <c r="P168" s="229">
        <f>SUM(P169:P173)</f>
        <v>0</v>
      </c>
      <c r="Q168" s="228"/>
      <c r="R168" s="229">
        <f>SUM(R169:R173)</f>
        <v>0.053860000000000005</v>
      </c>
      <c r="S168" s="228"/>
      <c r="T168" s="230">
        <f>SUM(T169:T173)</f>
        <v>0</v>
      </c>
      <c r="AR168" s="231" t="s">
        <v>85</v>
      </c>
      <c r="AT168" s="232" t="s">
        <v>75</v>
      </c>
      <c r="AU168" s="232" t="s">
        <v>18</v>
      </c>
      <c r="AY168" s="231" t="s">
        <v>208</v>
      </c>
      <c r="BK168" s="233">
        <f>SUM(BK169:BK173)</f>
        <v>0</v>
      </c>
    </row>
    <row r="169" spans="2:65" s="1" customFormat="1" ht="16.5" customHeight="1">
      <c r="B169" s="48"/>
      <c r="C169" s="236" t="s">
        <v>353</v>
      </c>
      <c r="D169" s="236" t="s">
        <v>210</v>
      </c>
      <c r="E169" s="237" t="s">
        <v>3746</v>
      </c>
      <c r="F169" s="238" t="s">
        <v>3747</v>
      </c>
      <c r="G169" s="239" t="s">
        <v>227</v>
      </c>
      <c r="H169" s="240">
        <v>1</v>
      </c>
      <c r="I169" s="241"/>
      <c r="J169" s="242">
        <f>ROUND(I169*H169,2)</f>
        <v>0</v>
      </c>
      <c r="K169" s="238" t="s">
        <v>22</v>
      </c>
      <c r="L169" s="74"/>
      <c r="M169" s="243" t="s">
        <v>22</v>
      </c>
      <c r="N169" s="244" t="s">
        <v>47</v>
      </c>
      <c r="O169" s="49"/>
      <c r="P169" s="245">
        <f>O169*H169</f>
        <v>0</v>
      </c>
      <c r="Q169" s="245">
        <v>0.03181</v>
      </c>
      <c r="R169" s="245">
        <f>Q169*H169</f>
        <v>0.03181</v>
      </c>
      <c r="S169" s="245">
        <v>0</v>
      </c>
      <c r="T169" s="246">
        <f>S169*H169</f>
        <v>0</v>
      </c>
      <c r="AR169" s="26" t="s">
        <v>300</v>
      </c>
      <c r="AT169" s="26" t="s">
        <v>210</v>
      </c>
      <c r="AU169" s="26" t="s">
        <v>85</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300</v>
      </c>
      <c r="BM169" s="26" t="s">
        <v>3748</v>
      </c>
    </row>
    <row r="170" spans="2:65" s="1" customFormat="1" ht="25.5" customHeight="1">
      <c r="B170" s="48"/>
      <c r="C170" s="236" t="s">
        <v>533</v>
      </c>
      <c r="D170" s="236" t="s">
        <v>210</v>
      </c>
      <c r="E170" s="237" t="s">
        <v>3749</v>
      </c>
      <c r="F170" s="238" t="s">
        <v>3750</v>
      </c>
      <c r="G170" s="239" t="s">
        <v>3751</v>
      </c>
      <c r="H170" s="240">
        <v>2</v>
      </c>
      <c r="I170" s="241"/>
      <c r="J170" s="242">
        <f>ROUND(I170*H170,2)</f>
        <v>0</v>
      </c>
      <c r="K170" s="238" t="s">
        <v>214</v>
      </c>
      <c r="L170" s="74"/>
      <c r="M170" s="243" t="s">
        <v>22</v>
      </c>
      <c r="N170" s="244" t="s">
        <v>47</v>
      </c>
      <c r="O170" s="49"/>
      <c r="P170" s="245">
        <f>O170*H170</f>
        <v>0</v>
      </c>
      <c r="Q170" s="245">
        <v>0.00609</v>
      </c>
      <c r="R170" s="245">
        <f>Q170*H170</f>
        <v>0.01218</v>
      </c>
      <c r="S170" s="245">
        <v>0</v>
      </c>
      <c r="T170" s="246">
        <f>S170*H170</f>
        <v>0</v>
      </c>
      <c r="AR170" s="26" t="s">
        <v>300</v>
      </c>
      <c r="AT170" s="26" t="s">
        <v>210</v>
      </c>
      <c r="AU170" s="26" t="s">
        <v>85</v>
      </c>
      <c r="AY170" s="26" t="s">
        <v>208</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300</v>
      </c>
      <c r="BM170" s="26" t="s">
        <v>3752</v>
      </c>
    </row>
    <row r="171" spans="2:65" s="1" customFormat="1" ht="25.5" customHeight="1">
      <c r="B171" s="48"/>
      <c r="C171" s="236" t="s">
        <v>543</v>
      </c>
      <c r="D171" s="236" t="s">
        <v>210</v>
      </c>
      <c r="E171" s="237" t="s">
        <v>3753</v>
      </c>
      <c r="F171" s="238" t="s">
        <v>3754</v>
      </c>
      <c r="G171" s="239" t="s">
        <v>3751</v>
      </c>
      <c r="H171" s="240">
        <v>3</v>
      </c>
      <c r="I171" s="241"/>
      <c r="J171" s="242">
        <f>ROUND(I171*H171,2)</f>
        <v>0</v>
      </c>
      <c r="K171" s="238" t="s">
        <v>214</v>
      </c>
      <c r="L171" s="74"/>
      <c r="M171" s="243" t="s">
        <v>22</v>
      </c>
      <c r="N171" s="244" t="s">
        <v>47</v>
      </c>
      <c r="O171" s="49"/>
      <c r="P171" s="245">
        <f>O171*H171</f>
        <v>0</v>
      </c>
      <c r="Q171" s="245">
        <v>0.00329</v>
      </c>
      <c r="R171" s="245">
        <f>Q171*H171</f>
        <v>0.00987</v>
      </c>
      <c r="S171" s="245">
        <v>0</v>
      </c>
      <c r="T171" s="246">
        <f>S171*H171</f>
        <v>0</v>
      </c>
      <c r="AR171" s="26" t="s">
        <v>300</v>
      </c>
      <c r="AT171" s="26" t="s">
        <v>210</v>
      </c>
      <c r="AU171" s="26" t="s">
        <v>85</v>
      </c>
      <c r="AY171" s="26" t="s">
        <v>208</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300</v>
      </c>
      <c r="BM171" s="26" t="s">
        <v>3755</v>
      </c>
    </row>
    <row r="172" spans="2:65" s="1" customFormat="1" ht="38.25" customHeight="1">
      <c r="B172" s="48"/>
      <c r="C172" s="236" t="s">
        <v>547</v>
      </c>
      <c r="D172" s="236" t="s">
        <v>210</v>
      </c>
      <c r="E172" s="237" t="s">
        <v>3756</v>
      </c>
      <c r="F172" s="238" t="s">
        <v>3757</v>
      </c>
      <c r="G172" s="239" t="s">
        <v>2043</v>
      </c>
      <c r="H172" s="307"/>
      <c r="I172" s="241"/>
      <c r="J172" s="242">
        <f>ROUND(I172*H172,2)</f>
        <v>0</v>
      </c>
      <c r="K172" s="238" t="s">
        <v>214</v>
      </c>
      <c r="L172" s="74"/>
      <c r="M172" s="243" t="s">
        <v>22</v>
      </c>
      <c r="N172" s="244" t="s">
        <v>47</v>
      </c>
      <c r="O172" s="49"/>
      <c r="P172" s="245">
        <f>O172*H172</f>
        <v>0</v>
      </c>
      <c r="Q172" s="245">
        <v>0</v>
      </c>
      <c r="R172" s="245">
        <f>Q172*H172</f>
        <v>0</v>
      </c>
      <c r="S172" s="245">
        <v>0</v>
      </c>
      <c r="T172" s="246">
        <f>S172*H172</f>
        <v>0</v>
      </c>
      <c r="AR172" s="26" t="s">
        <v>300</v>
      </c>
      <c r="AT172" s="26" t="s">
        <v>210</v>
      </c>
      <c r="AU172" s="26" t="s">
        <v>85</v>
      </c>
      <c r="AY172" s="26" t="s">
        <v>208</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300</v>
      </c>
      <c r="BM172" s="26" t="s">
        <v>3758</v>
      </c>
    </row>
    <row r="173" spans="2:47" s="1" customFormat="1" ht="13.5">
      <c r="B173" s="48"/>
      <c r="C173" s="76"/>
      <c r="D173" s="248" t="s">
        <v>216</v>
      </c>
      <c r="E173" s="76"/>
      <c r="F173" s="249" t="s">
        <v>2154</v>
      </c>
      <c r="G173" s="76"/>
      <c r="H173" s="76"/>
      <c r="I173" s="206"/>
      <c r="J173" s="76"/>
      <c r="K173" s="76"/>
      <c r="L173" s="74"/>
      <c r="M173" s="250"/>
      <c r="N173" s="49"/>
      <c r="O173" s="49"/>
      <c r="P173" s="49"/>
      <c r="Q173" s="49"/>
      <c r="R173" s="49"/>
      <c r="S173" s="49"/>
      <c r="T173" s="97"/>
      <c r="AT173" s="26" t="s">
        <v>216</v>
      </c>
      <c r="AU173" s="26" t="s">
        <v>85</v>
      </c>
    </row>
    <row r="174" spans="2:63" s="11" customFormat="1" ht="29.85" customHeight="1">
      <c r="B174" s="220"/>
      <c r="C174" s="221"/>
      <c r="D174" s="222" t="s">
        <v>75</v>
      </c>
      <c r="E174" s="234" t="s">
        <v>3759</v>
      </c>
      <c r="F174" s="234" t="s">
        <v>3760</v>
      </c>
      <c r="G174" s="221"/>
      <c r="H174" s="221"/>
      <c r="I174" s="224"/>
      <c r="J174" s="235">
        <f>BK174</f>
        <v>0</v>
      </c>
      <c r="K174" s="221"/>
      <c r="L174" s="226"/>
      <c r="M174" s="227"/>
      <c r="N174" s="228"/>
      <c r="O174" s="228"/>
      <c r="P174" s="229">
        <f>SUM(P175:P196)</f>
        <v>0</v>
      </c>
      <c r="Q174" s="228"/>
      <c r="R174" s="229">
        <f>SUM(R175:R196)</f>
        <v>2.0681100000000003</v>
      </c>
      <c r="S174" s="228"/>
      <c r="T174" s="230">
        <f>SUM(T175:T196)</f>
        <v>0</v>
      </c>
      <c r="AR174" s="231" t="s">
        <v>85</v>
      </c>
      <c r="AT174" s="232" t="s">
        <v>75</v>
      </c>
      <c r="AU174" s="232" t="s">
        <v>18</v>
      </c>
      <c r="AY174" s="231" t="s">
        <v>208</v>
      </c>
      <c r="BK174" s="233">
        <f>SUM(BK175:BK196)</f>
        <v>0</v>
      </c>
    </row>
    <row r="175" spans="2:65" s="1" customFormat="1" ht="16.5" customHeight="1">
      <c r="B175" s="48"/>
      <c r="C175" s="236" t="s">
        <v>553</v>
      </c>
      <c r="D175" s="236" t="s">
        <v>210</v>
      </c>
      <c r="E175" s="237" t="s">
        <v>3761</v>
      </c>
      <c r="F175" s="238" t="s">
        <v>3762</v>
      </c>
      <c r="G175" s="239" t="s">
        <v>269</v>
      </c>
      <c r="H175" s="240">
        <v>10</v>
      </c>
      <c r="I175" s="241"/>
      <c r="J175" s="242">
        <f>ROUND(I175*H175,2)</f>
        <v>0</v>
      </c>
      <c r="K175" s="238" t="s">
        <v>214</v>
      </c>
      <c r="L175" s="74"/>
      <c r="M175" s="243" t="s">
        <v>22</v>
      </c>
      <c r="N175" s="244" t="s">
        <v>47</v>
      </c>
      <c r="O175" s="49"/>
      <c r="P175" s="245">
        <f>O175*H175</f>
        <v>0</v>
      </c>
      <c r="Q175" s="245">
        <v>0.00493</v>
      </c>
      <c r="R175" s="245">
        <f>Q175*H175</f>
        <v>0.049300000000000004</v>
      </c>
      <c r="S175" s="245">
        <v>0</v>
      </c>
      <c r="T175" s="246">
        <f>S175*H175</f>
        <v>0</v>
      </c>
      <c r="AR175" s="26" t="s">
        <v>300</v>
      </c>
      <c r="AT175" s="26" t="s">
        <v>210</v>
      </c>
      <c r="AU175" s="26" t="s">
        <v>85</v>
      </c>
      <c r="AY175" s="26" t="s">
        <v>208</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300</v>
      </c>
      <c r="BM175" s="26" t="s">
        <v>3763</v>
      </c>
    </row>
    <row r="176" spans="2:47" s="1" customFormat="1" ht="13.5">
      <c r="B176" s="48"/>
      <c r="C176" s="76"/>
      <c r="D176" s="248" t="s">
        <v>216</v>
      </c>
      <c r="E176" s="76"/>
      <c r="F176" s="249" t="s">
        <v>3764</v>
      </c>
      <c r="G176" s="76"/>
      <c r="H176" s="76"/>
      <c r="I176" s="206"/>
      <c r="J176" s="76"/>
      <c r="K176" s="76"/>
      <c r="L176" s="74"/>
      <c r="M176" s="250"/>
      <c r="N176" s="49"/>
      <c r="O176" s="49"/>
      <c r="P176" s="49"/>
      <c r="Q176" s="49"/>
      <c r="R176" s="49"/>
      <c r="S176" s="49"/>
      <c r="T176" s="97"/>
      <c r="AT176" s="26" t="s">
        <v>216</v>
      </c>
      <c r="AU176" s="26" t="s">
        <v>85</v>
      </c>
    </row>
    <row r="177" spans="2:65" s="1" customFormat="1" ht="16.5" customHeight="1">
      <c r="B177" s="48"/>
      <c r="C177" s="236" t="s">
        <v>559</v>
      </c>
      <c r="D177" s="236" t="s">
        <v>210</v>
      </c>
      <c r="E177" s="237" t="s">
        <v>3765</v>
      </c>
      <c r="F177" s="238" t="s">
        <v>3766</v>
      </c>
      <c r="G177" s="239" t="s">
        <v>269</v>
      </c>
      <c r="H177" s="240">
        <v>10</v>
      </c>
      <c r="I177" s="241"/>
      <c r="J177" s="242">
        <f>ROUND(I177*H177,2)</f>
        <v>0</v>
      </c>
      <c r="K177" s="238" t="s">
        <v>214</v>
      </c>
      <c r="L177" s="74"/>
      <c r="M177" s="243" t="s">
        <v>22</v>
      </c>
      <c r="N177" s="244" t="s">
        <v>47</v>
      </c>
      <c r="O177" s="49"/>
      <c r="P177" s="245">
        <f>O177*H177</f>
        <v>0</v>
      </c>
      <c r="Q177" s="245">
        <v>0.00759</v>
      </c>
      <c r="R177" s="245">
        <f>Q177*H177</f>
        <v>0.07590000000000001</v>
      </c>
      <c r="S177" s="245">
        <v>0</v>
      </c>
      <c r="T177" s="246">
        <f>S177*H177</f>
        <v>0</v>
      </c>
      <c r="AR177" s="26" t="s">
        <v>300</v>
      </c>
      <c r="AT177" s="26" t="s">
        <v>210</v>
      </c>
      <c r="AU177" s="26" t="s">
        <v>85</v>
      </c>
      <c r="AY177" s="26" t="s">
        <v>208</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300</v>
      </c>
      <c r="BM177" s="26" t="s">
        <v>3767</v>
      </c>
    </row>
    <row r="178" spans="2:47" s="1" customFormat="1" ht="13.5">
      <c r="B178" s="48"/>
      <c r="C178" s="76"/>
      <c r="D178" s="248" t="s">
        <v>216</v>
      </c>
      <c r="E178" s="76"/>
      <c r="F178" s="249" t="s">
        <v>3764</v>
      </c>
      <c r="G178" s="76"/>
      <c r="H178" s="76"/>
      <c r="I178" s="206"/>
      <c r="J178" s="76"/>
      <c r="K178" s="76"/>
      <c r="L178" s="74"/>
      <c r="M178" s="250"/>
      <c r="N178" s="49"/>
      <c r="O178" s="49"/>
      <c r="P178" s="49"/>
      <c r="Q178" s="49"/>
      <c r="R178" s="49"/>
      <c r="S178" s="49"/>
      <c r="T178" s="97"/>
      <c r="AT178" s="26" t="s">
        <v>216</v>
      </c>
      <c r="AU178" s="26" t="s">
        <v>85</v>
      </c>
    </row>
    <row r="179" spans="2:65" s="1" customFormat="1" ht="25.5" customHeight="1">
      <c r="B179" s="48"/>
      <c r="C179" s="236" t="s">
        <v>568</v>
      </c>
      <c r="D179" s="236" t="s">
        <v>210</v>
      </c>
      <c r="E179" s="237" t="s">
        <v>3768</v>
      </c>
      <c r="F179" s="238" t="s">
        <v>3769</v>
      </c>
      <c r="G179" s="239" t="s">
        <v>269</v>
      </c>
      <c r="H179" s="240">
        <v>85</v>
      </c>
      <c r="I179" s="241"/>
      <c r="J179" s="242">
        <f>ROUND(I179*H179,2)</f>
        <v>0</v>
      </c>
      <c r="K179" s="238" t="s">
        <v>214</v>
      </c>
      <c r="L179" s="74"/>
      <c r="M179" s="243" t="s">
        <v>22</v>
      </c>
      <c r="N179" s="244" t="s">
        <v>47</v>
      </c>
      <c r="O179" s="49"/>
      <c r="P179" s="245">
        <f>O179*H179</f>
        <v>0</v>
      </c>
      <c r="Q179" s="245">
        <v>0.00074</v>
      </c>
      <c r="R179" s="245">
        <f>Q179*H179</f>
        <v>0.0629</v>
      </c>
      <c r="S179" s="245">
        <v>0</v>
      </c>
      <c r="T179" s="246">
        <f>S179*H179</f>
        <v>0</v>
      </c>
      <c r="AR179" s="26" t="s">
        <v>300</v>
      </c>
      <c r="AT179" s="26" t="s">
        <v>210</v>
      </c>
      <c r="AU179" s="26" t="s">
        <v>85</v>
      </c>
      <c r="AY179" s="26" t="s">
        <v>208</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300</v>
      </c>
      <c r="BM179" s="26" t="s">
        <v>3770</v>
      </c>
    </row>
    <row r="180" spans="2:65" s="1" customFormat="1" ht="16.5" customHeight="1">
      <c r="B180" s="48"/>
      <c r="C180" s="286" t="s">
        <v>574</v>
      </c>
      <c r="D180" s="286" t="s">
        <v>468</v>
      </c>
      <c r="E180" s="287" t="s">
        <v>3771</v>
      </c>
      <c r="F180" s="288" t="s">
        <v>3772</v>
      </c>
      <c r="G180" s="289" t="s">
        <v>269</v>
      </c>
      <c r="H180" s="290">
        <v>93.5</v>
      </c>
      <c r="I180" s="291"/>
      <c r="J180" s="292">
        <f>ROUND(I180*H180,2)</f>
        <v>0</v>
      </c>
      <c r="K180" s="288" t="s">
        <v>22</v>
      </c>
      <c r="L180" s="293"/>
      <c r="M180" s="294" t="s">
        <v>22</v>
      </c>
      <c r="N180" s="295" t="s">
        <v>47</v>
      </c>
      <c r="O180" s="49"/>
      <c r="P180" s="245">
        <f>O180*H180</f>
        <v>0</v>
      </c>
      <c r="Q180" s="245">
        <v>0.01122</v>
      </c>
      <c r="R180" s="245">
        <f>Q180*H180</f>
        <v>1.0490700000000002</v>
      </c>
      <c r="S180" s="245">
        <v>0</v>
      </c>
      <c r="T180" s="246">
        <f>S180*H180</f>
        <v>0</v>
      </c>
      <c r="AR180" s="26" t="s">
        <v>559</v>
      </c>
      <c r="AT180" s="26" t="s">
        <v>468</v>
      </c>
      <c r="AU180" s="26" t="s">
        <v>85</v>
      </c>
      <c r="AY180" s="26" t="s">
        <v>208</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300</v>
      </c>
      <c r="BM180" s="26" t="s">
        <v>3773</v>
      </c>
    </row>
    <row r="181" spans="2:51" s="12" customFormat="1" ht="13.5">
      <c r="B181" s="251"/>
      <c r="C181" s="252"/>
      <c r="D181" s="248" t="s">
        <v>218</v>
      </c>
      <c r="E181" s="252"/>
      <c r="F181" s="254" t="s">
        <v>3774</v>
      </c>
      <c r="G181" s="252"/>
      <c r="H181" s="255">
        <v>93.5</v>
      </c>
      <c r="I181" s="256"/>
      <c r="J181" s="252"/>
      <c r="K181" s="252"/>
      <c r="L181" s="257"/>
      <c r="M181" s="258"/>
      <c r="N181" s="259"/>
      <c r="O181" s="259"/>
      <c r="P181" s="259"/>
      <c r="Q181" s="259"/>
      <c r="R181" s="259"/>
      <c r="S181" s="259"/>
      <c r="T181" s="260"/>
      <c r="AT181" s="261" t="s">
        <v>218</v>
      </c>
      <c r="AU181" s="261" t="s">
        <v>85</v>
      </c>
      <c r="AV181" s="12" t="s">
        <v>85</v>
      </c>
      <c r="AW181" s="12" t="s">
        <v>6</v>
      </c>
      <c r="AX181" s="12" t="s">
        <v>18</v>
      </c>
      <c r="AY181" s="261" t="s">
        <v>208</v>
      </c>
    </row>
    <row r="182" spans="2:65" s="1" customFormat="1" ht="25.5" customHeight="1">
      <c r="B182" s="48"/>
      <c r="C182" s="236" t="s">
        <v>581</v>
      </c>
      <c r="D182" s="236" t="s">
        <v>210</v>
      </c>
      <c r="E182" s="237" t="s">
        <v>3775</v>
      </c>
      <c r="F182" s="238" t="s">
        <v>3776</v>
      </c>
      <c r="G182" s="239" t="s">
        <v>269</v>
      </c>
      <c r="H182" s="240">
        <v>550</v>
      </c>
      <c r="I182" s="241"/>
      <c r="J182" s="242">
        <f>ROUND(I182*H182,2)</f>
        <v>0</v>
      </c>
      <c r="K182" s="238" t="s">
        <v>214</v>
      </c>
      <c r="L182" s="74"/>
      <c r="M182" s="243" t="s">
        <v>22</v>
      </c>
      <c r="N182" s="244" t="s">
        <v>47</v>
      </c>
      <c r="O182" s="49"/>
      <c r="P182" s="245">
        <f>O182*H182</f>
        <v>0</v>
      </c>
      <c r="Q182" s="245">
        <v>0.00045</v>
      </c>
      <c r="R182" s="245">
        <f>Q182*H182</f>
        <v>0.2475</v>
      </c>
      <c r="S182" s="245">
        <v>0</v>
      </c>
      <c r="T182" s="246">
        <f>S182*H182</f>
        <v>0</v>
      </c>
      <c r="AR182" s="26" t="s">
        <v>300</v>
      </c>
      <c r="AT182" s="26" t="s">
        <v>210</v>
      </c>
      <c r="AU182" s="26" t="s">
        <v>85</v>
      </c>
      <c r="AY182" s="26" t="s">
        <v>208</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300</v>
      </c>
      <c r="BM182" s="26" t="s">
        <v>3777</v>
      </c>
    </row>
    <row r="183" spans="2:51" s="12" customFormat="1" ht="13.5">
      <c r="B183" s="251"/>
      <c r="C183" s="252"/>
      <c r="D183" s="248" t="s">
        <v>218</v>
      </c>
      <c r="E183" s="253" t="s">
        <v>22</v>
      </c>
      <c r="F183" s="254" t="s">
        <v>3702</v>
      </c>
      <c r="G183" s="252"/>
      <c r="H183" s="255">
        <v>550</v>
      </c>
      <c r="I183" s="256"/>
      <c r="J183" s="252"/>
      <c r="K183" s="252"/>
      <c r="L183" s="257"/>
      <c r="M183" s="258"/>
      <c r="N183" s="259"/>
      <c r="O183" s="259"/>
      <c r="P183" s="259"/>
      <c r="Q183" s="259"/>
      <c r="R183" s="259"/>
      <c r="S183" s="259"/>
      <c r="T183" s="260"/>
      <c r="AT183" s="261" t="s">
        <v>218</v>
      </c>
      <c r="AU183" s="261" t="s">
        <v>85</v>
      </c>
      <c r="AV183" s="12" t="s">
        <v>85</v>
      </c>
      <c r="AW183" s="12" t="s">
        <v>39</v>
      </c>
      <c r="AX183" s="12" t="s">
        <v>18</v>
      </c>
      <c r="AY183" s="261" t="s">
        <v>208</v>
      </c>
    </row>
    <row r="184" spans="2:65" s="1" customFormat="1" ht="25.5" customHeight="1">
      <c r="B184" s="48"/>
      <c r="C184" s="236" t="s">
        <v>587</v>
      </c>
      <c r="D184" s="236" t="s">
        <v>210</v>
      </c>
      <c r="E184" s="237" t="s">
        <v>3778</v>
      </c>
      <c r="F184" s="238" t="s">
        <v>3779</v>
      </c>
      <c r="G184" s="239" t="s">
        <v>269</v>
      </c>
      <c r="H184" s="240">
        <v>240</v>
      </c>
      <c r="I184" s="241"/>
      <c r="J184" s="242">
        <f>ROUND(I184*H184,2)</f>
        <v>0</v>
      </c>
      <c r="K184" s="238" t="s">
        <v>214</v>
      </c>
      <c r="L184" s="74"/>
      <c r="M184" s="243" t="s">
        <v>22</v>
      </c>
      <c r="N184" s="244" t="s">
        <v>47</v>
      </c>
      <c r="O184" s="49"/>
      <c r="P184" s="245">
        <f>O184*H184</f>
        <v>0</v>
      </c>
      <c r="Q184" s="245">
        <v>0.00056</v>
      </c>
      <c r="R184" s="245">
        <f>Q184*H184</f>
        <v>0.1344</v>
      </c>
      <c r="S184" s="245">
        <v>0</v>
      </c>
      <c r="T184" s="246">
        <f>S184*H184</f>
        <v>0</v>
      </c>
      <c r="AR184" s="26" t="s">
        <v>300</v>
      </c>
      <c r="AT184" s="26" t="s">
        <v>210</v>
      </c>
      <c r="AU184" s="26" t="s">
        <v>85</v>
      </c>
      <c r="AY184" s="26" t="s">
        <v>208</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300</v>
      </c>
      <c r="BM184" s="26" t="s">
        <v>3780</v>
      </c>
    </row>
    <row r="185" spans="2:51" s="12" customFormat="1" ht="13.5">
      <c r="B185" s="251"/>
      <c r="C185" s="252"/>
      <c r="D185" s="248" t="s">
        <v>218</v>
      </c>
      <c r="E185" s="253" t="s">
        <v>22</v>
      </c>
      <c r="F185" s="254" t="s">
        <v>2273</v>
      </c>
      <c r="G185" s="252"/>
      <c r="H185" s="255">
        <v>240</v>
      </c>
      <c r="I185" s="256"/>
      <c r="J185" s="252"/>
      <c r="K185" s="252"/>
      <c r="L185" s="257"/>
      <c r="M185" s="258"/>
      <c r="N185" s="259"/>
      <c r="O185" s="259"/>
      <c r="P185" s="259"/>
      <c r="Q185" s="259"/>
      <c r="R185" s="259"/>
      <c r="S185" s="259"/>
      <c r="T185" s="260"/>
      <c r="AT185" s="261" t="s">
        <v>218</v>
      </c>
      <c r="AU185" s="261" t="s">
        <v>85</v>
      </c>
      <c r="AV185" s="12" t="s">
        <v>85</v>
      </c>
      <c r="AW185" s="12" t="s">
        <v>39</v>
      </c>
      <c r="AX185" s="12" t="s">
        <v>18</v>
      </c>
      <c r="AY185" s="261" t="s">
        <v>208</v>
      </c>
    </row>
    <row r="186" spans="2:65" s="1" customFormat="1" ht="38.25" customHeight="1">
      <c r="B186" s="48"/>
      <c r="C186" s="236" t="s">
        <v>601</v>
      </c>
      <c r="D186" s="236" t="s">
        <v>210</v>
      </c>
      <c r="E186" s="237" t="s">
        <v>3781</v>
      </c>
      <c r="F186" s="238" t="s">
        <v>3782</v>
      </c>
      <c r="G186" s="239" t="s">
        <v>269</v>
      </c>
      <c r="H186" s="240">
        <v>340</v>
      </c>
      <c r="I186" s="241"/>
      <c r="J186" s="242">
        <f>ROUND(I186*H186,2)</f>
        <v>0</v>
      </c>
      <c r="K186" s="238" t="s">
        <v>214</v>
      </c>
      <c r="L186" s="74"/>
      <c r="M186" s="243" t="s">
        <v>22</v>
      </c>
      <c r="N186" s="244" t="s">
        <v>47</v>
      </c>
      <c r="O186" s="49"/>
      <c r="P186" s="245">
        <f>O186*H186</f>
        <v>0</v>
      </c>
      <c r="Q186" s="245">
        <v>0.00069</v>
      </c>
      <c r="R186" s="245">
        <f>Q186*H186</f>
        <v>0.23459999999999998</v>
      </c>
      <c r="S186" s="245">
        <v>0</v>
      </c>
      <c r="T186" s="246">
        <f>S186*H186</f>
        <v>0</v>
      </c>
      <c r="AR186" s="26" t="s">
        <v>300</v>
      </c>
      <c r="AT186" s="26" t="s">
        <v>210</v>
      </c>
      <c r="AU186" s="26" t="s">
        <v>85</v>
      </c>
      <c r="AY186" s="26" t="s">
        <v>208</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300</v>
      </c>
      <c r="BM186" s="26" t="s">
        <v>3783</v>
      </c>
    </row>
    <row r="187" spans="2:51" s="12" customFormat="1" ht="13.5">
      <c r="B187" s="251"/>
      <c r="C187" s="252"/>
      <c r="D187" s="248" t="s">
        <v>218</v>
      </c>
      <c r="E187" s="253" t="s">
        <v>22</v>
      </c>
      <c r="F187" s="254" t="s">
        <v>2937</v>
      </c>
      <c r="G187" s="252"/>
      <c r="H187" s="255">
        <v>340</v>
      </c>
      <c r="I187" s="256"/>
      <c r="J187" s="252"/>
      <c r="K187" s="252"/>
      <c r="L187" s="257"/>
      <c r="M187" s="258"/>
      <c r="N187" s="259"/>
      <c r="O187" s="259"/>
      <c r="P187" s="259"/>
      <c r="Q187" s="259"/>
      <c r="R187" s="259"/>
      <c r="S187" s="259"/>
      <c r="T187" s="260"/>
      <c r="AT187" s="261" t="s">
        <v>218</v>
      </c>
      <c r="AU187" s="261" t="s">
        <v>85</v>
      </c>
      <c r="AV187" s="12" t="s">
        <v>85</v>
      </c>
      <c r="AW187" s="12" t="s">
        <v>39</v>
      </c>
      <c r="AX187" s="12" t="s">
        <v>18</v>
      </c>
      <c r="AY187" s="261" t="s">
        <v>208</v>
      </c>
    </row>
    <row r="188" spans="2:65" s="1" customFormat="1" ht="38.25" customHeight="1">
      <c r="B188" s="48"/>
      <c r="C188" s="236" t="s">
        <v>605</v>
      </c>
      <c r="D188" s="236" t="s">
        <v>210</v>
      </c>
      <c r="E188" s="237" t="s">
        <v>3784</v>
      </c>
      <c r="F188" s="238" t="s">
        <v>3785</v>
      </c>
      <c r="G188" s="239" t="s">
        <v>269</v>
      </c>
      <c r="H188" s="240">
        <v>40</v>
      </c>
      <c r="I188" s="241"/>
      <c r="J188" s="242">
        <f>ROUND(I188*H188,2)</f>
        <v>0</v>
      </c>
      <c r="K188" s="238" t="s">
        <v>214</v>
      </c>
      <c r="L188" s="74"/>
      <c r="M188" s="243" t="s">
        <v>22</v>
      </c>
      <c r="N188" s="244" t="s">
        <v>47</v>
      </c>
      <c r="O188" s="49"/>
      <c r="P188" s="245">
        <f>O188*H188</f>
        <v>0</v>
      </c>
      <c r="Q188" s="245">
        <v>0.00104</v>
      </c>
      <c r="R188" s="245">
        <f>Q188*H188</f>
        <v>0.0416</v>
      </c>
      <c r="S188" s="245">
        <v>0</v>
      </c>
      <c r="T188" s="246">
        <f>S188*H188</f>
        <v>0</v>
      </c>
      <c r="AR188" s="26" t="s">
        <v>300</v>
      </c>
      <c r="AT188" s="26" t="s">
        <v>210</v>
      </c>
      <c r="AU188" s="26" t="s">
        <v>85</v>
      </c>
      <c r="AY188" s="26" t="s">
        <v>208</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300</v>
      </c>
      <c r="BM188" s="26" t="s">
        <v>3786</v>
      </c>
    </row>
    <row r="189" spans="2:51" s="12" customFormat="1" ht="13.5">
      <c r="B189" s="251"/>
      <c r="C189" s="252"/>
      <c r="D189" s="248" t="s">
        <v>218</v>
      </c>
      <c r="E189" s="253" t="s">
        <v>22</v>
      </c>
      <c r="F189" s="254" t="s">
        <v>619</v>
      </c>
      <c r="G189" s="252"/>
      <c r="H189" s="255">
        <v>40</v>
      </c>
      <c r="I189" s="256"/>
      <c r="J189" s="252"/>
      <c r="K189" s="252"/>
      <c r="L189" s="257"/>
      <c r="M189" s="258"/>
      <c r="N189" s="259"/>
      <c r="O189" s="259"/>
      <c r="P189" s="259"/>
      <c r="Q189" s="259"/>
      <c r="R189" s="259"/>
      <c r="S189" s="259"/>
      <c r="T189" s="260"/>
      <c r="AT189" s="261" t="s">
        <v>218</v>
      </c>
      <c r="AU189" s="261" t="s">
        <v>85</v>
      </c>
      <c r="AV189" s="12" t="s">
        <v>85</v>
      </c>
      <c r="AW189" s="12" t="s">
        <v>39</v>
      </c>
      <c r="AX189" s="12" t="s">
        <v>18</v>
      </c>
      <c r="AY189" s="261" t="s">
        <v>208</v>
      </c>
    </row>
    <row r="190" spans="2:65" s="1" customFormat="1" ht="38.25" customHeight="1">
      <c r="B190" s="48"/>
      <c r="C190" s="236" t="s">
        <v>611</v>
      </c>
      <c r="D190" s="236" t="s">
        <v>210</v>
      </c>
      <c r="E190" s="237" t="s">
        <v>3787</v>
      </c>
      <c r="F190" s="238" t="s">
        <v>3788</v>
      </c>
      <c r="G190" s="239" t="s">
        <v>269</v>
      </c>
      <c r="H190" s="240">
        <v>95</v>
      </c>
      <c r="I190" s="241"/>
      <c r="J190" s="242">
        <f>ROUND(I190*H190,2)</f>
        <v>0</v>
      </c>
      <c r="K190" s="238" t="s">
        <v>214</v>
      </c>
      <c r="L190" s="74"/>
      <c r="M190" s="243" t="s">
        <v>22</v>
      </c>
      <c r="N190" s="244" t="s">
        <v>47</v>
      </c>
      <c r="O190" s="49"/>
      <c r="P190" s="245">
        <f>O190*H190</f>
        <v>0</v>
      </c>
      <c r="Q190" s="245">
        <v>0.00158</v>
      </c>
      <c r="R190" s="245">
        <f>Q190*H190</f>
        <v>0.1501</v>
      </c>
      <c r="S190" s="245">
        <v>0</v>
      </c>
      <c r="T190" s="246">
        <f>S190*H190</f>
        <v>0</v>
      </c>
      <c r="AR190" s="26" t="s">
        <v>300</v>
      </c>
      <c r="AT190" s="26" t="s">
        <v>210</v>
      </c>
      <c r="AU190" s="26" t="s">
        <v>85</v>
      </c>
      <c r="AY190" s="26" t="s">
        <v>208</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300</v>
      </c>
      <c r="BM190" s="26" t="s">
        <v>3789</v>
      </c>
    </row>
    <row r="191" spans="2:51" s="12" customFormat="1" ht="13.5">
      <c r="B191" s="251"/>
      <c r="C191" s="252"/>
      <c r="D191" s="248" t="s">
        <v>218</v>
      </c>
      <c r="E191" s="253" t="s">
        <v>22</v>
      </c>
      <c r="F191" s="254" t="s">
        <v>1137</v>
      </c>
      <c r="G191" s="252"/>
      <c r="H191" s="255">
        <v>95</v>
      </c>
      <c r="I191" s="256"/>
      <c r="J191" s="252"/>
      <c r="K191" s="252"/>
      <c r="L191" s="257"/>
      <c r="M191" s="258"/>
      <c r="N191" s="259"/>
      <c r="O191" s="259"/>
      <c r="P191" s="259"/>
      <c r="Q191" s="259"/>
      <c r="R191" s="259"/>
      <c r="S191" s="259"/>
      <c r="T191" s="260"/>
      <c r="AT191" s="261" t="s">
        <v>218</v>
      </c>
      <c r="AU191" s="261" t="s">
        <v>85</v>
      </c>
      <c r="AV191" s="12" t="s">
        <v>85</v>
      </c>
      <c r="AW191" s="12" t="s">
        <v>39</v>
      </c>
      <c r="AX191" s="12" t="s">
        <v>18</v>
      </c>
      <c r="AY191" s="261" t="s">
        <v>208</v>
      </c>
    </row>
    <row r="192" spans="2:65" s="1" customFormat="1" ht="25.5" customHeight="1">
      <c r="B192" s="48"/>
      <c r="C192" s="236" t="s">
        <v>619</v>
      </c>
      <c r="D192" s="236" t="s">
        <v>210</v>
      </c>
      <c r="E192" s="237" t="s">
        <v>3790</v>
      </c>
      <c r="F192" s="238" t="s">
        <v>3791</v>
      </c>
      <c r="G192" s="239" t="s">
        <v>227</v>
      </c>
      <c r="H192" s="240">
        <v>4</v>
      </c>
      <c r="I192" s="241"/>
      <c r="J192" s="242">
        <f>ROUND(I192*H192,2)</f>
        <v>0</v>
      </c>
      <c r="K192" s="238" t="s">
        <v>214</v>
      </c>
      <c r="L192" s="74"/>
      <c r="M192" s="243" t="s">
        <v>22</v>
      </c>
      <c r="N192" s="244" t="s">
        <v>47</v>
      </c>
      <c r="O192" s="49"/>
      <c r="P192" s="245">
        <f>O192*H192</f>
        <v>0</v>
      </c>
      <c r="Q192" s="245">
        <v>0.00204</v>
      </c>
      <c r="R192" s="245">
        <f>Q192*H192</f>
        <v>0.00816</v>
      </c>
      <c r="S192" s="245">
        <v>0</v>
      </c>
      <c r="T192" s="246">
        <f>S192*H192</f>
        <v>0</v>
      </c>
      <c r="AR192" s="26" t="s">
        <v>300</v>
      </c>
      <c r="AT192" s="26" t="s">
        <v>210</v>
      </c>
      <c r="AU192" s="26" t="s">
        <v>85</v>
      </c>
      <c r="AY192" s="26" t="s">
        <v>208</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300</v>
      </c>
      <c r="BM192" s="26" t="s">
        <v>3792</v>
      </c>
    </row>
    <row r="193" spans="2:65" s="1" customFormat="1" ht="25.5" customHeight="1">
      <c r="B193" s="48"/>
      <c r="C193" s="236" t="s">
        <v>624</v>
      </c>
      <c r="D193" s="236" t="s">
        <v>210</v>
      </c>
      <c r="E193" s="237" t="s">
        <v>3793</v>
      </c>
      <c r="F193" s="238" t="s">
        <v>3794</v>
      </c>
      <c r="G193" s="239" t="s">
        <v>227</v>
      </c>
      <c r="H193" s="240">
        <v>2</v>
      </c>
      <c r="I193" s="241"/>
      <c r="J193" s="242">
        <f>ROUND(I193*H193,2)</f>
        <v>0</v>
      </c>
      <c r="K193" s="238" t="s">
        <v>214</v>
      </c>
      <c r="L193" s="74"/>
      <c r="M193" s="243" t="s">
        <v>22</v>
      </c>
      <c r="N193" s="244" t="s">
        <v>47</v>
      </c>
      <c r="O193" s="49"/>
      <c r="P193" s="245">
        <f>O193*H193</f>
        <v>0</v>
      </c>
      <c r="Q193" s="245">
        <v>0.00221</v>
      </c>
      <c r="R193" s="245">
        <f>Q193*H193</f>
        <v>0.00442</v>
      </c>
      <c r="S193" s="245">
        <v>0</v>
      </c>
      <c r="T193" s="246">
        <f>S193*H193</f>
        <v>0</v>
      </c>
      <c r="AR193" s="26" t="s">
        <v>300</v>
      </c>
      <c r="AT193" s="26" t="s">
        <v>210</v>
      </c>
      <c r="AU193" s="26" t="s">
        <v>85</v>
      </c>
      <c r="AY193" s="26" t="s">
        <v>208</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300</v>
      </c>
      <c r="BM193" s="26" t="s">
        <v>3795</v>
      </c>
    </row>
    <row r="194" spans="2:65" s="1" customFormat="1" ht="25.5" customHeight="1">
      <c r="B194" s="48"/>
      <c r="C194" s="236" t="s">
        <v>631</v>
      </c>
      <c r="D194" s="236" t="s">
        <v>210</v>
      </c>
      <c r="E194" s="237" t="s">
        <v>3796</v>
      </c>
      <c r="F194" s="238" t="s">
        <v>3797</v>
      </c>
      <c r="G194" s="239" t="s">
        <v>227</v>
      </c>
      <c r="H194" s="240">
        <v>4</v>
      </c>
      <c r="I194" s="241"/>
      <c r="J194" s="242">
        <f>ROUND(I194*H194,2)</f>
        <v>0</v>
      </c>
      <c r="K194" s="238" t="s">
        <v>214</v>
      </c>
      <c r="L194" s="74"/>
      <c r="M194" s="243" t="s">
        <v>22</v>
      </c>
      <c r="N194" s="244" t="s">
        <v>47</v>
      </c>
      <c r="O194" s="49"/>
      <c r="P194" s="245">
        <f>O194*H194</f>
        <v>0</v>
      </c>
      <c r="Q194" s="245">
        <v>0.00254</v>
      </c>
      <c r="R194" s="245">
        <f>Q194*H194</f>
        <v>0.01016</v>
      </c>
      <c r="S194" s="245">
        <v>0</v>
      </c>
      <c r="T194" s="246">
        <f>S194*H194</f>
        <v>0</v>
      </c>
      <c r="AR194" s="26" t="s">
        <v>300</v>
      </c>
      <c r="AT194" s="26" t="s">
        <v>210</v>
      </c>
      <c r="AU194" s="26" t="s">
        <v>85</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300</v>
      </c>
      <c r="BM194" s="26" t="s">
        <v>3798</v>
      </c>
    </row>
    <row r="195" spans="2:65" s="1" customFormat="1" ht="38.25" customHeight="1">
      <c r="B195" s="48"/>
      <c r="C195" s="236" t="s">
        <v>637</v>
      </c>
      <c r="D195" s="236" t="s">
        <v>210</v>
      </c>
      <c r="E195" s="237" t="s">
        <v>3799</v>
      </c>
      <c r="F195" s="238" t="s">
        <v>3800</v>
      </c>
      <c r="G195" s="239" t="s">
        <v>2043</v>
      </c>
      <c r="H195" s="307"/>
      <c r="I195" s="241"/>
      <c r="J195" s="242">
        <f>ROUND(I195*H195,2)</f>
        <v>0</v>
      </c>
      <c r="K195" s="238" t="s">
        <v>214</v>
      </c>
      <c r="L195" s="74"/>
      <c r="M195" s="243" t="s">
        <v>22</v>
      </c>
      <c r="N195" s="244" t="s">
        <v>47</v>
      </c>
      <c r="O195" s="49"/>
      <c r="P195" s="245">
        <f>O195*H195</f>
        <v>0</v>
      </c>
      <c r="Q195" s="245">
        <v>0</v>
      </c>
      <c r="R195" s="245">
        <f>Q195*H195</f>
        <v>0</v>
      </c>
      <c r="S195" s="245">
        <v>0</v>
      </c>
      <c r="T195" s="246">
        <f>S195*H195</f>
        <v>0</v>
      </c>
      <c r="AR195" s="26" t="s">
        <v>300</v>
      </c>
      <c r="AT195" s="26" t="s">
        <v>210</v>
      </c>
      <c r="AU195" s="26" t="s">
        <v>85</v>
      </c>
      <c r="AY195" s="26" t="s">
        <v>208</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300</v>
      </c>
      <c r="BM195" s="26" t="s">
        <v>3801</v>
      </c>
    </row>
    <row r="196" spans="2:47" s="1" customFormat="1" ht="13.5">
      <c r="B196" s="48"/>
      <c r="C196" s="76"/>
      <c r="D196" s="248" t="s">
        <v>216</v>
      </c>
      <c r="E196" s="76"/>
      <c r="F196" s="249" t="s">
        <v>2229</v>
      </c>
      <c r="G196" s="76"/>
      <c r="H196" s="76"/>
      <c r="I196" s="206"/>
      <c r="J196" s="76"/>
      <c r="K196" s="76"/>
      <c r="L196" s="74"/>
      <c r="M196" s="250"/>
      <c r="N196" s="49"/>
      <c r="O196" s="49"/>
      <c r="P196" s="49"/>
      <c r="Q196" s="49"/>
      <c r="R196" s="49"/>
      <c r="S196" s="49"/>
      <c r="T196" s="97"/>
      <c r="AT196" s="26" t="s">
        <v>216</v>
      </c>
      <c r="AU196" s="26" t="s">
        <v>85</v>
      </c>
    </row>
    <row r="197" spans="2:63" s="11" customFormat="1" ht="29.85" customHeight="1">
      <c r="B197" s="220"/>
      <c r="C197" s="221"/>
      <c r="D197" s="222" t="s">
        <v>75</v>
      </c>
      <c r="E197" s="234" t="s">
        <v>3802</v>
      </c>
      <c r="F197" s="234" t="s">
        <v>3803</v>
      </c>
      <c r="G197" s="221"/>
      <c r="H197" s="221"/>
      <c r="I197" s="224"/>
      <c r="J197" s="235">
        <f>BK197</f>
        <v>0</v>
      </c>
      <c r="K197" s="221"/>
      <c r="L197" s="226"/>
      <c r="M197" s="227"/>
      <c r="N197" s="228"/>
      <c r="O197" s="228"/>
      <c r="P197" s="229">
        <f>SUM(P198:P227)</f>
        <v>0</v>
      </c>
      <c r="Q197" s="228"/>
      <c r="R197" s="229">
        <f>SUM(R198:R227)</f>
        <v>0.14629000000000003</v>
      </c>
      <c r="S197" s="228"/>
      <c r="T197" s="230">
        <f>SUM(T198:T227)</f>
        <v>0</v>
      </c>
      <c r="AR197" s="231" t="s">
        <v>85</v>
      </c>
      <c r="AT197" s="232" t="s">
        <v>75</v>
      </c>
      <c r="AU197" s="232" t="s">
        <v>18</v>
      </c>
      <c r="AY197" s="231" t="s">
        <v>208</v>
      </c>
      <c r="BK197" s="233">
        <f>SUM(BK198:BK227)</f>
        <v>0</v>
      </c>
    </row>
    <row r="198" spans="2:65" s="1" customFormat="1" ht="25.5" customHeight="1">
      <c r="B198" s="48"/>
      <c r="C198" s="236" t="s">
        <v>643</v>
      </c>
      <c r="D198" s="236" t="s">
        <v>210</v>
      </c>
      <c r="E198" s="237" t="s">
        <v>3804</v>
      </c>
      <c r="F198" s="238" t="s">
        <v>3805</v>
      </c>
      <c r="G198" s="239" t="s">
        <v>227</v>
      </c>
      <c r="H198" s="240">
        <v>4</v>
      </c>
      <c r="I198" s="241"/>
      <c r="J198" s="242">
        <f>ROUND(I198*H198,2)</f>
        <v>0</v>
      </c>
      <c r="K198" s="238" t="s">
        <v>214</v>
      </c>
      <c r="L198" s="74"/>
      <c r="M198" s="243" t="s">
        <v>22</v>
      </c>
      <c r="N198" s="244" t="s">
        <v>47</v>
      </c>
      <c r="O198" s="49"/>
      <c r="P198" s="245">
        <f>O198*H198</f>
        <v>0</v>
      </c>
      <c r="Q198" s="245">
        <v>0.00028</v>
      </c>
      <c r="R198" s="245">
        <f>Q198*H198</f>
        <v>0.00112</v>
      </c>
      <c r="S198" s="245">
        <v>0</v>
      </c>
      <c r="T198" s="246">
        <f>S198*H198</f>
        <v>0</v>
      </c>
      <c r="AR198" s="26" t="s">
        <v>300</v>
      </c>
      <c r="AT198" s="26" t="s">
        <v>210</v>
      </c>
      <c r="AU198" s="26" t="s">
        <v>85</v>
      </c>
      <c r="AY198" s="26" t="s">
        <v>208</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300</v>
      </c>
      <c r="BM198" s="26" t="s">
        <v>3806</v>
      </c>
    </row>
    <row r="199" spans="2:47" s="1" customFormat="1" ht="13.5">
      <c r="B199" s="48"/>
      <c r="C199" s="76"/>
      <c r="D199" s="248" t="s">
        <v>216</v>
      </c>
      <c r="E199" s="76"/>
      <c r="F199" s="249" t="s">
        <v>3807</v>
      </c>
      <c r="G199" s="76"/>
      <c r="H199" s="76"/>
      <c r="I199" s="206"/>
      <c r="J199" s="76"/>
      <c r="K199" s="76"/>
      <c r="L199" s="74"/>
      <c r="M199" s="250"/>
      <c r="N199" s="49"/>
      <c r="O199" s="49"/>
      <c r="P199" s="49"/>
      <c r="Q199" s="49"/>
      <c r="R199" s="49"/>
      <c r="S199" s="49"/>
      <c r="T199" s="97"/>
      <c r="AT199" s="26" t="s">
        <v>216</v>
      </c>
      <c r="AU199" s="26" t="s">
        <v>85</v>
      </c>
    </row>
    <row r="200" spans="2:65" s="1" customFormat="1" ht="16.5" customHeight="1">
      <c r="B200" s="48"/>
      <c r="C200" s="286" t="s">
        <v>647</v>
      </c>
      <c r="D200" s="286" t="s">
        <v>468</v>
      </c>
      <c r="E200" s="287" t="s">
        <v>3808</v>
      </c>
      <c r="F200" s="288" t="s">
        <v>3809</v>
      </c>
      <c r="G200" s="289" t="s">
        <v>227</v>
      </c>
      <c r="H200" s="290">
        <v>1</v>
      </c>
      <c r="I200" s="291"/>
      <c r="J200" s="292">
        <f>ROUND(I200*H200,2)</f>
        <v>0</v>
      </c>
      <c r="K200" s="288" t="s">
        <v>22</v>
      </c>
      <c r="L200" s="293"/>
      <c r="M200" s="294" t="s">
        <v>22</v>
      </c>
      <c r="N200" s="295" t="s">
        <v>47</v>
      </c>
      <c r="O200" s="49"/>
      <c r="P200" s="245">
        <f>O200*H200</f>
        <v>0</v>
      </c>
      <c r="Q200" s="245">
        <v>0.0008</v>
      </c>
      <c r="R200" s="245">
        <f>Q200*H200</f>
        <v>0.0008</v>
      </c>
      <c r="S200" s="245">
        <v>0</v>
      </c>
      <c r="T200" s="246">
        <f>S200*H200</f>
        <v>0</v>
      </c>
      <c r="AR200" s="26" t="s">
        <v>559</v>
      </c>
      <c r="AT200" s="26" t="s">
        <v>468</v>
      </c>
      <c r="AU200" s="26" t="s">
        <v>85</v>
      </c>
      <c r="AY200" s="26" t="s">
        <v>208</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300</v>
      </c>
      <c r="BM200" s="26" t="s">
        <v>3810</v>
      </c>
    </row>
    <row r="201" spans="2:65" s="1" customFormat="1" ht="16.5" customHeight="1">
      <c r="B201" s="48"/>
      <c r="C201" s="286" t="s">
        <v>654</v>
      </c>
      <c r="D201" s="286" t="s">
        <v>468</v>
      </c>
      <c r="E201" s="287" t="s">
        <v>3811</v>
      </c>
      <c r="F201" s="288" t="s">
        <v>3812</v>
      </c>
      <c r="G201" s="289" t="s">
        <v>227</v>
      </c>
      <c r="H201" s="290">
        <v>1</v>
      </c>
      <c r="I201" s="291"/>
      <c r="J201" s="292">
        <f>ROUND(I201*H201,2)</f>
        <v>0</v>
      </c>
      <c r="K201" s="288" t="s">
        <v>22</v>
      </c>
      <c r="L201" s="293"/>
      <c r="M201" s="294" t="s">
        <v>22</v>
      </c>
      <c r="N201" s="295" t="s">
        <v>47</v>
      </c>
      <c r="O201" s="49"/>
      <c r="P201" s="245">
        <f>O201*H201</f>
        <v>0</v>
      </c>
      <c r="Q201" s="245">
        <v>0.0008</v>
      </c>
      <c r="R201" s="245">
        <f>Q201*H201</f>
        <v>0.0008</v>
      </c>
      <c r="S201" s="245">
        <v>0</v>
      </c>
      <c r="T201" s="246">
        <f>S201*H201</f>
        <v>0</v>
      </c>
      <c r="AR201" s="26" t="s">
        <v>559</v>
      </c>
      <c r="AT201" s="26" t="s">
        <v>468</v>
      </c>
      <c r="AU201" s="26" t="s">
        <v>85</v>
      </c>
      <c r="AY201" s="26" t="s">
        <v>208</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300</v>
      </c>
      <c r="BM201" s="26" t="s">
        <v>3813</v>
      </c>
    </row>
    <row r="202" spans="2:65" s="1" customFormat="1" ht="16.5" customHeight="1">
      <c r="B202" s="48"/>
      <c r="C202" s="286" t="s">
        <v>668</v>
      </c>
      <c r="D202" s="286" t="s">
        <v>468</v>
      </c>
      <c r="E202" s="287" t="s">
        <v>3814</v>
      </c>
      <c r="F202" s="288" t="s">
        <v>3815</v>
      </c>
      <c r="G202" s="289" t="s">
        <v>227</v>
      </c>
      <c r="H202" s="290">
        <v>1</v>
      </c>
      <c r="I202" s="291"/>
      <c r="J202" s="292">
        <f>ROUND(I202*H202,2)</f>
        <v>0</v>
      </c>
      <c r="K202" s="288" t="s">
        <v>22</v>
      </c>
      <c r="L202" s="293"/>
      <c r="M202" s="294" t="s">
        <v>22</v>
      </c>
      <c r="N202" s="295" t="s">
        <v>47</v>
      </c>
      <c r="O202" s="49"/>
      <c r="P202" s="245">
        <f>O202*H202</f>
        <v>0</v>
      </c>
      <c r="Q202" s="245">
        <v>0.0008</v>
      </c>
      <c r="R202" s="245">
        <f>Q202*H202</f>
        <v>0.0008</v>
      </c>
      <c r="S202" s="245">
        <v>0</v>
      </c>
      <c r="T202" s="246">
        <f>S202*H202</f>
        <v>0</v>
      </c>
      <c r="AR202" s="26" t="s">
        <v>559</v>
      </c>
      <c r="AT202" s="26" t="s">
        <v>468</v>
      </c>
      <c r="AU202" s="26" t="s">
        <v>85</v>
      </c>
      <c r="AY202" s="26" t="s">
        <v>208</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300</v>
      </c>
      <c r="BM202" s="26" t="s">
        <v>3816</v>
      </c>
    </row>
    <row r="203" spans="2:65" s="1" customFormat="1" ht="16.5" customHeight="1">
      <c r="B203" s="48"/>
      <c r="C203" s="236" t="s">
        <v>675</v>
      </c>
      <c r="D203" s="236" t="s">
        <v>210</v>
      </c>
      <c r="E203" s="237" t="s">
        <v>3817</v>
      </c>
      <c r="F203" s="238" t="s">
        <v>3818</v>
      </c>
      <c r="G203" s="239" t="s">
        <v>227</v>
      </c>
      <c r="H203" s="240">
        <v>4</v>
      </c>
      <c r="I203" s="241"/>
      <c r="J203" s="242">
        <f>ROUND(I203*H203,2)</f>
        <v>0</v>
      </c>
      <c r="K203" s="238" t="s">
        <v>22</v>
      </c>
      <c r="L203" s="74"/>
      <c r="M203" s="243" t="s">
        <v>22</v>
      </c>
      <c r="N203" s="244" t="s">
        <v>47</v>
      </c>
      <c r="O203" s="49"/>
      <c r="P203" s="245">
        <f>O203*H203</f>
        <v>0</v>
      </c>
      <c r="Q203" s="245">
        <v>0</v>
      </c>
      <c r="R203" s="245">
        <f>Q203*H203</f>
        <v>0</v>
      </c>
      <c r="S203" s="245">
        <v>0</v>
      </c>
      <c r="T203" s="246">
        <f>S203*H203</f>
        <v>0</v>
      </c>
      <c r="AR203" s="26" t="s">
        <v>859</v>
      </c>
      <c r="AT203" s="26" t="s">
        <v>210</v>
      </c>
      <c r="AU203" s="26" t="s">
        <v>85</v>
      </c>
      <c r="AY203" s="26" t="s">
        <v>208</v>
      </c>
      <c r="BE203" s="247">
        <f>IF(N203="základní",J203,0)</f>
        <v>0</v>
      </c>
      <c r="BF203" s="247">
        <f>IF(N203="snížená",J203,0)</f>
        <v>0</v>
      </c>
      <c r="BG203" s="247">
        <f>IF(N203="zákl. přenesená",J203,0)</f>
        <v>0</v>
      </c>
      <c r="BH203" s="247">
        <f>IF(N203="sníž. přenesená",J203,0)</f>
        <v>0</v>
      </c>
      <c r="BI203" s="247">
        <f>IF(N203="nulová",J203,0)</f>
        <v>0</v>
      </c>
      <c r="BJ203" s="26" t="s">
        <v>18</v>
      </c>
      <c r="BK203" s="247">
        <f>ROUND(I203*H203,2)</f>
        <v>0</v>
      </c>
      <c r="BL203" s="26" t="s">
        <v>859</v>
      </c>
      <c r="BM203" s="26" t="s">
        <v>3819</v>
      </c>
    </row>
    <row r="204" spans="2:65" s="1" customFormat="1" ht="16.5" customHeight="1">
      <c r="B204" s="48"/>
      <c r="C204" s="236" t="s">
        <v>711</v>
      </c>
      <c r="D204" s="236" t="s">
        <v>210</v>
      </c>
      <c r="E204" s="237" t="s">
        <v>3820</v>
      </c>
      <c r="F204" s="238" t="s">
        <v>3821</v>
      </c>
      <c r="G204" s="239" t="s">
        <v>227</v>
      </c>
      <c r="H204" s="240">
        <v>18</v>
      </c>
      <c r="I204" s="241"/>
      <c r="J204" s="242">
        <f>ROUND(I204*H204,2)</f>
        <v>0</v>
      </c>
      <c r="K204" s="238" t="s">
        <v>214</v>
      </c>
      <c r="L204" s="74"/>
      <c r="M204" s="243" t="s">
        <v>22</v>
      </c>
      <c r="N204" s="244" t="s">
        <v>47</v>
      </c>
      <c r="O204" s="49"/>
      <c r="P204" s="245">
        <f>O204*H204</f>
        <v>0</v>
      </c>
      <c r="Q204" s="245">
        <v>0.00037</v>
      </c>
      <c r="R204" s="245">
        <f>Q204*H204</f>
        <v>0.00666</v>
      </c>
      <c r="S204" s="245">
        <v>0</v>
      </c>
      <c r="T204" s="246">
        <f>S204*H204</f>
        <v>0</v>
      </c>
      <c r="AR204" s="26" t="s">
        <v>300</v>
      </c>
      <c r="AT204" s="26" t="s">
        <v>210</v>
      </c>
      <c r="AU204" s="26" t="s">
        <v>85</v>
      </c>
      <c r="AY204" s="26" t="s">
        <v>208</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300</v>
      </c>
      <c r="BM204" s="26" t="s">
        <v>3822</v>
      </c>
    </row>
    <row r="205" spans="2:65" s="1" customFormat="1" ht="16.5" customHeight="1">
      <c r="B205" s="48"/>
      <c r="C205" s="236" t="s">
        <v>735</v>
      </c>
      <c r="D205" s="236" t="s">
        <v>210</v>
      </c>
      <c r="E205" s="237" t="s">
        <v>3823</v>
      </c>
      <c r="F205" s="238" t="s">
        <v>3824</v>
      </c>
      <c r="G205" s="239" t="s">
        <v>227</v>
      </c>
      <c r="H205" s="240">
        <v>3</v>
      </c>
      <c r="I205" s="241"/>
      <c r="J205" s="242">
        <f>ROUND(I205*H205,2)</f>
        <v>0</v>
      </c>
      <c r="K205" s="238" t="s">
        <v>214</v>
      </c>
      <c r="L205" s="74"/>
      <c r="M205" s="243" t="s">
        <v>22</v>
      </c>
      <c r="N205" s="244" t="s">
        <v>47</v>
      </c>
      <c r="O205" s="49"/>
      <c r="P205" s="245">
        <f>O205*H205</f>
        <v>0</v>
      </c>
      <c r="Q205" s="245">
        <v>0.00055</v>
      </c>
      <c r="R205" s="245">
        <f>Q205*H205</f>
        <v>0.00165</v>
      </c>
      <c r="S205" s="245">
        <v>0</v>
      </c>
      <c r="T205" s="246">
        <f>S205*H205</f>
        <v>0</v>
      </c>
      <c r="AR205" s="26" t="s">
        <v>300</v>
      </c>
      <c r="AT205" s="26" t="s">
        <v>210</v>
      </c>
      <c r="AU205" s="26" t="s">
        <v>85</v>
      </c>
      <c r="AY205" s="26" t="s">
        <v>208</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300</v>
      </c>
      <c r="BM205" s="26" t="s">
        <v>3825</v>
      </c>
    </row>
    <row r="206" spans="2:65" s="1" customFormat="1" ht="16.5" customHeight="1">
      <c r="B206" s="48"/>
      <c r="C206" s="236" t="s">
        <v>739</v>
      </c>
      <c r="D206" s="236" t="s">
        <v>210</v>
      </c>
      <c r="E206" s="237" t="s">
        <v>3826</v>
      </c>
      <c r="F206" s="238" t="s">
        <v>3827</v>
      </c>
      <c r="G206" s="239" t="s">
        <v>227</v>
      </c>
      <c r="H206" s="240">
        <v>6</v>
      </c>
      <c r="I206" s="241"/>
      <c r="J206" s="242">
        <f>ROUND(I206*H206,2)</f>
        <v>0</v>
      </c>
      <c r="K206" s="238" t="s">
        <v>214</v>
      </c>
      <c r="L206" s="74"/>
      <c r="M206" s="243" t="s">
        <v>22</v>
      </c>
      <c r="N206" s="244" t="s">
        <v>47</v>
      </c>
      <c r="O206" s="49"/>
      <c r="P206" s="245">
        <f>O206*H206</f>
        <v>0</v>
      </c>
      <c r="Q206" s="245">
        <v>0.00079</v>
      </c>
      <c r="R206" s="245">
        <f>Q206*H206</f>
        <v>0.00474</v>
      </c>
      <c r="S206" s="245">
        <v>0</v>
      </c>
      <c r="T206" s="246">
        <f>S206*H206</f>
        <v>0</v>
      </c>
      <c r="AR206" s="26" t="s">
        <v>300</v>
      </c>
      <c r="AT206" s="26" t="s">
        <v>210</v>
      </c>
      <c r="AU206" s="26" t="s">
        <v>85</v>
      </c>
      <c r="AY206" s="26" t="s">
        <v>208</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300</v>
      </c>
      <c r="BM206" s="26" t="s">
        <v>3828</v>
      </c>
    </row>
    <row r="207" spans="2:65" s="1" customFormat="1" ht="16.5" customHeight="1">
      <c r="B207" s="48"/>
      <c r="C207" s="236" t="s">
        <v>747</v>
      </c>
      <c r="D207" s="236" t="s">
        <v>210</v>
      </c>
      <c r="E207" s="237" t="s">
        <v>3829</v>
      </c>
      <c r="F207" s="238" t="s">
        <v>3830</v>
      </c>
      <c r="G207" s="239" t="s">
        <v>227</v>
      </c>
      <c r="H207" s="240">
        <v>1</v>
      </c>
      <c r="I207" s="241"/>
      <c r="J207" s="242">
        <f>ROUND(I207*H207,2)</f>
        <v>0</v>
      </c>
      <c r="K207" s="238" t="s">
        <v>214</v>
      </c>
      <c r="L207" s="74"/>
      <c r="M207" s="243" t="s">
        <v>22</v>
      </c>
      <c r="N207" s="244" t="s">
        <v>47</v>
      </c>
      <c r="O207" s="49"/>
      <c r="P207" s="245">
        <f>O207*H207</f>
        <v>0</v>
      </c>
      <c r="Q207" s="245">
        <v>0.0018</v>
      </c>
      <c r="R207" s="245">
        <f>Q207*H207</f>
        <v>0.0018</v>
      </c>
      <c r="S207" s="245">
        <v>0</v>
      </c>
      <c r="T207" s="246">
        <f>S207*H207</f>
        <v>0</v>
      </c>
      <c r="AR207" s="26" t="s">
        <v>300</v>
      </c>
      <c r="AT207" s="26" t="s">
        <v>210</v>
      </c>
      <c r="AU207" s="26" t="s">
        <v>85</v>
      </c>
      <c r="AY207" s="26" t="s">
        <v>208</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300</v>
      </c>
      <c r="BM207" s="26" t="s">
        <v>3831</v>
      </c>
    </row>
    <row r="208" spans="2:65" s="1" customFormat="1" ht="16.5" customHeight="1">
      <c r="B208" s="48"/>
      <c r="C208" s="236" t="s">
        <v>754</v>
      </c>
      <c r="D208" s="236" t="s">
        <v>210</v>
      </c>
      <c r="E208" s="237" t="s">
        <v>3832</v>
      </c>
      <c r="F208" s="238" t="s">
        <v>3833</v>
      </c>
      <c r="G208" s="239" t="s">
        <v>227</v>
      </c>
      <c r="H208" s="240">
        <v>3</v>
      </c>
      <c r="I208" s="241"/>
      <c r="J208" s="242">
        <f>ROUND(I208*H208,2)</f>
        <v>0</v>
      </c>
      <c r="K208" s="238" t="s">
        <v>22</v>
      </c>
      <c r="L208" s="74"/>
      <c r="M208" s="243" t="s">
        <v>22</v>
      </c>
      <c r="N208" s="244" t="s">
        <v>47</v>
      </c>
      <c r="O208" s="49"/>
      <c r="P208" s="245">
        <f>O208*H208</f>
        <v>0</v>
      </c>
      <c r="Q208" s="245">
        <v>0.00025</v>
      </c>
      <c r="R208" s="245">
        <f>Q208*H208</f>
        <v>0.00075</v>
      </c>
      <c r="S208" s="245">
        <v>0</v>
      </c>
      <c r="T208" s="246">
        <f>S208*H208</f>
        <v>0</v>
      </c>
      <c r="AR208" s="26" t="s">
        <v>300</v>
      </c>
      <c r="AT208" s="26" t="s">
        <v>210</v>
      </c>
      <c r="AU208" s="26" t="s">
        <v>85</v>
      </c>
      <c r="AY208" s="26" t="s">
        <v>208</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300</v>
      </c>
      <c r="BM208" s="26" t="s">
        <v>3834</v>
      </c>
    </row>
    <row r="209" spans="2:65" s="1" customFormat="1" ht="16.5" customHeight="1">
      <c r="B209" s="48"/>
      <c r="C209" s="236" t="s">
        <v>759</v>
      </c>
      <c r="D209" s="236" t="s">
        <v>210</v>
      </c>
      <c r="E209" s="237" t="s">
        <v>3835</v>
      </c>
      <c r="F209" s="238" t="s">
        <v>3833</v>
      </c>
      <c r="G209" s="239" t="s">
        <v>227</v>
      </c>
      <c r="H209" s="240">
        <v>1</v>
      </c>
      <c r="I209" s="241"/>
      <c r="J209" s="242">
        <f>ROUND(I209*H209,2)</f>
        <v>0</v>
      </c>
      <c r="K209" s="238" t="s">
        <v>22</v>
      </c>
      <c r="L209" s="74"/>
      <c r="M209" s="243" t="s">
        <v>22</v>
      </c>
      <c r="N209" s="244" t="s">
        <v>47</v>
      </c>
      <c r="O209" s="49"/>
      <c r="P209" s="245">
        <f>O209*H209</f>
        <v>0</v>
      </c>
      <c r="Q209" s="245">
        <v>0.00025</v>
      </c>
      <c r="R209" s="245">
        <f>Q209*H209</f>
        <v>0.00025</v>
      </c>
      <c r="S209" s="245">
        <v>0</v>
      </c>
      <c r="T209" s="246">
        <f>S209*H209</f>
        <v>0</v>
      </c>
      <c r="AR209" s="26" t="s">
        <v>300</v>
      </c>
      <c r="AT209" s="26" t="s">
        <v>210</v>
      </c>
      <c r="AU209" s="26" t="s">
        <v>85</v>
      </c>
      <c r="AY209" s="26" t="s">
        <v>208</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300</v>
      </c>
      <c r="BM209" s="26" t="s">
        <v>3836</v>
      </c>
    </row>
    <row r="210" spans="2:65" s="1" customFormat="1" ht="25.5" customHeight="1">
      <c r="B210" s="48"/>
      <c r="C210" s="236" t="s">
        <v>769</v>
      </c>
      <c r="D210" s="236" t="s">
        <v>210</v>
      </c>
      <c r="E210" s="237" t="s">
        <v>3837</v>
      </c>
      <c r="F210" s="238" t="s">
        <v>3838</v>
      </c>
      <c r="G210" s="239" t="s">
        <v>227</v>
      </c>
      <c r="H210" s="240">
        <v>2</v>
      </c>
      <c r="I210" s="241"/>
      <c r="J210" s="242">
        <f>ROUND(I210*H210,2)</f>
        <v>0</v>
      </c>
      <c r="K210" s="238" t="s">
        <v>22</v>
      </c>
      <c r="L210" s="74"/>
      <c r="M210" s="243" t="s">
        <v>22</v>
      </c>
      <c r="N210" s="244" t="s">
        <v>47</v>
      </c>
      <c r="O210" s="49"/>
      <c r="P210" s="245">
        <f>O210*H210</f>
        <v>0</v>
      </c>
      <c r="Q210" s="245">
        <v>0.00027</v>
      </c>
      <c r="R210" s="245">
        <f>Q210*H210</f>
        <v>0.00054</v>
      </c>
      <c r="S210" s="245">
        <v>0</v>
      </c>
      <c r="T210" s="246">
        <f>S210*H210</f>
        <v>0</v>
      </c>
      <c r="AR210" s="26" t="s">
        <v>300</v>
      </c>
      <c r="AT210" s="26" t="s">
        <v>210</v>
      </c>
      <c r="AU210" s="26" t="s">
        <v>85</v>
      </c>
      <c r="AY210" s="26" t="s">
        <v>208</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300</v>
      </c>
      <c r="BM210" s="26" t="s">
        <v>3839</v>
      </c>
    </row>
    <row r="211" spans="2:65" s="1" customFormat="1" ht="16.5" customHeight="1">
      <c r="B211" s="48"/>
      <c r="C211" s="236" t="s">
        <v>777</v>
      </c>
      <c r="D211" s="236" t="s">
        <v>210</v>
      </c>
      <c r="E211" s="237" t="s">
        <v>3840</v>
      </c>
      <c r="F211" s="238" t="s">
        <v>3841</v>
      </c>
      <c r="G211" s="239" t="s">
        <v>3751</v>
      </c>
      <c r="H211" s="240">
        <v>2</v>
      </c>
      <c r="I211" s="241"/>
      <c r="J211" s="242">
        <f>ROUND(I211*H211,2)</f>
        <v>0</v>
      </c>
      <c r="K211" s="238" t="s">
        <v>22</v>
      </c>
      <c r="L211" s="74"/>
      <c r="M211" s="243" t="s">
        <v>22</v>
      </c>
      <c r="N211" s="244" t="s">
        <v>47</v>
      </c>
      <c r="O211" s="49"/>
      <c r="P211" s="245">
        <f>O211*H211</f>
        <v>0</v>
      </c>
      <c r="Q211" s="245">
        <v>0.00573</v>
      </c>
      <c r="R211" s="245">
        <f>Q211*H211</f>
        <v>0.01146</v>
      </c>
      <c r="S211" s="245">
        <v>0</v>
      </c>
      <c r="T211" s="246">
        <f>S211*H211</f>
        <v>0</v>
      </c>
      <c r="AR211" s="26" t="s">
        <v>300</v>
      </c>
      <c r="AT211" s="26" t="s">
        <v>210</v>
      </c>
      <c r="AU211" s="26" t="s">
        <v>85</v>
      </c>
      <c r="AY211" s="26" t="s">
        <v>208</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300</v>
      </c>
      <c r="BM211" s="26" t="s">
        <v>3842</v>
      </c>
    </row>
    <row r="212" spans="2:65" s="1" customFormat="1" ht="16.5" customHeight="1">
      <c r="B212" s="48"/>
      <c r="C212" s="236" t="s">
        <v>785</v>
      </c>
      <c r="D212" s="236" t="s">
        <v>210</v>
      </c>
      <c r="E212" s="237" t="s">
        <v>3843</v>
      </c>
      <c r="F212" s="238" t="s">
        <v>3844</v>
      </c>
      <c r="G212" s="239" t="s">
        <v>3751</v>
      </c>
      <c r="H212" s="240">
        <v>1</v>
      </c>
      <c r="I212" s="241"/>
      <c r="J212" s="242">
        <f>ROUND(I212*H212,2)</f>
        <v>0</v>
      </c>
      <c r="K212" s="238" t="s">
        <v>214</v>
      </c>
      <c r="L212" s="74"/>
      <c r="M212" s="243" t="s">
        <v>22</v>
      </c>
      <c r="N212" s="244" t="s">
        <v>47</v>
      </c>
      <c r="O212" s="49"/>
      <c r="P212" s="245">
        <f>O212*H212</f>
        <v>0</v>
      </c>
      <c r="Q212" s="245">
        <v>0.00773</v>
      </c>
      <c r="R212" s="245">
        <f>Q212*H212</f>
        <v>0.00773</v>
      </c>
      <c r="S212" s="245">
        <v>0</v>
      </c>
      <c r="T212" s="246">
        <f>S212*H212</f>
        <v>0</v>
      </c>
      <c r="AR212" s="26" t="s">
        <v>300</v>
      </c>
      <c r="AT212" s="26" t="s">
        <v>210</v>
      </c>
      <c r="AU212" s="26" t="s">
        <v>85</v>
      </c>
      <c r="AY212" s="26" t="s">
        <v>208</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300</v>
      </c>
      <c r="BM212" s="26" t="s">
        <v>3845</v>
      </c>
    </row>
    <row r="213" spans="2:65" s="1" customFormat="1" ht="16.5" customHeight="1">
      <c r="B213" s="48"/>
      <c r="C213" s="236" t="s">
        <v>797</v>
      </c>
      <c r="D213" s="236" t="s">
        <v>210</v>
      </c>
      <c r="E213" s="237" t="s">
        <v>3846</v>
      </c>
      <c r="F213" s="238" t="s">
        <v>3847</v>
      </c>
      <c r="G213" s="239" t="s">
        <v>3751</v>
      </c>
      <c r="H213" s="240">
        <v>2</v>
      </c>
      <c r="I213" s="241"/>
      <c r="J213" s="242">
        <f>ROUND(I213*H213,2)</f>
        <v>0</v>
      </c>
      <c r="K213" s="238" t="s">
        <v>214</v>
      </c>
      <c r="L213" s="74"/>
      <c r="M213" s="243" t="s">
        <v>22</v>
      </c>
      <c r="N213" s="244" t="s">
        <v>47</v>
      </c>
      <c r="O213" s="49"/>
      <c r="P213" s="245">
        <f>O213*H213</f>
        <v>0</v>
      </c>
      <c r="Q213" s="245">
        <v>0.01094</v>
      </c>
      <c r="R213" s="245">
        <f>Q213*H213</f>
        <v>0.02188</v>
      </c>
      <c r="S213" s="245">
        <v>0</v>
      </c>
      <c r="T213" s="246">
        <f>S213*H213</f>
        <v>0</v>
      </c>
      <c r="AR213" s="26" t="s">
        <v>300</v>
      </c>
      <c r="AT213" s="26" t="s">
        <v>210</v>
      </c>
      <c r="AU213" s="26" t="s">
        <v>85</v>
      </c>
      <c r="AY213" s="26" t="s">
        <v>208</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300</v>
      </c>
      <c r="BM213" s="26" t="s">
        <v>3848</v>
      </c>
    </row>
    <row r="214" spans="2:65" s="1" customFormat="1" ht="25.5" customHeight="1">
      <c r="B214" s="48"/>
      <c r="C214" s="236" t="s">
        <v>804</v>
      </c>
      <c r="D214" s="236" t="s">
        <v>210</v>
      </c>
      <c r="E214" s="237" t="s">
        <v>3849</v>
      </c>
      <c r="F214" s="238" t="s">
        <v>3850</v>
      </c>
      <c r="G214" s="239" t="s">
        <v>227</v>
      </c>
      <c r="H214" s="240">
        <v>4</v>
      </c>
      <c r="I214" s="241"/>
      <c r="J214" s="242">
        <f>ROUND(I214*H214,2)</f>
        <v>0</v>
      </c>
      <c r="K214" s="238" t="s">
        <v>22</v>
      </c>
      <c r="L214" s="74"/>
      <c r="M214" s="243" t="s">
        <v>22</v>
      </c>
      <c r="N214" s="244" t="s">
        <v>47</v>
      </c>
      <c r="O214" s="49"/>
      <c r="P214" s="245">
        <f>O214*H214</f>
        <v>0</v>
      </c>
      <c r="Q214" s="245">
        <v>0.00018</v>
      </c>
      <c r="R214" s="245">
        <f>Q214*H214</f>
        <v>0.00072</v>
      </c>
      <c r="S214" s="245">
        <v>0</v>
      </c>
      <c r="T214" s="246">
        <f>S214*H214</f>
        <v>0</v>
      </c>
      <c r="AR214" s="26" t="s">
        <v>300</v>
      </c>
      <c r="AT214" s="26" t="s">
        <v>210</v>
      </c>
      <c r="AU214" s="26" t="s">
        <v>85</v>
      </c>
      <c r="AY214" s="26" t="s">
        <v>208</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300</v>
      </c>
      <c r="BM214" s="26" t="s">
        <v>3851</v>
      </c>
    </row>
    <row r="215" spans="2:65" s="1" customFormat="1" ht="25.5" customHeight="1">
      <c r="B215" s="48"/>
      <c r="C215" s="236" t="s">
        <v>827</v>
      </c>
      <c r="D215" s="236" t="s">
        <v>210</v>
      </c>
      <c r="E215" s="237" t="s">
        <v>3852</v>
      </c>
      <c r="F215" s="238" t="s">
        <v>3853</v>
      </c>
      <c r="G215" s="239" t="s">
        <v>227</v>
      </c>
      <c r="H215" s="240">
        <v>8</v>
      </c>
      <c r="I215" s="241"/>
      <c r="J215" s="242">
        <f>ROUND(I215*H215,2)</f>
        <v>0</v>
      </c>
      <c r="K215" s="238" t="s">
        <v>214</v>
      </c>
      <c r="L215" s="74"/>
      <c r="M215" s="243" t="s">
        <v>22</v>
      </c>
      <c r="N215" s="244" t="s">
        <v>47</v>
      </c>
      <c r="O215" s="49"/>
      <c r="P215" s="245">
        <f>O215*H215</f>
        <v>0</v>
      </c>
      <c r="Q215" s="245">
        <v>0.00018</v>
      </c>
      <c r="R215" s="245">
        <f>Q215*H215</f>
        <v>0.00144</v>
      </c>
      <c r="S215" s="245">
        <v>0</v>
      </c>
      <c r="T215" s="246">
        <f>S215*H215</f>
        <v>0</v>
      </c>
      <c r="AR215" s="26" t="s">
        <v>300</v>
      </c>
      <c r="AT215" s="26" t="s">
        <v>210</v>
      </c>
      <c r="AU215" s="26" t="s">
        <v>85</v>
      </c>
      <c r="AY215" s="26" t="s">
        <v>208</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300</v>
      </c>
      <c r="BM215" s="26" t="s">
        <v>3854</v>
      </c>
    </row>
    <row r="216" spans="2:47" s="1" customFormat="1" ht="13.5">
      <c r="B216" s="48"/>
      <c r="C216" s="76"/>
      <c r="D216" s="248" t="s">
        <v>216</v>
      </c>
      <c r="E216" s="76"/>
      <c r="F216" s="249" t="s">
        <v>3807</v>
      </c>
      <c r="G216" s="76"/>
      <c r="H216" s="76"/>
      <c r="I216" s="206"/>
      <c r="J216" s="76"/>
      <c r="K216" s="76"/>
      <c r="L216" s="74"/>
      <c r="M216" s="250"/>
      <c r="N216" s="49"/>
      <c r="O216" s="49"/>
      <c r="P216" s="49"/>
      <c r="Q216" s="49"/>
      <c r="R216" s="49"/>
      <c r="S216" s="49"/>
      <c r="T216" s="97"/>
      <c r="AT216" s="26" t="s">
        <v>216</v>
      </c>
      <c r="AU216" s="26" t="s">
        <v>85</v>
      </c>
    </row>
    <row r="217" spans="2:65" s="1" customFormat="1" ht="25.5" customHeight="1">
      <c r="B217" s="48"/>
      <c r="C217" s="236" t="s">
        <v>843</v>
      </c>
      <c r="D217" s="236" t="s">
        <v>210</v>
      </c>
      <c r="E217" s="237" t="s">
        <v>3855</v>
      </c>
      <c r="F217" s="238" t="s">
        <v>3856</v>
      </c>
      <c r="G217" s="239" t="s">
        <v>227</v>
      </c>
      <c r="H217" s="240">
        <v>1</v>
      </c>
      <c r="I217" s="241"/>
      <c r="J217" s="242">
        <f>ROUND(I217*H217,2)</f>
        <v>0</v>
      </c>
      <c r="K217" s="238" t="s">
        <v>214</v>
      </c>
      <c r="L217" s="74"/>
      <c r="M217" s="243" t="s">
        <v>22</v>
      </c>
      <c r="N217" s="244" t="s">
        <v>47</v>
      </c>
      <c r="O217" s="49"/>
      <c r="P217" s="245">
        <f>O217*H217</f>
        <v>0</v>
      </c>
      <c r="Q217" s="245">
        <v>0.0003</v>
      </c>
      <c r="R217" s="245">
        <f>Q217*H217</f>
        <v>0.0003</v>
      </c>
      <c r="S217" s="245">
        <v>0</v>
      </c>
      <c r="T217" s="246">
        <f>S217*H217</f>
        <v>0</v>
      </c>
      <c r="AR217" s="26" t="s">
        <v>300</v>
      </c>
      <c r="AT217" s="26" t="s">
        <v>210</v>
      </c>
      <c r="AU217" s="26" t="s">
        <v>85</v>
      </c>
      <c r="AY217" s="26" t="s">
        <v>208</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300</v>
      </c>
      <c r="BM217" s="26" t="s">
        <v>3857</v>
      </c>
    </row>
    <row r="218" spans="2:47" s="1" customFormat="1" ht="13.5">
      <c r="B218" s="48"/>
      <c r="C218" s="76"/>
      <c r="D218" s="248" t="s">
        <v>216</v>
      </c>
      <c r="E218" s="76"/>
      <c r="F218" s="249" t="s">
        <v>3807</v>
      </c>
      <c r="G218" s="76"/>
      <c r="H218" s="76"/>
      <c r="I218" s="206"/>
      <c r="J218" s="76"/>
      <c r="K218" s="76"/>
      <c r="L218" s="74"/>
      <c r="M218" s="250"/>
      <c r="N218" s="49"/>
      <c r="O218" s="49"/>
      <c r="P218" s="49"/>
      <c r="Q218" s="49"/>
      <c r="R218" s="49"/>
      <c r="S218" s="49"/>
      <c r="T218" s="97"/>
      <c r="AT218" s="26" t="s">
        <v>216</v>
      </c>
      <c r="AU218" s="26" t="s">
        <v>85</v>
      </c>
    </row>
    <row r="219" spans="2:65" s="1" customFormat="1" ht="25.5" customHeight="1">
      <c r="B219" s="48"/>
      <c r="C219" s="236" t="s">
        <v>847</v>
      </c>
      <c r="D219" s="236" t="s">
        <v>210</v>
      </c>
      <c r="E219" s="237" t="s">
        <v>3858</v>
      </c>
      <c r="F219" s="238" t="s">
        <v>3859</v>
      </c>
      <c r="G219" s="239" t="s">
        <v>227</v>
      </c>
      <c r="H219" s="240">
        <v>2</v>
      </c>
      <c r="I219" s="241"/>
      <c r="J219" s="242">
        <f>ROUND(I219*H219,2)</f>
        <v>0</v>
      </c>
      <c r="K219" s="238" t="s">
        <v>214</v>
      </c>
      <c r="L219" s="74"/>
      <c r="M219" s="243" t="s">
        <v>22</v>
      </c>
      <c r="N219" s="244" t="s">
        <v>47</v>
      </c>
      <c r="O219" s="49"/>
      <c r="P219" s="245">
        <f>O219*H219</f>
        <v>0</v>
      </c>
      <c r="Q219" s="245">
        <v>0.0007</v>
      </c>
      <c r="R219" s="245">
        <f>Q219*H219</f>
        <v>0.0014</v>
      </c>
      <c r="S219" s="245">
        <v>0</v>
      </c>
      <c r="T219" s="246">
        <f>S219*H219</f>
        <v>0</v>
      </c>
      <c r="AR219" s="26" t="s">
        <v>300</v>
      </c>
      <c r="AT219" s="26" t="s">
        <v>210</v>
      </c>
      <c r="AU219" s="26" t="s">
        <v>85</v>
      </c>
      <c r="AY219" s="26" t="s">
        <v>208</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300</v>
      </c>
      <c r="BM219" s="26" t="s">
        <v>3860</v>
      </c>
    </row>
    <row r="220" spans="2:65" s="1" customFormat="1" ht="25.5" customHeight="1">
      <c r="B220" s="48"/>
      <c r="C220" s="236" t="s">
        <v>851</v>
      </c>
      <c r="D220" s="236" t="s">
        <v>210</v>
      </c>
      <c r="E220" s="237" t="s">
        <v>3861</v>
      </c>
      <c r="F220" s="238" t="s">
        <v>3862</v>
      </c>
      <c r="G220" s="239" t="s">
        <v>227</v>
      </c>
      <c r="H220" s="240">
        <v>1</v>
      </c>
      <c r="I220" s="241"/>
      <c r="J220" s="242">
        <f>ROUND(I220*H220,2)</f>
        <v>0</v>
      </c>
      <c r="K220" s="238" t="s">
        <v>214</v>
      </c>
      <c r="L220" s="74"/>
      <c r="M220" s="243" t="s">
        <v>22</v>
      </c>
      <c r="N220" s="244" t="s">
        <v>47</v>
      </c>
      <c r="O220" s="49"/>
      <c r="P220" s="245">
        <f>O220*H220</f>
        <v>0</v>
      </c>
      <c r="Q220" s="245">
        <v>0.0006</v>
      </c>
      <c r="R220" s="245">
        <f>Q220*H220</f>
        <v>0.0006</v>
      </c>
      <c r="S220" s="245">
        <v>0</v>
      </c>
      <c r="T220" s="246">
        <f>S220*H220</f>
        <v>0</v>
      </c>
      <c r="AR220" s="26" t="s">
        <v>300</v>
      </c>
      <c r="AT220" s="26" t="s">
        <v>210</v>
      </c>
      <c r="AU220" s="26" t="s">
        <v>85</v>
      </c>
      <c r="AY220" s="26" t="s">
        <v>208</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300</v>
      </c>
      <c r="BM220" s="26" t="s">
        <v>3863</v>
      </c>
    </row>
    <row r="221" spans="2:65" s="1" customFormat="1" ht="16.5" customHeight="1">
      <c r="B221" s="48"/>
      <c r="C221" s="236" t="s">
        <v>859</v>
      </c>
      <c r="D221" s="236" t="s">
        <v>210</v>
      </c>
      <c r="E221" s="237" t="s">
        <v>3864</v>
      </c>
      <c r="F221" s="238" t="s">
        <v>3865</v>
      </c>
      <c r="G221" s="239" t="s">
        <v>227</v>
      </c>
      <c r="H221" s="240">
        <v>18</v>
      </c>
      <c r="I221" s="241"/>
      <c r="J221" s="242">
        <f>ROUND(I221*H221,2)</f>
        <v>0</v>
      </c>
      <c r="K221" s="238" t="s">
        <v>214</v>
      </c>
      <c r="L221" s="74"/>
      <c r="M221" s="243" t="s">
        <v>22</v>
      </c>
      <c r="N221" s="244" t="s">
        <v>47</v>
      </c>
      <c r="O221" s="49"/>
      <c r="P221" s="245">
        <f>O221*H221</f>
        <v>0</v>
      </c>
      <c r="Q221" s="245">
        <v>0.00024</v>
      </c>
      <c r="R221" s="245">
        <f>Q221*H221</f>
        <v>0.00432</v>
      </c>
      <c r="S221" s="245">
        <v>0</v>
      </c>
      <c r="T221" s="246">
        <f>S221*H221</f>
        <v>0</v>
      </c>
      <c r="AR221" s="26" t="s">
        <v>300</v>
      </c>
      <c r="AT221" s="26" t="s">
        <v>210</v>
      </c>
      <c r="AU221" s="26" t="s">
        <v>85</v>
      </c>
      <c r="AY221" s="26" t="s">
        <v>208</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300</v>
      </c>
      <c r="BM221" s="26" t="s">
        <v>3866</v>
      </c>
    </row>
    <row r="222" spans="2:65" s="1" customFormat="1" ht="16.5" customHeight="1">
      <c r="B222" s="48"/>
      <c r="C222" s="236" t="s">
        <v>866</v>
      </c>
      <c r="D222" s="236" t="s">
        <v>210</v>
      </c>
      <c r="E222" s="237" t="s">
        <v>3867</v>
      </c>
      <c r="F222" s="238" t="s">
        <v>3868</v>
      </c>
      <c r="G222" s="239" t="s">
        <v>227</v>
      </c>
      <c r="H222" s="240">
        <v>32</v>
      </c>
      <c r="I222" s="241"/>
      <c r="J222" s="242">
        <f>ROUND(I222*H222,2)</f>
        <v>0</v>
      </c>
      <c r="K222" s="238" t="s">
        <v>214</v>
      </c>
      <c r="L222" s="74"/>
      <c r="M222" s="243" t="s">
        <v>22</v>
      </c>
      <c r="N222" s="244" t="s">
        <v>47</v>
      </c>
      <c r="O222" s="49"/>
      <c r="P222" s="245">
        <f>O222*H222</f>
        <v>0</v>
      </c>
      <c r="Q222" s="245">
        <v>0.0004</v>
      </c>
      <c r="R222" s="245">
        <f>Q222*H222</f>
        <v>0.0128</v>
      </c>
      <c r="S222" s="245">
        <v>0</v>
      </c>
      <c r="T222" s="246">
        <f>S222*H222</f>
        <v>0</v>
      </c>
      <c r="AR222" s="26" t="s">
        <v>300</v>
      </c>
      <c r="AT222" s="26" t="s">
        <v>210</v>
      </c>
      <c r="AU222" s="26" t="s">
        <v>85</v>
      </c>
      <c r="AY222" s="26" t="s">
        <v>208</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300</v>
      </c>
      <c r="BM222" s="26" t="s">
        <v>3869</v>
      </c>
    </row>
    <row r="223" spans="2:65" s="1" customFormat="1" ht="16.5" customHeight="1">
      <c r="B223" s="48"/>
      <c r="C223" s="236" t="s">
        <v>876</v>
      </c>
      <c r="D223" s="236" t="s">
        <v>210</v>
      </c>
      <c r="E223" s="237" t="s">
        <v>3870</v>
      </c>
      <c r="F223" s="238" t="s">
        <v>3871</v>
      </c>
      <c r="G223" s="239" t="s">
        <v>227</v>
      </c>
      <c r="H223" s="240">
        <v>12</v>
      </c>
      <c r="I223" s="241"/>
      <c r="J223" s="242">
        <f>ROUND(I223*H223,2)</f>
        <v>0</v>
      </c>
      <c r="K223" s="238" t="s">
        <v>214</v>
      </c>
      <c r="L223" s="74"/>
      <c r="M223" s="243" t="s">
        <v>22</v>
      </c>
      <c r="N223" s="244" t="s">
        <v>47</v>
      </c>
      <c r="O223" s="49"/>
      <c r="P223" s="245">
        <f>O223*H223</f>
        <v>0</v>
      </c>
      <c r="Q223" s="245">
        <v>0.00061</v>
      </c>
      <c r="R223" s="245">
        <f>Q223*H223</f>
        <v>0.00732</v>
      </c>
      <c r="S223" s="245">
        <v>0</v>
      </c>
      <c r="T223" s="246">
        <f>S223*H223</f>
        <v>0</v>
      </c>
      <c r="AR223" s="26" t="s">
        <v>300</v>
      </c>
      <c r="AT223" s="26" t="s">
        <v>210</v>
      </c>
      <c r="AU223" s="26" t="s">
        <v>85</v>
      </c>
      <c r="AY223" s="26" t="s">
        <v>208</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300</v>
      </c>
      <c r="BM223" s="26" t="s">
        <v>3872</v>
      </c>
    </row>
    <row r="224" spans="2:65" s="1" customFormat="1" ht="25.5" customHeight="1">
      <c r="B224" s="48"/>
      <c r="C224" s="236" t="s">
        <v>884</v>
      </c>
      <c r="D224" s="236" t="s">
        <v>210</v>
      </c>
      <c r="E224" s="237" t="s">
        <v>3873</v>
      </c>
      <c r="F224" s="238" t="s">
        <v>3874</v>
      </c>
      <c r="G224" s="239" t="s">
        <v>227</v>
      </c>
      <c r="H224" s="240">
        <v>5</v>
      </c>
      <c r="I224" s="241"/>
      <c r="J224" s="242">
        <f>ROUND(I224*H224,2)</f>
        <v>0</v>
      </c>
      <c r="K224" s="238" t="s">
        <v>242</v>
      </c>
      <c r="L224" s="74"/>
      <c r="M224" s="243" t="s">
        <v>22</v>
      </c>
      <c r="N224" s="244" t="s">
        <v>47</v>
      </c>
      <c r="O224" s="49"/>
      <c r="P224" s="245">
        <f>O224*H224</f>
        <v>0</v>
      </c>
      <c r="Q224" s="245">
        <v>0.00221</v>
      </c>
      <c r="R224" s="245">
        <f>Q224*H224</f>
        <v>0.01105</v>
      </c>
      <c r="S224" s="245">
        <v>0</v>
      </c>
      <c r="T224" s="246">
        <f>S224*H224</f>
        <v>0</v>
      </c>
      <c r="AR224" s="26" t="s">
        <v>300</v>
      </c>
      <c r="AT224" s="26" t="s">
        <v>210</v>
      </c>
      <c r="AU224" s="26" t="s">
        <v>85</v>
      </c>
      <c r="AY224" s="26" t="s">
        <v>208</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300</v>
      </c>
      <c r="BM224" s="26" t="s">
        <v>3875</v>
      </c>
    </row>
    <row r="225" spans="2:65" s="1" customFormat="1" ht="16.5" customHeight="1">
      <c r="B225" s="48"/>
      <c r="C225" s="236" t="s">
        <v>888</v>
      </c>
      <c r="D225" s="236" t="s">
        <v>210</v>
      </c>
      <c r="E225" s="237" t="s">
        <v>3876</v>
      </c>
      <c r="F225" s="238" t="s">
        <v>3877</v>
      </c>
      <c r="G225" s="239" t="s">
        <v>227</v>
      </c>
      <c r="H225" s="240">
        <v>63</v>
      </c>
      <c r="I225" s="241"/>
      <c r="J225" s="242">
        <f>ROUND(I225*H225,2)</f>
        <v>0</v>
      </c>
      <c r="K225" s="238" t="s">
        <v>214</v>
      </c>
      <c r="L225" s="74"/>
      <c r="M225" s="243" t="s">
        <v>22</v>
      </c>
      <c r="N225" s="244" t="s">
        <v>47</v>
      </c>
      <c r="O225" s="49"/>
      <c r="P225" s="245">
        <f>O225*H225</f>
        <v>0</v>
      </c>
      <c r="Q225" s="245">
        <v>0.00035</v>
      </c>
      <c r="R225" s="245">
        <f>Q225*H225</f>
        <v>0.02205</v>
      </c>
      <c r="S225" s="245">
        <v>0</v>
      </c>
      <c r="T225" s="246">
        <f>S225*H225</f>
        <v>0</v>
      </c>
      <c r="AR225" s="26" t="s">
        <v>300</v>
      </c>
      <c r="AT225" s="26" t="s">
        <v>210</v>
      </c>
      <c r="AU225" s="26" t="s">
        <v>85</v>
      </c>
      <c r="AY225" s="26" t="s">
        <v>208</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300</v>
      </c>
      <c r="BM225" s="26" t="s">
        <v>3878</v>
      </c>
    </row>
    <row r="226" spans="2:65" s="1" customFormat="1" ht="25.5" customHeight="1">
      <c r="B226" s="48"/>
      <c r="C226" s="236" t="s">
        <v>895</v>
      </c>
      <c r="D226" s="236" t="s">
        <v>210</v>
      </c>
      <c r="E226" s="237" t="s">
        <v>3879</v>
      </c>
      <c r="F226" s="238" t="s">
        <v>3880</v>
      </c>
      <c r="G226" s="239" t="s">
        <v>227</v>
      </c>
      <c r="H226" s="240">
        <v>63</v>
      </c>
      <c r="I226" s="241"/>
      <c r="J226" s="242">
        <f>ROUND(I226*H226,2)</f>
        <v>0</v>
      </c>
      <c r="K226" s="238" t="s">
        <v>22</v>
      </c>
      <c r="L226" s="74"/>
      <c r="M226" s="243" t="s">
        <v>22</v>
      </c>
      <c r="N226" s="244" t="s">
        <v>47</v>
      </c>
      <c r="O226" s="49"/>
      <c r="P226" s="245">
        <f>O226*H226</f>
        <v>0</v>
      </c>
      <c r="Q226" s="245">
        <v>0.00037</v>
      </c>
      <c r="R226" s="245">
        <f>Q226*H226</f>
        <v>0.02331</v>
      </c>
      <c r="S226" s="245">
        <v>0</v>
      </c>
      <c r="T226" s="246">
        <f>S226*H226</f>
        <v>0</v>
      </c>
      <c r="AR226" s="26" t="s">
        <v>300</v>
      </c>
      <c r="AT226" s="26" t="s">
        <v>210</v>
      </c>
      <c r="AU226" s="26" t="s">
        <v>85</v>
      </c>
      <c r="AY226" s="26" t="s">
        <v>208</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300</v>
      </c>
      <c r="BM226" s="26" t="s">
        <v>3881</v>
      </c>
    </row>
    <row r="227" spans="2:65" s="1" customFormat="1" ht="25.5" customHeight="1">
      <c r="B227" s="48"/>
      <c r="C227" s="236" t="s">
        <v>902</v>
      </c>
      <c r="D227" s="236" t="s">
        <v>210</v>
      </c>
      <c r="E227" s="237" t="s">
        <v>3882</v>
      </c>
      <c r="F227" s="238" t="s">
        <v>3883</v>
      </c>
      <c r="G227" s="239" t="s">
        <v>2043</v>
      </c>
      <c r="H227" s="307"/>
      <c r="I227" s="241"/>
      <c r="J227" s="242">
        <f>ROUND(I227*H227,2)</f>
        <v>0</v>
      </c>
      <c r="K227" s="238" t="s">
        <v>242</v>
      </c>
      <c r="L227" s="74"/>
      <c r="M227" s="243" t="s">
        <v>22</v>
      </c>
      <c r="N227" s="244" t="s">
        <v>47</v>
      </c>
      <c r="O227" s="49"/>
      <c r="P227" s="245">
        <f>O227*H227</f>
        <v>0</v>
      </c>
      <c r="Q227" s="245">
        <v>0</v>
      </c>
      <c r="R227" s="245">
        <f>Q227*H227</f>
        <v>0</v>
      </c>
      <c r="S227" s="245">
        <v>0</v>
      </c>
      <c r="T227" s="246">
        <f>S227*H227</f>
        <v>0</v>
      </c>
      <c r="AR227" s="26" t="s">
        <v>300</v>
      </c>
      <c r="AT227" s="26" t="s">
        <v>210</v>
      </c>
      <c r="AU227" s="26" t="s">
        <v>85</v>
      </c>
      <c r="AY227" s="26" t="s">
        <v>208</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300</v>
      </c>
      <c r="BM227" s="26" t="s">
        <v>3884</v>
      </c>
    </row>
    <row r="228" spans="2:63" s="11" customFormat="1" ht="29.85" customHeight="1">
      <c r="B228" s="220"/>
      <c r="C228" s="221"/>
      <c r="D228" s="222" t="s">
        <v>75</v>
      </c>
      <c r="E228" s="234" t="s">
        <v>3885</v>
      </c>
      <c r="F228" s="234" t="s">
        <v>3886</v>
      </c>
      <c r="G228" s="221"/>
      <c r="H228" s="221"/>
      <c r="I228" s="224"/>
      <c r="J228" s="235">
        <f>BK228</f>
        <v>0</v>
      </c>
      <c r="K228" s="221"/>
      <c r="L228" s="226"/>
      <c r="M228" s="227"/>
      <c r="N228" s="228"/>
      <c r="O228" s="228"/>
      <c r="P228" s="229">
        <f>SUM(P229:P250)</f>
        <v>0</v>
      </c>
      <c r="Q228" s="228"/>
      <c r="R228" s="229">
        <f>SUM(R229:R250)</f>
        <v>1.6028099999999998</v>
      </c>
      <c r="S228" s="228"/>
      <c r="T228" s="230">
        <f>SUM(T229:T250)</f>
        <v>0</v>
      </c>
      <c r="AR228" s="231" t="s">
        <v>85</v>
      </c>
      <c r="AT228" s="232" t="s">
        <v>75</v>
      </c>
      <c r="AU228" s="232" t="s">
        <v>18</v>
      </c>
      <c r="AY228" s="231" t="s">
        <v>208</v>
      </c>
      <c r="BK228" s="233">
        <f>SUM(BK229:BK250)</f>
        <v>0</v>
      </c>
    </row>
    <row r="229" spans="2:65" s="1" customFormat="1" ht="38.25" customHeight="1">
      <c r="B229" s="48"/>
      <c r="C229" s="236" t="s">
        <v>909</v>
      </c>
      <c r="D229" s="236" t="s">
        <v>210</v>
      </c>
      <c r="E229" s="237" t="s">
        <v>3887</v>
      </c>
      <c r="F229" s="238" t="s">
        <v>3888</v>
      </c>
      <c r="G229" s="239" t="s">
        <v>227</v>
      </c>
      <c r="H229" s="240">
        <v>2</v>
      </c>
      <c r="I229" s="241"/>
      <c r="J229" s="242">
        <f>ROUND(I229*H229,2)</f>
        <v>0</v>
      </c>
      <c r="K229" s="238" t="s">
        <v>214</v>
      </c>
      <c r="L229" s="74"/>
      <c r="M229" s="243" t="s">
        <v>22</v>
      </c>
      <c r="N229" s="244" t="s">
        <v>47</v>
      </c>
      <c r="O229" s="49"/>
      <c r="P229" s="245">
        <f>O229*H229</f>
        <v>0</v>
      </c>
      <c r="Q229" s="245">
        <v>0.00969</v>
      </c>
      <c r="R229" s="245">
        <f>Q229*H229</f>
        <v>0.01938</v>
      </c>
      <c r="S229" s="245">
        <v>0</v>
      </c>
      <c r="T229" s="246">
        <f>S229*H229</f>
        <v>0</v>
      </c>
      <c r="AR229" s="26" t="s">
        <v>300</v>
      </c>
      <c r="AT229" s="26" t="s">
        <v>210</v>
      </c>
      <c r="AU229" s="26" t="s">
        <v>85</v>
      </c>
      <c r="AY229" s="26" t="s">
        <v>208</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300</v>
      </c>
      <c r="BM229" s="26" t="s">
        <v>3889</v>
      </c>
    </row>
    <row r="230" spans="2:65" s="1" customFormat="1" ht="38.25" customHeight="1">
      <c r="B230" s="48"/>
      <c r="C230" s="236" t="s">
        <v>915</v>
      </c>
      <c r="D230" s="236" t="s">
        <v>210</v>
      </c>
      <c r="E230" s="237" t="s">
        <v>3890</v>
      </c>
      <c r="F230" s="238" t="s">
        <v>3891</v>
      </c>
      <c r="G230" s="239" t="s">
        <v>227</v>
      </c>
      <c r="H230" s="240">
        <v>1</v>
      </c>
      <c r="I230" s="241"/>
      <c r="J230" s="242">
        <f>ROUND(I230*H230,2)</f>
        <v>0</v>
      </c>
      <c r="K230" s="238" t="s">
        <v>214</v>
      </c>
      <c r="L230" s="74"/>
      <c r="M230" s="243" t="s">
        <v>22</v>
      </c>
      <c r="N230" s="244" t="s">
        <v>47</v>
      </c>
      <c r="O230" s="49"/>
      <c r="P230" s="245">
        <f>O230*H230</f>
        <v>0</v>
      </c>
      <c r="Q230" s="245">
        <v>0.01246</v>
      </c>
      <c r="R230" s="245">
        <f>Q230*H230</f>
        <v>0.01246</v>
      </c>
      <c r="S230" s="245">
        <v>0</v>
      </c>
      <c r="T230" s="246">
        <f>S230*H230</f>
        <v>0</v>
      </c>
      <c r="AR230" s="26" t="s">
        <v>300</v>
      </c>
      <c r="AT230" s="26" t="s">
        <v>210</v>
      </c>
      <c r="AU230" s="26" t="s">
        <v>85</v>
      </c>
      <c r="AY230" s="26" t="s">
        <v>208</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300</v>
      </c>
      <c r="BM230" s="26" t="s">
        <v>3892</v>
      </c>
    </row>
    <row r="231" spans="2:65" s="1" customFormat="1" ht="38.25" customHeight="1">
      <c r="B231" s="48"/>
      <c r="C231" s="236" t="s">
        <v>920</v>
      </c>
      <c r="D231" s="236" t="s">
        <v>210</v>
      </c>
      <c r="E231" s="237" t="s">
        <v>3893</v>
      </c>
      <c r="F231" s="238" t="s">
        <v>3894</v>
      </c>
      <c r="G231" s="239" t="s">
        <v>227</v>
      </c>
      <c r="H231" s="240">
        <v>2</v>
      </c>
      <c r="I231" s="241"/>
      <c r="J231" s="242">
        <f>ROUND(I231*H231,2)</f>
        <v>0</v>
      </c>
      <c r="K231" s="238" t="s">
        <v>214</v>
      </c>
      <c r="L231" s="74"/>
      <c r="M231" s="243" t="s">
        <v>22</v>
      </c>
      <c r="N231" s="244" t="s">
        <v>47</v>
      </c>
      <c r="O231" s="49"/>
      <c r="P231" s="245">
        <f>O231*H231</f>
        <v>0</v>
      </c>
      <c r="Q231" s="245">
        <v>0.01417</v>
      </c>
      <c r="R231" s="245">
        <f>Q231*H231</f>
        <v>0.02834</v>
      </c>
      <c r="S231" s="245">
        <v>0</v>
      </c>
      <c r="T231" s="246">
        <f>S231*H231</f>
        <v>0</v>
      </c>
      <c r="AR231" s="26" t="s">
        <v>300</v>
      </c>
      <c r="AT231" s="26" t="s">
        <v>210</v>
      </c>
      <c r="AU231" s="26" t="s">
        <v>85</v>
      </c>
      <c r="AY231" s="26" t="s">
        <v>208</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300</v>
      </c>
      <c r="BM231" s="26" t="s">
        <v>3895</v>
      </c>
    </row>
    <row r="232" spans="2:65" s="1" customFormat="1" ht="38.25" customHeight="1">
      <c r="B232" s="48"/>
      <c r="C232" s="236" t="s">
        <v>941</v>
      </c>
      <c r="D232" s="236" t="s">
        <v>210</v>
      </c>
      <c r="E232" s="237" t="s">
        <v>3896</v>
      </c>
      <c r="F232" s="238" t="s">
        <v>3897</v>
      </c>
      <c r="G232" s="239" t="s">
        <v>227</v>
      </c>
      <c r="H232" s="240">
        <v>1</v>
      </c>
      <c r="I232" s="241"/>
      <c r="J232" s="242">
        <f>ROUND(I232*H232,2)</f>
        <v>0</v>
      </c>
      <c r="K232" s="238" t="s">
        <v>214</v>
      </c>
      <c r="L232" s="74"/>
      <c r="M232" s="243" t="s">
        <v>22</v>
      </c>
      <c r="N232" s="244" t="s">
        <v>47</v>
      </c>
      <c r="O232" s="49"/>
      <c r="P232" s="245">
        <f>O232*H232</f>
        <v>0</v>
      </c>
      <c r="Q232" s="245">
        <v>0.01588</v>
      </c>
      <c r="R232" s="245">
        <f>Q232*H232</f>
        <v>0.01588</v>
      </c>
      <c r="S232" s="245">
        <v>0</v>
      </c>
      <c r="T232" s="246">
        <f>S232*H232</f>
        <v>0</v>
      </c>
      <c r="AR232" s="26" t="s">
        <v>300</v>
      </c>
      <c r="AT232" s="26" t="s">
        <v>210</v>
      </c>
      <c r="AU232" s="26" t="s">
        <v>85</v>
      </c>
      <c r="AY232" s="26" t="s">
        <v>208</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300</v>
      </c>
      <c r="BM232" s="26" t="s">
        <v>3898</v>
      </c>
    </row>
    <row r="233" spans="2:65" s="1" customFormat="1" ht="38.25" customHeight="1">
      <c r="B233" s="48"/>
      <c r="C233" s="236" t="s">
        <v>964</v>
      </c>
      <c r="D233" s="236" t="s">
        <v>210</v>
      </c>
      <c r="E233" s="237" t="s">
        <v>3899</v>
      </c>
      <c r="F233" s="238" t="s">
        <v>3900</v>
      </c>
      <c r="G233" s="239" t="s">
        <v>227</v>
      </c>
      <c r="H233" s="240">
        <v>6</v>
      </c>
      <c r="I233" s="241"/>
      <c r="J233" s="242">
        <f>ROUND(I233*H233,2)</f>
        <v>0</v>
      </c>
      <c r="K233" s="238" t="s">
        <v>214</v>
      </c>
      <c r="L233" s="74"/>
      <c r="M233" s="243" t="s">
        <v>22</v>
      </c>
      <c r="N233" s="244" t="s">
        <v>47</v>
      </c>
      <c r="O233" s="49"/>
      <c r="P233" s="245">
        <f>O233*H233</f>
        <v>0</v>
      </c>
      <c r="Q233" s="245">
        <v>0.01759</v>
      </c>
      <c r="R233" s="245">
        <f>Q233*H233</f>
        <v>0.10554000000000001</v>
      </c>
      <c r="S233" s="245">
        <v>0</v>
      </c>
      <c r="T233" s="246">
        <f>S233*H233</f>
        <v>0</v>
      </c>
      <c r="AR233" s="26" t="s">
        <v>300</v>
      </c>
      <c r="AT233" s="26" t="s">
        <v>210</v>
      </c>
      <c r="AU233" s="26" t="s">
        <v>85</v>
      </c>
      <c r="AY233" s="26" t="s">
        <v>208</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300</v>
      </c>
      <c r="BM233" s="26" t="s">
        <v>3901</v>
      </c>
    </row>
    <row r="234" spans="2:65" s="1" customFormat="1" ht="38.25" customHeight="1">
      <c r="B234" s="48"/>
      <c r="C234" s="236" t="s">
        <v>968</v>
      </c>
      <c r="D234" s="236" t="s">
        <v>210</v>
      </c>
      <c r="E234" s="237" t="s">
        <v>3902</v>
      </c>
      <c r="F234" s="238" t="s">
        <v>3903</v>
      </c>
      <c r="G234" s="239" t="s">
        <v>227</v>
      </c>
      <c r="H234" s="240">
        <v>2</v>
      </c>
      <c r="I234" s="241"/>
      <c r="J234" s="242">
        <f>ROUND(I234*H234,2)</f>
        <v>0</v>
      </c>
      <c r="K234" s="238" t="s">
        <v>214</v>
      </c>
      <c r="L234" s="74"/>
      <c r="M234" s="243" t="s">
        <v>22</v>
      </c>
      <c r="N234" s="244" t="s">
        <v>47</v>
      </c>
      <c r="O234" s="49"/>
      <c r="P234" s="245">
        <f>O234*H234</f>
        <v>0</v>
      </c>
      <c r="Q234" s="245">
        <v>0.0207</v>
      </c>
      <c r="R234" s="245">
        <f>Q234*H234</f>
        <v>0.0414</v>
      </c>
      <c r="S234" s="245">
        <v>0</v>
      </c>
      <c r="T234" s="246">
        <f>S234*H234</f>
        <v>0</v>
      </c>
      <c r="AR234" s="26" t="s">
        <v>300</v>
      </c>
      <c r="AT234" s="26" t="s">
        <v>210</v>
      </c>
      <c r="AU234" s="26" t="s">
        <v>85</v>
      </c>
      <c r="AY234" s="26" t="s">
        <v>208</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300</v>
      </c>
      <c r="BM234" s="26" t="s">
        <v>3904</v>
      </c>
    </row>
    <row r="235" spans="2:65" s="1" customFormat="1" ht="38.25" customHeight="1">
      <c r="B235" s="48"/>
      <c r="C235" s="236" t="s">
        <v>972</v>
      </c>
      <c r="D235" s="236" t="s">
        <v>210</v>
      </c>
      <c r="E235" s="237" t="s">
        <v>3905</v>
      </c>
      <c r="F235" s="238" t="s">
        <v>3906</v>
      </c>
      <c r="G235" s="239" t="s">
        <v>227</v>
      </c>
      <c r="H235" s="240">
        <v>5</v>
      </c>
      <c r="I235" s="241"/>
      <c r="J235" s="242">
        <f>ROUND(I235*H235,2)</f>
        <v>0</v>
      </c>
      <c r="K235" s="238" t="s">
        <v>214</v>
      </c>
      <c r="L235" s="74"/>
      <c r="M235" s="243" t="s">
        <v>22</v>
      </c>
      <c r="N235" s="244" t="s">
        <v>47</v>
      </c>
      <c r="O235" s="49"/>
      <c r="P235" s="245">
        <f>O235*H235</f>
        <v>0</v>
      </c>
      <c r="Q235" s="245">
        <v>0.02272</v>
      </c>
      <c r="R235" s="245">
        <f>Q235*H235</f>
        <v>0.1136</v>
      </c>
      <c r="S235" s="245">
        <v>0</v>
      </c>
      <c r="T235" s="246">
        <f>S235*H235</f>
        <v>0</v>
      </c>
      <c r="AR235" s="26" t="s">
        <v>300</v>
      </c>
      <c r="AT235" s="26" t="s">
        <v>210</v>
      </c>
      <c r="AU235" s="26" t="s">
        <v>85</v>
      </c>
      <c r="AY235" s="26" t="s">
        <v>208</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300</v>
      </c>
      <c r="BM235" s="26" t="s">
        <v>3907</v>
      </c>
    </row>
    <row r="236" spans="2:65" s="1" customFormat="1" ht="38.25" customHeight="1">
      <c r="B236" s="48"/>
      <c r="C236" s="236" t="s">
        <v>976</v>
      </c>
      <c r="D236" s="236" t="s">
        <v>210</v>
      </c>
      <c r="E236" s="237" t="s">
        <v>3908</v>
      </c>
      <c r="F236" s="238" t="s">
        <v>3909</v>
      </c>
      <c r="G236" s="239" t="s">
        <v>227</v>
      </c>
      <c r="H236" s="240">
        <v>7</v>
      </c>
      <c r="I236" s="241"/>
      <c r="J236" s="242">
        <f>ROUND(I236*H236,2)</f>
        <v>0</v>
      </c>
      <c r="K236" s="238" t="s">
        <v>214</v>
      </c>
      <c r="L236" s="74"/>
      <c r="M236" s="243" t="s">
        <v>22</v>
      </c>
      <c r="N236" s="244" t="s">
        <v>47</v>
      </c>
      <c r="O236" s="49"/>
      <c r="P236" s="245">
        <f>O236*H236</f>
        <v>0</v>
      </c>
      <c r="Q236" s="245">
        <v>0.02614</v>
      </c>
      <c r="R236" s="245">
        <f>Q236*H236</f>
        <v>0.18298</v>
      </c>
      <c r="S236" s="245">
        <v>0</v>
      </c>
      <c r="T236" s="246">
        <f>S236*H236</f>
        <v>0</v>
      </c>
      <c r="AR236" s="26" t="s">
        <v>300</v>
      </c>
      <c r="AT236" s="26" t="s">
        <v>210</v>
      </c>
      <c r="AU236" s="26" t="s">
        <v>85</v>
      </c>
      <c r="AY236" s="26" t="s">
        <v>208</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300</v>
      </c>
      <c r="BM236" s="26" t="s">
        <v>3910</v>
      </c>
    </row>
    <row r="237" spans="2:65" s="1" customFormat="1" ht="38.25" customHeight="1">
      <c r="B237" s="48"/>
      <c r="C237" s="236" t="s">
        <v>980</v>
      </c>
      <c r="D237" s="236" t="s">
        <v>210</v>
      </c>
      <c r="E237" s="237" t="s">
        <v>3911</v>
      </c>
      <c r="F237" s="238" t="s">
        <v>3912</v>
      </c>
      <c r="G237" s="239" t="s">
        <v>227</v>
      </c>
      <c r="H237" s="240">
        <v>6</v>
      </c>
      <c r="I237" s="241"/>
      <c r="J237" s="242">
        <f>ROUND(I237*H237,2)</f>
        <v>0</v>
      </c>
      <c r="K237" s="238" t="s">
        <v>214</v>
      </c>
      <c r="L237" s="74"/>
      <c r="M237" s="243" t="s">
        <v>22</v>
      </c>
      <c r="N237" s="244" t="s">
        <v>47</v>
      </c>
      <c r="O237" s="49"/>
      <c r="P237" s="245">
        <f>O237*H237</f>
        <v>0</v>
      </c>
      <c r="Q237" s="245">
        <v>0.02956</v>
      </c>
      <c r="R237" s="245">
        <f>Q237*H237</f>
        <v>0.17736</v>
      </c>
      <c r="S237" s="245">
        <v>0</v>
      </c>
      <c r="T237" s="246">
        <f>S237*H237</f>
        <v>0</v>
      </c>
      <c r="AR237" s="26" t="s">
        <v>300</v>
      </c>
      <c r="AT237" s="26" t="s">
        <v>210</v>
      </c>
      <c r="AU237" s="26" t="s">
        <v>85</v>
      </c>
      <c r="AY237" s="26" t="s">
        <v>208</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300</v>
      </c>
      <c r="BM237" s="26" t="s">
        <v>3913</v>
      </c>
    </row>
    <row r="238" spans="2:65" s="1" customFormat="1" ht="38.25" customHeight="1">
      <c r="B238" s="48"/>
      <c r="C238" s="236" t="s">
        <v>990</v>
      </c>
      <c r="D238" s="236" t="s">
        <v>210</v>
      </c>
      <c r="E238" s="237" t="s">
        <v>3914</v>
      </c>
      <c r="F238" s="238" t="s">
        <v>3915</v>
      </c>
      <c r="G238" s="239" t="s">
        <v>227</v>
      </c>
      <c r="H238" s="240">
        <v>2</v>
      </c>
      <c r="I238" s="241"/>
      <c r="J238" s="242">
        <f>ROUND(I238*H238,2)</f>
        <v>0</v>
      </c>
      <c r="K238" s="238" t="s">
        <v>214</v>
      </c>
      <c r="L238" s="74"/>
      <c r="M238" s="243" t="s">
        <v>22</v>
      </c>
      <c r="N238" s="244" t="s">
        <v>47</v>
      </c>
      <c r="O238" s="49"/>
      <c r="P238" s="245">
        <f>O238*H238</f>
        <v>0</v>
      </c>
      <c r="Q238" s="245">
        <v>0.01654</v>
      </c>
      <c r="R238" s="245">
        <f>Q238*H238</f>
        <v>0.03308</v>
      </c>
      <c r="S238" s="245">
        <v>0</v>
      </c>
      <c r="T238" s="246">
        <f>S238*H238</f>
        <v>0</v>
      </c>
      <c r="AR238" s="26" t="s">
        <v>300</v>
      </c>
      <c r="AT238" s="26" t="s">
        <v>210</v>
      </c>
      <c r="AU238" s="26" t="s">
        <v>85</v>
      </c>
      <c r="AY238" s="26" t="s">
        <v>208</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300</v>
      </c>
      <c r="BM238" s="26" t="s">
        <v>3916</v>
      </c>
    </row>
    <row r="239" spans="2:65" s="1" customFormat="1" ht="16.5" customHeight="1">
      <c r="B239" s="48"/>
      <c r="C239" s="236" t="s">
        <v>1025</v>
      </c>
      <c r="D239" s="236" t="s">
        <v>210</v>
      </c>
      <c r="E239" s="237" t="s">
        <v>3917</v>
      </c>
      <c r="F239" s="238" t="s">
        <v>3918</v>
      </c>
      <c r="G239" s="239" t="s">
        <v>227</v>
      </c>
      <c r="H239" s="240">
        <v>3</v>
      </c>
      <c r="I239" s="241"/>
      <c r="J239" s="242">
        <f>ROUND(I239*H239,2)</f>
        <v>0</v>
      </c>
      <c r="K239" s="238" t="s">
        <v>242</v>
      </c>
      <c r="L239" s="74"/>
      <c r="M239" s="243" t="s">
        <v>22</v>
      </c>
      <c r="N239" s="244" t="s">
        <v>47</v>
      </c>
      <c r="O239" s="49"/>
      <c r="P239" s="245">
        <f>O239*H239</f>
        <v>0</v>
      </c>
      <c r="Q239" s="245">
        <v>0.01893</v>
      </c>
      <c r="R239" s="245">
        <f>Q239*H239</f>
        <v>0.05678999999999999</v>
      </c>
      <c r="S239" s="245">
        <v>0</v>
      </c>
      <c r="T239" s="246">
        <f>S239*H239</f>
        <v>0</v>
      </c>
      <c r="AR239" s="26" t="s">
        <v>300</v>
      </c>
      <c r="AT239" s="26" t="s">
        <v>210</v>
      </c>
      <c r="AU239" s="26" t="s">
        <v>85</v>
      </c>
      <c r="AY239" s="26" t="s">
        <v>208</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300</v>
      </c>
      <c r="BM239" s="26" t="s">
        <v>3919</v>
      </c>
    </row>
    <row r="240" spans="2:65" s="1" customFormat="1" ht="38.25" customHeight="1">
      <c r="B240" s="48"/>
      <c r="C240" s="236" t="s">
        <v>1057</v>
      </c>
      <c r="D240" s="236" t="s">
        <v>210</v>
      </c>
      <c r="E240" s="237" t="s">
        <v>3920</v>
      </c>
      <c r="F240" s="238" t="s">
        <v>3921</v>
      </c>
      <c r="G240" s="239" t="s">
        <v>227</v>
      </c>
      <c r="H240" s="240">
        <v>1</v>
      </c>
      <c r="I240" s="241"/>
      <c r="J240" s="242">
        <f>ROUND(I240*H240,2)</f>
        <v>0</v>
      </c>
      <c r="K240" s="238" t="s">
        <v>214</v>
      </c>
      <c r="L240" s="74"/>
      <c r="M240" s="243" t="s">
        <v>22</v>
      </c>
      <c r="N240" s="244" t="s">
        <v>47</v>
      </c>
      <c r="O240" s="49"/>
      <c r="P240" s="245">
        <f>O240*H240</f>
        <v>0</v>
      </c>
      <c r="Q240" s="245">
        <v>0.02132</v>
      </c>
      <c r="R240" s="245">
        <f>Q240*H240</f>
        <v>0.02132</v>
      </c>
      <c r="S240" s="245">
        <v>0</v>
      </c>
      <c r="T240" s="246">
        <f>S240*H240</f>
        <v>0</v>
      </c>
      <c r="AR240" s="26" t="s">
        <v>300</v>
      </c>
      <c r="AT240" s="26" t="s">
        <v>210</v>
      </c>
      <c r="AU240" s="26" t="s">
        <v>85</v>
      </c>
      <c r="AY240" s="26" t="s">
        <v>208</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300</v>
      </c>
      <c r="BM240" s="26" t="s">
        <v>3922</v>
      </c>
    </row>
    <row r="241" spans="2:65" s="1" customFormat="1" ht="38.25" customHeight="1">
      <c r="B241" s="48"/>
      <c r="C241" s="236" t="s">
        <v>1061</v>
      </c>
      <c r="D241" s="236" t="s">
        <v>210</v>
      </c>
      <c r="E241" s="237" t="s">
        <v>3923</v>
      </c>
      <c r="F241" s="238" t="s">
        <v>3924</v>
      </c>
      <c r="G241" s="239" t="s">
        <v>227</v>
      </c>
      <c r="H241" s="240">
        <v>3</v>
      </c>
      <c r="I241" s="241"/>
      <c r="J241" s="242">
        <f>ROUND(I241*H241,2)</f>
        <v>0</v>
      </c>
      <c r="K241" s="238" t="s">
        <v>214</v>
      </c>
      <c r="L241" s="74"/>
      <c r="M241" s="243" t="s">
        <v>22</v>
      </c>
      <c r="N241" s="244" t="s">
        <v>47</v>
      </c>
      <c r="O241" s="49"/>
      <c r="P241" s="245">
        <f>O241*H241</f>
        <v>0</v>
      </c>
      <c r="Q241" s="245">
        <v>0.0261</v>
      </c>
      <c r="R241" s="245">
        <f>Q241*H241</f>
        <v>0.07830000000000001</v>
      </c>
      <c r="S241" s="245">
        <v>0</v>
      </c>
      <c r="T241" s="246">
        <f>S241*H241</f>
        <v>0</v>
      </c>
      <c r="AR241" s="26" t="s">
        <v>300</v>
      </c>
      <c r="AT241" s="26" t="s">
        <v>210</v>
      </c>
      <c r="AU241" s="26" t="s">
        <v>85</v>
      </c>
      <c r="AY241" s="26" t="s">
        <v>208</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300</v>
      </c>
      <c r="BM241" s="26" t="s">
        <v>3925</v>
      </c>
    </row>
    <row r="242" spans="2:65" s="1" customFormat="1" ht="38.25" customHeight="1">
      <c r="B242" s="48"/>
      <c r="C242" s="236" t="s">
        <v>1065</v>
      </c>
      <c r="D242" s="236" t="s">
        <v>210</v>
      </c>
      <c r="E242" s="237" t="s">
        <v>3926</v>
      </c>
      <c r="F242" s="238" t="s">
        <v>3927</v>
      </c>
      <c r="G242" s="239" t="s">
        <v>227</v>
      </c>
      <c r="H242" s="240">
        <v>3</v>
      </c>
      <c r="I242" s="241"/>
      <c r="J242" s="242">
        <f>ROUND(I242*H242,2)</f>
        <v>0</v>
      </c>
      <c r="K242" s="238" t="s">
        <v>214</v>
      </c>
      <c r="L242" s="74"/>
      <c r="M242" s="243" t="s">
        <v>22</v>
      </c>
      <c r="N242" s="244" t="s">
        <v>47</v>
      </c>
      <c r="O242" s="49"/>
      <c r="P242" s="245">
        <f>O242*H242</f>
        <v>0</v>
      </c>
      <c r="Q242" s="245">
        <v>0.0272</v>
      </c>
      <c r="R242" s="245">
        <f>Q242*H242</f>
        <v>0.08159999999999999</v>
      </c>
      <c r="S242" s="245">
        <v>0</v>
      </c>
      <c r="T242" s="246">
        <f>S242*H242</f>
        <v>0</v>
      </c>
      <c r="AR242" s="26" t="s">
        <v>300</v>
      </c>
      <c r="AT242" s="26" t="s">
        <v>210</v>
      </c>
      <c r="AU242" s="26" t="s">
        <v>85</v>
      </c>
      <c r="AY242" s="26" t="s">
        <v>208</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300</v>
      </c>
      <c r="BM242" s="26" t="s">
        <v>3928</v>
      </c>
    </row>
    <row r="243" spans="2:65" s="1" customFormat="1" ht="38.25" customHeight="1">
      <c r="B243" s="48"/>
      <c r="C243" s="236" t="s">
        <v>1069</v>
      </c>
      <c r="D243" s="236" t="s">
        <v>210</v>
      </c>
      <c r="E243" s="237" t="s">
        <v>3929</v>
      </c>
      <c r="F243" s="238" t="s">
        <v>3930</v>
      </c>
      <c r="G243" s="239" t="s">
        <v>227</v>
      </c>
      <c r="H243" s="240">
        <v>3</v>
      </c>
      <c r="I243" s="241"/>
      <c r="J243" s="242">
        <f>ROUND(I243*H243,2)</f>
        <v>0</v>
      </c>
      <c r="K243" s="238" t="s">
        <v>214</v>
      </c>
      <c r="L243" s="74"/>
      <c r="M243" s="243" t="s">
        <v>22</v>
      </c>
      <c r="N243" s="244" t="s">
        <v>47</v>
      </c>
      <c r="O243" s="49"/>
      <c r="P243" s="245">
        <f>O243*H243</f>
        <v>0</v>
      </c>
      <c r="Q243" s="245">
        <v>0.03088</v>
      </c>
      <c r="R243" s="245">
        <f>Q243*H243</f>
        <v>0.09264</v>
      </c>
      <c r="S243" s="245">
        <v>0</v>
      </c>
      <c r="T243" s="246">
        <f>S243*H243</f>
        <v>0</v>
      </c>
      <c r="AR243" s="26" t="s">
        <v>300</v>
      </c>
      <c r="AT243" s="26" t="s">
        <v>210</v>
      </c>
      <c r="AU243" s="26" t="s">
        <v>85</v>
      </c>
      <c r="AY243" s="26" t="s">
        <v>208</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300</v>
      </c>
      <c r="BM243" s="26" t="s">
        <v>3931</v>
      </c>
    </row>
    <row r="244" spans="2:65" s="1" customFormat="1" ht="38.25" customHeight="1">
      <c r="B244" s="48"/>
      <c r="C244" s="236" t="s">
        <v>1074</v>
      </c>
      <c r="D244" s="236" t="s">
        <v>210</v>
      </c>
      <c r="E244" s="237" t="s">
        <v>3932</v>
      </c>
      <c r="F244" s="238" t="s">
        <v>3933</v>
      </c>
      <c r="G244" s="239" t="s">
        <v>227</v>
      </c>
      <c r="H244" s="240">
        <v>7</v>
      </c>
      <c r="I244" s="241"/>
      <c r="J244" s="242">
        <f>ROUND(I244*H244,2)</f>
        <v>0</v>
      </c>
      <c r="K244" s="238" t="s">
        <v>214</v>
      </c>
      <c r="L244" s="74"/>
      <c r="M244" s="243" t="s">
        <v>22</v>
      </c>
      <c r="N244" s="244" t="s">
        <v>47</v>
      </c>
      <c r="O244" s="49"/>
      <c r="P244" s="245">
        <f>O244*H244</f>
        <v>0</v>
      </c>
      <c r="Q244" s="245">
        <v>0.03566</v>
      </c>
      <c r="R244" s="245">
        <f>Q244*H244</f>
        <v>0.24961999999999998</v>
      </c>
      <c r="S244" s="245">
        <v>0</v>
      </c>
      <c r="T244" s="246">
        <f>S244*H244</f>
        <v>0</v>
      </c>
      <c r="AR244" s="26" t="s">
        <v>300</v>
      </c>
      <c r="AT244" s="26" t="s">
        <v>210</v>
      </c>
      <c r="AU244" s="26" t="s">
        <v>85</v>
      </c>
      <c r="AY244" s="26" t="s">
        <v>208</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300</v>
      </c>
      <c r="BM244" s="26" t="s">
        <v>3934</v>
      </c>
    </row>
    <row r="245" spans="2:65" s="1" customFormat="1" ht="38.25" customHeight="1">
      <c r="B245" s="48"/>
      <c r="C245" s="236" t="s">
        <v>1082</v>
      </c>
      <c r="D245" s="236" t="s">
        <v>210</v>
      </c>
      <c r="E245" s="237" t="s">
        <v>3935</v>
      </c>
      <c r="F245" s="238" t="s">
        <v>3936</v>
      </c>
      <c r="G245" s="239" t="s">
        <v>227</v>
      </c>
      <c r="H245" s="240">
        <v>2</v>
      </c>
      <c r="I245" s="241"/>
      <c r="J245" s="242">
        <f>ROUND(I245*H245,2)</f>
        <v>0</v>
      </c>
      <c r="K245" s="238" t="s">
        <v>214</v>
      </c>
      <c r="L245" s="74"/>
      <c r="M245" s="243" t="s">
        <v>22</v>
      </c>
      <c r="N245" s="244" t="s">
        <v>47</v>
      </c>
      <c r="O245" s="49"/>
      <c r="P245" s="245">
        <f>O245*H245</f>
        <v>0</v>
      </c>
      <c r="Q245" s="245">
        <v>0.04044</v>
      </c>
      <c r="R245" s="245">
        <f>Q245*H245</f>
        <v>0.08088</v>
      </c>
      <c r="S245" s="245">
        <v>0</v>
      </c>
      <c r="T245" s="246">
        <f>S245*H245</f>
        <v>0</v>
      </c>
      <c r="AR245" s="26" t="s">
        <v>300</v>
      </c>
      <c r="AT245" s="26" t="s">
        <v>210</v>
      </c>
      <c r="AU245" s="26" t="s">
        <v>85</v>
      </c>
      <c r="AY245" s="26" t="s">
        <v>208</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300</v>
      </c>
      <c r="BM245" s="26" t="s">
        <v>3937</v>
      </c>
    </row>
    <row r="246" spans="2:65" s="1" customFormat="1" ht="38.25" customHeight="1">
      <c r="B246" s="48"/>
      <c r="C246" s="236" t="s">
        <v>1087</v>
      </c>
      <c r="D246" s="236" t="s">
        <v>210</v>
      </c>
      <c r="E246" s="237" t="s">
        <v>3938</v>
      </c>
      <c r="F246" s="238" t="s">
        <v>3939</v>
      </c>
      <c r="G246" s="239" t="s">
        <v>227</v>
      </c>
      <c r="H246" s="240">
        <v>2</v>
      </c>
      <c r="I246" s="241"/>
      <c r="J246" s="242">
        <f>ROUND(I246*H246,2)</f>
        <v>0</v>
      </c>
      <c r="K246" s="238" t="s">
        <v>214</v>
      </c>
      <c r="L246" s="74"/>
      <c r="M246" s="243" t="s">
        <v>22</v>
      </c>
      <c r="N246" s="244" t="s">
        <v>47</v>
      </c>
      <c r="O246" s="49"/>
      <c r="P246" s="245">
        <f>O246*H246</f>
        <v>0</v>
      </c>
      <c r="Q246" s="245">
        <v>0.0257</v>
      </c>
      <c r="R246" s="245">
        <f>Q246*H246</f>
        <v>0.0514</v>
      </c>
      <c r="S246" s="245">
        <v>0</v>
      </c>
      <c r="T246" s="246">
        <f>S246*H246</f>
        <v>0</v>
      </c>
      <c r="AR246" s="26" t="s">
        <v>300</v>
      </c>
      <c r="AT246" s="26" t="s">
        <v>210</v>
      </c>
      <c r="AU246" s="26" t="s">
        <v>85</v>
      </c>
      <c r="AY246" s="26" t="s">
        <v>208</v>
      </c>
      <c r="BE246" s="247">
        <f>IF(N246="základní",J246,0)</f>
        <v>0</v>
      </c>
      <c r="BF246" s="247">
        <f>IF(N246="snížená",J246,0)</f>
        <v>0</v>
      </c>
      <c r="BG246" s="247">
        <f>IF(N246="zákl. přenesená",J246,0)</f>
        <v>0</v>
      </c>
      <c r="BH246" s="247">
        <f>IF(N246="sníž. přenesená",J246,0)</f>
        <v>0</v>
      </c>
      <c r="BI246" s="247">
        <f>IF(N246="nulová",J246,0)</f>
        <v>0</v>
      </c>
      <c r="BJ246" s="26" t="s">
        <v>18</v>
      </c>
      <c r="BK246" s="247">
        <f>ROUND(I246*H246,2)</f>
        <v>0</v>
      </c>
      <c r="BL246" s="26" t="s">
        <v>300</v>
      </c>
      <c r="BM246" s="26" t="s">
        <v>3940</v>
      </c>
    </row>
    <row r="247" spans="2:65" s="1" customFormat="1" ht="38.25" customHeight="1">
      <c r="B247" s="48"/>
      <c r="C247" s="236" t="s">
        <v>1092</v>
      </c>
      <c r="D247" s="236" t="s">
        <v>210</v>
      </c>
      <c r="E247" s="237" t="s">
        <v>3941</v>
      </c>
      <c r="F247" s="238" t="s">
        <v>3942</v>
      </c>
      <c r="G247" s="239" t="s">
        <v>227</v>
      </c>
      <c r="H247" s="240">
        <v>2</v>
      </c>
      <c r="I247" s="241"/>
      <c r="J247" s="242">
        <f>ROUND(I247*H247,2)</f>
        <v>0</v>
      </c>
      <c r="K247" s="238" t="s">
        <v>214</v>
      </c>
      <c r="L247" s="74"/>
      <c r="M247" s="243" t="s">
        <v>22</v>
      </c>
      <c r="N247" s="244" t="s">
        <v>47</v>
      </c>
      <c r="O247" s="49"/>
      <c r="P247" s="245">
        <f>O247*H247</f>
        <v>0</v>
      </c>
      <c r="Q247" s="245">
        <v>0.03986</v>
      </c>
      <c r="R247" s="245">
        <f>Q247*H247</f>
        <v>0.07972</v>
      </c>
      <c r="S247" s="245">
        <v>0</v>
      </c>
      <c r="T247" s="246">
        <f>S247*H247</f>
        <v>0</v>
      </c>
      <c r="AR247" s="26" t="s">
        <v>300</v>
      </c>
      <c r="AT247" s="26" t="s">
        <v>210</v>
      </c>
      <c r="AU247" s="26" t="s">
        <v>85</v>
      </c>
      <c r="AY247" s="26" t="s">
        <v>208</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300</v>
      </c>
      <c r="BM247" s="26" t="s">
        <v>3943</v>
      </c>
    </row>
    <row r="248" spans="2:65" s="1" customFormat="1" ht="16.5" customHeight="1">
      <c r="B248" s="48"/>
      <c r="C248" s="236" t="s">
        <v>1096</v>
      </c>
      <c r="D248" s="236" t="s">
        <v>210</v>
      </c>
      <c r="E248" s="237" t="s">
        <v>3944</v>
      </c>
      <c r="F248" s="238" t="s">
        <v>3945</v>
      </c>
      <c r="G248" s="239" t="s">
        <v>227</v>
      </c>
      <c r="H248" s="240">
        <v>2</v>
      </c>
      <c r="I248" s="241"/>
      <c r="J248" s="242">
        <f>ROUND(I248*H248,2)</f>
        <v>0</v>
      </c>
      <c r="K248" s="238" t="s">
        <v>22</v>
      </c>
      <c r="L248" s="74"/>
      <c r="M248" s="243" t="s">
        <v>22</v>
      </c>
      <c r="N248" s="244" t="s">
        <v>47</v>
      </c>
      <c r="O248" s="49"/>
      <c r="P248" s="245">
        <f>O248*H248</f>
        <v>0</v>
      </c>
      <c r="Q248" s="245">
        <v>0.03986</v>
      </c>
      <c r="R248" s="245">
        <f>Q248*H248</f>
        <v>0.07972</v>
      </c>
      <c r="S248" s="245">
        <v>0</v>
      </c>
      <c r="T248" s="246">
        <f>S248*H248</f>
        <v>0</v>
      </c>
      <c r="AR248" s="26" t="s">
        <v>300</v>
      </c>
      <c r="AT248" s="26" t="s">
        <v>210</v>
      </c>
      <c r="AU248" s="26" t="s">
        <v>85</v>
      </c>
      <c r="AY248" s="26" t="s">
        <v>208</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300</v>
      </c>
      <c r="BM248" s="26" t="s">
        <v>3946</v>
      </c>
    </row>
    <row r="249" spans="2:65" s="1" customFormat="1" ht="25.5" customHeight="1">
      <c r="B249" s="48"/>
      <c r="C249" s="236" t="s">
        <v>1103</v>
      </c>
      <c r="D249" s="236" t="s">
        <v>210</v>
      </c>
      <c r="E249" s="237" t="s">
        <v>3947</v>
      </c>
      <c r="F249" s="238" t="s">
        <v>3948</v>
      </c>
      <c r="G249" s="239" t="s">
        <v>227</v>
      </c>
      <c r="H249" s="240">
        <v>8</v>
      </c>
      <c r="I249" s="241"/>
      <c r="J249" s="242">
        <f>ROUND(I249*H249,2)</f>
        <v>0</v>
      </c>
      <c r="K249" s="238" t="s">
        <v>22</v>
      </c>
      <c r="L249" s="74"/>
      <c r="M249" s="243" t="s">
        <v>22</v>
      </c>
      <c r="N249" s="244" t="s">
        <v>47</v>
      </c>
      <c r="O249" s="49"/>
      <c r="P249" s="245">
        <f>O249*H249</f>
        <v>0</v>
      </c>
      <c r="Q249" s="245">
        <v>0.0001</v>
      </c>
      <c r="R249" s="245">
        <f>Q249*H249</f>
        <v>0.0008</v>
      </c>
      <c r="S249" s="245">
        <v>0</v>
      </c>
      <c r="T249" s="246">
        <f>S249*H249</f>
        <v>0</v>
      </c>
      <c r="AR249" s="26" t="s">
        <v>300</v>
      </c>
      <c r="AT249" s="26" t="s">
        <v>210</v>
      </c>
      <c r="AU249" s="26" t="s">
        <v>85</v>
      </c>
      <c r="AY249" s="26" t="s">
        <v>208</v>
      </c>
      <c r="BE249" s="247">
        <f>IF(N249="základní",J249,0)</f>
        <v>0</v>
      </c>
      <c r="BF249" s="247">
        <f>IF(N249="snížená",J249,0)</f>
        <v>0</v>
      </c>
      <c r="BG249" s="247">
        <f>IF(N249="zákl. přenesená",J249,0)</f>
        <v>0</v>
      </c>
      <c r="BH249" s="247">
        <f>IF(N249="sníž. přenesená",J249,0)</f>
        <v>0</v>
      </c>
      <c r="BI249" s="247">
        <f>IF(N249="nulová",J249,0)</f>
        <v>0</v>
      </c>
      <c r="BJ249" s="26" t="s">
        <v>18</v>
      </c>
      <c r="BK249" s="247">
        <f>ROUND(I249*H249,2)</f>
        <v>0</v>
      </c>
      <c r="BL249" s="26" t="s">
        <v>300</v>
      </c>
      <c r="BM249" s="26" t="s">
        <v>3949</v>
      </c>
    </row>
    <row r="250" spans="2:65" s="1" customFormat="1" ht="25.5" customHeight="1">
      <c r="B250" s="48"/>
      <c r="C250" s="236" t="s">
        <v>1107</v>
      </c>
      <c r="D250" s="236" t="s">
        <v>210</v>
      </c>
      <c r="E250" s="237" t="s">
        <v>3950</v>
      </c>
      <c r="F250" s="238" t="s">
        <v>3951</v>
      </c>
      <c r="G250" s="239" t="s">
        <v>2043</v>
      </c>
      <c r="H250" s="307"/>
      <c r="I250" s="241"/>
      <c r="J250" s="242">
        <f>ROUND(I250*H250,2)</f>
        <v>0</v>
      </c>
      <c r="K250" s="238" t="s">
        <v>242</v>
      </c>
      <c r="L250" s="74"/>
      <c r="M250" s="243" t="s">
        <v>22</v>
      </c>
      <c r="N250" s="244" t="s">
        <v>47</v>
      </c>
      <c r="O250" s="49"/>
      <c r="P250" s="245">
        <f>O250*H250</f>
        <v>0</v>
      </c>
      <c r="Q250" s="245">
        <v>0</v>
      </c>
      <c r="R250" s="245">
        <f>Q250*H250</f>
        <v>0</v>
      </c>
      <c r="S250" s="245">
        <v>0</v>
      </c>
      <c r="T250" s="246">
        <f>S250*H250</f>
        <v>0</v>
      </c>
      <c r="AR250" s="26" t="s">
        <v>300</v>
      </c>
      <c r="AT250" s="26" t="s">
        <v>210</v>
      </c>
      <c r="AU250" s="26" t="s">
        <v>85</v>
      </c>
      <c r="AY250" s="26" t="s">
        <v>208</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300</v>
      </c>
      <c r="BM250" s="26" t="s">
        <v>3952</v>
      </c>
    </row>
    <row r="251" spans="2:63" s="11" customFormat="1" ht="37.4" customHeight="1">
      <c r="B251" s="220"/>
      <c r="C251" s="221"/>
      <c r="D251" s="222" t="s">
        <v>75</v>
      </c>
      <c r="E251" s="223" t="s">
        <v>468</v>
      </c>
      <c r="F251" s="223" t="s">
        <v>3207</v>
      </c>
      <c r="G251" s="221"/>
      <c r="H251" s="221"/>
      <c r="I251" s="224"/>
      <c r="J251" s="225">
        <f>BK251</f>
        <v>0</v>
      </c>
      <c r="K251" s="221"/>
      <c r="L251" s="226"/>
      <c r="M251" s="227"/>
      <c r="N251" s="228"/>
      <c r="O251" s="228"/>
      <c r="P251" s="229">
        <f>P252</f>
        <v>0</v>
      </c>
      <c r="Q251" s="228"/>
      <c r="R251" s="229">
        <f>R252</f>
        <v>0</v>
      </c>
      <c r="S251" s="228"/>
      <c r="T251" s="230">
        <f>T252</f>
        <v>0</v>
      </c>
      <c r="AR251" s="231" t="s">
        <v>104</v>
      </c>
      <c r="AT251" s="232" t="s">
        <v>75</v>
      </c>
      <c r="AU251" s="232" t="s">
        <v>76</v>
      </c>
      <c r="AY251" s="231" t="s">
        <v>208</v>
      </c>
      <c r="BK251" s="233">
        <f>BK252</f>
        <v>0</v>
      </c>
    </row>
    <row r="252" spans="2:63" s="11" customFormat="1" ht="19.9" customHeight="1">
      <c r="B252" s="220"/>
      <c r="C252" s="221"/>
      <c r="D252" s="222" t="s">
        <v>75</v>
      </c>
      <c r="E252" s="234" t="s">
        <v>3953</v>
      </c>
      <c r="F252" s="234" t="s">
        <v>3954</v>
      </c>
      <c r="G252" s="221"/>
      <c r="H252" s="221"/>
      <c r="I252" s="224"/>
      <c r="J252" s="235">
        <f>BK252</f>
        <v>0</v>
      </c>
      <c r="K252" s="221"/>
      <c r="L252" s="226"/>
      <c r="M252" s="227"/>
      <c r="N252" s="228"/>
      <c r="O252" s="228"/>
      <c r="P252" s="229">
        <f>SUM(P253:P259)</f>
        <v>0</v>
      </c>
      <c r="Q252" s="228"/>
      <c r="R252" s="229">
        <f>SUM(R253:R259)</f>
        <v>0</v>
      </c>
      <c r="S252" s="228"/>
      <c r="T252" s="230">
        <f>SUM(T253:T259)</f>
        <v>0</v>
      </c>
      <c r="AR252" s="231" t="s">
        <v>104</v>
      </c>
      <c r="AT252" s="232" t="s">
        <v>75</v>
      </c>
      <c r="AU252" s="232" t="s">
        <v>18</v>
      </c>
      <c r="AY252" s="231" t="s">
        <v>208</v>
      </c>
      <c r="BK252" s="233">
        <f>SUM(BK253:BK259)</f>
        <v>0</v>
      </c>
    </row>
    <row r="253" spans="2:65" s="1" customFormat="1" ht="25.5" customHeight="1">
      <c r="B253" s="48"/>
      <c r="C253" s="236" t="s">
        <v>1112</v>
      </c>
      <c r="D253" s="236" t="s">
        <v>210</v>
      </c>
      <c r="E253" s="237" t="s">
        <v>3955</v>
      </c>
      <c r="F253" s="238" t="s">
        <v>3956</v>
      </c>
      <c r="G253" s="239" t="s">
        <v>227</v>
      </c>
      <c r="H253" s="240">
        <v>2</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859</v>
      </c>
      <c r="AT253" s="26" t="s">
        <v>210</v>
      </c>
      <c r="AU253" s="26" t="s">
        <v>85</v>
      </c>
      <c r="AY253" s="26" t="s">
        <v>208</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859</v>
      </c>
      <c r="BM253" s="26" t="s">
        <v>3957</v>
      </c>
    </row>
    <row r="254" spans="2:65" s="1" customFormat="1" ht="16.5" customHeight="1">
      <c r="B254" s="48"/>
      <c r="C254" s="236" t="s">
        <v>1117</v>
      </c>
      <c r="D254" s="236" t="s">
        <v>210</v>
      </c>
      <c r="E254" s="237" t="s">
        <v>3958</v>
      </c>
      <c r="F254" s="238" t="s">
        <v>3959</v>
      </c>
      <c r="G254" s="239" t="s">
        <v>3960</v>
      </c>
      <c r="H254" s="240">
        <v>2</v>
      </c>
      <c r="I254" s="241"/>
      <c r="J254" s="242">
        <f>ROUND(I254*H254,2)</f>
        <v>0</v>
      </c>
      <c r="K254" s="238" t="s">
        <v>22</v>
      </c>
      <c r="L254" s="74"/>
      <c r="M254" s="243" t="s">
        <v>22</v>
      </c>
      <c r="N254" s="244" t="s">
        <v>47</v>
      </c>
      <c r="O254" s="49"/>
      <c r="P254" s="245">
        <f>O254*H254</f>
        <v>0</v>
      </c>
      <c r="Q254" s="245">
        <v>0</v>
      </c>
      <c r="R254" s="245">
        <f>Q254*H254</f>
        <v>0</v>
      </c>
      <c r="S254" s="245">
        <v>0</v>
      </c>
      <c r="T254" s="246">
        <f>S254*H254</f>
        <v>0</v>
      </c>
      <c r="AR254" s="26" t="s">
        <v>859</v>
      </c>
      <c r="AT254" s="26" t="s">
        <v>210</v>
      </c>
      <c r="AU254" s="26" t="s">
        <v>85</v>
      </c>
      <c r="AY254" s="26" t="s">
        <v>208</v>
      </c>
      <c r="BE254" s="247">
        <f>IF(N254="základní",J254,0)</f>
        <v>0</v>
      </c>
      <c r="BF254" s="247">
        <f>IF(N254="snížená",J254,0)</f>
        <v>0</v>
      </c>
      <c r="BG254" s="247">
        <f>IF(N254="zákl. přenesená",J254,0)</f>
        <v>0</v>
      </c>
      <c r="BH254" s="247">
        <f>IF(N254="sníž. přenesená",J254,0)</f>
        <v>0</v>
      </c>
      <c r="BI254" s="247">
        <f>IF(N254="nulová",J254,0)</f>
        <v>0</v>
      </c>
      <c r="BJ254" s="26" t="s">
        <v>18</v>
      </c>
      <c r="BK254" s="247">
        <f>ROUND(I254*H254,2)</f>
        <v>0</v>
      </c>
      <c r="BL254" s="26" t="s">
        <v>859</v>
      </c>
      <c r="BM254" s="26" t="s">
        <v>3961</v>
      </c>
    </row>
    <row r="255" spans="2:65" s="1" customFormat="1" ht="16.5" customHeight="1">
      <c r="B255" s="48"/>
      <c r="C255" s="236" t="s">
        <v>1137</v>
      </c>
      <c r="D255" s="236" t="s">
        <v>210</v>
      </c>
      <c r="E255" s="237" t="s">
        <v>3962</v>
      </c>
      <c r="F255" s="238" t="s">
        <v>3963</v>
      </c>
      <c r="G255" s="239" t="s">
        <v>318</v>
      </c>
      <c r="H255" s="240">
        <v>1</v>
      </c>
      <c r="I255" s="241"/>
      <c r="J255" s="242">
        <f>ROUND(I255*H255,2)</f>
        <v>0</v>
      </c>
      <c r="K255" s="238" t="s">
        <v>22</v>
      </c>
      <c r="L255" s="74"/>
      <c r="M255" s="243" t="s">
        <v>22</v>
      </c>
      <c r="N255" s="244" t="s">
        <v>47</v>
      </c>
      <c r="O255" s="49"/>
      <c r="P255" s="245">
        <f>O255*H255</f>
        <v>0</v>
      </c>
      <c r="Q255" s="245">
        <v>0</v>
      </c>
      <c r="R255" s="245">
        <f>Q255*H255</f>
        <v>0</v>
      </c>
      <c r="S255" s="245">
        <v>0</v>
      </c>
      <c r="T255" s="246">
        <f>S255*H255</f>
        <v>0</v>
      </c>
      <c r="AR255" s="26" t="s">
        <v>859</v>
      </c>
      <c r="AT255" s="26" t="s">
        <v>210</v>
      </c>
      <c r="AU255" s="26" t="s">
        <v>85</v>
      </c>
      <c r="AY255" s="26" t="s">
        <v>208</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859</v>
      </c>
      <c r="BM255" s="26" t="s">
        <v>3964</v>
      </c>
    </row>
    <row r="256" spans="2:65" s="1" customFormat="1" ht="16.5" customHeight="1">
      <c r="B256" s="48"/>
      <c r="C256" s="236" t="s">
        <v>1142</v>
      </c>
      <c r="D256" s="236" t="s">
        <v>210</v>
      </c>
      <c r="E256" s="237" t="s">
        <v>3965</v>
      </c>
      <c r="F256" s="238" t="s">
        <v>3966</v>
      </c>
      <c r="G256" s="239" t="s">
        <v>318</v>
      </c>
      <c r="H256" s="240">
        <v>4</v>
      </c>
      <c r="I256" s="241"/>
      <c r="J256" s="242">
        <f>ROUND(I256*H256,2)</f>
        <v>0</v>
      </c>
      <c r="K256" s="238" t="s">
        <v>22</v>
      </c>
      <c r="L256" s="74"/>
      <c r="M256" s="243" t="s">
        <v>22</v>
      </c>
      <c r="N256" s="244" t="s">
        <v>47</v>
      </c>
      <c r="O256" s="49"/>
      <c r="P256" s="245">
        <f>O256*H256</f>
        <v>0</v>
      </c>
      <c r="Q256" s="245">
        <v>0</v>
      </c>
      <c r="R256" s="245">
        <f>Q256*H256</f>
        <v>0</v>
      </c>
      <c r="S256" s="245">
        <v>0</v>
      </c>
      <c r="T256" s="246">
        <f>S256*H256</f>
        <v>0</v>
      </c>
      <c r="AR256" s="26" t="s">
        <v>859</v>
      </c>
      <c r="AT256" s="26" t="s">
        <v>210</v>
      </c>
      <c r="AU256" s="26" t="s">
        <v>85</v>
      </c>
      <c r="AY256" s="26" t="s">
        <v>208</v>
      </c>
      <c r="BE256" s="247">
        <f>IF(N256="základní",J256,0)</f>
        <v>0</v>
      </c>
      <c r="BF256" s="247">
        <f>IF(N256="snížená",J256,0)</f>
        <v>0</v>
      </c>
      <c r="BG256" s="247">
        <f>IF(N256="zákl. přenesená",J256,0)</f>
        <v>0</v>
      </c>
      <c r="BH256" s="247">
        <f>IF(N256="sníž. přenesená",J256,0)</f>
        <v>0</v>
      </c>
      <c r="BI256" s="247">
        <f>IF(N256="nulová",J256,0)</f>
        <v>0</v>
      </c>
      <c r="BJ256" s="26" t="s">
        <v>18</v>
      </c>
      <c r="BK256" s="247">
        <f>ROUND(I256*H256,2)</f>
        <v>0</v>
      </c>
      <c r="BL256" s="26" t="s">
        <v>859</v>
      </c>
      <c r="BM256" s="26" t="s">
        <v>3967</v>
      </c>
    </row>
    <row r="257" spans="2:65" s="1" customFormat="1" ht="16.5" customHeight="1">
      <c r="B257" s="48"/>
      <c r="C257" s="236" t="s">
        <v>1196</v>
      </c>
      <c r="D257" s="236" t="s">
        <v>210</v>
      </c>
      <c r="E257" s="237" t="s">
        <v>3968</v>
      </c>
      <c r="F257" s="238" t="s">
        <v>3969</v>
      </c>
      <c r="G257" s="239" t="s">
        <v>263</v>
      </c>
      <c r="H257" s="240">
        <v>2</v>
      </c>
      <c r="I257" s="241"/>
      <c r="J257" s="242">
        <f>ROUND(I257*H257,2)</f>
        <v>0</v>
      </c>
      <c r="K257" s="238" t="s">
        <v>22</v>
      </c>
      <c r="L257" s="74"/>
      <c r="M257" s="243" t="s">
        <v>22</v>
      </c>
      <c r="N257" s="244" t="s">
        <v>47</v>
      </c>
      <c r="O257" s="49"/>
      <c r="P257" s="245">
        <f>O257*H257</f>
        <v>0</v>
      </c>
      <c r="Q257" s="245">
        <v>0</v>
      </c>
      <c r="R257" s="245">
        <f>Q257*H257</f>
        <v>0</v>
      </c>
      <c r="S257" s="245">
        <v>0</v>
      </c>
      <c r="T257" s="246">
        <f>S257*H257</f>
        <v>0</v>
      </c>
      <c r="AR257" s="26" t="s">
        <v>859</v>
      </c>
      <c r="AT257" s="26" t="s">
        <v>210</v>
      </c>
      <c r="AU257" s="26" t="s">
        <v>85</v>
      </c>
      <c r="AY257" s="26" t="s">
        <v>208</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859</v>
      </c>
      <c r="BM257" s="26" t="s">
        <v>3970</v>
      </c>
    </row>
    <row r="258" spans="2:65" s="1" customFormat="1" ht="16.5" customHeight="1">
      <c r="B258" s="48"/>
      <c r="C258" s="236" t="s">
        <v>1200</v>
      </c>
      <c r="D258" s="236" t="s">
        <v>210</v>
      </c>
      <c r="E258" s="237" t="s">
        <v>3971</v>
      </c>
      <c r="F258" s="238" t="s">
        <v>3972</v>
      </c>
      <c r="G258" s="239" t="s">
        <v>318</v>
      </c>
      <c r="H258" s="240">
        <v>2</v>
      </c>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859</v>
      </c>
      <c r="AT258" s="26" t="s">
        <v>210</v>
      </c>
      <c r="AU258" s="26" t="s">
        <v>85</v>
      </c>
      <c r="AY258" s="26" t="s">
        <v>208</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859</v>
      </c>
      <c r="BM258" s="26" t="s">
        <v>3973</v>
      </c>
    </row>
    <row r="259" spans="2:65" s="1" customFormat="1" ht="16.5" customHeight="1">
      <c r="B259" s="48"/>
      <c r="C259" s="236" t="s">
        <v>1220</v>
      </c>
      <c r="D259" s="236" t="s">
        <v>210</v>
      </c>
      <c r="E259" s="237" t="s">
        <v>3974</v>
      </c>
      <c r="F259" s="238" t="s">
        <v>3975</v>
      </c>
      <c r="G259" s="239" t="s">
        <v>318</v>
      </c>
      <c r="H259" s="240">
        <v>2</v>
      </c>
      <c r="I259" s="241"/>
      <c r="J259" s="242">
        <f>ROUND(I259*H259,2)</f>
        <v>0</v>
      </c>
      <c r="K259" s="238" t="s">
        <v>22</v>
      </c>
      <c r="L259" s="74"/>
      <c r="M259" s="243" t="s">
        <v>22</v>
      </c>
      <c r="N259" s="312" t="s">
        <v>47</v>
      </c>
      <c r="O259" s="284"/>
      <c r="P259" s="310">
        <f>O259*H259</f>
        <v>0</v>
      </c>
      <c r="Q259" s="310">
        <v>0</v>
      </c>
      <c r="R259" s="310">
        <f>Q259*H259</f>
        <v>0</v>
      </c>
      <c r="S259" s="310">
        <v>0</v>
      </c>
      <c r="T259" s="311">
        <f>S259*H259</f>
        <v>0</v>
      </c>
      <c r="AR259" s="26" t="s">
        <v>859</v>
      </c>
      <c r="AT259" s="26" t="s">
        <v>210</v>
      </c>
      <c r="AU259" s="26" t="s">
        <v>85</v>
      </c>
      <c r="AY259" s="26" t="s">
        <v>208</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859</v>
      </c>
      <c r="BM259" s="26" t="s">
        <v>3976</v>
      </c>
    </row>
    <row r="260" spans="2:12" s="1" customFormat="1" ht="6.95" customHeight="1">
      <c r="B260" s="69"/>
      <c r="C260" s="70"/>
      <c r="D260" s="70"/>
      <c r="E260" s="70"/>
      <c r="F260" s="70"/>
      <c r="G260" s="70"/>
      <c r="H260" s="70"/>
      <c r="I260" s="181"/>
      <c r="J260" s="70"/>
      <c r="K260" s="70"/>
      <c r="L260" s="74"/>
    </row>
  </sheetData>
  <sheetProtection password="CC35" sheet="1" objects="1" scenarios="1" formatColumns="0" formatRows="0" autoFilter="0"/>
  <autoFilter ref="C95:K259"/>
  <mergeCells count="13">
    <mergeCell ref="E7:H7"/>
    <mergeCell ref="E9:H9"/>
    <mergeCell ref="E11:H11"/>
    <mergeCell ref="E26:H26"/>
    <mergeCell ref="E47:H47"/>
    <mergeCell ref="E49:H49"/>
    <mergeCell ref="E51:H51"/>
    <mergeCell ref="J55:J56"/>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105</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3977</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3979</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ROUND(J91,2)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ROUND(SUM(BE91:BE145),2)</f>
        <v>0</v>
      </c>
      <c r="G34" s="49"/>
      <c r="H34" s="49"/>
      <c r="I34" s="173">
        <v>0.21</v>
      </c>
      <c r="J34" s="172">
        <f>ROUND(ROUND((SUM(BE91:BE145)),2)*I34,2)</f>
        <v>0</v>
      </c>
      <c r="K34" s="53"/>
    </row>
    <row r="35" spans="2:11" s="1" customFormat="1" ht="14.4" customHeight="1">
      <c r="B35" s="48"/>
      <c r="C35" s="49"/>
      <c r="D35" s="49"/>
      <c r="E35" s="57" t="s">
        <v>48</v>
      </c>
      <c r="F35" s="172">
        <f>ROUND(SUM(BF91:BF145),2)</f>
        <v>0</v>
      </c>
      <c r="G35" s="49"/>
      <c r="H35" s="49"/>
      <c r="I35" s="173">
        <v>0.15</v>
      </c>
      <c r="J35" s="172">
        <f>ROUND(ROUND((SUM(BF91:BF145)),2)*I35,2)</f>
        <v>0</v>
      </c>
      <c r="K35" s="53"/>
    </row>
    <row r="36" spans="2:11" s="1" customFormat="1" ht="14.4" customHeight="1" hidden="1">
      <c r="B36" s="48"/>
      <c r="C36" s="49"/>
      <c r="D36" s="49"/>
      <c r="E36" s="57" t="s">
        <v>49</v>
      </c>
      <c r="F36" s="172">
        <f>ROUND(SUM(BG91:BG145),2)</f>
        <v>0</v>
      </c>
      <c r="G36" s="49"/>
      <c r="H36" s="49"/>
      <c r="I36" s="173">
        <v>0.21</v>
      </c>
      <c r="J36" s="172">
        <v>0</v>
      </c>
      <c r="K36" s="53"/>
    </row>
    <row r="37" spans="2:11" s="1" customFormat="1" ht="14.4" customHeight="1" hidden="1">
      <c r="B37" s="48"/>
      <c r="C37" s="49"/>
      <c r="D37" s="49"/>
      <c r="E37" s="57" t="s">
        <v>50</v>
      </c>
      <c r="F37" s="172">
        <f>ROUND(SUM(BH91:BH145),2)</f>
        <v>0</v>
      </c>
      <c r="G37" s="49"/>
      <c r="H37" s="49"/>
      <c r="I37" s="173">
        <v>0.15</v>
      </c>
      <c r="J37" s="172">
        <v>0</v>
      </c>
      <c r="K37" s="53"/>
    </row>
    <row r="38" spans="2:11" s="1" customFormat="1" ht="14.4" customHeight="1" hidden="1">
      <c r="B38" s="48"/>
      <c r="C38" s="49"/>
      <c r="D38" s="49"/>
      <c r="E38" s="57" t="s">
        <v>51</v>
      </c>
      <c r="F38" s="172">
        <f>ROUND(SUM(BI91:BI145),2)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3977</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O04.2.1. - O04.2.1. - Vodovodní potrubí</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J91</f>
        <v>0</v>
      </c>
      <c r="K64" s="53"/>
      <c r="AU64" s="26" t="s">
        <v>187</v>
      </c>
    </row>
    <row r="65" spans="2:11" s="8" customFormat="1" ht="24.95" customHeight="1">
      <c r="B65" s="192"/>
      <c r="C65" s="193"/>
      <c r="D65" s="194" t="s">
        <v>366</v>
      </c>
      <c r="E65" s="195"/>
      <c r="F65" s="195"/>
      <c r="G65" s="195"/>
      <c r="H65" s="195"/>
      <c r="I65" s="196"/>
      <c r="J65" s="197">
        <f>J92</f>
        <v>0</v>
      </c>
      <c r="K65" s="198"/>
    </row>
    <row r="66" spans="2:11" s="9" customFormat="1" ht="19.9" customHeight="1">
      <c r="B66" s="199"/>
      <c r="C66" s="200"/>
      <c r="D66" s="201" t="s">
        <v>369</v>
      </c>
      <c r="E66" s="202"/>
      <c r="F66" s="202"/>
      <c r="G66" s="202"/>
      <c r="H66" s="202"/>
      <c r="I66" s="203"/>
      <c r="J66" s="204">
        <f>J93</f>
        <v>0</v>
      </c>
      <c r="K66" s="205"/>
    </row>
    <row r="67" spans="2:11" s="9" customFormat="1" ht="19.9" customHeight="1">
      <c r="B67" s="199"/>
      <c r="C67" s="200"/>
      <c r="D67" s="201" t="s">
        <v>3980</v>
      </c>
      <c r="E67" s="202"/>
      <c r="F67" s="202"/>
      <c r="G67" s="202"/>
      <c r="H67" s="202"/>
      <c r="I67" s="203"/>
      <c r="J67" s="204">
        <f>J108</f>
        <v>0</v>
      </c>
      <c r="K67" s="205"/>
    </row>
    <row r="68" spans="2:11" s="1" customFormat="1" ht="21.8" customHeight="1">
      <c r="B68" s="48"/>
      <c r="C68" s="49"/>
      <c r="D68" s="49"/>
      <c r="E68" s="49"/>
      <c r="F68" s="49"/>
      <c r="G68" s="49"/>
      <c r="H68" s="49"/>
      <c r="I68" s="159"/>
      <c r="J68" s="49"/>
      <c r="K68" s="53"/>
    </row>
    <row r="69" spans="2:11" s="1" customFormat="1" ht="6.95" customHeight="1">
      <c r="B69" s="69"/>
      <c r="C69" s="70"/>
      <c r="D69" s="70"/>
      <c r="E69" s="70"/>
      <c r="F69" s="70"/>
      <c r="G69" s="70"/>
      <c r="H69" s="70"/>
      <c r="I69" s="181"/>
      <c r="J69" s="70"/>
      <c r="K69" s="71"/>
    </row>
    <row r="73" spans="2:12" s="1" customFormat="1" ht="6.95" customHeight="1">
      <c r="B73" s="72"/>
      <c r="C73" s="73"/>
      <c r="D73" s="73"/>
      <c r="E73" s="73"/>
      <c r="F73" s="73"/>
      <c r="G73" s="73"/>
      <c r="H73" s="73"/>
      <c r="I73" s="184"/>
      <c r="J73" s="73"/>
      <c r="K73" s="73"/>
      <c r="L73" s="74"/>
    </row>
    <row r="74" spans="2:12" s="1" customFormat="1" ht="36.95" customHeight="1">
      <c r="B74" s="48"/>
      <c r="C74" s="75" t="s">
        <v>192</v>
      </c>
      <c r="D74" s="76"/>
      <c r="E74" s="76"/>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4.4" customHeight="1">
      <c r="B76" s="48"/>
      <c r="C76" s="78" t="s">
        <v>19</v>
      </c>
      <c r="D76" s="76"/>
      <c r="E76" s="76"/>
      <c r="F76" s="76"/>
      <c r="G76" s="76"/>
      <c r="H76" s="76"/>
      <c r="I76" s="206"/>
      <c r="J76" s="76"/>
      <c r="K76" s="76"/>
      <c r="L76" s="74"/>
    </row>
    <row r="77" spans="2:12" s="1" customFormat="1" ht="16.5" customHeight="1">
      <c r="B77" s="48"/>
      <c r="C77" s="76"/>
      <c r="D77" s="76"/>
      <c r="E77" s="207" t="str">
        <f>E7</f>
        <v>PŘÍSTAVBA PAVILONU /odborné učebny/ 2. ZŠ Beroun Preislerova ul.</v>
      </c>
      <c r="F77" s="78"/>
      <c r="G77" s="78"/>
      <c r="H77" s="78"/>
      <c r="I77" s="206"/>
      <c r="J77" s="76"/>
      <c r="K77" s="76"/>
      <c r="L77" s="74"/>
    </row>
    <row r="78" spans="2:12" ht="13.5">
      <c r="B78" s="30"/>
      <c r="C78" s="78" t="s">
        <v>180</v>
      </c>
      <c r="D78" s="313"/>
      <c r="E78" s="313"/>
      <c r="F78" s="313"/>
      <c r="G78" s="313"/>
      <c r="H78" s="313"/>
      <c r="I78" s="151"/>
      <c r="J78" s="313"/>
      <c r="K78" s="313"/>
      <c r="L78" s="314"/>
    </row>
    <row r="79" spans="2:12" ht="16.5" customHeight="1">
      <c r="B79" s="30"/>
      <c r="C79" s="313"/>
      <c r="D79" s="313"/>
      <c r="E79" s="207" t="s">
        <v>3644</v>
      </c>
      <c r="F79" s="313"/>
      <c r="G79" s="313"/>
      <c r="H79" s="313"/>
      <c r="I79" s="151"/>
      <c r="J79" s="313"/>
      <c r="K79" s="313"/>
      <c r="L79" s="314"/>
    </row>
    <row r="80" spans="2:12" ht="13.5">
      <c r="B80" s="30"/>
      <c r="C80" s="78" t="s">
        <v>3645</v>
      </c>
      <c r="D80" s="313"/>
      <c r="E80" s="313"/>
      <c r="F80" s="313"/>
      <c r="G80" s="313"/>
      <c r="H80" s="313"/>
      <c r="I80" s="151"/>
      <c r="J80" s="313"/>
      <c r="K80" s="313"/>
      <c r="L80" s="314"/>
    </row>
    <row r="81" spans="2:12" s="1" customFormat="1" ht="16.5" customHeight="1">
      <c r="B81" s="48"/>
      <c r="C81" s="76"/>
      <c r="D81" s="76"/>
      <c r="E81" s="315" t="s">
        <v>3977</v>
      </c>
      <c r="F81" s="76"/>
      <c r="G81" s="76"/>
      <c r="H81" s="76"/>
      <c r="I81" s="206"/>
      <c r="J81" s="76"/>
      <c r="K81" s="76"/>
      <c r="L81" s="74"/>
    </row>
    <row r="82" spans="2:12" s="1" customFormat="1" ht="14.4" customHeight="1">
      <c r="B82" s="48"/>
      <c r="C82" s="78" t="s">
        <v>3978</v>
      </c>
      <c r="D82" s="76"/>
      <c r="E82" s="76"/>
      <c r="F82" s="76"/>
      <c r="G82" s="76"/>
      <c r="H82" s="76"/>
      <c r="I82" s="206"/>
      <c r="J82" s="76"/>
      <c r="K82" s="76"/>
      <c r="L82" s="74"/>
    </row>
    <row r="83" spans="2:12" s="1" customFormat="1" ht="17.25" customHeight="1">
      <c r="B83" s="48"/>
      <c r="C83" s="76"/>
      <c r="D83" s="76"/>
      <c r="E83" s="84" t="str">
        <f>E13</f>
        <v>O04.2.1. - O04.2.1. - Vodovodní potrubí</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F16</f>
        <v>Beroun, Preislerova ul.</v>
      </c>
      <c r="G85" s="76"/>
      <c r="H85" s="76"/>
      <c r="I85" s="209" t="s">
        <v>26</v>
      </c>
      <c r="J85" s="87" t="str">
        <f>IF(J16="","",J16)</f>
        <v>23. 1. 2018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E19</f>
        <v>Město BEROUN, Husovo nám. 68, 26643</v>
      </c>
      <c r="G87" s="76"/>
      <c r="H87" s="76"/>
      <c r="I87" s="209" t="s">
        <v>35</v>
      </c>
      <c r="J87" s="208" t="str">
        <f>E25</f>
        <v>SPEKTRA s.r.o. Beroun,V Hlinkách 1548,26601</v>
      </c>
      <c r="K87" s="76"/>
      <c r="L87" s="74"/>
    </row>
    <row r="88" spans="2:12" s="1" customFormat="1" ht="14.4" customHeight="1">
      <c r="B88" s="48"/>
      <c r="C88" s="78" t="s">
        <v>33</v>
      </c>
      <c r="D88" s="76"/>
      <c r="E88" s="76"/>
      <c r="F88" s="208" t="str">
        <f>IF(E22="","",E22)</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193</v>
      </c>
      <c r="D90" s="212" t="s">
        <v>61</v>
      </c>
      <c r="E90" s="212" t="s">
        <v>57</v>
      </c>
      <c r="F90" s="212" t="s">
        <v>194</v>
      </c>
      <c r="G90" s="212" t="s">
        <v>195</v>
      </c>
      <c r="H90" s="212" t="s">
        <v>196</v>
      </c>
      <c r="I90" s="213" t="s">
        <v>197</v>
      </c>
      <c r="J90" s="212" t="s">
        <v>185</v>
      </c>
      <c r="K90" s="214" t="s">
        <v>198</v>
      </c>
      <c r="L90" s="215"/>
      <c r="M90" s="104" t="s">
        <v>199</v>
      </c>
      <c r="N90" s="105" t="s">
        <v>46</v>
      </c>
      <c r="O90" s="105" t="s">
        <v>200</v>
      </c>
      <c r="P90" s="105" t="s">
        <v>201</v>
      </c>
      <c r="Q90" s="105" t="s">
        <v>202</v>
      </c>
      <c r="R90" s="105" t="s">
        <v>203</v>
      </c>
      <c r="S90" s="105" t="s">
        <v>204</v>
      </c>
      <c r="T90" s="106" t="s">
        <v>205</v>
      </c>
    </row>
    <row r="91" spans="2:63" s="1" customFormat="1" ht="29.25" customHeight="1">
      <c r="B91" s="48"/>
      <c r="C91" s="110" t="s">
        <v>186</v>
      </c>
      <c r="D91" s="76"/>
      <c r="E91" s="76"/>
      <c r="F91" s="76"/>
      <c r="G91" s="76"/>
      <c r="H91" s="76"/>
      <c r="I91" s="206"/>
      <c r="J91" s="216">
        <f>BK91</f>
        <v>0</v>
      </c>
      <c r="K91" s="76"/>
      <c r="L91" s="74"/>
      <c r="M91" s="107"/>
      <c r="N91" s="108"/>
      <c r="O91" s="108"/>
      <c r="P91" s="217">
        <f>P92</f>
        <v>0</v>
      </c>
      <c r="Q91" s="108"/>
      <c r="R91" s="217">
        <f>R92</f>
        <v>0.5973279999999999</v>
      </c>
      <c r="S91" s="108"/>
      <c r="T91" s="218">
        <f>T92</f>
        <v>0</v>
      </c>
      <c r="AT91" s="26" t="s">
        <v>75</v>
      </c>
      <c r="AU91" s="26" t="s">
        <v>187</v>
      </c>
      <c r="BK91" s="219">
        <f>BK92</f>
        <v>0</v>
      </c>
    </row>
    <row r="92" spans="2:63" s="11" customFormat="1" ht="37.4" customHeight="1">
      <c r="B92" s="220"/>
      <c r="C92" s="221"/>
      <c r="D92" s="222" t="s">
        <v>75</v>
      </c>
      <c r="E92" s="223" t="s">
        <v>1974</v>
      </c>
      <c r="F92" s="223" t="s">
        <v>1975</v>
      </c>
      <c r="G92" s="221"/>
      <c r="H92" s="221"/>
      <c r="I92" s="224"/>
      <c r="J92" s="225">
        <f>BK92</f>
        <v>0</v>
      </c>
      <c r="K92" s="221"/>
      <c r="L92" s="226"/>
      <c r="M92" s="227"/>
      <c r="N92" s="228"/>
      <c r="O92" s="228"/>
      <c r="P92" s="229">
        <f>P93+P108</f>
        <v>0</v>
      </c>
      <c r="Q92" s="228"/>
      <c r="R92" s="229">
        <f>R93+R108</f>
        <v>0.5973279999999999</v>
      </c>
      <c r="S92" s="228"/>
      <c r="T92" s="230">
        <f>T93+T108</f>
        <v>0</v>
      </c>
      <c r="AR92" s="231" t="s">
        <v>85</v>
      </c>
      <c r="AT92" s="232" t="s">
        <v>75</v>
      </c>
      <c r="AU92" s="232" t="s">
        <v>76</v>
      </c>
      <c r="AY92" s="231" t="s">
        <v>208</v>
      </c>
      <c r="BK92" s="233">
        <f>BK93+BK108</f>
        <v>0</v>
      </c>
    </row>
    <row r="93" spans="2:63" s="11" customFormat="1" ht="19.9" customHeight="1">
      <c r="B93" s="220"/>
      <c r="C93" s="221"/>
      <c r="D93" s="222" t="s">
        <v>75</v>
      </c>
      <c r="E93" s="234" t="s">
        <v>2155</v>
      </c>
      <c r="F93" s="234" t="s">
        <v>2156</v>
      </c>
      <c r="G93" s="221"/>
      <c r="H93" s="221"/>
      <c r="I93" s="224"/>
      <c r="J93" s="235">
        <f>BK93</f>
        <v>0</v>
      </c>
      <c r="K93" s="221"/>
      <c r="L93" s="226"/>
      <c r="M93" s="227"/>
      <c r="N93" s="228"/>
      <c r="O93" s="228"/>
      <c r="P93" s="229">
        <f>SUM(P94:P107)</f>
        <v>0</v>
      </c>
      <c r="Q93" s="228"/>
      <c r="R93" s="229">
        <f>SUM(R94:R107)</f>
        <v>0.001188</v>
      </c>
      <c r="S93" s="228"/>
      <c r="T93" s="230">
        <f>SUM(T94:T107)</f>
        <v>0</v>
      </c>
      <c r="AR93" s="231" t="s">
        <v>85</v>
      </c>
      <c r="AT93" s="232" t="s">
        <v>75</v>
      </c>
      <c r="AU93" s="232" t="s">
        <v>18</v>
      </c>
      <c r="AY93" s="231" t="s">
        <v>208</v>
      </c>
      <c r="BK93" s="233">
        <f>SUM(BK94:BK107)</f>
        <v>0</v>
      </c>
    </row>
    <row r="94" spans="2:65" s="1" customFormat="1" ht="25.5" customHeight="1">
      <c r="B94" s="48"/>
      <c r="C94" s="236" t="s">
        <v>18</v>
      </c>
      <c r="D94" s="236" t="s">
        <v>210</v>
      </c>
      <c r="E94" s="237" t="s">
        <v>3981</v>
      </c>
      <c r="F94" s="238" t="s">
        <v>3982</v>
      </c>
      <c r="G94" s="239" t="s">
        <v>269</v>
      </c>
      <c r="H94" s="240">
        <v>28</v>
      </c>
      <c r="I94" s="241"/>
      <c r="J94" s="242">
        <f>ROUND(I94*H94,2)</f>
        <v>0</v>
      </c>
      <c r="K94" s="238" t="s">
        <v>214</v>
      </c>
      <c r="L94" s="74"/>
      <c r="M94" s="243" t="s">
        <v>22</v>
      </c>
      <c r="N94" s="244" t="s">
        <v>47</v>
      </c>
      <c r="O94" s="49"/>
      <c r="P94" s="245">
        <f>O94*H94</f>
        <v>0</v>
      </c>
      <c r="Q94" s="245">
        <v>0</v>
      </c>
      <c r="R94" s="245">
        <f>Q94*H94</f>
        <v>0</v>
      </c>
      <c r="S94" s="245">
        <v>0</v>
      </c>
      <c r="T94" s="246">
        <f>S94*H94</f>
        <v>0</v>
      </c>
      <c r="AR94" s="26" t="s">
        <v>300</v>
      </c>
      <c r="AT94" s="26" t="s">
        <v>210</v>
      </c>
      <c r="AU94" s="26" t="s">
        <v>85</v>
      </c>
      <c r="AY94" s="26" t="s">
        <v>208</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300</v>
      </c>
      <c r="BM94" s="26" t="s">
        <v>3983</v>
      </c>
    </row>
    <row r="95" spans="2:47" s="1" customFormat="1" ht="13.5">
      <c r="B95" s="48"/>
      <c r="C95" s="76"/>
      <c r="D95" s="248" t="s">
        <v>216</v>
      </c>
      <c r="E95" s="76"/>
      <c r="F95" s="249" t="s">
        <v>3697</v>
      </c>
      <c r="G95" s="76"/>
      <c r="H95" s="76"/>
      <c r="I95" s="206"/>
      <c r="J95" s="76"/>
      <c r="K95" s="76"/>
      <c r="L95" s="74"/>
      <c r="M95" s="250"/>
      <c r="N95" s="49"/>
      <c r="O95" s="49"/>
      <c r="P95" s="49"/>
      <c r="Q95" s="49"/>
      <c r="R95" s="49"/>
      <c r="S95" s="49"/>
      <c r="T95" s="97"/>
      <c r="AT95" s="26" t="s">
        <v>216</v>
      </c>
      <c r="AU95" s="26" t="s">
        <v>85</v>
      </c>
    </row>
    <row r="96" spans="2:51" s="12" customFormat="1" ht="13.5">
      <c r="B96" s="251"/>
      <c r="C96" s="252"/>
      <c r="D96" s="248" t="s">
        <v>218</v>
      </c>
      <c r="E96" s="253" t="s">
        <v>22</v>
      </c>
      <c r="F96" s="254" t="s">
        <v>3984</v>
      </c>
      <c r="G96" s="252"/>
      <c r="H96" s="255">
        <v>28</v>
      </c>
      <c r="I96" s="256"/>
      <c r="J96" s="252"/>
      <c r="K96" s="252"/>
      <c r="L96" s="257"/>
      <c r="M96" s="258"/>
      <c r="N96" s="259"/>
      <c r="O96" s="259"/>
      <c r="P96" s="259"/>
      <c r="Q96" s="259"/>
      <c r="R96" s="259"/>
      <c r="S96" s="259"/>
      <c r="T96" s="260"/>
      <c r="AT96" s="261" t="s">
        <v>218</v>
      </c>
      <c r="AU96" s="261" t="s">
        <v>85</v>
      </c>
      <c r="AV96" s="12" t="s">
        <v>85</v>
      </c>
      <c r="AW96" s="12" t="s">
        <v>39</v>
      </c>
      <c r="AX96" s="12" t="s">
        <v>18</v>
      </c>
      <c r="AY96" s="261" t="s">
        <v>208</v>
      </c>
    </row>
    <row r="97" spans="2:65" s="1" customFormat="1" ht="16.5" customHeight="1">
      <c r="B97" s="48"/>
      <c r="C97" s="286" t="s">
        <v>85</v>
      </c>
      <c r="D97" s="286" t="s">
        <v>468</v>
      </c>
      <c r="E97" s="287" t="s">
        <v>3985</v>
      </c>
      <c r="F97" s="288" t="s">
        <v>3986</v>
      </c>
      <c r="G97" s="289" t="s">
        <v>269</v>
      </c>
      <c r="H97" s="290">
        <v>11</v>
      </c>
      <c r="I97" s="291"/>
      <c r="J97" s="292">
        <f>ROUND(I97*H97,2)</f>
        <v>0</v>
      </c>
      <c r="K97" s="288" t="s">
        <v>214</v>
      </c>
      <c r="L97" s="293"/>
      <c r="M97" s="294" t="s">
        <v>22</v>
      </c>
      <c r="N97" s="295" t="s">
        <v>47</v>
      </c>
      <c r="O97" s="49"/>
      <c r="P97" s="245">
        <f>O97*H97</f>
        <v>0</v>
      </c>
      <c r="Q97" s="245">
        <v>3E-05</v>
      </c>
      <c r="R97" s="245">
        <f>Q97*H97</f>
        <v>0.00033</v>
      </c>
      <c r="S97" s="245">
        <v>0</v>
      </c>
      <c r="T97" s="246">
        <f>S97*H97</f>
        <v>0</v>
      </c>
      <c r="AR97" s="26" t="s">
        <v>559</v>
      </c>
      <c r="AT97" s="26" t="s">
        <v>468</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300</v>
      </c>
      <c r="BM97" s="26" t="s">
        <v>3987</v>
      </c>
    </row>
    <row r="98" spans="2:51" s="12" customFormat="1" ht="13.5">
      <c r="B98" s="251"/>
      <c r="C98" s="252"/>
      <c r="D98" s="248" t="s">
        <v>218</v>
      </c>
      <c r="E98" s="253" t="s">
        <v>22</v>
      </c>
      <c r="F98" s="254" t="s">
        <v>266</v>
      </c>
      <c r="G98" s="252"/>
      <c r="H98" s="255">
        <v>10</v>
      </c>
      <c r="I98" s="256"/>
      <c r="J98" s="252"/>
      <c r="K98" s="252"/>
      <c r="L98" s="257"/>
      <c r="M98" s="258"/>
      <c r="N98" s="259"/>
      <c r="O98" s="259"/>
      <c r="P98" s="259"/>
      <c r="Q98" s="259"/>
      <c r="R98" s="259"/>
      <c r="S98" s="259"/>
      <c r="T98" s="260"/>
      <c r="AT98" s="261" t="s">
        <v>218</v>
      </c>
      <c r="AU98" s="261" t="s">
        <v>85</v>
      </c>
      <c r="AV98" s="12" t="s">
        <v>85</v>
      </c>
      <c r="AW98" s="12" t="s">
        <v>39</v>
      </c>
      <c r="AX98" s="12" t="s">
        <v>18</v>
      </c>
      <c r="AY98" s="261" t="s">
        <v>208</v>
      </c>
    </row>
    <row r="99" spans="2:51" s="12" customFormat="1" ht="13.5">
      <c r="B99" s="251"/>
      <c r="C99" s="252"/>
      <c r="D99" s="248" t="s">
        <v>218</v>
      </c>
      <c r="E99" s="252"/>
      <c r="F99" s="254" t="s">
        <v>3727</v>
      </c>
      <c r="G99" s="252"/>
      <c r="H99" s="255">
        <v>11</v>
      </c>
      <c r="I99" s="256"/>
      <c r="J99" s="252"/>
      <c r="K99" s="252"/>
      <c r="L99" s="257"/>
      <c r="M99" s="258"/>
      <c r="N99" s="259"/>
      <c r="O99" s="259"/>
      <c r="P99" s="259"/>
      <c r="Q99" s="259"/>
      <c r="R99" s="259"/>
      <c r="S99" s="259"/>
      <c r="T99" s="260"/>
      <c r="AT99" s="261" t="s">
        <v>218</v>
      </c>
      <c r="AU99" s="261" t="s">
        <v>85</v>
      </c>
      <c r="AV99" s="12" t="s">
        <v>85</v>
      </c>
      <c r="AW99" s="12" t="s">
        <v>6</v>
      </c>
      <c r="AX99" s="12" t="s">
        <v>18</v>
      </c>
      <c r="AY99" s="261" t="s">
        <v>208</v>
      </c>
    </row>
    <row r="100" spans="2:65" s="1" customFormat="1" ht="16.5" customHeight="1">
      <c r="B100" s="48"/>
      <c r="C100" s="286" t="s">
        <v>104</v>
      </c>
      <c r="D100" s="286" t="s">
        <v>468</v>
      </c>
      <c r="E100" s="287" t="s">
        <v>3988</v>
      </c>
      <c r="F100" s="288" t="s">
        <v>3989</v>
      </c>
      <c r="G100" s="289" t="s">
        <v>269</v>
      </c>
      <c r="H100" s="290">
        <v>13.2</v>
      </c>
      <c r="I100" s="291"/>
      <c r="J100" s="292">
        <f>ROUND(I100*H100,2)</f>
        <v>0</v>
      </c>
      <c r="K100" s="288" t="s">
        <v>214</v>
      </c>
      <c r="L100" s="293"/>
      <c r="M100" s="294" t="s">
        <v>22</v>
      </c>
      <c r="N100" s="295" t="s">
        <v>47</v>
      </c>
      <c r="O100" s="49"/>
      <c r="P100" s="245">
        <f>O100*H100</f>
        <v>0</v>
      </c>
      <c r="Q100" s="245">
        <v>4E-05</v>
      </c>
      <c r="R100" s="245">
        <f>Q100*H100</f>
        <v>0.000528</v>
      </c>
      <c r="S100" s="245">
        <v>0</v>
      </c>
      <c r="T100" s="246">
        <f>S100*H100</f>
        <v>0</v>
      </c>
      <c r="AR100" s="26" t="s">
        <v>559</v>
      </c>
      <c r="AT100" s="26" t="s">
        <v>468</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300</v>
      </c>
      <c r="BM100" s="26" t="s">
        <v>3990</v>
      </c>
    </row>
    <row r="101" spans="2:51" s="12" customFormat="1" ht="13.5">
      <c r="B101" s="251"/>
      <c r="C101" s="252"/>
      <c r="D101" s="248" t="s">
        <v>218</v>
      </c>
      <c r="E101" s="253" t="s">
        <v>22</v>
      </c>
      <c r="F101" s="254" t="s">
        <v>277</v>
      </c>
      <c r="G101" s="252"/>
      <c r="H101" s="255">
        <v>12</v>
      </c>
      <c r="I101" s="256"/>
      <c r="J101" s="252"/>
      <c r="K101" s="252"/>
      <c r="L101" s="257"/>
      <c r="M101" s="258"/>
      <c r="N101" s="259"/>
      <c r="O101" s="259"/>
      <c r="P101" s="259"/>
      <c r="Q101" s="259"/>
      <c r="R101" s="259"/>
      <c r="S101" s="259"/>
      <c r="T101" s="260"/>
      <c r="AT101" s="261" t="s">
        <v>218</v>
      </c>
      <c r="AU101" s="261" t="s">
        <v>85</v>
      </c>
      <c r="AV101" s="12" t="s">
        <v>85</v>
      </c>
      <c r="AW101" s="12" t="s">
        <v>39</v>
      </c>
      <c r="AX101" s="12" t="s">
        <v>18</v>
      </c>
      <c r="AY101" s="261" t="s">
        <v>208</v>
      </c>
    </row>
    <row r="102" spans="2:51" s="12" customFormat="1" ht="13.5">
      <c r="B102" s="251"/>
      <c r="C102" s="252"/>
      <c r="D102" s="248" t="s">
        <v>218</v>
      </c>
      <c r="E102" s="252"/>
      <c r="F102" s="254" t="s">
        <v>3991</v>
      </c>
      <c r="G102" s="252"/>
      <c r="H102" s="255">
        <v>13.2</v>
      </c>
      <c r="I102" s="256"/>
      <c r="J102" s="252"/>
      <c r="K102" s="252"/>
      <c r="L102" s="257"/>
      <c r="M102" s="258"/>
      <c r="N102" s="259"/>
      <c r="O102" s="259"/>
      <c r="P102" s="259"/>
      <c r="Q102" s="259"/>
      <c r="R102" s="259"/>
      <c r="S102" s="259"/>
      <c r="T102" s="260"/>
      <c r="AT102" s="261" t="s">
        <v>218</v>
      </c>
      <c r="AU102" s="261" t="s">
        <v>85</v>
      </c>
      <c r="AV102" s="12" t="s">
        <v>85</v>
      </c>
      <c r="AW102" s="12" t="s">
        <v>6</v>
      </c>
      <c r="AX102" s="12" t="s">
        <v>18</v>
      </c>
      <c r="AY102" s="261" t="s">
        <v>208</v>
      </c>
    </row>
    <row r="103" spans="2:65" s="1" customFormat="1" ht="16.5" customHeight="1">
      <c r="B103" s="48"/>
      <c r="C103" s="286" t="s">
        <v>121</v>
      </c>
      <c r="D103" s="286" t="s">
        <v>468</v>
      </c>
      <c r="E103" s="287" t="s">
        <v>3992</v>
      </c>
      <c r="F103" s="288" t="s">
        <v>3993</v>
      </c>
      <c r="G103" s="289" t="s">
        <v>269</v>
      </c>
      <c r="H103" s="290">
        <v>6.6</v>
      </c>
      <c r="I103" s="291"/>
      <c r="J103" s="292">
        <f>ROUND(I103*H103,2)</f>
        <v>0</v>
      </c>
      <c r="K103" s="288" t="s">
        <v>214</v>
      </c>
      <c r="L103" s="293"/>
      <c r="M103" s="294" t="s">
        <v>22</v>
      </c>
      <c r="N103" s="295" t="s">
        <v>47</v>
      </c>
      <c r="O103" s="49"/>
      <c r="P103" s="245">
        <f>O103*H103</f>
        <v>0</v>
      </c>
      <c r="Q103" s="245">
        <v>5E-05</v>
      </c>
      <c r="R103" s="245">
        <f>Q103*H103</f>
        <v>0.00033</v>
      </c>
      <c r="S103" s="245">
        <v>0</v>
      </c>
      <c r="T103" s="246">
        <f>S103*H103</f>
        <v>0</v>
      </c>
      <c r="AR103" s="26" t="s">
        <v>559</v>
      </c>
      <c r="AT103" s="26" t="s">
        <v>468</v>
      </c>
      <c r="AU103" s="26" t="s">
        <v>85</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300</v>
      </c>
      <c r="BM103" s="26" t="s">
        <v>3994</v>
      </c>
    </row>
    <row r="104" spans="2:51" s="12" customFormat="1" ht="13.5">
      <c r="B104" s="251"/>
      <c r="C104" s="252"/>
      <c r="D104" s="248" t="s">
        <v>218</v>
      </c>
      <c r="E104" s="253" t="s">
        <v>22</v>
      </c>
      <c r="F104" s="254" t="s">
        <v>238</v>
      </c>
      <c r="G104" s="252"/>
      <c r="H104" s="255">
        <v>6</v>
      </c>
      <c r="I104" s="256"/>
      <c r="J104" s="252"/>
      <c r="K104" s="252"/>
      <c r="L104" s="257"/>
      <c r="M104" s="258"/>
      <c r="N104" s="259"/>
      <c r="O104" s="259"/>
      <c r="P104" s="259"/>
      <c r="Q104" s="259"/>
      <c r="R104" s="259"/>
      <c r="S104" s="259"/>
      <c r="T104" s="260"/>
      <c r="AT104" s="261" t="s">
        <v>218</v>
      </c>
      <c r="AU104" s="261" t="s">
        <v>85</v>
      </c>
      <c r="AV104" s="12" t="s">
        <v>85</v>
      </c>
      <c r="AW104" s="12" t="s">
        <v>39</v>
      </c>
      <c r="AX104" s="12" t="s">
        <v>18</v>
      </c>
      <c r="AY104" s="261" t="s">
        <v>208</v>
      </c>
    </row>
    <row r="105" spans="2:51" s="12" customFormat="1" ht="13.5">
      <c r="B105" s="251"/>
      <c r="C105" s="252"/>
      <c r="D105" s="248" t="s">
        <v>218</v>
      </c>
      <c r="E105" s="252"/>
      <c r="F105" s="254" t="s">
        <v>3995</v>
      </c>
      <c r="G105" s="252"/>
      <c r="H105" s="255">
        <v>6.6</v>
      </c>
      <c r="I105" s="256"/>
      <c r="J105" s="252"/>
      <c r="K105" s="252"/>
      <c r="L105" s="257"/>
      <c r="M105" s="258"/>
      <c r="N105" s="259"/>
      <c r="O105" s="259"/>
      <c r="P105" s="259"/>
      <c r="Q105" s="259"/>
      <c r="R105" s="259"/>
      <c r="S105" s="259"/>
      <c r="T105" s="260"/>
      <c r="AT105" s="261" t="s">
        <v>218</v>
      </c>
      <c r="AU105" s="261" t="s">
        <v>85</v>
      </c>
      <c r="AV105" s="12" t="s">
        <v>85</v>
      </c>
      <c r="AW105" s="12" t="s">
        <v>6</v>
      </c>
      <c r="AX105" s="12" t="s">
        <v>18</v>
      </c>
      <c r="AY105" s="261" t="s">
        <v>208</v>
      </c>
    </row>
    <row r="106" spans="2:65" s="1" customFormat="1" ht="38.25" customHeight="1">
      <c r="B106" s="48"/>
      <c r="C106" s="236" t="s">
        <v>233</v>
      </c>
      <c r="D106" s="236" t="s">
        <v>210</v>
      </c>
      <c r="E106" s="237" t="s">
        <v>2226</v>
      </c>
      <c r="F106" s="238" t="s">
        <v>2227</v>
      </c>
      <c r="G106" s="239" t="s">
        <v>2043</v>
      </c>
      <c r="H106" s="307"/>
      <c r="I106" s="241"/>
      <c r="J106" s="242">
        <f>ROUND(I106*H106,2)</f>
        <v>0</v>
      </c>
      <c r="K106" s="238" t="s">
        <v>214</v>
      </c>
      <c r="L106" s="74"/>
      <c r="M106" s="243" t="s">
        <v>22</v>
      </c>
      <c r="N106" s="244" t="s">
        <v>47</v>
      </c>
      <c r="O106" s="49"/>
      <c r="P106" s="245">
        <f>O106*H106</f>
        <v>0</v>
      </c>
      <c r="Q106" s="245">
        <v>0</v>
      </c>
      <c r="R106" s="245">
        <f>Q106*H106</f>
        <v>0</v>
      </c>
      <c r="S106" s="245">
        <v>0</v>
      </c>
      <c r="T106" s="246">
        <f>S106*H106</f>
        <v>0</v>
      </c>
      <c r="AR106" s="26" t="s">
        <v>300</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300</v>
      </c>
      <c r="BM106" s="26" t="s">
        <v>3996</v>
      </c>
    </row>
    <row r="107" spans="2:47" s="1" customFormat="1" ht="13.5">
      <c r="B107" s="48"/>
      <c r="C107" s="76"/>
      <c r="D107" s="248" t="s">
        <v>216</v>
      </c>
      <c r="E107" s="76"/>
      <c r="F107" s="249" t="s">
        <v>2229</v>
      </c>
      <c r="G107" s="76"/>
      <c r="H107" s="76"/>
      <c r="I107" s="206"/>
      <c r="J107" s="76"/>
      <c r="K107" s="76"/>
      <c r="L107" s="74"/>
      <c r="M107" s="250"/>
      <c r="N107" s="49"/>
      <c r="O107" s="49"/>
      <c r="P107" s="49"/>
      <c r="Q107" s="49"/>
      <c r="R107" s="49"/>
      <c r="S107" s="49"/>
      <c r="T107" s="97"/>
      <c r="AT107" s="26" t="s">
        <v>216</v>
      </c>
      <c r="AU107" s="26" t="s">
        <v>85</v>
      </c>
    </row>
    <row r="108" spans="2:63" s="11" customFormat="1" ht="29.85" customHeight="1">
      <c r="B108" s="220"/>
      <c r="C108" s="221"/>
      <c r="D108" s="222" t="s">
        <v>75</v>
      </c>
      <c r="E108" s="234" t="s">
        <v>3997</v>
      </c>
      <c r="F108" s="234" t="s">
        <v>3998</v>
      </c>
      <c r="G108" s="221"/>
      <c r="H108" s="221"/>
      <c r="I108" s="224"/>
      <c r="J108" s="235">
        <f>BK108</f>
        <v>0</v>
      </c>
      <c r="K108" s="221"/>
      <c r="L108" s="226"/>
      <c r="M108" s="227"/>
      <c r="N108" s="228"/>
      <c r="O108" s="228"/>
      <c r="P108" s="229">
        <f>SUM(P109:P145)</f>
        <v>0</v>
      </c>
      <c r="Q108" s="228"/>
      <c r="R108" s="229">
        <f>SUM(R109:R145)</f>
        <v>0.5961399999999999</v>
      </c>
      <c r="S108" s="228"/>
      <c r="T108" s="230">
        <f>SUM(T109:T145)</f>
        <v>0</v>
      </c>
      <c r="AR108" s="231" t="s">
        <v>85</v>
      </c>
      <c r="AT108" s="232" t="s">
        <v>75</v>
      </c>
      <c r="AU108" s="232" t="s">
        <v>18</v>
      </c>
      <c r="AY108" s="231" t="s">
        <v>208</v>
      </c>
      <c r="BK108" s="233">
        <f>SUM(BK109:BK145)</f>
        <v>0</v>
      </c>
    </row>
    <row r="109" spans="2:65" s="1" customFormat="1" ht="25.5" customHeight="1">
      <c r="B109" s="48"/>
      <c r="C109" s="236" t="s">
        <v>238</v>
      </c>
      <c r="D109" s="236" t="s">
        <v>210</v>
      </c>
      <c r="E109" s="237" t="s">
        <v>3999</v>
      </c>
      <c r="F109" s="238" t="s">
        <v>4000</v>
      </c>
      <c r="G109" s="239" t="s">
        <v>269</v>
      </c>
      <c r="H109" s="240">
        <v>265</v>
      </c>
      <c r="I109" s="241"/>
      <c r="J109" s="242">
        <f>ROUND(I109*H109,2)</f>
        <v>0</v>
      </c>
      <c r="K109" s="238" t="s">
        <v>242</v>
      </c>
      <c r="L109" s="74"/>
      <c r="M109" s="243" t="s">
        <v>22</v>
      </c>
      <c r="N109" s="244" t="s">
        <v>47</v>
      </c>
      <c r="O109" s="49"/>
      <c r="P109" s="245">
        <f>O109*H109</f>
        <v>0</v>
      </c>
      <c r="Q109" s="245">
        <v>0.00022</v>
      </c>
      <c r="R109" s="245">
        <f>Q109*H109</f>
        <v>0.058300000000000005</v>
      </c>
      <c r="S109" s="245">
        <v>0</v>
      </c>
      <c r="T109" s="246">
        <f>S109*H109</f>
        <v>0</v>
      </c>
      <c r="AR109" s="26" t="s">
        <v>300</v>
      </c>
      <c r="AT109" s="26" t="s">
        <v>210</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300</v>
      </c>
      <c r="BM109" s="26" t="s">
        <v>4001</v>
      </c>
    </row>
    <row r="110" spans="2:51" s="12" customFormat="1" ht="13.5">
      <c r="B110" s="251"/>
      <c r="C110" s="252"/>
      <c r="D110" s="248" t="s">
        <v>218</v>
      </c>
      <c r="E110" s="253" t="s">
        <v>22</v>
      </c>
      <c r="F110" s="254" t="s">
        <v>2464</v>
      </c>
      <c r="G110" s="252"/>
      <c r="H110" s="255">
        <v>265</v>
      </c>
      <c r="I110" s="256"/>
      <c r="J110" s="252"/>
      <c r="K110" s="252"/>
      <c r="L110" s="257"/>
      <c r="M110" s="258"/>
      <c r="N110" s="259"/>
      <c r="O110" s="259"/>
      <c r="P110" s="259"/>
      <c r="Q110" s="259"/>
      <c r="R110" s="259"/>
      <c r="S110" s="259"/>
      <c r="T110" s="260"/>
      <c r="AT110" s="261" t="s">
        <v>218</v>
      </c>
      <c r="AU110" s="261" t="s">
        <v>85</v>
      </c>
      <c r="AV110" s="12" t="s">
        <v>85</v>
      </c>
      <c r="AW110" s="12" t="s">
        <v>39</v>
      </c>
      <c r="AX110" s="12" t="s">
        <v>18</v>
      </c>
      <c r="AY110" s="261" t="s">
        <v>208</v>
      </c>
    </row>
    <row r="111" spans="2:65" s="1" customFormat="1" ht="25.5" customHeight="1">
      <c r="B111" s="48"/>
      <c r="C111" s="236" t="s">
        <v>244</v>
      </c>
      <c r="D111" s="236" t="s">
        <v>210</v>
      </c>
      <c r="E111" s="237" t="s">
        <v>4002</v>
      </c>
      <c r="F111" s="238" t="s">
        <v>4003</v>
      </c>
      <c r="G111" s="239" t="s">
        <v>269</v>
      </c>
      <c r="H111" s="240">
        <v>70</v>
      </c>
      <c r="I111" s="241"/>
      <c r="J111" s="242">
        <f>ROUND(I111*H111,2)</f>
        <v>0</v>
      </c>
      <c r="K111" s="238" t="s">
        <v>214</v>
      </c>
      <c r="L111" s="74"/>
      <c r="M111" s="243" t="s">
        <v>22</v>
      </c>
      <c r="N111" s="244" t="s">
        <v>47</v>
      </c>
      <c r="O111" s="49"/>
      <c r="P111" s="245">
        <f>O111*H111</f>
        <v>0</v>
      </c>
      <c r="Q111" s="245">
        <v>0.0003</v>
      </c>
      <c r="R111" s="245">
        <f>Q111*H111</f>
        <v>0.020999999999999998</v>
      </c>
      <c r="S111" s="245">
        <v>0</v>
      </c>
      <c r="T111" s="246">
        <f>S111*H111</f>
        <v>0</v>
      </c>
      <c r="AR111" s="26" t="s">
        <v>300</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300</v>
      </c>
      <c r="BM111" s="26" t="s">
        <v>4004</v>
      </c>
    </row>
    <row r="112" spans="2:47" s="1" customFormat="1" ht="13.5">
      <c r="B112" s="48"/>
      <c r="C112" s="76"/>
      <c r="D112" s="248" t="s">
        <v>216</v>
      </c>
      <c r="E112" s="76"/>
      <c r="F112" s="249" t="s">
        <v>4005</v>
      </c>
      <c r="G112" s="76"/>
      <c r="H112" s="76"/>
      <c r="I112" s="206"/>
      <c r="J112" s="76"/>
      <c r="K112" s="76"/>
      <c r="L112" s="74"/>
      <c r="M112" s="250"/>
      <c r="N112" s="49"/>
      <c r="O112" s="49"/>
      <c r="P112" s="49"/>
      <c r="Q112" s="49"/>
      <c r="R112" s="49"/>
      <c r="S112" s="49"/>
      <c r="T112" s="97"/>
      <c r="AT112" s="26" t="s">
        <v>216</v>
      </c>
      <c r="AU112" s="26" t="s">
        <v>85</v>
      </c>
    </row>
    <row r="113" spans="2:51" s="12" customFormat="1" ht="13.5">
      <c r="B113" s="251"/>
      <c r="C113" s="252"/>
      <c r="D113" s="248" t="s">
        <v>218</v>
      </c>
      <c r="E113" s="253" t="s">
        <v>22</v>
      </c>
      <c r="F113" s="254" t="s">
        <v>902</v>
      </c>
      <c r="G113" s="252"/>
      <c r="H113" s="255">
        <v>70</v>
      </c>
      <c r="I113" s="256"/>
      <c r="J113" s="252"/>
      <c r="K113" s="252"/>
      <c r="L113" s="257"/>
      <c r="M113" s="258"/>
      <c r="N113" s="259"/>
      <c r="O113" s="259"/>
      <c r="P113" s="259"/>
      <c r="Q113" s="259"/>
      <c r="R113" s="259"/>
      <c r="S113" s="259"/>
      <c r="T113" s="260"/>
      <c r="AT113" s="261" t="s">
        <v>218</v>
      </c>
      <c r="AU113" s="261" t="s">
        <v>85</v>
      </c>
      <c r="AV113" s="12" t="s">
        <v>85</v>
      </c>
      <c r="AW113" s="12" t="s">
        <v>39</v>
      </c>
      <c r="AX113" s="12" t="s">
        <v>18</v>
      </c>
      <c r="AY113" s="261" t="s">
        <v>208</v>
      </c>
    </row>
    <row r="114" spans="2:65" s="1" customFormat="1" ht="51" customHeight="1">
      <c r="B114" s="48"/>
      <c r="C114" s="236" t="s">
        <v>250</v>
      </c>
      <c r="D114" s="236" t="s">
        <v>210</v>
      </c>
      <c r="E114" s="237" t="s">
        <v>4006</v>
      </c>
      <c r="F114" s="238" t="s">
        <v>4007</v>
      </c>
      <c r="G114" s="239" t="s">
        <v>269</v>
      </c>
      <c r="H114" s="240">
        <v>50</v>
      </c>
      <c r="I114" s="241"/>
      <c r="J114" s="242">
        <f>ROUND(I114*H114,2)</f>
        <v>0</v>
      </c>
      <c r="K114" s="238" t="s">
        <v>214</v>
      </c>
      <c r="L114" s="74"/>
      <c r="M114" s="243" t="s">
        <v>22</v>
      </c>
      <c r="N114" s="244" t="s">
        <v>47</v>
      </c>
      <c r="O114" s="49"/>
      <c r="P114" s="245">
        <f>O114*H114</f>
        <v>0</v>
      </c>
      <c r="Q114" s="245">
        <v>0.00052</v>
      </c>
      <c r="R114" s="245">
        <f>Q114*H114</f>
        <v>0.026</v>
      </c>
      <c r="S114" s="245">
        <v>0</v>
      </c>
      <c r="T114" s="246">
        <f>S114*H114</f>
        <v>0</v>
      </c>
      <c r="AR114" s="26" t="s">
        <v>300</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300</v>
      </c>
      <c r="BM114" s="26" t="s">
        <v>4008</v>
      </c>
    </row>
    <row r="115" spans="2:47" s="1" customFormat="1" ht="13.5">
      <c r="B115" s="48"/>
      <c r="C115" s="76"/>
      <c r="D115" s="248" t="s">
        <v>216</v>
      </c>
      <c r="E115" s="76"/>
      <c r="F115" s="249" t="s">
        <v>4005</v>
      </c>
      <c r="G115" s="76"/>
      <c r="H115" s="76"/>
      <c r="I115" s="206"/>
      <c r="J115" s="76"/>
      <c r="K115" s="76"/>
      <c r="L115" s="74"/>
      <c r="M115" s="250"/>
      <c r="N115" s="49"/>
      <c r="O115" s="49"/>
      <c r="P115" s="49"/>
      <c r="Q115" s="49"/>
      <c r="R115" s="49"/>
      <c r="S115" s="49"/>
      <c r="T115" s="97"/>
      <c r="AT115" s="26" t="s">
        <v>216</v>
      </c>
      <c r="AU115" s="26" t="s">
        <v>85</v>
      </c>
    </row>
    <row r="116" spans="2:51" s="12" customFormat="1" ht="13.5">
      <c r="B116" s="251"/>
      <c r="C116" s="252"/>
      <c r="D116" s="248" t="s">
        <v>218</v>
      </c>
      <c r="E116" s="253" t="s">
        <v>22</v>
      </c>
      <c r="F116" s="254" t="s">
        <v>735</v>
      </c>
      <c r="G116" s="252"/>
      <c r="H116" s="255">
        <v>50</v>
      </c>
      <c r="I116" s="256"/>
      <c r="J116" s="252"/>
      <c r="K116" s="252"/>
      <c r="L116" s="257"/>
      <c r="M116" s="258"/>
      <c r="N116" s="259"/>
      <c r="O116" s="259"/>
      <c r="P116" s="259"/>
      <c r="Q116" s="259"/>
      <c r="R116" s="259"/>
      <c r="S116" s="259"/>
      <c r="T116" s="260"/>
      <c r="AT116" s="261" t="s">
        <v>218</v>
      </c>
      <c r="AU116" s="261" t="s">
        <v>85</v>
      </c>
      <c r="AV116" s="12" t="s">
        <v>85</v>
      </c>
      <c r="AW116" s="12" t="s">
        <v>39</v>
      </c>
      <c r="AX116" s="12" t="s">
        <v>18</v>
      </c>
      <c r="AY116" s="261" t="s">
        <v>208</v>
      </c>
    </row>
    <row r="117" spans="2:65" s="1" customFormat="1" ht="25.5" customHeight="1">
      <c r="B117" s="48"/>
      <c r="C117" s="236" t="s">
        <v>260</v>
      </c>
      <c r="D117" s="236" t="s">
        <v>210</v>
      </c>
      <c r="E117" s="237" t="s">
        <v>4009</v>
      </c>
      <c r="F117" s="238" t="s">
        <v>4010</v>
      </c>
      <c r="G117" s="239" t="s">
        <v>269</v>
      </c>
      <c r="H117" s="240">
        <v>60</v>
      </c>
      <c r="I117" s="241"/>
      <c r="J117" s="242">
        <f>ROUND(I117*H117,2)</f>
        <v>0</v>
      </c>
      <c r="K117" s="238" t="s">
        <v>214</v>
      </c>
      <c r="L117" s="74"/>
      <c r="M117" s="243" t="s">
        <v>22</v>
      </c>
      <c r="N117" s="244" t="s">
        <v>47</v>
      </c>
      <c r="O117" s="49"/>
      <c r="P117" s="245">
        <f>O117*H117</f>
        <v>0</v>
      </c>
      <c r="Q117" s="245">
        <v>0.00077</v>
      </c>
      <c r="R117" s="245">
        <f>Q117*H117</f>
        <v>0.0462</v>
      </c>
      <c r="S117" s="245">
        <v>0</v>
      </c>
      <c r="T117" s="246">
        <f>S117*H117</f>
        <v>0</v>
      </c>
      <c r="AR117" s="26" t="s">
        <v>300</v>
      </c>
      <c r="AT117" s="26" t="s">
        <v>210</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300</v>
      </c>
      <c r="BM117" s="26" t="s">
        <v>4011</v>
      </c>
    </row>
    <row r="118" spans="2:47" s="1" customFormat="1" ht="13.5">
      <c r="B118" s="48"/>
      <c r="C118" s="76"/>
      <c r="D118" s="248" t="s">
        <v>216</v>
      </c>
      <c r="E118" s="76"/>
      <c r="F118" s="249" t="s">
        <v>4005</v>
      </c>
      <c r="G118" s="76"/>
      <c r="H118" s="76"/>
      <c r="I118" s="206"/>
      <c r="J118" s="76"/>
      <c r="K118" s="76"/>
      <c r="L118" s="74"/>
      <c r="M118" s="250"/>
      <c r="N118" s="49"/>
      <c r="O118" s="49"/>
      <c r="P118" s="49"/>
      <c r="Q118" s="49"/>
      <c r="R118" s="49"/>
      <c r="S118" s="49"/>
      <c r="T118" s="97"/>
      <c r="AT118" s="26" t="s">
        <v>216</v>
      </c>
      <c r="AU118" s="26" t="s">
        <v>85</v>
      </c>
    </row>
    <row r="119" spans="2:51" s="12" customFormat="1" ht="13.5">
      <c r="B119" s="251"/>
      <c r="C119" s="252"/>
      <c r="D119" s="248" t="s">
        <v>218</v>
      </c>
      <c r="E119" s="253" t="s">
        <v>22</v>
      </c>
      <c r="F119" s="254" t="s">
        <v>827</v>
      </c>
      <c r="G119" s="252"/>
      <c r="H119" s="255">
        <v>60</v>
      </c>
      <c r="I119" s="256"/>
      <c r="J119" s="252"/>
      <c r="K119" s="252"/>
      <c r="L119" s="257"/>
      <c r="M119" s="258"/>
      <c r="N119" s="259"/>
      <c r="O119" s="259"/>
      <c r="P119" s="259"/>
      <c r="Q119" s="259"/>
      <c r="R119" s="259"/>
      <c r="S119" s="259"/>
      <c r="T119" s="260"/>
      <c r="AT119" s="261" t="s">
        <v>218</v>
      </c>
      <c r="AU119" s="261" t="s">
        <v>85</v>
      </c>
      <c r="AV119" s="12" t="s">
        <v>85</v>
      </c>
      <c r="AW119" s="12" t="s">
        <v>39</v>
      </c>
      <c r="AX119" s="12" t="s">
        <v>18</v>
      </c>
      <c r="AY119" s="261" t="s">
        <v>208</v>
      </c>
    </row>
    <row r="120" spans="2:65" s="1" customFormat="1" ht="25.5" customHeight="1">
      <c r="B120" s="48"/>
      <c r="C120" s="236" t="s">
        <v>266</v>
      </c>
      <c r="D120" s="236" t="s">
        <v>210</v>
      </c>
      <c r="E120" s="237" t="s">
        <v>4012</v>
      </c>
      <c r="F120" s="238" t="s">
        <v>4013</v>
      </c>
      <c r="G120" s="239" t="s">
        <v>269</v>
      </c>
      <c r="H120" s="240">
        <v>15</v>
      </c>
      <c r="I120" s="241"/>
      <c r="J120" s="242">
        <f>ROUND(I120*H120,2)</f>
        <v>0</v>
      </c>
      <c r="K120" s="238" t="s">
        <v>214</v>
      </c>
      <c r="L120" s="74"/>
      <c r="M120" s="243" t="s">
        <v>22</v>
      </c>
      <c r="N120" s="244" t="s">
        <v>47</v>
      </c>
      <c r="O120" s="49"/>
      <c r="P120" s="245">
        <f>O120*H120</f>
        <v>0</v>
      </c>
      <c r="Q120" s="245">
        <v>0.00122</v>
      </c>
      <c r="R120" s="245">
        <f>Q120*H120</f>
        <v>0.0183</v>
      </c>
      <c r="S120" s="245">
        <v>0</v>
      </c>
      <c r="T120" s="246">
        <f>S120*H120</f>
        <v>0</v>
      </c>
      <c r="AR120" s="26" t="s">
        <v>300</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300</v>
      </c>
      <c r="BM120" s="26" t="s">
        <v>4014</v>
      </c>
    </row>
    <row r="121" spans="2:47" s="1" customFormat="1" ht="13.5">
      <c r="B121" s="48"/>
      <c r="C121" s="76"/>
      <c r="D121" s="248" t="s">
        <v>216</v>
      </c>
      <c r="E121" s="76"/>
      <c r="F121" s="249" t="s">
        <v>4005</v>
      </c>
      <c r="G121" s="76"/>
      <c r="H121" s="76"/>
      <c r="I121" s="206"/>
      <c r="J121" s="76"/>
      <c r="K121" s="76"/>
      <c r="L121" s="74"/>
      <c r="M121" s="250"/>
      <c r="N121" s="49"/>
      <c r="O121" s="49"/>
      <c r="P121" s="49"/>
      <c r="Q121" s="49"/>
      <c r="R121" s="49"/>
      <c r="S121" s="49"/>
      <c r="T121" s="97"/>
      <c r="AT121" s="26" t="s">
        <v>216</v>
      </c>
      <c r="AU121" s="26" t="s">
        <v>85</v>
      </c>
    </row>
    <row r="122" spans="2:51" s="12" customFormat="1" ht="13.5">
      <c r="B122" s="251"/>
      <c r="C122" s="252"/>
      <c r="D122" s="248" t="s">
        <v>218</v>
      </c>
      <c r="E122" s="253" t="s">
        <v>22</v>
      </c>
      <c r="F122" s="254" t="s">
        <v>10</v>
      </c>
      <c r="G122" s="252"/>
      <c r="H122" s="255">
        <v>15</v>
      </c>
      <c r="I122" s="256"/>
      <c r="J122" s="252"/>
      <c r="K122" s="252"/>
      <c r="L122" s="257"/>
      <c r="M122" s="258"/>
      <c r="N122" s="259"/>
      <c r="O122" s="259"/>
      <c r="P122" s="259"/>
      <c r="Q122" s="259"/>
      <c r="R122" s="259"/>
      <c r="S122" s="259"/>
      <c r="T122" s="260"/>
      <c r="AT122" s="261" t="s">
        <v>218</v>
      </c>
      <c r="AU122" s="261" t="s">
        <v>85</v>
      </c>
      <c r="AV122" s="12" t="s">
        <v>85</v>
      </c>
      <c r="AW122" s="12" t="s">
        <v>39</v>
      </c>
      <c r="AX122" s="12" t="s">
        <v>18</v>
      </c>
      <c r="AY122" s="261" t="s">
        <v>208</v>
      </c>
    </row>
    <row r="123" spans="2:65" s="1" customFormat="1" ht="25.5" customHeight="1">
      <c r="B123" s="48"/>
      <c r="C123" s="236" t="s">
        <v>272</v>
      </c>
      <c r="D123" s="236" t="s">
        <v>210</v>
      </c>
      <c r="E123" s="237" t="s">
        <v>4015</v>
      </c>
      <c r="F123" s="238" t="s">
        <v>4016</v>
      </c>
      <c r="G123" s="239" t="s">
        <v>269</v>
      </c>
      <c r="H123" s="240">
        <v>10</v>
      </c>
      <c r="I123" s="241"/>
      <c r="J123" s="242">
        <f>ROUND(I123*H123,2)</f>
        <v>0</v>
      </c>
      <c r="K123" s="238" t="s">
        <v>214</v>
      </c>
      <c r="L123" s="74"/>
      <c r="M123" s="243" t="s">
        <v>22</v>
      </c>
      <c r="N123" s="244" t="s">
        <v>47</v>
      </c>
      <c r="O123" s="49"/>
      <c r="P123" s="245">
        <f>O123*H123</f>
        <v>0</v>
      </c>
      <c r="Q123" s="245">
        <v>0.00309</v>
      </c>
      <c r="R123" s="245">
        <f>Q123*H123</f>
        <v>0.030899999999999997</v>
      </c>
      <c r="S123" s="245">
        <v>0</v>
      </c>
      <c r="T123" s="246">
        <f>S123*H123</f>
        <v>0</v>
      </c>
      <c r="AR123" s="26" t="s">
        <v>300</v>
      </c>
      <c r="AT123" s="26" t="s">
        <v>210</v>
      </c>
      <c r="AU123" s="26" t="s">
        <v>85</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300</v>
      </c>
      <c r="BM123" s="26" t="s">
        <v>4017</v>
      </c>
    </row>
    <row r="124" spans="2:65" s="1" customFormat="1" ht="25.5" customHeight="1">
      <c r="B124" s="48"/>
      <c r="C124" s="236" t="s">
        <v>277</v>
      </c>
      <c r="D124" s="236" t="s">
        <v>210</v>
      </c>
      <c r="E124" s="237" t="s">
        <v>4018</v>
      </c>
      <c r="F124" s="238" t="s">
        <v>4019</v>
      </c>
      <c r="G124" s="239" t="s">
        <v>269</v>
      </c>
      <c r="H124" s="240">
        <v>12</v>
      </c>
      <c r="I124" s="241"/>
      <c r="J124" s="242">
        <f>ROUND(I124*H124,2)</f>
        <v>0</v>
      </c>
      <c r="K124" s="238" t="s">
        <v>214</v>
      </c>
      <c r="L124" s="74"/>
      <c r="M124" s="243" t="s">
        <v>22</v>
      </c>
      <c r="N124" s="244" t="s">
        <v>47</v>
      </c>
      <c r="O124" s="49"/>
      <c r="P124" s="245">
        <f>O124*H124</f>
        <v>0</v>
      </c>
      <c r="Q124" s="245">
        <v>0.00518</v>
      </c>
      <c r="R124" s="245">
        <f>Q124*H124</f>
        <v>0.06215999999999999</v>
      </c>
      <c r="S124" s="245">
        <v>0</v>
      </c>
      <c r="T124" s="246">
        <f>S124*H124</f>
        <v>0</v>
      </c>
      <c r="AR124" s="26" t="s">
        <v>300</v>
      </c>
      <c r="AT124" s="26" t="s">
        <v>210</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300</v>
      </c>
      <c r="BM124" s="26" t="s">
        <v>4020</v>
      </c>
    </row>
    <row r="125" spans="2:65" s="1" customFormat="1" ht="25.5" customHeight="1">
      <c r="B125" s="48"/>
      <c r="C125" s="236" t="s">
        <v>284</v>
      </c>
      <c r="D125" s="236" t="s">
        <v>210</v>
      </c>
      <c r="E125" s="237" t="s">
        <v>4021</v>
      </c>
      <c r="F125" s="238" t="s">
        <v>4022</v>
      </c>
      <c r="G125" s="239" t="s">
        <v>269</v>
      </c>
      <c r="H125" s="240">
        <v>6</v>
      </c>
      <c r="I125" s="241"/>
      <c r="J125" s="242">
        <f>ROUND(I125*H125,2)</f>
        <v>0</v>
      </c>
      <c r="K125" s="238" t="s">
        <v>214</v>
      </c>
      <c r="L125" s="74"/>
      <c r="M125" s="243" t="s">
        <v>22</v>
      </c>
      <c r="N125" s="244" t="s">
        <v>47</v>
      </c>
      <c r="O125" s="49"/>
      <c r="P125" s="245">
        <f>O125*H125</f>
        <v>0</v>
      </c>
      <c r="Q125" s="245">
        <v>0.0064</v>
      </c>
      <c r="R125" s="245">
        <f>Q125*H125</f>
        <v>0.038400000000000004</v>
      </c>
      <c r="S125" s="245">
        <v>0</v>
      </c>
      <c r="T125" s="246">
        <f>S125*H125</f>
        <v>0</v>
      </c>
      <c r="AR125" s="26" t="s">
        <v>300</v>
      </c>
      <c r="AT125" s="26" t="s">
        <v>210</v>
      </c>
      <c r="AU125" s="26" t="s">
        <v>85</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300</v>
      </c>
      <c r="BM125" s="26" t="s">
        <v>4023</v>
      </c>
    </row>
    <row r="126" spans="2:65" s="1" customFormat="1" ht="25.5" customHeight="1">
      <c r="B126" s="48"/>
      <c r="C126" s="236" t="s">
        <v>290</v>
      </c>
      <c r="D126" s="236" t="s">
        <v>210</v>
      </c>
      <c r="E126" s="237" t="s">
        <v>4024</v>
      </c>
      <c r="F126" s="238" t="s">
        <v>4025</v>
      </c>
      <c r="G126" s="239" t="s">
        <v>3751</v>
      </c>
      <c r="H126" s="240">
        <v>1</v>
      </c>
      <c r="I126" s="241"/>
      <c r="J126" s="242">
        <f>ROUND(I126*H126,2)</f>
        <v>0</v>
      </c>
      <c r="K126" s="238" t="s">
        <v>22</v>
      </c>
      <c r="L126" s="74"/>
      <c r="M126" s="243" t="s">
        <v>22</v>
      </c>
      <c r="N126" s="244" t="s">
        <v>47</v>
      </c>
      <c r="O126" s="49"/>
      <c r="P126" s="245">
        <f>O126*H126</f>
        <v>0</v>
      </c>
      <c r="Q126" s="245">
        <v>0.03472</v>
      </c>
      <c r="R126" s="245">
        <f>Q126*H126</f>
        <v>0.03472</v>
      </c>
      <c r="S126" s="245">
        <v>0</v>
      </c>
      <c r="T126" s="246">
        <f>S126*H126</f>
        <v>0</v>
      </c>
      <c r="AR126" s="26" t="s">
        <v>300</v>
      </c>
      <c r="AT126" s="26" t="s">
        <v>210</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300</v>
      </c>
      <c r="BM126" s="26" t="s">
        <v>4026</v>
      </c>
    </row>
    <row r="127" spans="2:65" s="1" customFormat="1" ht="16.5" customHeight="1">
      <c r="B127" s="48"/>
      <c r="C127" s="236" t="s">
        <v>10</v>
      </c>
      <c r="D127" s="236" t="s">
        <v>210</v>
      </c>
      <c r="E127" s="237" t="s">
        <v>4027</v>
      </c>
      <c r="F127" s="238" t="s">
        <v>4028</v>
      </c>
      <c r="G127" s="239" t="s">
        <v>3751</v>
      </c>
      <c r="H127" s="240">
        <v>1</v>
      </c>
      <c r="I127" s="241"/>
      <c r="J127" s="242">
        <f>ROUND(I127*H127,2)</f>
        <v>0</v>
      </c>
      <c r="K127" s="238" t="s">
        <v>22</v>
      </c>
      <c r="L127" s="74"/>
      <c r="M127" s="243" t="s">
        <v>22</v>
      </c>
      <c r="N127" s="244" t="s">
        <v>47</v>
      </c>
      <c r="O127" s="49"/>
      <c r="P127" s="245">
        <f>O127*H127</f>
        <v>0</v>
      </c>
      <c r="Q127" s="245">
        <v>0.01846</v>
      </c>
      <c r="R127" s="245">
        <f>Q127*H127</f>
        <v>0.01846</v>
      </c>
      <c r="S127" s="245">
        <v>0</v>
      </c>
      <c r="T127" s="246">
        <f>S127*H127</f>
        <v>0</v>
      </c>
      <c r="AR127" s="26" t="s">
        <v>300</v>
      </c>
      <c r="AT127" s="26" t="s">
        <v>210</v>
      </c>
      <c r="AU127" s="26" t="s">
        <v>85</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300</v>
      </c>
      <c r="BM127" s="26" t="s">
        <v>4029</v>
      </c>
    </row>
    <row r="128" spans="2:65" s="1" customFormat="1" ht="25.5" customHeight="1">
      <c r="B128" s="48"/>
      <c r="C128" s="236" t="s">
        <v>300</v>
      </c>
      <c r="D128" s="236" t="s">
        <v>210</v>
      </c>
      <c r="E128" s="237" t="s">
        <v>4030</v>
      </c>
      <c r="F128" s="238" t="s">
        <v>4031</v>
      </c>
      <c r="G128" s="239" t="s">
        <v>227</v>
      </c>
      <c r="H128" s="240">
        <v>2</v>
      </c>
      <c r="I128" s="241"/>
      <c r="J128" s="242">
        <f>ROUND(I128*H128,2)</f>
        <v>0</v>
      </c>
      <c r="K128" s="238" t="s">
        <v>214</v>
      </c>
      <c r="L128" s="74"/>
      <c r="M128" s="243" t="s">
        <v>22</v>
      </c>
      <c r="N128" s="244" t="s">
        <v>47</v>
      </c>
      <c r="O128" s="49"/>
      <c r="P128" s="245">
        <f>O128*H128</f>
        <v>0</v>
      </c>
      <c r="Q128" s="245">
        <v>0.00168</v>
      </c>
      <c r="R128" s="245">
        <f>Q128*H128</f>
        <v>0.00336</v>
      </c>
      <c r="S128" s="245">
        <v>0</v>
      </c>
      <c r="T128" s="246">
        <f>S128*H128</f>
        <v>0</v>
      </c>
      <c r="AR128" s="26" t="s">
        <v>300</v>
      </c>
      <c r="AT128" s="26" t="s">
        <v>210</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300</v>
      </c>
      <c r="BM128" s="26" t="s">
        <v>4032</v>
      </c>
    </row>
    <row r="129" spans="2:65" s="1" customFormat="1" ht="16.5" customHeight="1">
      <c r="B129" s="48"/>
      <c r="C129" s="236" t="s">
        <v>306</v>
      </c>
      <c r="D129" s="236" t="s">
        <v>210</v>
      </c>
      <c r="E129" s="237" t="s">
        <v>4033</v>
      </c>
      <c r="F129" s="238" t="s">
        <v>4034</v>
      </c>
      <c r="G129" s="239" t="s">
        <v>227</v>
      </c>
      <c r="H129" s="240">
        <v>1</v>
      </c>
      <c r="I129" s="241"/>
      <c r="J129" s="242">
        <f>ROUND(I129*H129,2)</f>
        <v>0</v>
      </c>
      <c r="K129" s="238" t="s">
        <v>214</v>
      </c>
      <c r="L129" s="74"/>
      <c r="M129" s="243" t="s">
        <v>22</v>
      </c>
      <c r="N129" s="244" t="s">
        <v>47</v>
      </c>
      <c r="O129" s="49"/>
      <c r="P129" s="245">
        <f>O129*H129</f>
        <v>0</v>
      </c>
      <c r="Q129" s="245">
        <v>0.00082</v>
      </c>
      <c r="R129" s="245">
        <f>Q129*H129</f>
        <v>0.00082</v>
      </c>
      <c r="S129" s="245">
        <v>0</v>
      </c>
      <c r="T129" s="246">
        <f>S129*H129</f>
        <v>0</v>
      </c>
      <c r="AR129" s="26" t="s">
        <v>300</v>
      </c>
      <c r="AT129" s="26" t="s">
        <v>210</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300</v>
      </c>
      <c r="BM129" s="26" t="s">
        <v>4035</v>
      </c>
    </row>
    <row r="130" spans="2:65" s="1" customFormat="1" ht="38.25" customHeight="1">
      <c r="B130" s="48"/>
      <c r="C130" s="236" t="s">
        <v>311</v>
      </c>
      <c r="D130" s="236" t="s">
        <v>210</v>
      </c>
      <c r="E130" s="237" t="s">
        <v>4036</v>
      </c>
      <c r="F130" s="238" t="s">
        <v>4037</v>
      </c>
      <c r="G130" s="239" t="s">
        <v>3751</v>
      </c>
      <c r="H130" s="240">
        <v>3</v>
      </c>
      <c r="I130" s="241"/>
      <c r="J130" s="242">
        <f>ROUND(I130*H130,2)</f>
        <v>0</v>
      </c>
      <c r="K130" s="238" t="s">
        <v>214</v>
      </c>
      <c r="L130" s="74"/>
      <c r="M130" s="243" t="s">
        <v>22</v>
      </c>
      <c r="N130" s="244" t="s">
        <v>47</v>
      </c>
      <c r="O130" s="49"/>
      <c r="P130" s="245">
        <f>O130*H130</f>
        <v>0</v>
      </c>
      <c r="Q130" s="245">
        <v>0.01248</v>
      </c>
      <c r="R130" s="245">
        <f>Q130*H130</f>
        <v>0.03744</v>
      </c>
      <c r="S130" s="245">
        <v>0</v>
      </c>
      <c r="T130" s="246">
        <f>S130*H130</f>
        <v>0</v>
      </c>
      <c r="AR130" s="26" t="s">
        <v>300</v>
      </c>
      <c r="AT130" s="26" t="s">
        <v>210</v>
      </c>
      <c r="AU130" s="26" t="s">
        <v>85</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300</v>
      </c>
      <c r="BM130" s="26" t="s">
        <v>4038</v>
      </c>
    </row>
    <row r="131" spans="2:65" s="1" customFormat="1" ht="25.5" customHeight="1">
      <c r="B131" s="48"/>
      <c r="C131" s="236" t="s">
        <v>315</v>
      </c>
      <c r="D131" s="236" t="s">
        <v>210</v>
      </c>
      <c r="E131" s="237" t="s">
        <v>4039</v>
      </c>
      <c r="F131" s="238" t="s">
        <v>4040</v>
      </c>
      <c r="G131" s="239" t="s">
        <v>269</v>
      </c>
      <c r="H131" s="240">
        <v>488</v>
      </c>
      <c r="I131" s="241"/>
      <c r="J131" s="242">
        <f>ROUND(I131*H131,2)</f>
        <v>0</v>
      </c>
      <c r="K131" s="238" t="s">
        <v>214</v>
      </c>
      <c r="L131" s="74"/>
      <c r="M131" s="243" t="s">
        <v>22</v>
      </c>
      <c r="N131" s="244" t="s">
        <v>47</v>
      </c>
      <c r="O131" s="49"/>
      <c r="P131" s="245">
        <f>O131*H131</f>
        <v>0</v>
      </c>
      <c r="Q131" s="245">
        <v>0.0004</v>
      </c>
      <c r="R131" s="245">
        <f>Q131*H131</f>
        <v>0.1952</v>
      </c>
      <c r="S131" s="245">
        <v>0</v>
      </c>
      <c r="T131" s="246">
        <f>S131*H131</f>
        <v>0</v>
      </c>
      <c r="AR131" s="26" t="s">
        <v>300</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300</v>
      </c>
      <c r="BM131" s="26" t="s">
        <v>4041</v>
      </c>
    </row>
    <row r="132" spans="2:47" s="1" customFormat="1" ht="13.5">
      <c r="B132" s="48"/>
      <c r="C132" s="76"/>
      <c r="D132" s="248" t="s">
        <v>216</v>
      </c>
      <c r="E132" s="76"/>
      <c r="F132" s="249" t="s">
        <v>4042</v>
      </c>
      <c r="G132" s="76"/>
      <c r="H132" s="76"/>
      <c r="I132" s="206"/>
      <c r="J132" s="76"/>
      <c r="K132" s="76"/>
      <c r="L132" s="74"/>
      <c r="M132" s="250"/>
      <c r="N132" s="49"/>
      <c r="O132" s="49"/>
      <c r="P132" s="49"/>
      <c r="Q132" s="49"/>
      <c r="R132" s="49"/>
      <c r="S132" s="49"/>
      <c r="T132" s="97"/>
      <c r="AT132" s="26" t="s">
        <v>216</v>
      </c>
      <c r="AU132" s="26" t="s">
        <v>85</v>
      </c>
    </row>
    <row r="133" spans="2:51" s="12" customFormat="1" ht="13.5">
      <c r="B133" s="251"/>
      <c r="C133" s="252"/>
      <c r="D133" s="248" t="s">
        <v>218</v>
      </c>
      <c r="E133" s="253" t="s">
        <v>22</v>
      </c>
      <c r="F133" s="254" t="s">
        <v>4043</v>
      </c>
      <c r="G133" s="252"/>
      <c r="H133" s="255">
        <v>460</v>
      </c>
      <c r="I133" s="256"/>
      <c r="J133" s="252"/>
      <c r="K133" s="252"/>
      <c r="L133" s="257"/>
      <c r="M133" s="258"/>
      <c r="N133" s="259"/>
      <c r="O133" s="259"/>
      <c r="P133" s="259"/>
      <c r="Q133" s="259"/>
      <c r="R133" s="259"/>
      <c r="S133" s="259"/>
      <c r="T133" s="260"/>
      <c r="AT133" s="261" t="s">
        <v>218</v>
      </c>
      <c r="AU133" s="261" t="s">
        <v>85</v>
      </c>
      <c r="AV133" s="12" t="s">
        <v>85</v>
      </c>
      <c r="AW133" s="12" t="s">
        <v>39</v>
      </c>
      <c r="AX133" s="12" t="s">
        <v>76</v>
      </c>
      <c r="AY133" s="261" t="s">
        <v>208</v>
      </c>
    </row>
    <row r="134" spans="2:51" s="12" customFormat="1" ht="13.5">
      <c r="B134" s="251"/>
      <c r="C134" s="252"/>
      <c r="D134" s="248" t="s">
        <v>218</v>
      </c>
      <c r="E134" s="253" t="s">
        <v>22</v>
      </c>
      <c r="F134" s="254" t="s">
        <v>3984</v>
      </c>
      <c r="G134" s="252"/>
      <c r="H134" s="255">
        <v>28</v>
      </c>
      <c r="I134" s="256"/>
      <c r="J134" s="252"/>
      <c r="K134" s="252"/>
      <c r="L134" s="257"/>
      <c r="M134" s="258"/>
      <c r="N134" s="259"/>
      <c r="O134" s="259"/>
      <c r="P134" s="259"/>
      <c r="Q134" s="259"/>
      <c r="R134" s="259"/>
      <c r="S134" s="259"/>
      <c r="T134" s="260"/>
      <c r="AT134" s="261" t="s">
        <v>218</v>
      </c>
      <c r="AU134" s="261" t="s">
        <v>85</v>
      </c>
      <c r="AV134" s="12" t="s">
        <v>85</v>
      </c>
      <c r="AW134" s="12" t="s">
        <v>39</v>
      </c>
      <c r="AX134" s="12" t="s">
        <v>76</v>
      </c>
      <c r="AY134" s="261" t="s">
        <v>208</v>
      </c>
    </row>
    <row r="135" spans="2:51" s="13" customFormat="1" ht="13.5">
      <c r="B135" s="262"/>
      <c r="C135" s="263"/>
      <c r="D135" s="248" t="s">
        <v>218</v>
      </c>
      <c r="E135" s="264" t="s">
        <v>22</v>
      </c>
      <c r="F135" s="265" t="s">
        <v>259</v>
      </c>
      <c r="G135" s="263"/>
      <c r="H135" s="266">
        <v>488</v>
      </c>
      <c r="I135" s="267"/>
      <c r="J135" s="263"/>
      <c r="K135" s="263"/>
      <c r="L135" s="268"/>
      <c r="M135" s="269"/>
      <c r="N135" s="270"/>
      <c r="O135" s="270"/>
      <c r="P135" s="270"/>
      <c r="Q135" s="270"/>
      <c r="R135" s="270"/>
      <c r="S135" s="270"/>
      <c r="T135" s="271"/>
      <c r="AT135" s="272" t="s">
        <v>218</v>
      </c>
      <c r="AU135" s="272" t="s">
        <v>85</v>
      </c>
      <c r="AV135" s="13" t="s">
        <v>121</v>
      </c>
      <c r="AW135" s="13" t="s">
        <v>39</v>
      </c>
      <c r="AX135" s="13" t="s">
        <v>18</v>
      </c>
      <c r="AY135" s="272" t="s">
        <v>208</v>
      </c>
    </row>
    <row r="136" spans="2:65" s="1" customFormat="1" ht="25.5" customHeight="1">
      <c r="B136" s="48"/>
      <c r="C136" s="236" t="s">
        <v>320</v>
      </c>
      <c r="D136" s="236" t="s">
        <v>210</v>
      </c>
      <c r="E136" s="237" t="s">
        <v>4044</v>
      </c>
      <c r="F136" s="238" t="s">
        <v>4045</v>
      </c>
      <c r="G136" s="239" t="s">
        <v>269</v>
      </c>
      <c r="H136" s="240">
        <v>488</v>
      </c>
      <c r="I136" s="241"/>
      <c r="J136" s="242">
        <f>ROUND(I136*H136,2)</f>
        <v>0</v>
      </c>
      <c r="K136" s="238" t="s">
        <v>214</v>
      </c>
      <c r="L136" s="74"/>
      <c r="M136" s="243" t="s">
        <v>22</v>
      </c>
      <c r="N136" s="244" t="s">
        <v>47</v>
      </c>
      <c r="O136" s="49"/>
      <c r="P136" s="245">
        <f>O136*H136</f>
        <v>0</v>
      </c>
      <c r="Q136" s="245">
        <v>1E-05</v>
      </c>
      <c r="R136" s="245">
        <f>Q136*H136</f>
        <v>0.004880000000000001</v>
      </c>
      <c r="S136" s="245">
        <v>0</v>
      </c>
      <c r="T136" s="246">
        <f>S136*H136</f>
        <v>0</v>
      </c>
      <c r="AR136" s="26" t="s">
        <v>300</v>
      </c>
      <c r="AT136" s="26" t="s">
        <v>210</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300</v>
      </c>
      <c r="BM136" s="26" t="s">
        <v>4046</v>
      </c>
    </row>
    <row r="137" spans="2:47" s="1" customFormat="1" ht="13.5">
      <c r="B137" s="48"/>
      <c r="C137" s="76"/>
      <c r="D137" s="248" t="s">
        <v>216</v>
      </c>
      <c r="E137" s="76"/>
      <c r="F137" s="249" t="s">
        <v>4042</v>
      </c>
      <c r="G137" s="76"/>
      <c r="H137" s="76"/>
      <c r="I137" s="206"/>
      <c r="J137" s="76"/>
      <c r="K137" s="76"/>
      <c r="L137" s="74"/>
      <c r="M137" s="250"/>
      <c r="N137" s="49"/>
      <c r="O137" s="49"/>
      <c r="P137" s="49"/>
      <c r="Q137" s="49"/>
      <c r="R137" s="49"/>
      <c r="S137" s="49"/>
      <c r="T137" s="97"/>
      <c r="AT137" s="26" t="s">
        <v>216</v>
      </c>
      <c r="AU137" s="26" t="s">
        <v>85</v>
      </c>
    </row>
    <row r="138" spans="2:51" s="12" customFormat="1" ht="13.5">
      <c r="B138" s="251"/>
      <c r="C138" s="252"/>
      <c r="D138" s="248" t="s">
        <v>218</v>
      </c>
      <c r="E138" s="253" t="s">
        <v>22</v>
      </c>
      <c r="F138" s="254" t="s">
        <v>4043</v>
      </c>
      <c r="G138" s="252"/>
      <c r="H138" s="255">
        <v>460</v>
      </c>
      <c r="I138" s="256"/>
      <c r="J138" s="252"/>
      <c r="K138" s="252"/>
      <c r="L138" s="257"/>
      <c r="M138" s="258"/>
      <c r="N138" s="259"/>
      <c r="O138" s="259"/>
      <c r="P138" s="259"/>
      <c r="Q138" s="259"/>
      <c r="R138" s="259"/>
      <c r="S138" s="259"/>
      <c r="T138" s="260"/>
      <c r="AT138" s="261" t="s">
        <v>218</v>
      </c>
      <c r="AU138" s="261" t="s">
        <v>85</v>
      </c>
      <c r="AV138" s="12" t="s">
        <v>85</v>
      </c>
      <c r="AW138" s="12" t="s">
        <v>39</v>
      </c>
      <c r="AX138" s="12" t="s">
        <v>76</v>
      </c>
      <c r="AY138" s="261" t="s">
        <v>208</v>
      </c>
    </row>
    <row r="139" spans="2:51" s="12" customFormat="1" ht="13.5">
      <c r="B139" s="251"/>
      <c r="C139" s="252"/>
      <c r="D139" s="248" t="s">
        <v>218</v>
      </c>
      <c r="E139" s="253" t="s">
        <v>22</v>
      </c>
      <c r="F139" s="254" t="s">
        <v>3984</v>
      </c>
      <c r="G139" s="252"/>
      <c r="H139" s="255">
        <v>28</v>
      </c>
      <c r="I139" s="256"/>
      <c r="J139" s="252"/>
      <c r="K139" s="252"/>
      <c r="L139" s="257"/>
      <c r="M139" s="258"/>
      <c r="N139" s="259"/>
      <c r="O139" s="259"/>
      <c r="P139" s="259"/>
      <c r="Q139" s="259"/>
      <c r="R139" s="259"/>
      <c r="S139" s="259"/>
      <c r="T139" s="260"/>
      <c r="AT139" s="261" t="s">
        <v>218</v>
      </c>
      <c r="AU139" s="261" t="s">
        <v>85</v>
      </c>
      <c r="AV139" s="12" t="s">
        <v>85</v>
      </c>
      <c r="AW139" s="12" t="s">
        <v>39</v>
      </c>
      <c r="AX139" s="12" t="s">
        <v>76</v>
      </c>
      <c r="AY139" s="261" t="s">
        <v>208</v>
      </c>
    </row>
    <row r="140" spans="2:51" s="13" customFormat="1" ht="13.5">
      <c r="B140" s="262"/>
      <c r="C140" s="263"/>
      <c r="D140" s="248" t="s">
        <v>218</v>
      </c>
      <c r="E140" s="264" t="s">
        <v>22</v>
      </c>
      <c r="F140" s="265" t="s">
        <v>259</v>
      </c>
      <c r="G140" s="263"/>
      <c r="H140" s="266">
        <v>488</v>
      </c>
      <c r="I140" s="267"/>
      <c r="J140" s="263"/>
      <c r="K140" s="263"/>
      <c r="L140" s="268"/>
      <c r="M140" s="269"/>
      <c r="N140" s="270"/>
      <c r="O140" s="270"/>
      <c r="P140" s="270"/>
      <c r="Q140" s="270"/>
      <c r="R140" s="270"/>
      <c r="S140" s="270"/>
      <c r="T140" s="271"/>
      <c r="AT140" s="272" t="s">
        <v>218</v>
      </c>
      <c r="AU140" s="272" t="s">
        <v>85</v>
      </c>
      <c r="AV140" s="13" t="s">
        <v>121</v>
      </c>
      <c r="AW140" s="13" t="s">
        <v>39</v>
      </c>
      <c r="AX140" s="13" t="s">
        <v>18</v>
      </c>
      <c r="AY140" s="272" t="s">
        <v>208</v>
      </c>
    </row>
    <row r="141" spans="2:65" s="1" customFormat="1" ht="38.25" customHeight="1">
      <c r="B141" s="48"/>
      <c r="C141" s="236" t="s">
        <v>9</v>
      </c>
      <c r="D141" s="236" t="s">
        <v>210</v>
      </c>
      <c r="E141" s="237" t="s">
        <v>4047</v>
      </c>
      <c r="F141" s="238" t="s">
        <v>4048</v>
      </c>
      <c r="G141" s="239" t="s">
        <v>2043</v>
      </c>
      <c r="H141" s="307"/>
      <c r="I141" s="241"/>
      <c r="J141" s="242">
        <f>ROUND(I141*H141,2)</f>
        <v>0</v>
      </c>
      <c r="K141" s="238" t="s">
        <v>214</v>
      </c>
      <c r="L141" s="74"/>
      <c r="M141" s="243" t="s">
        <v>22</v>
      </c>
      <c r="N141" s="244" t="s">
        <v>47</v>
      </c>
      <c r="O141" s="49"/>
      <c r="P141" s="245">
        <f>O141*H141</f>
        <v>0</v>
      </c>
      <c r="Q141" s="245">
        <v>0</v>
      </c>
      <c r="R141" s="245">
        <f>Q141*H141</f>
        <v>0</v>
      </c>
      <c r="S141" s="245">
        <v>0</v>
      </c>
      <c r="T141" s="246">
        <f>S141*H141</f>
        <v>0</v>
      </c>
      <c r="AR141" s="26" t="s">
        <v>300</v>
      </c>
      <c r="AT141" s="26" t="s">
        <v>210</v>
      </c>
      <c r="AU141" s="26" t="s">
        <v>85</v>
      </c>
      <c r="AY141" s="26" t="s">
        <v>208</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300</v>
      </c>
      <c r="BM141" s="26" t="s">
        <v>4049</v>
      </c>
    </row>
    <row r="142" spans="2:47" s="1" customFormat="1" ht="13.5">
      <c r="B142" s="48"/>
      <c r="C142" s="76"/>
      <c r="D142" s="248" t="s">
        <v>216</v>
      </c>
      <c r="E142" s="76"/>
      <c r="F142" s="249" t="s">
        <v>2154</v>
      </c>
      <c r="G142" s="76"/>
      <c r="H142" s="76"/>
      <c r="I142" s="206"/>
      <c r="J142" s="76"/>
      <c r="K142" s="76"/>
      <c r="L142" s="74"/>
      <c r="M142" s="250"/>
      <c r="N142" s="49"/>
      <c r="O142" s="49"/>
      <c r="P142" s="49"/>
      <c r="Q142" s="49"/>
      <c r="R142" s="49"/>
      <c r="S142" s="49"/>
      <c r="T142" s="97"/>
      <c r="AT142" s="26" t="s">
        <v>216</v>
      </c>
      <c r="AU142" s="26" t="s">
        <v>85</v>
      </c>
    </row>
    <row r="143" spans="2:65" s="1" customFormat="1" ht="16.5" customHeight="1">
      <c r="B143" s="48"/>
      <c r="C143" s="236" t="s">
        <v>327</v>
      </c>
      <c r="D143" s="236" t="s">
        <v>210</v>
      </c>
      <c r="E143" s="237" t="s">
        <v>553</v>
      </c>
      <c r="F143" s="238" t="s">
        <v>4050</v>
      </c>
      <c r="G143" s="239" t="s">
        <v>2043</v>
      </c>
      <c r="H143" s="307"/>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300</v>
      </c>
      <c r="AT143" s="26" t="s">
        <v>210</v>
      </c>
      <c r="AU143" s="26" t="s">
        <v>85</v>
      </c>
      <c r="AY143" s="26" t="s">
        <v>208</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300</v>
      </c>
      <c r="BM143" s="26" t="s">
        <v>4051</v>
      </c>
    </row>
    <row r="144" spans="2:65" s="1" customFormat="1" ht="16.5" customHeight="1">
      <c r="B144" s="48"/>
      <c r="C144" s="236" t="s">
        <v>331</v>
      </c>
      <c r="D144" s="236" t="s">
        <v>210</v>
      </c>
      <c r="E144" s="237" t="s">
        <v>559</v>
      </c>
      <c r="F144" s="238" t="s">
        <v>4052</v>
      </c>
      <c r="G144" s="239" t="s">
        <v>263</v>
      </c>
      <c r="H144" s="240">
        <v>1</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300</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300</v>
      </c>
      <c r="BM144" s="26" t="s">
        <v>4053</v>
      </c>
    </row>
    <row r="145" spans="2:65" s="1" customFormat="1" ht="16.5" customHeight="1">
      <c r="B145" s="48"/>
      <c r="C145" s="236" t="s">
        <v>337</v>
      </c>
      <c r="D145" s="236" t="s">
        <v>210</v>
      </c>
      <c r="E145" s="237" t="s">
        <v>568</v>
      </c>
      <c r="F145" s="238" t="s">
        <v>4054</v>
      </c>
      <c r="G145" s="239" t="s">
        <v>2043</v>
      </c>
      <c r="H145" s="307"/>
      <c r="I145" s="241"/>
      <c r="J145" s="242">
        <f>ROUND(I145*H145,2)</f>
        <v>0</v>
      </c>
      <c r="K145" s="238" t="s">
        <v>22</v>
      </c>
      <c r="L145" s="74"/>
      <c r="M145" s="243" t="s">
        <v>22</v>
      </c>
      <c r="N145" s="312" t="s">
        <v>47</v>
      </c>
      <c r="O145" s="284"/>
      <c r="P145" s="310">
        <f>O145*H145</f>
        <v>0</v>
      </c>
      <c r="Q145" s="310">
        <v>0</v>
      </c>
      <c r="R145" s="310">
        <f>Q145*H145</f>
        <v>0</v>
      </c>
      <c r="S145" s="310">
        <v>0</v>
      </c>
      <c r="T145" s="311">
        <f>S145*H145</f>
        <v>0</v>
      </c>
      <c r="AR145" s="26" t="s">
        <v>300</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300</v>
      </c>
      <c r="BM145" s="26" t="s">
        <v>4055</v>
      </c>
    </row>
    <row r="146" spans="2:12" s="1" customFormat="1" ht="6.95" customHeight="1">
      <c r="B146" s="69"/>
      <c r="C146" s="70"/>
      <c r="D146" s="70"/>
      <c r="E146" s="70"/>
      <c r="F146" s="70"/>
      <c r="G146" s="70"/>
      <c r="H146" s="70"/>
      <c r="I146" s="181"/>
      <c r="J146" s="70"/>
      <c r="K146" s="70"/>
      <c r="L146" s="74"/>
    </row>
  </sheetData>
  <sheetProtection password="CC35" sheet="1" objects="1" scenarios="1" formatColumns="0" formatRows="0" autoFilter="0"/>
  <autoFilter ref="C90:K145"/>
  <mergeCells count="16">
    <mergeCell ref="E7:H7"/>
    <mergeCell ref="E11:H11"/>
    <mergeCell ref="E9:H9"/>
    <mergeCell ref="E13:H13"/>
    <mergeCell ref="E28:H28"/>
    <mergeCell ref="E49:H49"/>
    <mergeCell ref="E53:H53"/>
    <mergeCell ref="E51:H51"/>
    <mergeCell ref="E55:H55"/>
    <mergeCell ref="J59:J60"/>
    <mergeCell ref="E77:H77"/>
    <mergeCell ref="E81:H81"/>
    <mergeCell ref="E79:H79"/>
    <mergeCell ref="E83:H83"/>
    <mergeCell ref="G1:H1"/>
    <mergeCell ref="L2:V2"/>
  </mergeCells>
  <hyperlinks>
    <hyperlink ref="F1:G1" location="C2" display="1) Krycí list soupisu"/>
    <hyperlink ref="G1:H1" location="C62"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7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108</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3977</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4056</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ROUND(SUM(BE92:BE178),2)</f>
        <v>0</v>
      </c>
      <c r="G34" s="49"/>
      <c r="H34" s="49"/>
      <c r="I34" s="173">
        <v>0.21</v>
      </c>
      <c r="J34" s="172">
        <f>ROUND(ROUND((SUM(BE92:BE178)),2)*I34,2)</f>
        <v>0</v>
      </c>
      <c r="K34" s="53"/>
    </row>
    <row r="35" spans="2:11" s="1" customFormat="1" ht="14.4" customHeight="1">
      <c r="B35" s="48"/>
      <c r="C35" s="49"/>
      <c r="D35" s="49"/>
      <c r="E35" s="57" t="s">
        <v>48</v>
      </c>
      <c r="F35" s="172">
        <f>ROUND(SUM(BF92:BF178),2)</f>
        <v>0</v>
      </c>
      <c r="G35" s="49"/>
      <c r="H35" s="49"/>
      <c r="I35" s="173">
        <v>0.15</v>
      </c>
      <c r="J35" s="172">
        <f>ROUND(ROUND((SUM(BF92:BF178)),2)*I35,2)</f>
        <v>0</v>
      </c>
      <c r="K35" s="53"/>
    </row>
    <row r="36" spans="2:11" s="1" customFormat="1" ht="14.4" customHeight="1" hidden="1">
      <c r="B36" s="48"/>
      <c r="C36" s="49"/>
      <c r="D36" s="49"/>
      <c r="E36" s="57" t="s">
        <v>49</v>
      </c>
      <c r="F36" s="172">
        <f>ROUND(SUM(BG92:BG178),2)</f>
        <v>0</v>
      </c>
      <c r="G36" s="49"/>
      <c r="H36" s="49"/>
      <c r="I36" s="173">
        <v>0.21</v>
      </c>
      <c r="J36" s="172">
        <v>0</v>
      </c>
      <c r="K36" s="53"/>
    </row>
    <row r="37" spans="2:11" s="1" customFormat="1" ht="14.4" customHeight="1" hidden="1">
      <c r="B37" s="48"/>
      <c r="C37" s="49"/>
      <c r="D37" s="49"/>
      <c r="E37" s="57" t="s">
        <v>50</v>
      </c>
      <c r="F37" s="172">
        <f>ROUND(SUM(BH92:BH178),2)</f>
        <v>0</v>
      </c>
      <c r="G37" s="49"/>
      <c r="H37" s="49"/>
      <c r="I37" s="173">
        <v>0.15</v>
      </c>
      <c r="J37" s="172">
        <v>0</v>
      </c>
      <c r="K37" s="53"/>
    </row>
    <row r="38" spans="2:11" s="1" customFormat="1" ht="14.4" customHeight="1" hidden="1">
      <c r="B38" s="48"/>
      <c r="C38" s="49"/>
      <c r="D38" s="49"/>
      <c r="E38" s="57" t="s">
        <v>51</v>
      </c>
      <c r="F38" s="172">
        <f>ROUND(SUM(BI92:BI178),2)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3977</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O04.2.2. - O04.2.2. - Zařízení a výtokové armatury, doplňky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J92</f>
        <v>0</v>
      </c>
      <c r="K64" s="53"/>
      <c r="AU64" s="26" t="s">
        <v>187</v>
      </c>
    </row>
    <row r="65" spans="2:11" s="8" customFormat="1" ht="24.95" customHeight="1">
      <c r="B65" s="192"/>
      <c r="C65" s="193"/>
      <c r="D65" s="194" t="s">
        <v>366</v>
      </c>
      <c r="E65" s="195"/>
      <c r="F65" s="195"/>
      <c r="G65" s="195"/>
      <c r="H65" s="195"/>
      <c r="I65" s="196"/>
      <c r="J65" s="197">
        <f>J93</f>
        <v>0</v>
      </c>
      <c r="K65" s="198"/>
    </row>
    <row r="66" spans="2:11" s="9" customFormat="1" ht="19.9" customHeight="1">
      <c r="B66" s="199"/>
      <c r="C66" s="200"/>
      <c r="D66" s="201" t="s">
        <v>3980</v>
      </c>
      <c r="E66" s="202"/>
      <c r="F66" s="202"/>
      <c r="G66" s="202"/>
      <c r="H66" s="202"/>
      <c r="I66" s="203"/>
      <c r="J66" s="204">
        <f>J94</f>
        <v>0</v>
      </c>
      <c r="K66" s="205"/>
    </row>
    <row r="67" spans="2:11" s="9" customFormat="1" ht="19.9" customHeight="1">
      <c r="B67" s="199"/>
      <c r="C67" s="200"/>
      <c r="D67" s="201" t="s">
        <v>4057</v>
      </c>
      <c r="E67" s="202"/>
      <c r="F67" s="202"/>
      <c r="G67" s="202"/>
      <c r="H67" s="202"/>
      <c r="I67" s="203"/>
      <c r="J67" s="204">
        <f>J104</f>
        <v>0</v>
      </c>
      <c r="K67" s="205"/>
    </row>
    <row r="68" spans="2:11" s="9" customFormat="1" ht="19.9" customHeight="1">
      <c r="B68" s="199"/>
      <c r="C68" s="200"/>
      <c r="D68" s="201" t="s">
        <v>4058</v>
      </c>
      <c r="E68" s="202"/>
      <c r="F68" s="202"/>
      <c r="G68" s="202"/>
      <c r="H68" s="202"/>
      <c r="I68" s="203"/>
      <c r="J68" s="204">
        <f>J111</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192</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180</v>
      </c>
      <c r="D79" s="313"/>
      <c r="E79" s="313"/>
      <c r="F79" s="313"/>
      <c r="G79" s="313"/>
      <c r="H79" s="313"/>
      <c r="I79" s="151"/>
      <c r="J79" s="313"/>
      <c r="K79" s="313"/>
      <c r="L79" s="314"/>
    </row>
    <row r="80" spans="2:12" ht="16.5" customHeight="1">
      <c r="B80" s="30"/>
      <c r="C80" s="313"/>
      <c r="D80" s="313"/>
      <c r="E80" s="207" t="s">
        <v>3644</v>
      </c>
      <c r="F80" s="313"/>
      <c r="G80" s="313"/>
      <c r="H80" s="313"/>
      <c r="I80" s="151"/>
      <c r="J80" s="313"/>
      <c r="K80" s="313"/>
      <c r="L80" s="314"/>
    </row>
    <row r="81" spans="2:12" ht="13.5">
      <c r="B81" s="30"/>
      <c r="C81" s="78" t="s">
        <v>3645</v>
      </c>
      <c r="D81" s="313"/>
      <c r="E81" s="313"/>
      <c r="F81" s="313"/>
      <c r="G81" s="313"/>
      <c r="H81" s="313"/>
      <c r="I81" s="151"/>
      <c r="J81" s="313"/>
      <c r="K81" s="313"/>
      <c r="L81" s="314"/>
    </row>
    <row r="82" spans="2:12" s="1" customFormat="1" ht="16.5" customHeight="1">
      <c r="B82" s="48"/>
      <c r="C82" s="76"/>
      <c r="D82" s="76"/>
      <c r="E82" s="315" t="s">
        <v>3977</v>
      </c>
      <c r="F82" s="76"/>
      <c r="G82" s="76"/>
      <c r="H82" s="76"/>
      <c r="I82" s="206"/>
      <c r="J82" s="76"/>
      <c r="K82" s="76"/>
      <c r="L82" s="74"/>
    </row>
    <row r="83" spans="2:12" s="1" customFormat="1" ht="14.4" customHeight="1">
      <c r="B83" s="48"/>
      <c r="C83" s="78" t="s">
        <v>3978</v>
      </c>
      <c r="D83" s="76"/>
      <c r="E83" s="76"/>
      <c r="F83" s="76"/>
      <c r="G83" s="76"/>
      <c r="H83" s="76"/>
      <c r="I83" s="206"/>
      <c r="J83" s="76"/>
      <c r="K83" s="76"/>
      <c r="L83" s="74"/>
    </row>
    <row r="84" spans="2:12" s="1" customFormat="1" ht="17.25" customHeight="1">
      <c r="B84" s="48"/>
      <c r="C84" s="76"/>
      <c r="D84" s="76"/>
      <c r="E84" s="84" t="str">
        <f>E13</f>
        <v>O04.2.2. - O04.2.2. - Zařízení a výtokové armatury, doplňky</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23. 1. 2018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193</v>
      </c>
      <c r="D91" s="212" t="s">
        <v>61</v>
      </c>
      <c r="E91" s="212" t="s">
        <v>57</v>
      </c>
      <c r="F91" s="212" t="s">
        <v>194</v>
      </c>
      <c r="G91" s="212" t="s">
        <v>195</v>
      </c>
      <c r="H91" s="212" t="s">
        <v>196</v>
      </c>
      <c r="I91" s="213" t="s">
        <v>197</v>
      </c>
      <c r="J91" s="212" t="s">
        <v>185</v>
      </c>
      <c r="K91" s="214" t="s">
        <v>198</v>
      </c>
      <c r="L91" s="215"/>
      <c r="M91" s="104" t="s">
        <v>199</v>
      </c>
      <c r="N91" s="105" t="s">
        <v>46</v>
      </c>
      <c r="O91" s="105" t="s">
        <v>200</v>
      </c>
      <c r="P91" s="105" t="s">
        <v>201</v>
      </c>
      <c r="Q91" s="105" t="s">
        <v>202</v>
      </c>
      <c r="R91" s="105" t="s">
        <v>203</v>
      </c>
      <c r="S91" s="105" t="s">
        <v>204</v>
      </c>
      <c r="T91" s="106" t="s">
        <v>205</v>
      </c>
    </row>
    <row r="92" spans="2:63" s="1" customFormat="1" ht="29.25" customHeight="1">
      <c r="B92" s="48"/>
      <c r="C92" s="110" t="s">
        <v>186</v>
      </c>
      <c r="D92" s="76"/>
      <c r="E92" s="76"/>
      <c r="F92" s="76"/>
      <c r="G92" s="76"/>
      <c r="H92" s="76"/>
      <c r="I92" s="206"/>
      <c r="J92" s="216">
        <f>BK92</f>
        <v>0</v>
      </c>
      <c r="K92" s="76"/>
      <c r="L92" s="74"/>
      <c r="M92" s="107"/>
      <c r="N92" s="108"/>
      <c r="O92" s="108"/>
      <c r="P92" s="217">
        <f>P93</f>
        <v>0</v>
      </c>
      <c r="Q92" s="108"/>
      <c r="R92" s="217">
        <f>R93</f>
        <v>0.42067999999999994</v>
      </c>
      <c r="S92" s="108"/>
      <c r="T92" s="218">
        <f>T93</f>
        <v>0</v>
      </c>
      <c r="AT92" s="26" t="s">
        <v>75</v>
      </c>
      <c r="AU92" s="26" t="s">
        <v>187</v>
      </c>
      <c r="BK92" s="219">
        <f>BK93</f>
        <v>0</v>
      </c>
    </row>
    <row r="93" spans="2:63" s="11" customFormat="1" ht="37.4" customHeight="1">
      <c r="B93" s="220"/>
      <c r="C93" s="221"/>
      <c r="D93" s="222" t="s">
        <v>75</v>
      </c>
      <c r="E93" s="223" t="s">
        <v>1974</v>
      </c>
      <c r="F93" s="223" t="s">
        <v>1975</v>
      </c>
      <c r="G93" s="221"/>
      <c r="H93" s="221"/>
      <c r="I93" s="224"/>
      <c r="J93" s="225">
        <f>BK93</f>
        <v>0</v>
      </c>
      <c r="K93" s="221"/>
      <c r="L93" s="226"/>
      <c r="M93" s="227"/>
      <c r="N93" s="228"/>
      <c r="O93" s="228"/>
      <c r="P93" s="229">
        <f>P94+P104+P111</f>
        <v>0</v>
      </c>
      <c r="Q93" s="228"/>
      <c r="R93" s="229">
        <f>R94+R104+R111</f>
        <v>0.42067999999999994</v>
      </c>
      <c r="S93" s="228"/>
      <c r="T93" s="230">
        <f>T94+T104+T111</f>
        <v>0</v>
      </c>
      <c r="AR93" s="231" t="s">
        <v>85</v>
      </c>
      <c r="AT93" s="232" t="s">
        <v>75</v>
      </c>
      <c r="AU93" s="232" t="s">
        <v>76</v>
      </c>
      <c r="AY93" s="231" t="s">
        <v>208</v>
      </c>
      <c r="BK93" s="233">
        <f>BK94+BK104+BK111</f>
        <v>0</v>
      </c>
    </row>
    <row r="94" spans="2:63" s="11" customFormat="1" ht="19.9" customHeight="1">
      <c r="B94" s="220"/>
      <c r="C94" s="221"/>
      <c r="D94" s="222" t="s">
        <v>75</v>
      </c>
      <c r="E94" s="234" t="s">
        <v>3997</v>
      </c>
      <c r="F94" s="234" t="s">
        <v>3998</v>
      </c>
      <c r="G94" s="221"/>
      <c r="H94" s="221"/>
      <c r="I94" s="224"/>
      <c r="J94" s="235">
        <f>BK94</f>
        <v>0</v>
      </c>
      <c r="K94" s="221"/>
      <c r="L94" s="226"/>
      <c r="M94" s="227"/>
      <c r="N94" s="228"/>
      <c r="O94" s="228"/>
      <c r="P94" s="229">
        <f>SUM(P95:P103)</f>
        <v>0</v>
      </c>
      <c r="Q94" s="228"/>
      <c r="R94" s="229">
        <f>SUM(R95:R103)</f>
        <v>0</v>
      </c>
      <c r="S94" s="228"/>
      <c r="T94" s="230">
        <f>SUM(T95:T103)</f>
        <v>0</v>
      </c>
      <c r="AR94" s="231" t="s">
        <v>85</v>
      </c>
      <c r="AT94" s="232" t="s">
        <v>75</v>
      </c>
      <c r="AU94" s="232" t="s">
        <v>18</v>
      </c>
      <c r="AY94" s="231" t="s">
        <v>208</v>
      </c>
      <c r="BK94" s="233">
        <f>SUM(BK95:BK103)</f>
        <v>0</v>
      </c>
    </row>
    <row r="95" spans="2:65" s="1" customFormat="1" ht="16.5" customHeight="1">
      <c r="B95" s="48"/>
      <c r="C95" s="286" t="s">
        <v>18</v>
      </c>
      <c r="D95" s="286" t="s">
        <v>468</v>
      </c>
      <c r="E95" s="287" t="s">
        <v>4059</v>
      </c>
      <c r="F95" s="288" t="s">
        <v>4060</v>
      </c>
      <c r="G95" s="289" t="s">
        <v>318</v>
      </c>
      <c r="H95" s="290">
        <v>19</v>
      </c>
      <c r="I95" s="291"/>
      <c r="J95" s="292">
        <f>ROUND(I95*H95,2)</f>
        <v>0</v>
      </c>
      <c r="K95" s="288" t="s">
        <v>22</v>
      </c>
      <c r="L95" s="293"/>
      <c r="M95" s="294" t="s">
        <v>22</v>
      </c>
      <c r="N95" s="295" t="s">
        <v>47</v>
      </c>
      <c r="O95" s="49"/>
      <c r="P95" s="245">
        <f>O95*H95</f>
        <v>0</v>
      </c>
      <c r="Q95" s="245">
        <v>0</v>
      </c>
      <c r="R95" s="245">
        <f>Q95*H95</f>
        <v>0</v>
      </c>
      <c r="S95" s="245">
        <v>0</v>
      </c>
      <c r="T95" s="246">
        <f>S95*H95</f>
        <v>0</v>
      </c>
      <c r="AR95" s="26" t="s">
        <v>559</v>
      </c>
      <c r="AT95" s="26" t="s">
        <v>468</v>
      </c>
      <c r="AU95" s="26" t="s">
        <v>85</v>
      </c>
      <c r="AY95" s="26" t="s">
        <v>208</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300</v>
      </c>
      <c r="BM95" s="26" t="s">
        <v>4061</v>
      </c>
    </row>
    <row r="96" spans="2:51" s="12" customFormat="1" ht="13.5">
      <c r="B96" s="251"/>
      <c r="C96" s="252"/>
      <c r="D96" s="248" t="s">
        <v>218</v>
      </c>
      <c r="E96" s="253" t="s">
        <v>22</v>
      </c>
      <c r="F96" s="254" t="s">
        <v>4062</v>
      </c>
      <c r="G96" s="252"/>
      <c r="H96" s="255">
        <v>16</v>
      </c>
      <c r="I96" s="256"/>
      <c r="J96" s="252"/>
      <c r="K96" s="252"/>
      <c r="L96" s="257"/>
      <c r="M96" s="258"/>
      <c r="N96" s="259"/>
      <c r="O96" s="259"/>
      <c r="P96" s="259"/>
      <c r="Q96" s="259"/>
      <c r="R96" s="259"/>
      <c r="S96" s="259"/>
      <c r="T96" s="260"/>
      <c r="AT96" s="261" t="s">
        <v>218</v>
      </c>
      <c r="AU96" s="261" t="s">
        <v>85</v>
      </c>
      <c r="AV96" s="12" t="s">
        <v>85</v>
      </c>
      <c r="AW96" s="12" t="s">
        <v>39</v>
      </c>
      <c r="AX96" s="12" t="s">
        <v>76</v>
      </c>
      <c r="AY96" s="261" t="s">
        <v>208</v>
      </c>
    </row>
    <row r="97" spans="2:51" s="12" customFormat="1" ht="13.5">
      <c r="B97" s="251"/>
      <c r="C97" s="252"/>
      <c r="D97" s="248" t="s">
        <v>218</v>
      </c>
      <c r="E97" s="253" t="s">
        <v>22</v>
      </c>
      <c r="F97" s="254" t="s">
        <v>4063</v>
      </c>
      <c r="G97" s="252"/>
      <c r="H97" s="255">
        <v>3</v>
      </c>
      <c r="I97" s="256"/>
      <c r="J97" s="252"/>
      <c r="K97" s="252"/>
      <c r="L97" s="257"/>
      <c r="M97" s="258"/>
      <c r="N97" s="259"/>
      <c r="O97" s="259"/>
      <c r="P97" s="259"/>
      <c r="Q97" s="259"/>
      <c r="R97" s="259"/>
      <c r="S97" s="259"/>
      <c r="T97" s="260"/>
      <c r="AT97" s="261" t="s">
        <v>218</v>
      </c>
      <c r="AU97" s="261" t="s">
        <v>85</v>
      </c>
      <c r="AV97" s="12" t="s">
        <v>85</v>
      </c>
      <c r="AW97" s="12" t="s">
        <v>39</v>
      </c>
      <c r="AX97" s="12" t="s">
        <v>76</v>
      </c>
      <c r="AY97" s="261" t="s">
        <v>208</v>
      </c>
    </row>
    <row r="98" spans="2:51" s="13" customFormat="1" ht="13.5">
      <c r="B98" s="262"/>
      <c r="C98" s="263"/>
      <c r="D98" s="248" t="s">
        <v>218</v>
      </c>
      <c r="E98" s="264" t="s">
        <v>22</v>
      </c>
      <c r="F98" s="265" t="s">
        <v>259</v>
      </c>
      <c r="G98" s="263"/>
      <c r="H98" s="266">
        <v>19</v>
      </c>
      <c r="I98" s="267"/>
      <c r="J98" s="263"/>
      <c r="K98" s="263"/>
      <c r="L98" s="268"/>
      <c r="M98" s="269"/>
      <c r="N98" s="270"/>
      <c r="O98" s="270"/>
      <c r="P98" s="270"/>
      <c r="Q98" s="270"/>
      <c r="R98" s="270"/>
      <c r="S98" s="270"/>
      <c r="T98" s="271"/>
      <c r="AT98" s="272" t="s">
        <v>218</v>
      </c>
      <c r="AU98" s="272" t="s">
        <v>85</v>
      </c>
      <c r="AV98" s="13" t="s">
        <v>121</v>
      </c>
      <c r="AW98" s="13" t="s">
        <v>39</v>
      </c>
      <c r="AX98" s="13" t="s">
        <v>18</v>
      </c>
      <c r="AY98" s="272" t="s">
        <v>208</v>
      </c>
    </row>
    <row r="99" spans="2:65" s="1" customFormat="1" ht="16.5" customHeight="1">
      <c r="B99" s="48"/>
      <c r="C99" s="286" t="s">
        <v>85</v>
      </c>
      <c r="D99" s="286" t="s">
        <v>468</v>
      </c>
      <c r="E99" s="287" t="s">
        <v>4064</v>
      </c>
      <c r="F99" s="288" t="s">
        <v>4065</v>
      </c>
      <c r="G99" s="289" t="s">
        <v>318</v>
      </c>
      <c r="H99" s="290">
        <v>30</v>
      </c>
      <c r="I99" s="291"/>
      <c r="J99" s="292">
        <f>ROUND(I99*H99,2)</f>
        <v>0</v>
      </c>
      <c r="K99" s="288" t="s">
        <v>22</v>
      </c>
      <c r="L99" s="293"/>
      <c r="M99" s="294" t="s">
        <v>22</v>
      </c>
      <c r="N99" s="295" t="s">
        <v>47</v>
      </c>
      <c r="O99" s="49"/>
      <c r="P99" s="245">
        <f>O99*H99</f>
        <v>0</v>
      </c>
      <c r="Q99" s="245">
        <v>0</v>
      </c>
      <c r="R99" s="245">
        <f>Q99*H99</f>
        <v>0</v>
      </c>
      <c r="S99" s="245">
        <v>0</v>
      </c>
      <c r="T99" s="246">
        <f>S99*H99</f>
        <v>0</v>
      </c>
      <c r="AR99" s="26" t="s">
        <v>559</v>
      </c>
      <c r="AT99" s="26" t="s">
        <v>468</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300</v>
      </c>
      <c r="BM99" s="26" t="s">
        <v>4066</v>
      </c>
    </row>
    <row r="100" spans="2:65" s="1" customFormat="1" ht="16.5" customHeight="1">
      <c r="B100" s="48"/>
      <c r="C100" s="286" t="s">
        <v>104</v>
      </c>
      <c r="D100" s="286" t="s">
        <v>468</v>
      </c>
      <c r="E100" s="287" t="s">
        <v>4067</v>
      </c>
      <c r="F100" s="288" t="s">
        <v>4068</v>
      </c>
      <c r="G100" s="289" t="s">
        <v>318</v>
      </c>
      <c r="H100" s="290">
        <v>3</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559</v>
      </c>
      <c r="AT100" s="26" t="s">
        <v>468</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300</v>
      </c>
      <c r="BM100" s="26" t="s">
        <v>4069</v>
      </c>
    </row>
    <row r="101" spans="2:65" s="1" customFormat="1" ht="16.5" customHeight="1">
      <c r="B101" s="48"/>
      <c r="C101" s="286" t="s">
        <v>121</v>
      </c>
      <c r="D101" s="286" t="s">
        <v>468</v>
      </c>
      <c r="E101" s="287" t="s">
        <v>4070</v>
      </c>
      <c r="F101" s="288" t="s">
        <v>4071</v>
      </c>
      <c r="G101" s="289" t="s">
        <v>318</v>
      </c>
      <c r="H101" s="290">
        <v>97</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559</v>
      </c>
      <c r="AT101" s="26" t="s">
        <v>468</v>
      </c>
      <c r="AU101" s="26" t="s">
        <v>85</v>
      </c>
      <c r="AY101" s="26" t="s">
        <v>208</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300</v>
      </c>
      <c r="BM101" s="26" t="s">
        <v>4072</v>
      </c>
    </row>
    <row r="102" spans="2:65" s="1" customFormat="1" ht="16.5" customHeight="1">
      <c r="B102" s="48"/>
      <c r="C102" s="286" t="s">
        <v>233</v>
      </c>
      <c r="D102" s="286" t="s">
        <v>468</v>
      </c>
      <c r="E102" s="287" t="s">
        <v>4073</v>
      </c>
      <c r="F102" s="288" t="s">
        <v>4074</v>
      </c>
      <c r="G102" s="289" t="s">
        <v>318</v>
      </c>
      <c r="H102" s="290">
        <v>3</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559</v>
      </c>
      <c r="AT102" s="26" t="s">
        <v>468</v>
      </c>
      <c r="AU102" s="26" t="s">
        <v>85</v>
      </c>
      <c r="AY102" s="26" t="s">
        <v>208</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300</v>
      </c>
      <c r="BM102" s="26" t="s">
        <v>4075</v>
      </c>
    </row>
    <row r="103" spans="2:65" s="1" customFormat="1" ht="16.5" customHeight="1">
      <c r="B103" s="48"/>
      <c r="C103" s="286" t="s">
        <v>238</v>
      </c>
      <c r="D103" s="286" t="s">
        <v>468</v>
      </c>
      <c r="E103" s="287" t="s">
        <v>300</v>
      </c>
      <c r="F103" s="288" t="s">
        <v>4076</v>
      </c>
      <c r="G103" s="289" t="s">
        <v>318</v>
      </c>
      <c r="H103" s="290">
        <v>2</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559</v>
      </c>
      <c r="AT103" s="26" t="s">
        <v>468</v>
      </c>
      <c r="AU103" s="26" t="s">
        <v>85</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300</v>
      </c>
      <c r="BM103" s="26" t="s">
        <v>4077</v>
      </c>
    </row>
    <row r="104" spans="2:63" s="11" customFormat="1" ht="29.85" customHeight="1">
      <c r="B104" s="220"/>
      <c r="C104" s="221"/>
      <c r="D104" s="222" t="s">
        <v>75</v>
      </c>
      <c r="E104" s="234" t="s">
        <v>4059</v>
      </c>
      <c r="F104" s="234" t="s">
        <v>4078</v>
      </c>
      <c r="G104" s="221"/>
      <c r="H104" s="221"/>
      <c r="I104" s="224"/>
      <c r="J104" s="235">
        <f>BK104</f>
        <v>0</v>
      </c>
      <c r="K104" s="221"/>
      <c r="L104" s="226"/>
      <c r="M104" s="227"/>
      <c r="N104" s="228"/>
      <c r="O104" s="228"/>
      <c r="P104" s="229">
        <f>SUM(P105:P110)</f>
        <v>0</v>
      </c>
      <c r="Q104" s="228"/>
      <c r="R104" s="229">
        <f>SUM(R105:R110)</f>
        <v>0</v>
      </c>
      <c r="S104" s="228"/>
      <c r="T104" s="230">
        <f>SUM(T105:T110)</f>
        <v>0</v>
      </c>
      <c r="AR104" s="231" t="s">
        <v>85</v>
      </c>
      <c r="AT104" s="232" t="s">
        <v>75</v>
      </c>
      <c r="AU104" s="232" t="s">
        <v>18</v>
      </c>
      <c r="AY104" s="231" t="s">
        <v>208</v>
      </c>
      <c r="BK104" s="233">
        <f>SUM(BK105:BK110)</f>
        <v>0</v>
      </c>
    </row>
    <row r="105" spans="2:65" s="1" customFormat="1" ht="16.5" customHeight="1">
      <c r="B105" s="48"/>
      <c r="C105" s="286" t="s">
        <v>244</v>
      </c>
      <c r="D105" s="286" t="s">
        <v>468</v>
      </c>
      <c r="E105" s="287" t="s">
        <v>4079</v>
      </c>
      <c r="F105" s="288" t="s">
        <v>4080</v>
      </c>
      <c r="G105" s="289" t="s">
        <v>318</v>
      </c>
      <c r="H105" s="290">
        <v>1</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559</v>
      </c>
      <c r="AT105" s="26" t="s">
        <v>468</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300</v>
      </c>
      <c r="BM105" s="26" t="s">
        <v>4081</v>
      </c>
    </row>
    <row r="106" spans="2:65" s="1" customFormat="1" ht="16.5" customHeight="1">
      <c r="B106" s="48"/>
      <c r="C106" s="286" t="s">
        <v>250</v>
      </c>
      <c r="D106" s="286" t="s">
        <v>468</v>
      </c>
      <c r="E106" s="287" t="s">
        <v>4082</v>
      </c>
      <c r="F106" s="288" t="s">
        <v>4083</v>
      </c>
      <c r="G106" s="289" t="s">
        <v>318</v>
      </c>
      <c r="H106" s="290">
        <v>1</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559</v>
      </c>
      <c r="AT106" s="26" t="s">
        <v>468</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300</v>
      </c>
      <c r="BM106" s="26" t="s">
        <v>4084</v>
      </c>
    </row>
    <row r="107" spans="2:65" s="1" customFormat="1" ht="16.5" customHeight="1">
      <c r="B107" s="48"/>
      <c r="C107" s="286" t="s">
        <v>260</v>
      </c>
      <c r="D107" s="286" t="s">
        <v>468</v>
      </c>
      <c r="E107" s="287" t="s">
        <v>4085</v>
      </c>
      <c r="F107" s="288" t="s">
        <v>4086</v>
      </c>
      <c r="G107" s="289" t="s">
        <v>318</v>
      </c>
      <c r="H107" s="290">
        <v>1</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559</v>
      </c>
      <c r="AT107" s="26" t="s">
        <v>468</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300</v>
      </c>
      <c r="BM107" s="26" t="s">
        <v>4087</v>
      </c>
    </row>
    <row r="108" spans="2:65" s="1" customFormat="1" ht="16.5" customHeight="1">
      <c r="B108" s="48"/>
      <c r="C108" s="286" t="s">
        <v>266</v>
      </c>
      <c r="D108" s="286" t="s">
        <v>468</v>
      </c>
      <c r="E108" s="287" t="s">
        <v>4088</v>
      </c>
      <c r="F108" s="288" t="s">
        <v>4089</v>
      </c>
      <c r="G108" s="289" t="s">
        <v>318</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559</v>
      </c>
      <c r="AT108" s="26" t="s">
        <v>468</v>
      </c>
      <c r="AU108" s="26" t="s">
        <v>85</v>
      </c>
      <c r="AY108" s="26" t="s">
        <v>208</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300</v>
      </c>
      <c r="BM108" s="26" t="s">
        <v>4090</v>
      </c>
    </row>
    <row r="109" spans="2:65" s="1" customFormat="1" ht="16.5" customHeight="1">
      <c r="B109" s="48"/>
      <c r="C109" s="286" t="s">
        <v>272</v>
      </c>
      <c r="D109" s="286" t="s">
        <v>468</v>
      </c>
      <c r="E109" s="287" t="s">
        <v>4091</v>
      </c>
      <c r="F109" s="288" t="s">
        <v>4092</v>
      </c>
      <c r="G109" s="289" t="s">
        <v>318</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559</v>
      </c>
      <c r="AT109" s="26" t="s">
        <v>468</v>
      </c>
      <c r="AU109" s="26" t="s">
        <v>85</v>
      </c>
      <c r="AY109" s="26" t="s">
        <v>208</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300</v>
      </c>
      <c r="BM109" s="26" t="s">
        <v>4093</v>
      </c>
    </row>
    <row r="110" spans="2:65" s="1" customFormat="1" ht="16.5" customHeight="1">
      <c r="B110" s="48"/>
      <c r="C110" s="286" t="s">
        <v>277</v>
      </c>
      <c r="D110" s="286" t="s">
        <v>468</v>
      </c>
      <c r="E110" s="287" t="s">
        <v>4094</v>
      </c>
      <c r="F110" s="288" t="s">
        <v>4095</v>
      </c>
      <c r="G110" s="289" t="s">
        <v>318</v>
      </c>
      <c r="H110" s="290">
        <v>1</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559</v>
      </c>
      <c r="AT110" s="26" t="s">
        <v>468</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300</v>
      </c>
      <c r="BM110" s="26" t="s">
        <v>4096</v>
      </c>
    </row>
    <row r="111" spans="2:63" s="11" customFormat="1" ht="29.85" customHeight="1">
      <c r="B111" s="220"/>
      <c r="C111" s="221"/>
      <c r="D111" s="222" t="s">
        <v>75</v>
      </c>
      <c r="E111" s="234" t="s">
        <v>4097</v>
      </c>
      <c r="F111" s="234" t="s">
        <v>4098</v>
      </c>
      <c r="G111" s="221"/>
      <c r="H111" s="221"/>
      <c r="I111" s="224"/>
      <c r="J111" s="235">
        <f>BK111</f>
        <v>0</v>
      </c>
      <c r="K111" s="221"/>
      <c r="L111" s="226"/>
      <c r="M111" s="227"/>
      <c r="N111" s="228"/>
      <c r="O111" s="228"/>
      <c r="P111" s="229">
        <f>SUM(P112:P178)</f>
        <v>0</v>
      </c>
      <c r="Q111" s="228"/>
      <c r="R111" s="229">
        <f>SUM(R112:R178)</f>
        <v>0.42067999999999994</v>
      </c>
      <c r="S111" s="228"/>
      <c r="T111" s="230">
        <f>SUM(T112:T178)</f>
        <v>0</v>
      </c>
      <c r="AR111" s="231" t="s">
        <v>85</v>
      </c>
      <c r="AT111" s="232" t="s">
        <v>75</v>
      </c>
      <c r="AU111" s="232" t="s">
        <v>18</v>
      </c>
      <c r="AY111" s="231" t="s">
        <v>208</v>
      </c>
      <c r="BK111" s="233">
        <f>SUM(BK112:BK178)</f>
        <v>0</v>
      </c>
    </row>
    <row r="112" spans="2:65" s="1" customFormat="1" ht="16.5" customHeight="1">
      <c r="B112" s="48"/>
      <c r="C112" s="286" t="s">
        <v>284</v>
      </c>
      <c r="D112" s="286" t="s">
        <v>468</v>
      </c>
      <c r="E112" s="287" t="s">
        <v>4099</v>
      </c>
      <c r="F112" s="288" t="s">
        <v>4100</v>
      </c>
      <c r="G112" s="289" t="s">
        <v>318</v>
      </c>
      <c r="H112" s="290">
        <v>29</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559</v>
      </c>
      <c r="AT112" s="26" t="s">
        <v>468</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300</v>
      </c>
      <c r="BM112" s="26" t="s">
        <v>4101</v>
      </c>
    </row>
    <row r="113" spans="2:65" s="1" customFormat="1" ht="16.5" customHeight="1">
      <c r="B113" s="48"/>
      <c r="C113" s="286" t="s">
        <v>290</v>
      </c>
      <c r="D113" s="286" t="s">
        <v>468</v>
      </c>
      <c r="E113" s="287" t="s">
        <v>4102</v>
      </c>
      <c r="F113" s="288" t="s">
        <v>4103</v>
      </c>
      <c r="G113" s="289" t="s">
        <v>263</v>
      </c>
      <c r="H113" s="290">
        <v>2</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559</v>
      </c>
      <c r="AT113" s="26" t="s">
        <v>468</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300</v>
      </c>
      <c r="BM113" s="26" t="s">
        <v>4104</v>
      </c>
    </row>
    <row r="114" spans="2:65" s="1" customFormat="1" ht="16.5" customHeight="1">
      <c r="B114" s="48"/>
      <c r="C114" s="286" t="s">
        <v>10</v>
      </c>
      <c r="D114" s="286" t="s">
        <v>468</v>
      </c>
      <c r="E114" s="287" t="s">
        <v>4105</v>
      </c>
      <c r="F114" s="288" t="s">
        <v>4106</v>
      </c>
      <c r="G114" s="289" t="s">
        <v>318</v>
      </c>
      <c r="H114" s="290">
        <v>19</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559</v>
      </c>
      <c r="AT114" s="26" t="s">
        <v>468</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300</v>
      </c>
      <c r="BM114" s="26" t="s">
        <v>4107</v>
      </c>
    </row>
    <row r="115" spans="2:65" s="1" customFormat="1" ht="16.5" customHeight="1">
      <c r="B115" s="48"/>
      <c r="C115" s="286" t="s">
        <v>300</v>
      </c>
      <c r="D115" s="286" t="s">
        <v>468</v>
      </c>
      <c r="E115" s="287" t="s">
        <v>4108</v>
      </c>
      <c r="F115" s="288" t="s">
        <v>4109</v>
      </c>
      <c r="G115" s="289" t="s">
        <v>318</v>
      </c>
      <c r="H115" s="290">
        <v>19</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559</v>
      </c>
      <c r="AT115" s="26" t="s">
        <v>468</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300</v>
      </c>
      <c r="BM115" s="26" t="s">
        <v>4110</v>
      </c>
    </row>
    <row r="116" spans="2:65" s="1" customFormat="1" ht="16.5" customHeight="1">
      <c r="B116" s="48"/>
      <c r="C116" s="286" t="s">
        <v>306</v>
      </c>
      <c r="D116" s="286" t="s">
        <v>468</v>
      </c>
      <c r="E116" s="287" t="s">
        <v>4111</v>
      </c>
      <c r="F116" s="288" t="s">
        <v>4112</v>
      </c>
      <c r="G116" s="289" t="s">
        <v>318</v>
      </c>
      <c r="H116" s="290">
        <v>19</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559</v>
      </c>
      <c r="AT116" s="26" t="s">
        <v>468</v>
      </c>
      <c r="AU116" s="26" t="s">
        <v>85</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300</v>
      </c>
      <c r="BM116" s="26" t="s">
        <v>4113</v>
      </c>
    </row>
    <row r="117" spans="2:65" s="1" customFormat="1" ht="16.5" customHeight="1">
      <c r="B117" s="48"/>
      <c r="C117" s="286" t="s">
        <v>311</v>
      </c>
      <c r="D117" s="286" t="s">
        <v>468</v>
      </c>
      <c r="E117" s="287" t="s">
        <v>4114</v>
      </c>
      <c r="F117" s="288" t="s">
        <v>4115</v>
      </c>
      <c r="G117" s="289" t="s">
        <v>318</v>
      </c>
      <c r="H117" s="290">
        <v>19</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559</v>
      </c>
      <c r="AT117" s="26" t="s">
        <v>468</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300</v>
      </c>
      <c r="BM117" s="26" t="s">
        <v>4116</v>
      </c>
    </row>
    <row r="118" spans="2:65" s="1" customFormat="1" ht="16.5" customHeight="1">
      <c r="B118" s="48"/>
      <c r="C118" s="286" t="s">
        <v>315</v>
      </c>
      <c r="D118" s="286" t="s">
        <v>468</v>
      </c>
      <c r="E118" s="287" t="s">
        <v>4117</v>
      </c>
      <c r="F118" s="288" t="s">
        <v>4118</v>
      </c>
      <c r="G118" s="289" t="s">
        <v>318</v>
      </c>
      <c r="H118" s="290">
        <v>19</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559</v>
      </c>
      <c r="AT118" s="26" t="s">
        <v>468</v>
      </c>
      <c r="AU118" s="26" t="s">
        <v>85</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300</v>
      </c>
      <c r="BM118" s="26" t="s">
        <v>4119</v>
      </c>
    </row>
    <row r="119" spans="2:65" s="1" customFormat="1" ht="16.5" customHeight="1">
      <c r="B119" s="48"/>
      <c r="C119" s="286" t="s">
        <v>320</v>
      </c>
      <c r="D119" s="286" t="s">
        <v>468</v>
      </c>
      <c r="E119" s="287" t="s">
        <v>4120</v>
      </c>
      <c r="F119" s="288" t="s">
        <v>4121</v>
      </c>
      <c r="G119" s="289" t="s">
        <v>318</v>
      </c>
      <c r="H119" s="290">
        <v>2</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559</v>
      </c>
      <c r="AT119" s="26" t="s">
        <v>468</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300</v>
      </c>
      <c r="BM119" s="26" t="s">
        <v>4122</v>
      </c>
    </row>
    <row r="120" spans="2:65" s="1" customFormat="1" ht="16.5" customHeight="1">
      <c r="B120" s="48"/>
      <c r="C120" s="286" t="s">
        <v>9</v>
      </c>
      <c r="D120" s="286" t="s">
        <v>468</v>
      </c>
      <c r="E120" s="287" t="s">
        <v>4123</v>
      </c>
      <c r="F120" s="288" t="s">
        <v>4124</v>
      </c>
      <c r="G120" s="289" t="s">
        <v>318</v>
      </c>
      <c r="H120" s="290">
        <v>7</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559</v>
      </c>
      <c r="AT120" s="26" t="s">
        <v>468</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300</v>
      </c>
      <c r="BM120" s="26" t="s">
        <v>4125</v>
      </c>
    </row>
    <row r="121" spans="2:65" s="1" customFormat="1" ht="16.5" customHeight="1">
      <c r="B121" s="48"/>
      <c r="C121" s="286" t="s">
        <v>327</v>
      </c>
      <c r="D121" s="286" t="s">
        <v>468</v>
      </c>
      <c r="E121" s="287" t="s">
        <v>4126</v>
      </c>
      <c r="F121" s="288" t="s">
        <v>4127</v>
      </c>
      <c r="G121" s="289" t="s">
        <v>318</v>
      </c>
      <c r="H121" s="290">
        <v>3</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559</v>
      </c>
      <c r="AT121" s="26" t="s">
        <v>468</v>
      </c>
      <c r="AU121" s="26" t="s">
        <v>85</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300</v>
      </c>
      <c r="BM121" s="26" t="s">
        <v>4128</v>
      </c>
    </row>
    <row r="122" spans="2:65" s="1" customFormat="1" ht="16.5" customHeight="1">
      <c r="B122" s="48"/>
      <c r="C122" s="286" t="s">
        <v>331</v>
      </c>
      <c r="D122" s="286" t="s">
        <v>468</v>
      </c>
      <c r="E122" s="287" t="s">
        <v>4129</v>
      </c>
      <c r="F122" s="288" t="s">
        <v>4130</v>
      </c>
      <c r="G122" s="289" t="s">
        <v>318</v>
      </c>
      <c r="H122" s="290">
        <v>4</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559</v>
      </c>
      <c r="AT122" s="26" t="s">
        <v>468</v>
      </c>
      <c r="AU122" s="26" t="s">
        <v>85</v>
      </c>
      <c r="AY122" s="26" t="s">
        <v>208</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300</v>
      </c>
      <c r="BM122" s="26" t="s">
        <v>4131</v>
      </c>
    </row>
    <row r="123" spans="2:65" s="1" customFormat="1" ht="16.5" customHeight="1">
      <c r="B123" s="48"/>
      <c r="C123" s="286" t="s">
        <v>337</v>
      </c>
      <c r="D123" s="286" t="s">
        <v>468</v>
      </c>
      <c r="E123" s="287" t="s">
        <v>4132</v>
      </c>
      <c r="F123" s="288" t="s">
        <v>4133</v>
      </c>
      <c r="G123" s="289" t="s">
        <v>318</v>
      </c>
      <c r="H123" s="290">
        <v>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559</v>
      </c>
      <c r="AT123" s="26" t="s">
        <v>468</v>
      </c>
      <c r="AU123" s="26" t="s">
        <v>85</v>
      </c>
      <c r="AY123" s="26" t="s">
        <v>208</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300</v>
      </c>
      <c r="BM123" s="26" t="s">
        <v>4134</v>
      </c>
    </row>
    <row r="124" spans="2:65" s="1" customFormat="1" ht="16.5" customHeight="1">
      <c r="B124" s="48"/>
      <c r="C124" s="286" t="s">
        <v>343</v>
      </c>
      <c r="D124" s="286" t="s">
        <v>468</v>
      </c>
      <c r="E124" s="287" t="s">
        <v>4135</v>
      </c>
      <c r="F124" s="288" t="s">
        <v>4136</v>
      </c>
      <c r="G124" s="289" t="s">
        <v>318</v>
      </c>
      <c r="H124" s="290">
        <v>29</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559</v>
      </c>
      <c r="AT124" s="26" t="s">
        <v>468</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300</v>
      </c>
      <c r="BM124" s="26" t="s">
        <v>4137</v>
      </c>
    </row>
    <row r="125" spans="2:65" s="1" customFormat="1" ht="16.5" customHeight="1">
      <c r="B125" s="48"/>
      <c r="C125" s="286" t="s">
        <v>348</v>
      </c>
      <c r="D125" s="286" t="s">
        <v>468</v>
      </c>
      <c r="E125" s="287" t="s">
        <v>4138</v>
      </c>
      <c r="F125" s="288" t="s">
        <v>4139</v>
      </c>
      <c r="G125" s="289" t="s">
        <v>318</v>
      </c>
      <c r="H125" s="290">
        <v>2</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559</v>
      </c>
      <c r="AT125" s="26" t="s">
        <v>468</v>
      </c>
      <c r="AU125" s="26" t="s">
        <v>85</v>
      </c>
      <c r="AY125" s="26" t="s">
        <v>208</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300</v>
      </c>
      <c r="BM125" s="26" t="s">
        <v>4140</v>
      </c>
    </row>
    <row r="126" spans="2:65" s="1" customFormat="1" ht="16.5" customHeight="1">
      <c r="B126" s="48"/>
      <c r="C126" s="286" t="s">
        <v>353</v>
      </c>
      <c r="D126" s="286" t="s">
        <v>468</v>
      </c>
      <c r="E126" s="287" t="s">
        <v>4141</v>
      </c>
      <c r="F126" s="288" t="s">
        <v>4142</v>
      </c>
      <c r="G126" s="289" t="s">
        <v>318</v>
      </c>
      <c r="H126" s="290">
        <v>8</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559</v>
      </c>
      <c r="AT126" s="26" t="s">
        <v>468</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300</v>
      </c>
      <c r="BM126" s="26" t="s">
        <v>4143</v>
      </c>
    </row>
    <row r="127" spans="2:65" s="1" customFormat="1" ht="16.5" customHeight="1">
      <c r="B127" s="48"/>
      <c r="C127" s="286" t="s">
        <v>533</v>
      </c>
      <c r="D127" s="286" t="s">
        <v>468</v>
      </c>
      <c r="E127" s="287" t="s">
        <v>4144</v>
      </c>
      <c r="F127" s="288" t="s">
        <v>4145</v>
      </c>
      <c r="G127" s="289" t="s">
        <v>318</v>
      </c>
      <c r="H127" s="290">
        <v>3</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559</v>
      </c>
      <c r="AT127" s="26" t="s">
        <v>468</v>
      </c>
      <c r="AU127" s="26" t="s">
        <v>85</v>
      </c>
      <c r="AY127" s="26" t="s">
        <v>208</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300</v>
      </c>
      <c r="BM127" s="26" t="s">
        <v>4146</v>
      </c>
    </row>
    <row r="128" spans="2:65" s="1" customFormat="1" ht="16.5" customHeight="1">
      <c r="B128" s="48"/>
      <c r="C128" s="286" t="s">
        <v>543</v>
      </c>
      <c r="D128" s="286" t="s">
        <v>468</v>
      </c>
      <c r="E128" s="287" t="s">
        <v>4147</v>
      </c>
      <c r="F128" s="288" t="s">
        <v>4148</v>
      </c>
      <c r="G128" s="289" t="s">
        <v>318</v>
      </c>
      <c r="H128" s="290">
        <v>3</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559</v>
      </c>
      <c r="AT128" s="26" t="s">
        <v>468</v>
      </c>
      <c r="AU128" s="26" t="s">
        <v>85</v>
      </c>
      <c r="AY128" s="26" t="s">
        <v>208</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300</v>
      </c>
      <c r="BM128" s="26" t="s">
        <v>4149</v>
      </c>
    </row>
    <row r="129" spans="2:65" s="1" customFormat="1" ht="16.5" customHeight="1">
      <c r="B129" s="48"/>
      <c r="C129" s="286" t="s">
        <v>547</v>
      </c>
      <c r="D129" s="286" t="s">
        <v>468</v>
      </c>
      <c r="E129" s="287" t="s">
        <v>4150</v>
      </c>
      <c r="F129" s="288" t="s">
        <v>4151</v>
      </c>
      <c r="G129" s="289" t="s">
        <v>318</v>
      </c>
      <c r="H129" s="290">
        <v>4</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559</v>
      </c>
      <c r="AT129" s="26" t="s">
        <v>468</v>
      </c>
      <c r="AU129" s="26" t="s">
        <v>85</v>
      </c>
      <c r="AY129" s="26" t="s">
        <v>208</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300</v>
      </c>
      <c r="BM129" s="26" t="s">
        <v>4152</v>
      </c>
    </row>
    <row r="130" spans="2:65" s="1" customFormat="1" ht="16.5" customHeight="1">
      <c r="B130" s="48"/>
      <c r="C130" s="286" t="s">
        <v>553</v>
      </c>
      <c r="D130" s="286" t="s">
        <v>468</v>
      </c>
      <c r="E130" s="287" t="s">
        <v>4153</v>
      </c>
      <c r="F130" s="288" t="s">
        <v>4154</v>
      </c>
      <c r="G130" s="289" t="s">
        <v>263</v>
      </c>
      <c r="H130" s="290">
        <v>1</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559</v>
      </c>
      <c r="AT130" s="26" t="s">
        <v>468</v>
      </c>
      <c r="AU130" s="26" t="s">
        <v>85</v>
      </c>
      <c r="AY130" s="26" t="s">
        <v>208</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300</v>
      </c>
      <c r="BM130" s="26" t="s">
        <v>4155</v>
      </c>
    </row>
    <row r="131" spans="2:65" s="1" customFormat="1" ht="25.5" customHeight="1">
      <c r="B131" s="48"/>
      <c r="C131" s="236" t="s">
        <v>559</v>
      </c>
      <c r="D131" s="236" t="s">
        <v>210</v>
      </c>
      <c r="E131" s="237" t="s">
        <v>4156</v>
      </c>
      <c r="F131" s="238" t="s">
        <v>4157</v>
      </c>
      <c r="G131" s="239" t="s">
        <v>3751</v>
      </c>
      <c r="H131" s="240">
        <v>8</v>
      </c>
      <c r="I131" s="241"/>
      <c r="J131" s="242">
        <f>ROUND(I131*H131,2)</f>
        <v>0</v>
      </c>
      <c r="K131" s="238" t="s">
        <v>214</v>
      </c>
      <c r="L131" s="74"/>
      <c r="M131" s="243" t="s">
        <v>22</v>
      </c>
      <c r="N131" s="244" t="s">
        <v>47</v>
      </c>
      <c r="O131" s="49"/>
      <c r="P131" s="245">
        <f>O131*H131</f>
        <v>0</v>
      </c>
      <c r="Q131" s="245">
        <v>0.01066</v>
      </c>
      <c r="R131" s="245">
        <f>Q131*H131</f>
        <v>0.08528</v>
      </c>
      <c r="S131" s="245">
        <v>0</v>
      </c>
      <c r="T131" s="246">
        <f>S131*H131</f>
        <v>0</v>
      </c>
      <c r="AR131" s="26" t="s">
        <v>300</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300</v>
      </c>
      <c r="BM131" s="26" t="s">
        <v>4158</v>
      </c>
    </row>
    <row r="132" spans="2:47" s="1" customFormat="1" ht="13.5">
      <c r="B132" s="48"/>
      <c r="C132" s="76"/>
      <c r="D132" s="248" t="s">
        <v>216</v>
      </c>
      <c r="E132" s="76"/>
      <c r="F132" s="249" t="s">
        <v>4159</v>
      </c>
      <c r="G132" s="76"/>
      <c r="H132" s="76"/>
      <c r="I132" s="206"/>
      <c r="J132" s="76"/>
      <c r="K132" s="76"/>
      <c r="L132" s="74"/>
      <c r="M132" s="250"/>
      <c r="N132" s="49"/>
      <c r="O132" s="49"/>
      <c r="P132" s="49"/>
      <c r="Q132" s="49"/>
      <c r="R132" s="49"/>
      <c r="S132" s="49"/>
      <c r="T132" s="97"/>
      <c r="AT132" s="26" t="s">
        <v>216</v>
      </c>
      <c r="AU132" s="26" t="s">
        <v>85</v>
      </c>
    </row>
    <row r="133" spans="2:65" s="1" customFormat="1" ht="25.5" customHeight="1">
      <c r="B133" s="48"/>
      <c r="C133" s="236" t="s">
        <v>568</v>
      </c>
      <c r="D133" s="236" t="s">
        <v>210</v>
      </c>
      <c r="E133" s="237" t="s">
        <v>4160</v>
      </c>
      <c r="F133" s="238" t="s">
        <v>4161</v>
      </c>
      <c r="G133" s="239" t="s">
        <v>3751</v>
      </c>
      <c r="H133" s="240">
        <v>4</v>
      </c>
      <c r="I133" s="241"/>
      <c r="J133" s="242">
        <f>ROUND(I133*H133,2)</f>
        <v>0</v>
      </c>
      <c r="K133" s="238" t="s">
        <v>214</v>
      </c>
      <c r="L133" s="74"/>
      <c r="M133" s="243" t="s">
        <v>22</v>
      </c>
      <c r="N133" s="244" t="s">
        <v>47</v>
      </c>
      <c r="O133" s="49"/>
      <c r="P133" s="245">
        <f>O133*H133</f>
        <v>0</v>
      </c>
      <c r="Q133" s="245">
        <v>0.01066</v>
      </c>
      <c r="R133" s="245">
        <f>Q133*H133</f>
        <v>0.04264</v>
      </c>
      <c r="S133" s="245">
        <v>0</v>
      </c>
      <c r="T133" s="246">
        <f>S133*H133</f>
        <v>0</v>
      </c>
      <c r="AR133" s="26" t="s">
        <v>300</v>
      </c>
      <c r="AT133" s="26" t="s">
        <v>210</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300</v>
      </c>
      <c r="BM133" s="26" t="s">
        <v>4162</v>
      </c>
    </row>
    <row r="134" spans="2:47" s="1" customFormat="1" ht="13.5">
      <c r="B134" s="48"/>
      <c r="C134" s="76"/>
      <c r="D134" s="248" t="s">
        <v>216</v>
      </c>
      <c r="E134" s="76"/>
      <c r="F134" s="249" t="s">
        <v>4159</v>
      </c>
      <c r="G134" s="76"/>
      <c r="H134" s="76"/>
      <c r="I134" s="206"/>
      <c r="J134" s="76"/>
      <c r="K134" s="76"/>
      <c r="L134" s="74"/>
      <c r="M134" s="250"/>
      <c r="N134" s="49"/>
      <c r="O134" s="49"/>
      <c r="P134" s="49"/>
      <c r="Q134" s="49"/>
      <c r="R134" s="49"/>
      <c r="S134" s="49"/>
      <c r="T134" s="97"/>
      <c r="AT134" s="26" t="s">
        <v>216</v>
      </c>
      <c r="AU134" s="26" t="s">
        <v>85</v>
      </c>
    </row>
    <row r="135" spans="2:65" s="1" customFormat="1" ht="25.5" customHeight="1">
      <c r="B135" s="48"/>
      <c r="C135" s="236" t="s">
        <v>574</v>
      </c>
      <c r="D135" s="236" t="s">
        <v>210</v>
      </c>
      <c r="E135" s="237" t="s">
        <v>4163</v>
      </c>
      <c r="F135" s="238" t="s">
        <v>4164</v>
      </c>
      <c r="G135" s="239" t="s">
        <v>3751</v>
      </c>
      <c r="H135" s="240">
        <v>3</v>
      </c>
      <c r="I135" s="241"/>
      <c r="J135" s="242">
        <f>ROUND(I135*H135,2)</f>
        <v>0</v>
      </c>
      <c r="K135" s="238" t="s">
        <v>214</v>
      </c>
      <c r="L135" s="74"/>
      <c r="M135" s="243" t="s">
        <v>22</v>
      </c>
      <c r="N135" s="244" t="s">
        <v>47</v>
      </c>
      <c r="O135" s="49"/>
      <c r="P135" s="245">
        <f>O135*H135</f>
        <v>0</v>
      </c>
      <c r="Q135" s="245">
        <v>0.06303</v>
      </c>
      <c r="R135" s="245">
        <f>Q135*H135</f>
        <v>0.18909</v>
      </c>
      <c r="S135" s="245">
        <v>0</v>
      </c>
      <c r="T135" s="246">
        <f>S135*H135</f>
        <v>0</v>
      </c>
      <c r="AR135" s="26" t="s">
        <v>300</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300</v>
      </c>
      <c r="BM135" s="26" t="s">
        <v>4165</v>
      </c>
    </row>
    <row r="136" spans="2:65" s="1" customFormat="1" ht="25.5" customHeight="1">
      <c r="B136" s="48"/>
      <c r="C136" s="236" t="s">
        <v>581</v>
      </c>
      <c r="D136" s="236" t="s">
        <v>210</v>
      </c>
      <c r="E136" s="237" t="s">
        <v>4166</v>
      </c>
      <c r="F136" s="238" t="s">
        <v>4167</v>
      </c>
      <c r="G136" s="239" t="s">
        <v>3751</v>
      </c>
      <c r="H136" s="240">
        <v>1</v>
      </c>
      <c r="I136" s="241"/>
      <c r="J136" s="242">
        <f>ROUND(I136*H136,2)</f>
        <v>0</v>
      </c>
      <c r="K136" s="238" t="s">
        <v>214</v>
      </c>
      <c r="L136" s="74"/>
      <c r="M136" s="243" t="s">
        <v>22</v>
      </c>
      <c r="N136" s="244" t="s">
        <v>47</v>
      </c>
      <c r="O136" s="49"/>
      <c r="P136" s="245">
        <f>O136*H136</f>
        <v>0</v>
      </c>
      <c r="Q136" s="245">
        <v>0.00499</v>
      </c>
      <c r="R136" s="245">
        <f>Q136*H136</f>
        <v>0.00499</v>
      </c>
      <c r="S136" s="245">
        <v>0</v>
      </c>
      <c r="T136" s="246">
        <f>S136*H136</f>
        <v>0</v>
      </c>
      <c r="AR136" s="26" t="s">
        <v>300</v>
      </c>
      <c r="AT136" s="26" t="s">
        <v>210</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300</v>
      </c>
      <c r="BM136" s="26" t="s">
        <v>4168</v>
      </c>
    </row>
    <row r="137" spans="2:47" s="1" customFormat="1" ht="13.5">
      <c r="B137" s="48"/>
      <c r="C137" s="76"/>
      <c r="D137" s="248" t="s">
        <v>216</v>
      </c>
      <c r="E137" s="76"/>
      <c r="F137" s="249" t="s">
        <v>4159</v>
      </c>
      <c r="G137" s="76"/>
      <c r="H137" s="76"/>
      <c r="I137" s="206"/>
      <c r="J137" s="76"/>
      <c r="K137" s="76"/>
      <c r="L137" s="74"/>
      <c r="M137" s="250"/>
      <c r="N137" s="49"/>
      <c r="O137" s="49"/>
      <c r="P137" s="49"/>
      <c r="Q137" s="49"/>
      <c r="R137" s="49"/>
      <c r="S137" s="49"/>
      <c r="T137" s="97"/>
      <c r="AT137" s="26" t="s">
        <v>216</v>
      </c>
      <c r="AU137" s="26" t="s">
        <v>85</v>
      </c>
    </row>
    <row r="138" spans="2:65" s="1" customFormat="1" ht="16.5" customHeight="1">
      <c r="B138" s="48"/>
      <c r="C138" s="286" t="s">
        <v>587</v>
      </c>
      <c r="D138" s="286" t="s">
        <v>468</v>
      </c>
      <c r="E138" s="287" t="s">
        <v>4169</v>
      </c>
      <c r="F138" s="288" t="s">
        <v>4170</v>
      </c>
      <c r="G138" s="289" t="s">
        <v>227</v>
      </c>
      <c r="H138" s="290">
        <v>1</v>
      </c>
      <c r="I138" s="291"/>
      <c r="J138" s="292">
        <f>ROUND(I138*H138,2)</f>
        <v>0</v>
      </c>
      <c r="K138" s="288" t="s">
        <v>242</v>
      </c>
      <c r="L138" s="293"/>
      <c r="M138" s="294" t="s">
        <v>22</v>
      </c>
      <c r="N138" s="295" t="s">
        <v>47</v>
      </c>
      <c r="O138" s="49"/>
      <c r="P138" s="245">
        <f>O138*H138</f>
        <v>0</v>
      </c>
      <c r="Q138" s="245">
        <v>0.019</v>
      </c>
      <c r="R138" s="245">
        <f>Q138*H138</f>
        <v>0.019</v>
      </c>
      <c r="S138" s="245">
        <v>0</v>
      </c>
      <c r="T138" s="246">
        <f>S138*H138</f>
        <v>0</v>
      </c>
      <c r="AR138" s="26" t="s">
        <v>559</v>
      </c>
      <c r="AT138" s="26" t="s">
        <v>468</v>
      </c>
      <c r="AU138" s="26" t="s">
        <v>85</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300</v>
      </c>
      <c r="BM138" s="26" t="s">
        <v>4171</v>
      </c>
    </row>
    <row r="139" spans="2:65" s="1" customFormat="1" ht="16.5" customHeight="1">
      <c r="B139" s="48"/>
      <c r="C139" s="236" t="s">
        <v>601</v>
      </c>
      <c r="D139" s="236" t="s">
        <v>210</v>
      </c>
      <c r="E139" s="237" t="s">
        <v>4172</v>
      </c>
      <c r="F139" s="238" t="s">
        <v>4173</v>
      </c>
      <c r="G139" s="239" t="s">
        <v>3751</v>
      </c>
      <c r="H139" s="240">
        <v>16</v>
      </c>
      <c r="I139" s="241"/>
      <c r="J139" s="242">
        <f>ROUND(I139*H139,2)</f>
        <v>0</v>
      </c>
      <c r="K139" s="238" t="s">
        <v>214</v>
      </c>
      <c r="L139" s="74"/>
      <c r="M139" s="243" t="s">
        <v>22</v>
      </c>
      <c r="N139" s="244" t="s">
        <v>47</v>
      </c>
      <c r="O139" s="49"/>
      <c r="P139" s="245">
        <f>O139*H139</f>
        <v>0</v>
      </c>
      <c r="Q139" s="245">
        <v>0.00095</v>
      </c>
      <c r="R139" s="245">
        <f>Q139*H139</f>
        <v>0.0152</v>
      </c>
      <c r="S139" s="245">
        <v>0</v>
      </c>
      <c r="T139" s="246">
        <f>S139*H139</f>
        <v>0</v>
      </c>
      <c r="AR139" s="26" t="s">
        <v>300</v>
      </c>
      <c r="AT139" s="26" t="s">
        <v>210</v>
      </c>
      <c r="AU139" s="26" t="s">
        <v>85</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300</v>
      </c>
      <c r="BM139" s="26" t="s">
        <v>4174</v>
      </c>
    </row>
    <row r="140" spans="2:65" s="1" customFormat="1" ht="25.5" customHeight="1">
      <c r="B140" s="48"/>
      <c r="C140" s="236" t="s">
        <v>605</v>
      </c>
      <c r="D140" s="236" t="s">
        <v>210</v>
      </c>
      <c r="E140" s="237" t="s">
        <v>4175</v>
      </c>
      <c r="F140" s="238" t="s">
        <v>4176</v>
      </c>
      <c r="G140" s="239" t="s">
        <v>3751</v>
      </c>
      <c r="H140" s="240">
        <v>34</v>
      </c>
      <c r="I140" s="241"/>
      <c r="J140" s="242">
        <f>ROUND(I140*H140,2)</f>
        <v>0</v>
      </c>
      <c r="K140" s="238" t="s">
        <v>214</v>
      </c>
      <c r="L140" s="74"/>
      <c r="M140" s="243" t="s">
        <v>22</v>
      </c>
      <c r="N140" s="244" t="s">
        <v>47</v>
      </c>
      <c r="O140" s="49"/>
      <c r="P140" s="245">
        <f>O140*H140</f>
        <v>0</v>
      </c>
      <c r="Q140" s="245">
        <v>0.00052</v>
      </c>
      <c r="R140" s="245">
        <f>Q140*H140</f>
        <v>0.017679999999999998</v>
      </c>
      <c r="S140" s="245">
        <v>0</v>
      </c>
      <c r="T140" s="246">
        <f>S140*H140</f>
        <v>0</v>
      </c>
      <c r="AR140" s="26" t="s">
        <v>300</v>
      </c>
      <c r="AT140" s="26" t="s">
        <v>210</v>
      </c>
      <c r="AU140" s="26" t="s">
        <v>85</v>
      </c>
      <c r="AY140" s="26" t="s">
        <v>208</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300</v>
      </c>
      <c r="BM140" s="26" t="s">
        <v>4177</v>
      </c>
    </row>
    <row r="141" spans="2:51" s="12" customFormat="1" ht="13.5">
      <c r="B141" s="251"/>
      <c r="C141" s="252"/>
      <c r="D141" s="248" t="s">
        <v>218</v>
      </c>
      <c r="E141" s="253" t="s">
        <v>22</v>
      </c>
      <c r="F141" s="254" t="s">
        <v>4178</v>
      </c>
      <c r="G141" s="252"/>
      <c r="H141" s="255">
        <v>34</v>
      </c>
      <c r="I141" s="256"/>
      <c r="J141" s="252"/>
      <c r="K141" s="252"/>
      <c r="L141" s="257"/>
      <c r="M141" s="258"/>
      <c r="N141" s="259"/>
      <c r="O141" s="259"/>
      <c r="P141" s="259"/>
      <c r="Q141" s="259"/>
      <c r="R141" s="259"/>
      <c r="S141" s="259"/>
      <c r="T141" s="260"/>
      <c r="AT141" s="261" t="s">
        <v>218</v>
      </c>
      <c r="AU141" s="261" t="s">
        <v>85</v>
      </c>
      <c r="AV141" s="12" t="s">
        <v>85</v>
      </c>
      <c r="AW141" s="12" t="s">
        <v>39</v>
      </c>
      <c r="AX141" s="12" t="s">
        <v>18</v>
      </c>
      <c r="AY141" s="261" t="s">
        <v>208</v>
      </c>
    </row>
    <row r="142" spans="2:65" s="1" customFormat="1" ht="25.5" customHeight="1">
      <c r="B142" s="48"/>
      <c r="C142" s="236" t="s">
        <v>611</v>
      </c>
      <c r="D142" s="236" t="s">
        <v>210</v>
      </c>
      <c r="E142" s="237" t="s">
        <v>4179</v>
      </c>
      <c r="F142" s="238" t="s">
        <v>4180</v>
      </c>
      <c r="G142" s="239" t="s">
        <v>3751</v>
      </c>
      <c r="H142" s="240">
        <v>21</v>
      </c>
      <c r="I142" s="241"/>
      <c r="J142" s="242">
        <f>ROUND(I142*H142,2)</f>
        <v>0</v>
      </c>
      <c r="K142" s="238" t="s">
        <v>214</v>
      </c>
      <c r="L142" s="74"/>
      <c r="M142" s="243" t="s">
        <v>22</v>
      </c>
      <c r="N142" s="244" t="s">
        <v>47</v>
      </c>
      <c r="O142" s="49"/>
      <c r="P142" s="245">
        <f>O142*H142</f>
        <v>0</v>
      </c>
      <c r="Q142" s="245">
        <v>0.00052</v>
      </c>
      <c r="R142" s="245">
        <f>Q142*H142</f>
        <v>0.01092</v>
      </c>
      <c r="S142" s="245">
        <v>0</v>
      </c>
      <c r="T142" s="246">
        <f>S142*H142</f>
        <v>0</v>
      </c>
      <c r="AR142" s="26" t="s">
        <v>300</v>
      </c>
      <c r="AT142" s="26" t="s">
        <v>210</v>
      </c>
      <c r="AU142" s="26" t="s">
        <v>85</v>
      </c>
      <c r="AY142" s="26" t="s">
        <v>208</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300</v>
      </c>
      <c r="BM142" s="26" t="s">
        <v>4181</v>
      </c>
    </row>
    <row r="143" spans="2:51" s="12" customFormat="1" ht="13.5">
      <c r="B143" s="251"/>
      <c r="C143" s="252"/>
      <c r="D143" s="248" t="s">
        <v>218</v>
      </c>
      <c r="E143" s="253" t="s">
        <v>22</v>
      </c>
      <c r="F143" s="254" t="s">
        <v>4182</v>
      </c>
      <c r="G143" s="252"/>
      <c r="H143" s="255">
        <v>21</v>
      </c>
      <c r="I143" s="256"/>
      <c r="J143" s="252"/>
      <c r="K143" s="252"/>
      <c r="L143" s="257"/>
      <c r="M143" s="258"/>
      <c r="N143" s="259"/>
      <c r="O143" s="259"/>
      <c r="P143" s="259"/>
      <c r="Q143" s="259"/>
      <c r="R143" s="259"/>
      <c r="S143" s="259"/>
      <c r="T143" s="260"/>
      <c r="AT143" s="261" t="s">
        <v>218</v>
      </c>
      <c r="AU143" s="261" t="s">
        <v>85</v>
      </c>
      <c r="AV143" s="12" t="s">
        <v>85</v>
      </c>
      <c r="AW143" s="12" t="s">
        <v>39</v>
      </c>
      <c r="AX143" s="12" t="s">
        <v>18</v>
      </c>
      <c r="AY143" s="261" t="s">
        <v>208</v>
      </c>
    </row>
    <row r="144" spans="2:65" s="1" customFormat="1" ht="16.5" customHeight="1">
      <c r="B144" s="48"/>
      <c r="C144" s="236" t="s">
        <v>619</v>
      </c>
      <c r="D144" s="236" t="s">
        <v>210</v>
      </c>
      <c r="E144" s="237" t="s">
        <v>4183</v>
      </c>
      <c r="F144" s="238" t="s">
        <v>4184</v>
      </c>
      <c r="G144" s="239" t="s">
        <v>3751</v>
      </c>
      <c r="H144" s="240">
        <v>24</v>
      </c>
      <c r="I144" s="241"/>
      <c r="J144" s="242">
        <f>ROUND(I144*H144,2)</f>
        <v>0</v>
      </c>
      <c r="K144" s="238" t="s">
        <v>214</v>
      </c>
      <c r="L144" s="74"/>
      <c r="M144" s="243" t="s">
        <v>22</v>
      </c>
      <c r="N144" s="244" t="s">
        <v>47</v>
      </c>
      <c r="O144" s="49"/>
      <c r="P144" s="245">
        <f>O144*H144</f>
        <v>0</v>
      </c>
      <c r="Q144" s="245">
        <v>0.00052</v>
      </c>
      <c r="R144" s="245">
        <f>Q144*H144</f>
        <v>0.012479999999999998</v>
      </c>
      <c r="S144" s="245">
        <v>0</v>
      </c>
      <c r="T144" s="246">
        <f>S144*H144</f>
        <v>0</v>
      </c>
      <c r="AR144" s="26" t="s">
        <v>300</v>
      </c>
      <c r="AT144" s="26" t="s">
        <v>210</v>
      </c>
      <c r="AU144" s="26" t="s">
        <v>85</v>
      </c>
      <c r="AY144" s="26" t="s">
        <v>208</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300</v>
      </c>
      <c r="BM144" s="26" t="s">
        <v>4185</v>
      </c>
    </row>
    <row r="145" spans="2:51" s="14" customFormat="1" ht="13.5">
      <c r="B145" s="273"/>
      <c r="C145" s="274"/>
      <c r="D145" s="248" t="s">
        <v>218</v>
      </c>
      <c r="E145" s="275" t="s">
        <v>22</v>
      </c>
      <c r="F145" s="276" t="s">
        <v>681</v>
      </c>
      <c r="G145" s="274"/>
      <c r="H145" s="275" t="s">
        <v>22</v>
      </c>
      <c r="I145" s="277"/>
      <c r="J145" s="274"/>
      <c r="K145" s="274"/>
      <c r="L145" s="278"/>
      <c r="M145" s="279"/>
      <c r="N145" s="280"/>
      <c r="O145" s="280"/>
      <c r="P145" s="280"/>
      <c r="Q145" s="280"/>
      <c r="R145" s="280"/>
      <c r="S145" s="280"/>
      <c r="T145" s="281"/>
      <c r="AT145" s="282" t="s">
        <v>218</v>
      </c>
      <c r="AU145" s="282" t="s">
        <v>85</v>
      </c>
      <c r="AV145" s="14" t="s">
        <v>18</v>
      </c>
      <c r="AW145" s="14" t="s">
        <v>39</v>
      </c>
      <c r="AX145" s="14" t="s">
        <v>76</v>
      </c>
      <c r="AY145" s="282" t="s">
        <v>208</v>
      </c>
    </row>
    <row r="146" spans="2:51" s="12" customFormat="1" ht="13.5">
      <c r="B146" s="251"/>
      <c r="C146" s="252"/>
      <c r="D146" s="248" t="s">
        <v>218</v>
      </c>
      <c r="E146" s="253" t="s">
        <v>22</v>
      </c>
      <c r="F146" s="254" t="s">
        <v>4186</v>
      </c>
      <c r="G146" s="252"/>
      <c r="H146" s="255">
        <v>1</v>
      </c>
      <c r="I146" s="256"/>
      <c r="J146" s="252"/>
      <c r="K146" s="252"/>
      <c r="L146" s="257"/>
      <c r="M146" s="258"/>
      <c r="N146" s="259"/>
      <c r="O146" s="259"/>
      <c r="P146" s="259"/>
      <c r="Q146" s="259"/>
      <c r="R146" s="259"/>
      <c r="S146" s="259"/>
      <c r="T146" s="260"/>
      <c r="AT146" s="261" t="s">
        <v>218</v>
      </c>
      <c r="AU146" s="261" t="s">
        <v>85</v>
      </c>
      <c r="AV146" s="12" t="s">
        <v>85</v>
      </c>
      <c r="AW146" s="12" t="s">
        <v>39</v>
      </c>
      <c r="AX146" s="12" t="s">
        <v>76</v>
      </c>
      <c r="AY146" s="261" t="s">
        <v>208</v>
      </c>
    </row>
    <row r="147" spans="2:51" s="12" customFormat="1" ht="13.5">
      <c r="B147" s="251"/>
      <c r="C147" s="252"/>
      <c r="D147" s="248" t="s">
        <v>218</v>
      </c>
      <c r="E147" s="253" t="s">
        <v>22</v>
      </c>
      <c r="F147" s="254" t="s">
        <v>4187</v>
      </c>
      <c r="G147" s="252"/>
      <c r="H147" s="255">
        <v>3</v>
      </c>
      <c r="I147" s="256"/>
      <c r="J147" s="252"/>
      <c r="K147" s="252"/>
      <c r="L147" s="257"/>
      <c r="M147" s="258"/>
      <c r="N147" s="259"/>
      <c r="O147" s="259"/>
      <c r="P147" s="259"/>
      <c r="Q147" s="259"/>
      <c r="R147" s="259"/>
      <c r="S147" s="259"/>
      <c r="T147" s="260"/>
      <c r="AT147" s="261" t="s">
        <v>218</v>
      </c>
      <c r="AU147" s="261" t="s">
        <v>85</v>
      </c>
      <c r="AV147" s="12" t="s">
        <v>85</v>
      </c>
      <c r="AW147" s="12" t="s">
        <v>39</v>
      </c>
      <c r="AX147" s="12" t="s">
        <v>76</v>
      </c>
      <c r="AY147" s="261" t="s">
        <v>208</v>
      </c>
    </row>
    <row r="148" spans="2:51" s="14" customFormat="1" ht="13.5">
      <c r="B148" s="273"/>
      <c r="C148" s="274"/>
      <c r="D148" s="248" t="s">
        <v>218</v>
      </c>
      <c r="E148" s="275" t="s">
        <v>22</v>
      </c>
      <c r="F148" s="276" t="s">
        <v>697</v>
      </c>
      <c r="G148" s="274"/>
      <c r="H148" s="275" t="s">
        <v>22</v>
      </c>
      <c r="I148" s="277"/>
      <c r="J148" s="274"/>
      <c r="K148" s="274"/>
      <c r="L148" s="278"/>
      <c r="M148" s="279"/>
      <c r="N148" s="280"/>
      <c r="O148" s="280"/>
      <c r="P148" s="280"/>
      <c r="Q148" s="280"/>
      <c r="R148" s="280"/>
      <c r="S148" s="280"/>
      <c r="T148" s="281"/>
      <c r="AT148" s="282" t="s">
        <v>218</v>
      </c>
      <c r="AU148" s="282" t="s">
        <v>85</v>
      </c>
      <c r="AV148" s="14" t="s">
        <v>18</v>
      </c>
      <c r="AW148" s="14" t="s">
        <v>39</v>
      </c>
      <c r="AX148" s="14" t="s">
        <v>76</v>
      </c>
      <c r="AY148" s="282" t="s">
        <v>208</v>
      </c>
    </row>
    <row r="149" spans="2:51" s="12" customFormat="1" ht="13.5">
      <c r="B149" s="251"/>
      <c r="C149" s="252"/>
      <c r="D149" s="248" t="s">
        <v>218</v>
      </c>
      <c r="E149" s="253" t="s">
        <v>22</v>
      </c>
      <c r="F149" s="254" t="s">
        <v>4188</v>
      </c>
      <c r="G149" s="252"/>
      <c r="H149" s="255">
        <v>5</v>
      </c>
      <c r="I149" s="256"/>
      <c r="J149" s="252"/>
      <c r="K149" s="252"/>
      <c r="L149" s="257"/>
      <c r="M149" s="258"/>
      <c r="N149" s="259"/>
      <c r="O149" s="259"/>
      <c r="P149" s="259"/>
      <c r="Q149" s="259"/>
      <c r="R149" s="259"/>
      <c r="S149" s="259"/>
      <c r="T149" s="260"/>
      <c r="AT149" s="261" t="s">
        <v>218</v>
      </c>
      <c r="AU149" s="261" t="s">
        <v>85</v>
      </c>
      <c r="AV149" s="12" t="s">
        <v>85</v>
      </c>
      <c r="AW149" s="12" t="s">
        <v>39</v>
      </c>
      <c r="AX149" s="12" t="s">
        <v>76</v>
      </c>
      <c r="AY149" s="261" t="s">
        <v>208</v>
      </c>
    </row>
    <row r="150" spans="2:51" s="12" customFormat="1" ht="13.5">
      <c r="B150" s="251"/>
      <c r="C150" s="252"/>
      <c r="D150" s="248" t="s">
        <v>218</v>
      </c>
      <c r="E150" s="253" t="s">
        <v>22</v>
      </c>
      <c r="F150" s="254" t="s">
        <v>4189</v>
      </c>
      <c r="G150" s="252"/>
      <c r="H150" s="255">
        <v>5</v>
      </c>
      <c r="I150" s="256"/>
      <c r="J150" s="252"/>
      <c r="K150" s="252"/>
      <c r="L150" s="257"/>
      <c r="M150" s="258"/>
      <c r="N150" s="259"/>
      <c r="O150" s="259"/>
      <c r="P150" s="259"/>
      <c r="Q150" s="259"/>
      <c r="R150" s="259"/>
      <c r="S150" s="259"/>
      <c r="T150" s="260"/>
      <c r="AT150" s="261" t="s">
        <v>218</v>
      </c>
      <c r="AU150" s="261" t="s">
        <v>85</v>
      </c>
      <c r="AV150" s="12" t="s">
        <v>85</v>
      </c>
      <c r="AW150" s="12" t="s">
        <v>39</v>
      </c>
      <c r="AX150" s="12" t="s">
        <v>76</v>
      </c>
      <c r="AY150" s="261" t="s">
        <v>208</v>
      </c>
    </row>
    <row r="151" spans="2:51" s="14" customFormat="1" ht="13.5">
      <c r="B151" s="273"/>
      <c r="C151" s="274"/>
      <c r="D151" s="248" t="s">
        <v>218</v>
      </c>
      <c r="E151" s="275" t="s">
        <v>22</v>
      </c>
      <c r="F151" s="276" t="s">
        <v>705</v>
      </c>
      <c r="G151" s="274"/>
      <c r="H151" s="275" t="s">
        <v>22</v>
      </c>
      <c r="I151" s="277"/>
      <c r="J151" s="274"/>
      <c r="K151" s="274"/>
      <c r="L151" s="278"/>
      <c r="M151" s="279"/>
      <c r="N151" s="280"/>
      <c r="O151" s="280"/>
      <c r="P151" s="280"/>
      <c r="Q151" s="280"/>
      <c r="R151" s="280"/>
      <c r="S151" s="280"/>
      <c r="T151" s="281"/>
      <c r="AT151" s="282" t="s">
        <v>218</v>
      </c>
      <c r="AU151" s="282" t="s">
        <v>85</v>
      </c>
      <c r="AV151" s="14" t="s">
        <v>18</v>
      </c>
      <c r="AW151" s="14" t="s">
        <v>39</v>
      </c>
      <c r="AX151" s="14" t="s">
        <v>76</v>
      </c>
      <c r="AY151" s="282" t="s">
        <v>208</v>
      </c>
    </row>
    <row r="152" spans="2:51" s="12" customFormat="1" ht="13.5">
      <c r="B152" s="251"/>
      <c r="C152" s="252"/>
      <c r="D152" s="248" t="s">
        <v>218</v>
      </c>
      <c r="E152" s="253" t="s">
        <v>22</v>
      </c>
      <c r="F152" s="254" t="s">
        <v>4188</v>
      </c>
      <c r="G152" s="252"/>
      <c r="H152" s="255">
        <v>5</v>
      </c>
      <c r="I152" s="256"/>
      <c r="J152" s="252"/>
      <c r="K152" s="252"/>
      <c r="L152" s="257"/>
      <c r="M152" s="258"/>
      <c r="N152" s="259"/>
      <c r="O152" s="259"/>
      <c r="P152" s="259"/>
      <c r="Q152" s="259"/>
      <c r="R152" s="259"/>
      <c r="S152" s="259"/>
      <c r="T152" s="260"/>
      <c r="AT152" s="261" t="s">
        <v>218</v>
      </c>
      <c r="AU152" s="261" t="s">
        <v>85</v>
      </c>
      <c r="AV152" s="12" t="s">
        <v>85</v>
      </c>
      <c r="AW152" s="12" t="s">
        <v>39</v>
      </c>
      <c r="AX152" s="12" t="s">
        <v>76</v>
      </c>
      <c r="AY152" s="261" t="s">
        <v>208</v>
      </c>
    </row>
    <row r="153" spans="2:51" s="12" customFormat="1" ht="13.5">
      <c r="B153" s="251"/>
      <c r="C153" s="252"/>
      <c r="D153" s="248" t="s">
        <v>218</v>
      </c>
      <c r="E153" s="253" t="s">
        <v>22</v>
      </c>
      <c r="F153" s="254" t="s">
        <v>4189</v>
      </c>
      <c r="G153" s="252"/>
      <c r="H153" s="255">
        <v>5</v>
      </c>
      <c r="I153" s="256"/>
      <c r="J153" s="252"/>
      <c r="K153" s="252"/>
      <c r="L153" s="257"/>
      <c r="M153" s="258"/>
      <c r="N153" s="259"/>
      <c r="O153" s="259"/>
      <c r="P153" s="259"/>
      <c r="Q153" s="259"/>
      <c r="R153" s="259"/>
      <c r="S153" s="259"/>
      <c r="T153" s="260"/>
      <c r="AT153" s="261" t="s">
        <v>218</v>
      </c>
      <c r="AU153" s="261" t="s">
        <v>85</v>
      </c>
      <c r="AV153" s="12" t="s">
        <v>85</v>
      </c>
      <c r="AW153" s="12" t="s">
        <v>39</v>
      </c>
      <c r="AX153" s="12" t="s">
        <v>76</v>
      </c>
      <c r="AY153" s="261" t="s">
        <v>208</v>
      </c>
    </row>
    <row r="154" spans="2:51" s="13" customFormat="1" ht="13.5">
      <c r="B154" s="262"/>
      <c r="C154" s="263"/>
      <c r="D154" s="248" t="s">
        <v>218</v>
      </c>
      <c r="E154" s="264" t="s">
        <v>22</v>
      </c>
      <c r="F154" s="265" t="s">
        <v>259</v>
      </c>
      <c r="G154" s="263"/>
      <c r="H154" s="266">
        <v>24</v>
      </c>
      <c r="I154" s="267"/>
      <c r="J154" s="263"/>
      <c r="K154" s="263"/>
      <c r="L154" s="268"/>
      <c r="M154" s="269"/>
      <c r="N154" s="270"/>
      <c r="O154" s="270"/>
      <c r="P154" s="270"/>
      <c r="Q154" s="270"/>
      <c r="R154" s="270"/>
      <c r="S154" s="270"/>
      <c r="T154" s="271"/>
      <c r="AT154" s="272" t="s">
        <v>218</v>
      </c>
      <c r="AU154" s="272" t="s">
        <v>85</v>
      </c>
      <c r="AV154" s="13" t="s">
        <v>121</v>
      </c>
      <c r="AW154" s="13" t="s">
        <v>39</v>
      </c>
      <c r="AX154" s="13" t="s">
        <v>18</v>
      </c>
      <c r="AY154" s="272" t="s">
        <v>208</v>
      </c>
    </row>
    <row r="155" spans="2:65" s="1" customFormat="1" ht="16.5" customHeight="1">
      <c r="B155" s="48"/>
      <c r="C155" s="236" t="s">
        <v>624</v>
      </c>
      <c r="D155" s="236" t="s">
        <v>210</v>
      </c>
      <c r="E155" s="237" t="s">
        <v>4190</v>
      </c>
      <c r="F155" s="238" t="s">
        <v>4191</v>
      </c>
      <c r="G155" s="239" t="s">
        <v>3751</v>
      </c>
      <c r="H155" s="240">
        <v>24</v>
      </c>
      <c r="I155" s="241"/>
      <c r="J155" s="242">
        <f>ROUND(I155*H155,2)</f>
        <v>0</v>
      </c>
      <c r="K155" s="238" t="s">
        <v>22</v>
      </c>
      <c r="L155" s="74"/>
      <c r="M155" s="243" t="s">
        <v>22</v>
      </c>
      <c r="N155" s="244" t="s">
        <v>47</v>
      </c>
      <c r="O155" s="49"/>
      <c r="P155" s="245">
        <f>O155*H155</f>
        <v>0</v>
      </c>
      <c r="Q155" s="245">
        <v>0.00052</v>
      </c>
      <c r="R155" s="245">
        <f>Q155*H155</f>
        <v>0.012479999999999998</v>
      </c>
      <c r="S155" s="245">
        <v>0</v>
      </c>
      <c r="T155" s="246">
        <f>S155*H155</f>
        <v>0</v>
      </c>
      <c r="AR155" s="26" t="s">
        <v>300</v>
      </c>
      <c r="AT155" s="26" t="s">
        <v>210</v>
      </c>
      <c r="AU155" s="26" t="s">
        <v>85</v>
      </c>
      <c r="AY155" s="26" t="s">
        <v>208</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300</v>
      </c>
      <c r="BM155" s="26" t="s">
        <v>4192</v>
      </c>
    </row>
    <row r="156" spans="2:51" s="14" customFormat="1" ht="13.5">
      <c r="B156" s="273"/>
      <c r="C156" s="274"/>
      <c r="D156" s="248" t="s">
        <v>218</v>
      </c>
      <c r="E156" s="275" t="s">
        <v>22</v>
      </c>
      <c r="F156" s="276" t="s">
        <v>681</v>
      </c>
      <c r="G156" s="274"/>
      <c r="H156" s="275" t="s">
        <v>22</v>
      </c>
      <c r="I156" s="277"/>
      <c r="J156" s="274"/>
      <c r="K156" s="274"/>
      <c r="L156" s="278"/>
      <c r="M156" s="279"/>
      <c r="N156" s="280"/>
      <c r="O156" s="280"/>
      <c r="P156" s="280"/>
      <c r="Q156" s="280"/>
      <c r="R156" s="280"/>
      <c r="S156" s="280"/>
      <c r="T156" s="281"/>
      <c r="AT156" s="282" t="s">
        <v>218</v>
      </c>
      <c r="AU156" s="282" t="s">
        <v>85</v>
      </c>
      <c r="AV156" s="14" t="s">
        <v>18</v>
      </c>
      <c r="AW156" s="14" t="s">
        <v>39</v>
      </c>
      <c r="AX156" s="14" t="s">
        <v>76</v>
      </c>
      <c r="AY156" s="282" t="s">
        <v>208</v>
      </c>
    </row>
    <row r="157" spans="2:51" s="12" customFormat="1" ht="13.5">
      <c r="B157" s="251"/>
      <c r="C157" s="252"/>
      <c r="D157" s="248" t="s">
        <v>218</v>
      </c>
      <c r="E157" s="253" t="s">
        <v>22</v>
      </c>
      <c r="F157" s="254" t="s">
        <v>4186</v>
      </c>
      <c r="G157" s="252"/>
      <c r="H157" s="255">
        <v>1</v>
      </c>
      <c r="I157" s="256"/>
      <c r="J157" s="252"/>
      <c r="K157" s="252"/>
      <c r="L157" s="257"/>
      <c r="M157" s="258"/>
      <c r="N157" s="259"/>
      <c r="O157" s="259"/>
      <c r="P157" s="259"/>
      <c r="Q157" s="259"/>
      <c r="R157" s="259"/>
      <c r="S157" s="259"/>
      <c r="T157" s="260"/>
      <c r="AT157" s="261" t="s">
        <v>218</v>
      </c>
      <c r="AU157" s="261" t="s">
        <v>85</v>
      </c>
      <c r="AV157" s="12" t="s">
        <v>85</v>
      </c>
      <c r="AW157" s="12" t="s">
        <v>39</v>
      </c>
      <c r="AX157" s="12" t="s">
        <v>76</v>
      </c>
      <c r="AY157" s="261" t="s">
        <v>208</v>
      </c>
    </row>
    <row r="158" spans="2:51" s="12" customFormat="1" ht="13.5">
      <c r="B158" s="251"/>
      <c r="C158" s="252"/>
      <c r="D158" s="248" t="s">
        <v>218</v>
      </c>
      <c r="E158" s="253" t="s">
        <v>22</v>
      </c>
      <c r="F158" s="254" t="s">
        <v>4187</v>
      </c>
      <c r="G158" s="252"/>
      <c r="H158" s="255">
        <v>3</v>
      </c>
      <c r="I158" s="256"/>
      <c r="J158" s="252"/>
      <c r="K158" s="252"/>
      <c r="L158" s="257"/>
      <c r="M158" s="258"/>
      <c r="N158" s="259"/>
      <c r="O158" s="259"/>
      <c r="P158" s="259"/>
      <c r="Q158" s="259"/>
      <c r="R158" s="259"/>
      <c r="S158" s="259"/>
      <c r="T158" s="260"/>
      <c r="AT158" s="261" t="s">
        <v>218</v>
      </c>
      <c r="AU158" s="261" t="s">
        <v>85</v>
      </c>
      <c r="AV158" s="12" t="s">
        <v>85</v>
      </c>
      <c r="AW158" s="12" t="s">
        <v>39</v>
      </c>
      <c r="AX158" s="12" t="s">
        <v>76</v>
      </c>
      <c r="AY158" s="261" t="s">
        <v>208</v>
      </c>
    </row>
    <row r="159" spans="2:51" s="14" customFormat="1" ht="13.5">
      <c r="B159" s="273"/>
      <c r="C159" s="274"/>
      <c r="D159" s="248" t="s">
        <v>218</v>
      </c>
      <c r="E159" s="275" t="s">
        <v>22</v>
      </c>
      <c r="F159" s="276" t="s">
        <v>697</v>
      </c>
      <c r="G159" s="274"/>
      <c r="H159" s="275" t="s">
        <v>22</v>
      </c>
      <c r="I159" s="277"/>
      <c r="J159" s="274"/>
      <c r="K159" s="274"/>
      <c r="L159" s="278"/>
      <c r="M159" s="279"/>
      <c r="N159" s="280"/>
      <c r="O159" s="280"/>
      <c r="P159" s="280"/>
      <c r="Q159" s="280"/>
      <c r="R159" s="280"/>
      <c r="S159" s="280"/>
      <c r="T159" s="281"/>
      <c r="AT159" s="282" t="s">
        <v>218</v>
      </c>
      <c r="AU159" s="282" t="s">
        <v>85</v>
      </c>
      <c r="AV159" s="14" t="s">
        <v>18</v>
      </c>
      <c r="AW159" s="14" t="s">
        <v>39</v>
      </c>
      <c r="AX159" s="14" t="s">
        <v>76</v>
      </c>
      <c r="AY159" s="282" t="s">
        <v>208</v>
      </c>
    </row>
    <row r="160" spans="2:51" s="12" customFormat="1" ht="13.5">
      <c r="B160" s="251"/>
      <c r="C160" s="252"/>
      <c r="D160" s="248" t="s">
        <v>218</v>
      </c>
      <c r="E160" s="253" t="s">
        <v>22</v>
      </c>
      <c r="F160" s="254" t="s">
        <v>4188</v>
      </c>
      <c r="G160" s="252"/>
      <c r="H160" s="255">
        <v>5</v>
      </c>
      <c r="I160" s="256"/>
      <c r="J160" s="252"/>
      <c r="K160" s="252"/>
      <c r="L160" s="257"/>
      <c r="M160" s="258"/>
      <c r="N160" s="259"/>
      <c r="O160" s="259"/>
      <c r="P160" s="259"/>
      <c r="Q160" s="259"/>
      <c r="R160" s="259"/>
      <c r="S160" s="259"/>
      <c r="T160" s="260"/>
      <c r="AT160" s="261" t="s">
        <v>218</v>
      </c>
      <c r="AU160" s="261" t="s">
        <v>85</v>
      </c>
      <c r="AV160" s="12" t="s">
        <v>85</v>
      </c>
      <c r="AW160" s="12" t="s">
        <v>39</v>
      </c>
      <c r="AX160" s="12" t="s">
        <v>76</v>
      </c>
      <c r="AY160" s="261" t="s">
        <v>208</v>
      </c>
    </row>
    <row r="161" spans="2:51" s="12" customFormat="1" ht="13.5">
      <c r="B161" s="251"/>
      <c r="C161" s="252"/>
      <c r="D161" s="248" t="s">
        <v>218</v>
      </c>
      <c r="E161" s="253" t="s">
        <v>22</v>
      </c>
      <c r="F161" s="254" t="s">
        <v>4189</v>
      </c>
      <c r="G161" s="252"/>
      <c r="H161" s="255">
        <v>5</v>
      </c>
      <c r="I161" s="256"/>
      <c r="J161" s="252"/>
      <c r="K161" s="252"/>
      <c r="L161" s="257"/>
      <c r="M161" s="258"/>
      <c r="N161" s="259"/>
      <c r="O161" s="259"/>
      <c r="P161" s="259"/>
      <c r="Q161" s="259"/>
      <c r="R161" s="259"/>
      <c r="S161" s="259"/>
      <c r="T161" s="260"/>
      <c r="AT161" s="261" t="s">
        <v>218</v>
      </c>
      <c r="AU161" s="261" t="s">
        <v>85</v>
      </c>
      <c r="AV161" s="12" t="s">
        <v>85</v>
      </c>
      <c r="AW161" s="12" t="s">
        <v>39</v>
      </c>
      <c r="AX161" s="12" t="s">
        <v>76</v>
      </c>
      <c r="AY161" s="261" t="s">
        <v>208</v>
      </c>
    </row>
    <row r="162" spans="2:51" s="14" customFormat="1" ht="13.5">
      <c r="B162" s="273"/>
      <c r="C162" s="274"/>
      <c r="D162" s="248" t="s">
        <v>218</v>
      </c>
      <c r="E162" s="275" t="s">
        <v>22</v>
      </c>
      <c r="F162" s="276" t="s">
        <v>705</v>
      </c>
      <c r="G162" s="274"/>
      <c r="H162" s="275" t="s">
        <v>22</v>
      </c>
      <c r="I162" s="277"/>
      <c r="J162" s="274"/>
      <c r="K162" s="274"/>
      <c r="L162" s="278"/>
      <c r="M162" s="279"/>
      <c r="N162" s="280"/>
      <c r="O162" s="280"/>
      <c r="P162" s="280"/>
      <c r="Q162" s="280"/>
      <c r="R162" s="280"/>
      <c r="S162" s="280"/>
      <c r="T162" s="281"/>
      <c r="AT162" s="282" t="s">
        <v>218</v>
      </c>
      <c r="AU162" s="282" t="s">
        <v>85</v>
      </c>
      <c r="AV162" s="14" t="s">
        <v>18</v>
      </c>
      <c r="AW162" s="14" t="s">
        <v>39</v>
      </c>
      <c r="AX162" s="14" t="s">
        <v>76</v>
      </c>
      <c r="AY162" s="282" t="s">
        <v>208</v>
      </c>
    </row>
    <row r="163" spans="2:51" s="12" customFormat="1" ht="13.5">
      <c r="B163" s="251"/>
      <c r="C163" s="252"/>
      <c r="D163" s="248" t="s">
        <v>218</v>
      </c>
      <c r="E163" s="253" t="s">
        <v>22</v>
      </c>
      <c r="F163" s="254" t="s">
        <v>4188</v>
      </c>
      <c r="G163" s="252"/>
      <c r="H163" s="255">
        <v>5</v>
      </c>
      <c r="I163" s="256"/>
      <c r="J163" s="252"/>
      <c r="K163" s="252"/>
      <c r="L163" s="257"/>
      <c r="M163" s="258"/>
      <c r="N163" s="259"/>
      <c r="O163" s="259"/>
      <c r="P163" s="259"/>
      <c r="Q163" s="259"/>
      <c r="R163" s="259"/>
      <c r="S163" s="259"/>
      <c r="T163" s="260"/>
      <c r="AT163" s="261" t="s">
        <v>218</v>
      </c>
      <c r="AU163" s="261" t="s">
        <v>85</v>
      </c>
      <c r="AV163" s="12" t="s">
        <v>85</v>
      </c>
      <c r="AW163" s="12" t="s">
        <v>39</v>
      </c>
      <c r="AX163" s="12" t="s">
        <v>76</v>
      </c>
      <c r="AY163" s="261" t="s">
        <v>208</v>
      </c>
    </row>
    <row r="164" spans="2:51" s="12" customFormat="1" ht="13.5">
      <c r="B164" s="251"/>
      <c r="C164" s="252"/>
      <c r="D164" s="248" t="s">
        <v>218</v>
      </c>
      <c r="E164" s="253" t="s">
        <v>22</v>
      </c>
      <c r="F164" s="254" t="s">
        <v>4189</v>
      </c>
      <c r="G164" s="252"/>
      <c r="H164" s="255">
        <v>5</v>
      </c>
      <c r="I164" s="256"/>
      <c r="J164" s="252"/>
      <c r="K164" s="252"/>
      <c r="L164" s="257"/>
      <c r="M164" s="258"/>
      <c r="N164" s="259"/>
      <c r="O164" s="259"/>
      <c r="P164" s="259"/>
      <c r="Q164" s="259"/>
      <c r="R164" s="259"/>
      <c r="S164" s="259"/>
      <c r="T164" s="260"/>
      <c r="AT164" s="261" t="s">
        <v>218</v>
      </c>
      <c r="AU164" s="261" t="s">
        <v>85</v>
      </c>
      <c r="AV164" s="12" t="s">
        <v>85</v>
      </c>
      <c r="AW164" s="12" t="s">
        <v>39</v>
      </c>
      <c r="AX164" s="12" t="s">
        <v>76</v>
      </c>
      <c r="AY164" s="261" t="s">
        <v>208</v>
      </c>
    </row>
    <row r="165" spans="2:51" s="13" customFormat="1" ht="13.5">
      <c r="B165" s="262"/>
      <c r="C165" s="263"/>
      <c r="D165" s="248" t="s">
        <v>218</v>
      </c>
      <c r="E165" s="264" t="s">
        <v>22</v>
      </c>
      <c r="F165" s="265" t="s">
        <v>259</v>
      </c>
      <c r="G165" s="263"/>
      <c r="H165" s="266">
        <v>24</v>
      </c>
      <c r="I165" s="267"/>
      <c r="J165" s="263"/>
      <c r="K165" s="263"/>
      <c r="L165" s="268"/>
      <c r="M165" s="269"/>
      <c r="N165" s="270"/>
      <c r="O165" s="270"/>
      <c r="P165" s="270"/>
      <c r="Q165" s="270"/>
      <c r="R165" s="270"/>
      <c r="S165" s="270"/>
      <c r="T165" s="271"/>
      <c r="AT165" s="272" t="s">
        <v>218</v>
      </c>
      <c r="AU165" s="272" t="s">
        <v>85</v>
      </c>
      <c r="AV165" s="13" t="s">
        <v>121</v>
      </c>
      <c r="AW165" s="13" t="s">
        <v>39</v>
      </c>
      <c r="AX165" s="13" t="s">
        <v>18</v>
      </c>
      <c r="AY165" s="272" t="s">
        <v>208</v>
      </c>
    </row>
    <row r="166" spans="2:65" s="1" customFormat="1" ht="16.5" customHeight="1">
      <c r="B166" s="48"/>
      <c r="C166" s="236" t="s">
        <v>631</v>
      </c>
      <c r="D166" s="236" t="s">
        <v>210</v>
      </c>
      <c r="E166" s="237" t="s">
        <v>4193</v>
      </c>
      <c r="F166" s="238" t="s">
        <v>4194</v>
      </c>
      <c r="G166" s="239" t="s">
        <v>3751</v>
      </c>
      <c r="H166" s="240">
        <v>21</v>
      </c>
      <c r="I166" s="241"/>
      <c r="J166" s="242">
        <f>ROUND(I166*H166,2)</f>
        <v>0</v>
      </c>
      <c r="K166" s="238" t="s">
        <v>22</v>
      </c>
      <c r="L166" s="74"/>
      <c r="M166" s="243" t="s">
        <v>22</v>
      </c>
      <c r="N166" s="244" t="s">
        <v>47</v>
      </c>
      <c r="O166" s="49"/>
      <c r="P166" s="245">
        <f>O166*H166</f>
        <v>0</v>
      </c>
      <c r="Q166" s="245">
        <v>0.00052</v>
      </c>
      <c r="R166" s="245">
        <f>Q166*H166</f>
        <v>0.01092</v>
      </c>
      <c r="S166" s="245">
        <v>0</v>
      </c>
      <c r="T166" s="246">
        <f>S166*H166</f>
        <v>0</v>
      </c>
      <c r="AR166" s="26" t="s">
        <v>300</v>
      </c>
      <c r="AT166" s="26" t="s">
        <v>210</v>
      </c>
      <c r="AU166" s="26" t="s">
        <v>85</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300</v>
      </c>
      <c r="BM166" s="26" t="s">
        <v>4195</v>
      </c>
    </row>
    <row r="167" spans="2:51" s="12" customFormat="1" ht="13.5">
      <c r="B167" s="251"/>
      <c r="C167" s="252"/>
      <c r="D167" s="248" t="s">
        <v>218</v>
      </c>
      <c r="E167" s="253" t="s">
        <v>22</v>
      </c>
      <c r="F167" s="254" t="s">
        <v>4182</v>
      </c>
      <c r="G167" s="252"/>
      <c r="H167" s="255">
        <v>21</v>
      </c>
      <c r="I167" s="256"/>
      <c r="J167" s="252"/>
      <c r="K167" s="252"/>
      <c r="L167" s="257"/>
      <c r="M167" s="258"/>
      <c r="N167" s="259"/>
      <c r="O167" s="259"/>
      <c r="P167" s="259"/>
      <c r="Q167" s="259"/>
      <c r="R167" s="259"/>
      <c r="S167" s="259"/>
      <c r="T167" s="260"/>
      <c r="AT167" s="261" t="s">
        <v>218</v>
      </c>
      <c r="AU167" s="261" t="s">
        <v>85</v>
      </c>
      <c r="AV167" s="12" t="s">
        <v>85</v>
      </c>
      <c r="AW167" s="12" t="s">
        <v>39</v>
      </c>
      <c r="AX167" s="12" t="s">
        <v>18</v>
      </c>
      <c r="AY167" s="261" t="s">
        <v>208</v>
      </c>
    </row>
    <row r="168" spans="2:65" s="1" customFormat="1" ht="25.5" customHeight="1">
      <c r="B168" s="48"/>
      <c r="C168" s="286" t="s">
        <v>637</v>
      </c>
      <c r="D168" s="286" t="s">
        <v>468</v>
      </c>
      <c r="E168" s="287" t="s">
        <v>4196</v>
      </c>
      <c r="F168" s="288" t="s">
        <v>4197</v>
      </c>
      <c r="G168" s="289" t="s">
        <v>4198</v>
      </c>
      <c r="H168" s="290">
        <v>13</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559</v>
      </c>
      <c r="AT168" s="26" t="s">
        <v>468</v>
      </c>
      <c r="AU168" s="26" t="s">
        <v>85</v>
      </c>
      <c r="AY168" s="26" t="s">
        <v>208</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300</v>
      </c>
      <c r="BM168" s="26" t="s">
        <v>4199</v>
      </c>
    </row>
    <row r="169" spans="2:47" s="1" customFormat="1" ht="13.5">
      <c r="B169" s="48"/>
      <c r="C169" s="76"/>
      <c r="D169" s="248" t="s">
        <v>391</v>
      </c>
      <c r="E169" s="76"/>
      <c r="F169" s="249" t="s">
        <v>4200</v>
      </c>
      <c r="G169" s="76"/>
      <c r="H169" s="76"/>
      <c r="I169" s="206"/>
      <c r="J169" s="76"/>
      <c r="K169" s="76"/>
      <c r="L169" s="74"/>
      <c r="M169" s="250"/>
      <c r="N169" s="49"/>
      <c r="O169" s="49"/>
      <c r="P169" s="49"/>
      <c r="Q169" s="49"/>
      <c r="R169" s="49"/>
      <c r="S169" s="49"/>
      <c r="T169" s="97"/>
      <c r="AT169" s="26" t="s">
        <v>391</v>
      </c>
      <c r="AU169" s="26" t="s">
        <v>85</v>
      </c>
    </row>
    <row r="170" spans="2:51" s="12" customFormat="1" ht="13.5">
      <c r="B170" s="251"/>
      <c r="C170" s="252"/>
      <c r="D170" s="248" t="s">
        <v>218</v>
      </c>
      <c r="E170" s="253" t="s">
        <v>22</v>
      </c>
      <c r="F170" s="254" t="s">
        <v>1665</v>
      </c>
      <c r="G170" s="252"/>
      <c r="H170" s="255">
        <v>3</v>
      </c>
      <c r="I170" s="256"/>
      <c r="J170" s="252"/>
      <c r="K170" s="252"/>
      <c r="L170" s="257"/>
      <c r="M170" s="258"/>
      <c r="N170" s="259"/>
      <c r="O170" s="259"/>
      <c r="P170" s="259"/>
      <c r="Q170" s="259"/>
      <c r="R170" s="259"/>
      <c r="S170" s="259"/>
      <c r="T170" s="260"/>
      <c r="AT170" s="261" t="s">
        <v>218</v>
      </c>
      <c r="AU170" s="261" t="s">
        <v>85</v>
      </c>
      <c r="AV170" s="12" t="s">
        <v>85</v>
      </c>
      <c r="AW170" s="12" t="s">
        <v>39</v>
      </c>
      <c r="AX170" s="12" t="s">
        <v>76</v>
      </c>
      <c r="AY170" s="261" t="s">
        <v>208</v>
      </c>
    </row>
    <row r="171" spans="2:51" s="12" customFormat="1" ht="13.5">
      <c r="B171" s="251"/>
      <c r="C171" s="252"/>
      <c r="D171" s="248" t="s">
        <v>218</v>
      </c>
      <c r="E171" s="253" t="s">
        <v>22</v>
      </c>
      <c r="F171" s="254" t="s">
        <v>4201</v>
      </c>
      <c r="G171" s="252"/>
      <c r="H171" s="255">
        <v>5</v>
      </c>
      <c r="I171" s="256"/>
      <c r="J171" s="252"/>
      <c r="K171" s="252"/>
      <c r="L171" s="257"/>
      <c r="M171" s="258"/>
      <c r="N171" s="259"/>
      <c r="O171" s="259"/>
      <c r="P171" s="259"/>
      <c r="Q171" s="259"/>
      <c r="R171" s="259"/>
      <c r="S171" s="259"/>
      <c r="T171" s="260"/>
      <c r="AT171" s="261" t="s">
        <v>218</v>
      </c>
      <c r="AU171" s="261" t="s">
        <v>85</v>
      </c>
      <c r="AV171" s="12" t="s">
        <v>85</v>
      </c>
      <c r="AW171" s="12" t="s">
        <v>39</v>
      </c>
      <c r="AX171" s="12" t="s">
        <v>76</v>
      </c>
      <c r="AY171" s="261" t="s">
        <v>208</v>
      </c>
    </row>
    <row r="172" spans="2:51" s="12" customFormat="1" ht="13.5">
      <c r="B172" s="251"/>
      <c r="C172" s="252"/>
      <c r="D172" s="248" t="s">
        <v>218</v>
      </c>
      <c r="E172" s="253" t="s">
        <v>22</v>
      </c>
      <c r="F172" s="254" t="s">
        <v>4202</v>
      </c>
      <c r="G172" s="252"/>
      <c r="H172" s="255">
        <v>5</v>
      </c>
      <c r="I172" s="256"/>
      <c r="J172" s="252"/>
      <c r="K172" s="252"/>
      <c r="L172" s="257"/>
      <c r="M172" s="258"/>
      <c r="N172" s="259"/>
      <c r="O172" s="259"/>
      <c r="P172" s="259"/>
      <c r="Q172" s="259"/>
      <c r="R172" s="259"/>
      <c r="S172" s="259"/>
      <c r="T172" s="260"/>
      <c r="AT172" s="261" t="s">
        <v>218</v>
      </c>
      <c r="AU172" s="261" t="s">
        <v>85</v>
      </c>
      <c r="AV172" s="12" t="s">
        <v>85</v>
      </c>
      <c r="AW172" s="12" t="s">
        <v>39</v>
      </c>
      <c r="AX172" s="12" t="s">
        <v>76</v>
      </c>
      <c r="AY172" s="261" t="s">
        <v>208</v>
      </c>
    </row>
    <row r="173" spans="2:51" s="13" customFormat="1" ht="13.5">
      <c r="B173" s="262"/>
      <c r="C173" s="263"/>
      <c r="D173" s="248" t="s">
        <v>218</v>
      </c>
      <c r="E173" s="264" t="s">
        <v>22</v>
      </c>
      <c r="F173" s="265" t="s">
        <v>259</v>
      </c>
      <c r="G173" s="263"/>
      <c r="H173" s="266">
        <v>13</v>
      </c>
      <c r="I173" s="267"/>
      <c r="J173" s="263"/>
      <c r="K173" s="263"/>
      <c r="L173" s="268"/>
      <c r="M173" s="269"/>
      <c r="N173" s="270"/>
      <c r="O173" s="270"/>
      <c r="P173" s="270"/>
      <c r="Q173" s="270"/>
      <c r="R173" s="270"/>
      <c r="S173" s="270"/>
      <c r="T173" s="271"/>
      <c r="AT173" s="272" t="s">
        <v>218</v>
      </c>
      <c r="AU173" s="272" t="s">
        <v>85</v>
      </c>
      <c r="AV173" s="13" t="s">
        <v>121</v>
      </c>
      <c r="AW173" s="13" t="s">
        <v>39</v>
      </c>
      <c r="AX173" s="13" t="s">
        <v>18</v>
      </c>
      <c r="AY173" s="272" t="s">
        <v>208</v>
      </c>
    </row>
    <row r="174" spans="2:65" s="1" customFormat="1" ht="16.5" customHeight="1">
      <c r="B174" s="48"/>
      <c r="C174" s="236" t="s">
        <v>643</v>
      </c>
      <c r="D174" s="236" t="s">
        <v>210</v>
      </c>
      <c r="E174" s="237" t="s">
        <v>4203</v>
      </c>
      <c r="F174" s="238" t="s">
        <v>4204</v>
      </c>
      <c r="G174" s="239" t="s">
        <v>263</v>
      </c>
      <c r="H174" s="240">
        <v>1</v>
      </c>
      <c r="I174" s="241"/>
      <c r="J174" s="242">
        <f>ROUND(I174*H174,2)</f>
        <v>0</v>
      </c>
      <c r="K174" s="238" t="s">
        <v>22</v>
      </c>
      <c r="L174" s="74"/>
      <c r="M174" s="243" t="s">
        <v>22</v>
      </c>
      <c r="N174" s="244" t="s">
        <v>47</v>
      </c>
      <c r="O174" s="49"/>
      <c r="P174" s="245">
        <f>O174*H174</f>
        <v>0</v>
      </c>
      <c r="Q174" s="245">
        <v>0</v>
      </c>
      <c r="R174" s="245">
        <f>Q174*H174</f>
        <v>0</v>
      </c>
      <c r="S174" s="245">
        <v>0</v>
      </c>
      <c r="T174" s="246">
        <f>S174*H174</f>
        <v>0</v>
      </c>
      <c r="AR174" s="26" t="s">
        <v>300</v>
      </c>
      <c r="AT174" s="26" t="s">
        <v>210</v>
      </c>
      <c r="AU174" s="26" t="s">
        <v>85</v>
      </c>
      <c r="AY174" s="26" t="s">
        <v>208</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300</v>
      </c>
      <c r="BM174" s="26" t="s">
        <v>4205</v>
      </c>
    </row>
    <row r="175" spans="2:65" s="1" customFormat="1" ht="16.5" customHeight="1">
      <c r="B175" s="48"/>
      <c r="C175" s="236" t="s">
        <v>647</v>
      </c>
      <c r="D175" s="236" t="s">
        <v>210</v>
      </c>
      <c r="E175" s="237" t="s">
        <v>4206</v>
      </c>
      <c r="F175" s="238" t="s">
        <v>4054</v>
      </c>
      <c r="G175" s="239" t="s">
        <v>2043</v>
      </c>
      <c r="H175" s="307"/>
      <c r="I175" s="241"/>
      <c r="J175" s="242">
        <f>ROUND(I175*H175,2)</f>
        <v>0</v>
      </c>
      <c r="K175" s="238" t="s">
        <v>22</v>
      </c>
      <c r="L175" s="74"/>
      <c r="M175" s="243" t="s">
        <v>22</v>
      </c>
      <c r="N175" s="244" t="s">
        <v>47</v>
      </c>
      <c r="O175" s="49"/>
      <c r="P175" s="245">
        <f>O175*H175</f>
        <v>0</v>
      </c>
      <c r="Q175" s="245">
        <v>0</v>
      </c>
      <c r="R175" s="245">
        <f>Q175*H175</f>
        <v>0</v>
      </c>
      <c r="S175" s="245">
        <v>0</v>
      </c>
      <c r="T175" s="246">
        <f>S175*H175</f>
        <v>0</v>
      </c>
      <c r="AR175" s="26" t="s">
        <v>300</v>
      </c>
      <c r="AT175" s="26" t="s">
        <v>210</v>
      </c>
      <c r="AU175" s="26" t="s">
        <v>85</v>
      </c>
      <c r="AY175" s="26" t="s">
        <v>208</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300</v>
      </c>
      <c r="BM175" s="26" t="s">
        <v>4207</v>
      </c>
    </row>
    <row r="176" spans="2:65" s="1" customFormat="1" ht="16.5" customHeight="1">
      <c r="B176" s="48"/>
      <c r="C176" s="236" t="s">
        <v>654</v>
      </c>
      <c r="D176" s="236" t="s">
        <v>210</v>
      </c>
      <c r="E176" s="237" t="s">
        <v>4208</v>
      </c>
      <c r="F176" s="238" t="s">
        <v>4050</v>
      </c>
      <c r="G176" s="239" t="s">
        <v>2043</v>
      </c>
      <c r="H176" s="307"/>
      <c r="I176" s="241"/>
      <c r="J176" s="242">
        <f>ROUND(I176*H176,2)</f>
        <v>0</v>
      </c>
      <c r="K176" s="238" t="s">
        <v>22</v>
      </c>
      <c r="L176" s="74"/>
      <c r="M176" s="243" t="s">
        <v>22</v>
      </c>
      <c r="N176" s="244" t="s">
        <v>47</v>
      </c>
      <c r="O176" s="49"/>
      <c r="P176" s="245">
        <f>O176*H176</f>
        <v>0</v>
      </c>
      <c r="Q176" s="245">
        <v>0</v>
      </c>
      <c r="R176" s="245">
        <f>Q176*H176</f>
        <v>0</v>
      </c>
      <c r="S176" s="245">
        <v>0</v>
      </c>
      <c r="T176" s="246">
        <f>S176*H176</f>
        <v>0</v>
      </c>
      <c r="AR176" s="26" t="s">
        <v>300</v>
      </c>
      <c r="AT176" s="26" t="s">
        <v>210</v>
      </c>
      <c r="AU176" s="26" t="s">
        <v>85</v>
      </c>
      <c r="AY176" s="26" t="s">
        <v>208</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300</v>
      </c>
      <c r="BM176" s="26" t="s">
        <v>4209</v>
      </c>
    </row>
    <row r="177" spans="2:65" s="1" customFormat="1" ht="38.25" customHeight="1">
      <c r="B177" s="48"/>
      <c r="C177" s="236" t="s">
        <v>668</v>
      </c>
      <c r="D177" s="236" t="s">
        <v>210</v>
      </c>
      <c r="E177" s="237" t="s">
        <v>4210</v>
      </c>
      <c r="F177" s="238" t="s">
        <v>4211</v>
      </c>
      <c r="G177" s="239" t="s">
        <v>2043</v>
      </c>
      <c r="H177" s="307"/>
      <c r="I177" s="241"/>
      <c r="J177" s="242">
        <f>ROUND(I177*H177,2)</f>
        <v>0</v>
      </c>
      <c r="K177" s="238" t="s">
        <v>214</v>
      </c>
      <c r="L177" s="74"/>
      <c r="M177" s="243" t="s">
        <v>22</v>
      </c>
      <c r="N177" s="244" t="s">
        <v>47</v>
      </c>
      <c r="O177" s="49"/>
      <c r="P177" s="245">
        <f>O177*H177</f>
        <v>0</v>
      </c>
      <c r="Q177" s="245">
        <v>0</v>
      </c>
      <c r="R177" s="245">
        <f>Q177*H177</f>
        <v>0</v>
      </c>
      <c r="S177" s="245">
        <v>0</v>
      </c>
      <c r="T177" s="246">
        <f>S177*H177</f>
        <v>0</v>
      </c>
      <c r="AR177" s="26" t="s">
        <v>300</v>
      </c>
      <c r="AT177" s="26" t="s">
        <v>210</v>
      </c>
      <c r="AU177" s="26" t="s">
        <v>85</v>
      </c>
      <c r="AY177" s="26" t="s">
        <v>208</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300</v>
      </c>
      <c r="BM177" s="26" t="s">
        <v>4212</v>
      </c>
    </row>
    <row r="178" spans="2:47" s="1" customFormat="1" ht="13.5">
      <c r="B178" s="48"/>
      <c r="C178" s="76"/>
      <c r="D178" s="248" t="s">
        <v>216</v>
      </c>
      <c r="E178" s="76"/>
      <c r="F178" s="249" t="s">
        <v>4213</v>
      </c>
      <c r="G178" s="76"/>
      <c r="H178" s="76"/>
      <c r="I178" s="206"/>
      <c r="J178" s="76"/>
      <c r="K178" s="76"/>
      <c r="L178" s="74"/>
      <c r="M178" s="283"/>
      <c r="N178" s="284"/>
      <c r="O178" s="284"/>
      <c r="P178" s="284"/>
      <c r="Q178" s="284"/>
      <c r="R178" s="284"/>
      <c r="S178" s="284"/>
      <c r="T178" s="285"/>
      <c r="AT178" s="26" t="s">
        <v>216</v>
      </c>
      <c r="AU178" s="26" t="s">
        <v>85</v>
      </c>
    </row>
    <row r="179" spans="2:12" s="1" customFormat="1" ht="6.95" customHeight="1">
      <c r="B179" s="69"/>
      <c r="C179" s="70"/>
      <c r="D179" s="70"/>
      <c r="E179" s="70"/>
      <c r="F179" s="70"/>
      <c r="G179" s="70"/>
      <c r="H179" s="70"/>
      <c r="I179" s="181"/>
      <c r="J179" s="70"/>
      <c r="K179" s="70"/>
      <c r="L179" s="74"/>
    </row>
  </sheetData>
  <sheetProtection password="CC35" sheet="1" objects="1" scenarios="1" formatColumns="0" formatRows="0" autoFilter="0"/>
  <autoFilter ref="C91:K178"/>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4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111</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3977</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4214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ROUND(SUM(BE92:BE139),2)</f>
        <v>0</v>
      </c>
      <c r="G34" s="49"/>
      <c r="H34" s="49"/>
      <c r="I34" s="173">
        <v>0.21</v>
      </c>
      <c r="J34" s="172">
        <f>ROUND(ROUND((SUM(BE92:BE139)),2)*I34,2)</f>
        <v>0</v>
      </c>
      <c r="K34" s="53"/>
    </row>
    <row r="35" spans="2:11" s="1" customFormat="1" ht="14.4" customHeight="1">
      <c r="B35" s="48"/>
      <c r="C35" s="49"/>
      <c r="D35" s="49"/>
      <c r="E35" s="57" t="s">
        <v>48</v>
      </c>
      <c r="F35" s="172">
        <f>ROUND(SUM(BF92:BF139),2)</f>
        <v>0</v>
      </c>
      <c r="G35" s="49"/>
      <c r="H35" s="49"/>
      <c r="I35" s="173">
        <v>0.15</v>
      </c>
      <c r="J35" s="172">
        <f>ROUND(ROUND((SUM(BF92:BF139)),2)*I35,2)</f>
        <v>0</v>
      </c>
      <c r="K35" s="53"/>
    </row>
    <row r="36" spans="2:11" s="1" customFormat="1" ht="14.4" customHeight="1" hidden="1">
      <c r="B36" s="48"/>
      <c r="C36" s="49"/>
      <c r="D36" s="49"/>
      <c r="E36" s="57" t="s">
        <v>49</v>
      </c>
      <c r="F36" s="172">
        <f>ROUND(SUM(BG92:BG139),2)</f>
        <v>0</v>
      </c>
      <c r="G36" s="49"/>
      <c r="H36" s="49"/>
      <c r="I36" s="173">
        <v>0.21</v>
      </c>
      <c r="J36" s="172">
        <v>0</v>
      </c>
      <c r="K36" s="53"/>
    </row>
    <row r="37" spans="2:11" s="1" customFormat="1" ht="14.4" customHeight="1" hidden="1">
      <c r="B37" s="48"/>
      <c r="C37" s="49"/>
      <c r="D37" s="49"/>
      <c r="E37" s="57" t="s">
        <v>50</v>
      </c>
      <c r="F37" s="172">
        <f>ROUND(SUM(BH92:BH139),2)</f>
        <v>0</v>
      </c>
      <c r="G37" s="49"/>
      <c r="H37" s="49"/>
      <c r="I37" s="173">
        <v>0.15</v>
      </c>
      <c r="J37" s="172">
        <v>0</v>
      </c>
      <c r="K37" s="53"/>
    </row>
    <row r="38" spans="2:11" s="1" customFormat="1" ht="14.4" customHeight="1" hidden="1">
      <c r="B38" s="48"/>
      <c r="C38" s="49"/>
      <c r="D38" s="49"/>
      <c r="E38" s="57" t="s">
        <v>51</v>
      </c>
      <c r="F38" s="172">
        <f>ROUND(SUM(BI92:BI139),2)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3977</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O04.2.3. - O04.2.3. - Kanalizace, sifony a armatury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J92</f>
        <v>0</v>
      </c>
      <c r="K64" s="53"/>
      <c r="AU64" s="26" t="s">
        <v>187</v>
      </c>
    </row>
    <row r="65" spans="2:11" s="8" customFormat="1" ht="24.95" customHeight="1">
      <c r="B65" s="192"/>
      <c r="C65" s="193"/>
      <c r="D65" s="194" t="s">
        <v>188</v>
      </c>
      <c r="E65" s="195"/>
      <c r="F65" s="195"/>
      <c r="G65" s="195"/>
      <c r="H65" s="195"/>
      <c r="I65" s="196"/>
      <c r="J65" s="197">
        <f>J93</f>
        <v>0</v>
      </c>
      <c r="K65" s="198"/>
    </row>
    <row r="66" spans="2:11" s="9" customFormat="1" ht="19.9" customHeight="1">
      <c r="B66" s="199"/>
      <c r="C66" s="200"/>
      <c r="D66" s="201" t="s">
        <v>3647</v>
      </c>
      <c r="E66" s="202"/>
      <c r="F66" s="202"/>
      <c r="G66" s="202"/>
      <c r="H66" s="202"/>
      <c r="I66" s="203"/>
      <c r="J66" s="204">
        <f>J94</f>
        <v>0</v>
      </c>
      <c r="K66" s="205"/>
    </row>
    <row r="67" spans="2:11" s="8" customFormat="1" ht="24.95" customHeight="1">
      <c r="B67" s="192"/>
      <c r="C67" s="193"/>
      <c r="D67" s="194" t="s">
        <v>366</v>
      </c>
      <c r="E67" s="195"/>
      <c r="F67" s="195"/>
      <c r="G67" s="195"/>
      <c r="H67" s="195"/>
      <c r="I67" s="196"/>
      <c r="J67" s="197">
        <f>J101</f>
        <v>0</v>
      </c>
      <c r="K67" s="198"/>
    </row>
    <row r="68" spans="2:11" s="9" customFormat="1" ht="19.9" customHeight="1">
      <c r="B68" s="199"/>
      <c r="C68" s="200"/>
      <c r="D68" s="201" t="s">
        <v>371</v>
      </c>
      <c r="E68" s="202"/>
      <c r="F68" s="202"/>
      <c r="G68" s="202"/>
      <c r="H68" s="202"/>
      <c r="I68" s="203"/>
      <c r="J68" s="204">
        <f>J102</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192</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180</v>
      </c>
      <c r="D79" s="313"/>
      <c r="E79" s="313"/>
      <c r="F79" s="313"/>
      <c r="G79" s="313"/>
      <c r="H79" s="313"/>
      <c r="I79" s="151"/>
      <c r="J79" s="313"/>
      <c r="K79" s="313"/>
      <c r="L79" s="314"/>
    </row>
    <row r="80" spans="2:12" ht="16.5" customHeight="1">
      <c r="B80" s="30"/>
      <c r="C80" s="313"/>
      <c r="D80" s="313"/>
      <c r="E80" s="207" t="s">
        <v>3644</v>
      </c>
      <c r="F80" s="313"/>
      <c r="G80" s="313"/>
      <c r="H80" s="313"/>
      <c r="I80" s="151"/>
      <c r="J80" s="313"/>
      <c r="K80" s="313"/>
      <c r="L80" s="314"/>
    </row>
    <row r="81" spans="2:12" ht="13.5">
      <c r="B81" s="30"/>
      <c r="C81" s="78" t="s">
        <v>3645</v>
      </c>
      <c r="D81" s="313"/>
      <c r="E81" s="313"/>
      <c r="F81" s="313"/>
      <c r="G81" s="313"/>
      <c r="H81" s="313"/>
      <c r="I81" s="151"/>
      <c r="J81" s="313"/>
      <c r="K81" s="313"/>
      <c r="L81" s="314"/>
    </row>
    <row r="82" spans="2:12" s="1" customFormat="1" ht="16.5" customHeight="1">
      <c r="B82" s="48"/>
      <c r="C82" s="76"/>
      <c r="D82" s="76"/>
      <c r="E82" s="315" t="s">
        <v>3977</v>
      </c>
      <c r="F82" s="76"/>
      <c r="G82" s="76"/>
      <c r="H82" s="76"/>
      <c r="I82" s="206"/>
      <c r="J82" s="76"/>
      <c r="K82" s="76"/>
      <c r="L82" s="74"/>
    </row>
    <row r="83" spans="2:12" s="1" customFormat="1" ht="14.4" customHeight="1">
      <c r="B83" s="48"/>
      <c r="C83" s="78" t="s">
        <v>3978</v>
      </c>
      <c r="D83" s="76"/>
      <c r="E83" s="76"/>
      <c r="F83" s="76"/>
      <c r="G83" s="76"/>
      <c r="H83" s="76"/>
      <c r="I83" s="206"/>
      <c r="J83" s="76"/>
      <c r="K83" s="76"/>
      <c r="L83" s="74"/>
    </row>
    <row r="84" spans="2:12" s="1" customFormat="1" ht="17.25" customHeight="1">
      <c r="B84" s="48"/>
      <c r="C84" s="76"/>
      <c r="D84" s="76"/>
      <c r="E84" s="84" t="str">
        <f>E13</f>
        <v>O04.2.3. - O04.2.3. - Kanalizace, sifony a armatury</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23. 1. 2018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193</v>
      </c>
      <c r="D91" s="212" t="s">
        <v>61</v>
      </c>
      <c r="E91" s="212" t="s">
        <v>57</v>
      </c>
      <c r="F91" s="212" t="s">
        <v>194</v>
      </c>
      <c r="G91" s="212" t="s">
        <v>195</v>
      </c>
      <c r="H91" s="212" t="s">
        <v>196</v>
      </c>
      <c r="I91" s="213" t="s">
        <v>197</v>
      </c>
      <c r="J91" s="212" t="s">
        <v>185</v>
      </c>
      <c r="K91" s="214" t="s">
        <v>198</v>
      </c>
      <c r="L91" s="215"/>
      <c r="M91" s="104" t="s">
        <v>199</v>
      </c>
      <c r="N91" s="105" t="s">
        <v>46</v>
      </c>
      <c r="O91" s="105" t="s">
        <v>200</v>
      </c>
      <c r="P91" s="105" t="s">
        <v>201</v>
      </c>
      <c r="Q91" s="105" t="s">
        <v>202</v>
      </c>
      <c r="R91" s="105" t="s">
        <v>203</v>
      </c>
      <c r="S91" s="105" t="s">
        <v>204</v>
      </c>
      <c r="T91" s="106" t="s">
        <v>205</v>
      </c>
    </row>
    <row r="92" spans="2:63" s="1" customFormat="1" ht="29.25" customHeight="1">
      <c r="B92" s="48"/>
      <c r="C92" s="110" t="s">
        <v>186</v>
      </c>
      <c r="D92" s="76"/>
      <c r="E92" s="76"/>
      <c r="F92" s="76"/>
      <c r="G92" s="76"/>
      <c r="H92" s="76"/>
      <c r="I92" s="206"/>
      <c r="J92" s="216">
        <f>BK92</f>
        <v>0</v>
      </c>
      <c r="K92" s="76"/>
      <c r="L92" s="74"/>
      <c r="M92" s="107"/>
      <c r="N92" s="108"/>
      <c r="O92" s="108"/>
      <c r="P92" s="217">
        <f>P93+P101</f>
        <v>0</v>
      </c>
      <c r="Q92" s="108"/>
      <c r="R92" s="217">
        <f>R93+R101</f>
        <v>1.7146800000000002</v>
      </c>
      <c r="S92" s="108"/>
      <c r="T92" s="218">
        <f>T93+T101</f>
        <v>0</v>
      </c>
      <c r="AT92" s="26" t="s">
        <v>75</v>
      </c>
      <c r="AU92" s="26" t="s">
        <v>187</v>
      </c>
      <c r="BK92" s="219">
        <f>BK93+BK101</f>
        <v>0</v>
      </c>
    </row>
    <row r="93" spans="2:63" s="11" customFormat="1" ht="37.4" customHeight="1">
      <c r="B93" s="220"/>
      <c r="C93" s="221"/>
      <c r="D93" s="222" t="s">
        <v>75</v>
      </c>
      <c r="E93" s="223" t="s">
        <v>206</v>
      </c>
      <c r="F93" s="223" t="s">
        <v>207</v>
      </c>
      <c r="G93" s="221"/>
      <c r="H93" s="221"/>
      <c r="I93" s="224"/>
      <c r="J93" s="225">
        <f>BK93</f>
        <v>0</v>
      </c>
      <c r="K93" s="221"/>
      <c r="L93" s="226"/>
      <c r="M93" s="227"/>
      <c r="N93" s="228"/>
      <c r="O93" s="228"/>
      <c r="P93" s="229">
        <f>P94</f>
        <v>0</v>
      </c>
      <c r="Q93" s="228"/>
      <c r="R93" s="229">
        <f>R94</f>
        <v>0.1877</v>
      </c>
      <c r="S93" s="228"/>
      <c r="T93" s="230">
        <f>T94</f>
        <v>0</v>
      </c>
      <c r="AR93" s="231" t="s">
        <v>18</v>
      </c>
      <c r="AT93" s="232" t="s">
        <v>75</v>
      </c>
      <c r="AU93" s="232" t="s">
        <v>76</v>
      </c>
      <c r="AY93" s="231" t="s">
        <v>208</v>
      </c>
      <c r="BK93" s="233">
        <f>BK94</f>
        <v>0</v>
      </c>
    </row>
    <row r="94" spans="2:63" s="11" customFormat="1" ht="19.9" customHeight="1">
      <c r="B94" s="220"/>
      <c r="C94" s="221"/>
      <c r="D94" s="222" t="s">
        <v>75</v>
      </c>
      <c r="E94" s="234" t="s">
        <v>250</v>
      </c>
      <c r="F94" s="234" t="s">
        <v>3686</v>
      </c>
      <c r="G94" s="221"/>
      <c r="H94" s="221"/>
      <c r="I94" s="224"/>
      <c r="J94" s="235">
        <f>BK94</f>
        <v>0</v>
      </c>
      <c r="K94" s="221"/>
      <c r="L94" s="226"/>
      <c r="M94" s="227"/>
      <c r="N94" s="228"/>
      <c r="O94" s="228"/>
      <c r="P94" s="229">
        <f>SUM(P95:P100)</f>
        <v>0</v>
      </c>
      <c r="Q94" s="228"/>
      <c r="R94" s="229">
        <f>SUM(R95:R100)</f>
        <v>0.1877</v>
      </c>
      <c r="S94" s="228"/>
      <c r="T94" s="230">
        <f>SUM(T95:T100)</f>
        <v>0</v>
      </c>
      <c r="AR94" s="231" t="s">
        <v>18</v>
      </c>
      <c r="AT94" s="232" t="s">
        <v>75</v>
      </c>
      <c r="AU94" s="232" t="s">
        <v>18</v>
      </c>
      <c r="AY94" s="231" t="s">
        <v>208</v>
      </c>
      <c r="BK94" s="233">
        <f>SUM(BK95:BK100)</f>
        <v>0</v>
      </c>
    </row>
    <row r="95" spans="2:65" s="1" customFormat="1" ht="25.5" customHeight="1">
      <c r="B95" s="48"/>
      <c r="C95" s="236" t="s">
        <v>18</v>
      </c>
      <c r="D95" s="236" t="s">
        <v>210</v>
      </c>
      <c r="E95" s="237" t="s">
        <v>4215</v>
      </c>
      <c r="F95" s="238" t="s">
        <v>4216</v>
      </c>
      <c r="G95" s="239" t="s">
        <v>269</v>
      </c>
      <c r="H95" s="240">
        <v>15</v>
      </c>
      <c r="I95" s="241"/>
      <c r="J95" s="242">
        <f>ROUND(I95*H95,2)</f>
        <v>0</v>
      </c>
      <c r="K95" s="238" t="s">
        <v>214</v>
      </c>
      <c r="L95" s="74"/>
      <c r="M95" s="243" t="s">
        <v>22</v>
      </c>
      <c r="N95" s="244" t="s">
        <v>47</v>
      </c>
      <c r="O95" s="49"/>
      <c r="P95" s="245">
        <f>O95*H95</f>
        <v>0</v>
      </c>
      <c r="Q95" s="245">
        <v>0.00128</v>
      </c>
      <c r="R95" s="245">
        <f>Q95*H95</f>
        <v>0.019200000000000002</v>
      </c>
      <c r="S95" s="245">
        <v>0</v>
      </c>
      <c r="T95" s="246">
        <f>S95*H95</f>
        <v>0</v>
      </c>
      <c r="AR95" s="26" t="s">
        <v>121</v>
      </c>
      <c r="AT95" s="26" t="s">
        <v>210</v>
      </c>
      <c r="AU95" s="26" t="s">
        <v>85</v>
      </c>
      <c r="AY95" s="26" t="s">
        <v>208</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121</v>
      </c>
      <c r="BM95" s="26" t="s">
        <v>4217</v>
      </c>
    </row>
    <row r="96" spans="2:47" s="1" customFormat="1" ht="13.5">
      <c r="B96" s="48"/>
      <c r="C96" s="76"/>
      <c r="D96" s="248" t="s">
        <v>216</v>
      </c>
      <c r="E96" s="76"/>
      <c r="F96" s="249" t="s">
        <v>4218</v>
      </c>
      <c r="G96" s="76"/>
      <c r="H96" s="76"/>
      <c r="I96" s="206"/>
      <c r="J96" s="76"/>
      <c r="K96" s="76"/>
      <c r="L96" s="74"/>
      <c r="M96" s="250"/>
      <c r="N96" s="49"/>
      <c r="O96" s="49"/>
      <c r="P96" s="49"/>
      <c r="Q96" s="49"/>
      <c r="R96" s="49"/>
      <c r="S96" s="49"/>
      <c r="T96" s="97"/>
      <c r="AT96" s="26" t="s">
        <v>216</v>
      </c>
      <c r="AU96" s="26" t="s">
        <v>85</v>
      </c>
    </row>
    <row r="97" spans="2:65" s="1" customFormat="1" ht="25.5" customHeight="1">
      <c r="B97" s="48"/>
      <c r="C97" s="236" t="s">
        <v>85</v>
      </c>
      <c r="D97" s="236" t="s">
        <v>210</v>
      </c>
      <c r="E97" s="237" t="s">
        <v>4219</v>
      </c>
      <c r="F97" s="238" t="s">
        <v>4220</v>
      </c>
      <c r="G97" s="239" t="s">
        <v>269</v>
      </c>
      <c r="H97" s="240">
        <v>10</v>
      </c>
      <c r="I97" s="241"/>
      <c r="J97" s="242">
        <f>ROUND(I97*H97,2)</f>
        <v>0</v>
      </c>
      <c r="K97" s="238" t="s">
        <v>214</v>
      </c>
      <c r="L97" s="74"/>
      <c r="M97" s="243" t="s">
        <v>22</v>
      </c>
      <c r="N97" s="244" t="s">
        <v>47</v>
      </c>
      <c r="O97" s="49"/>
      <c r="P97" s="245">
        <f>O97*H97</f>
        <v>0</v>
      </c>
      <c r="Q97" s="245">
        <v>0.00178</v>
      </c>
      <c r="R97" s="245">
        <f>Q97*H97</f>
        <v>0.0178</v>
      </c>
      <c r="S97" s="245">
        <v>0</v>
      </c>
      <c r="T97" s="246">
        <f>S97*H97</f>
        <v>0</v>
      </c>
      <c r="AR97" s="26" t="s">
        <v>121</v>
      </c>
      <c r="AT97" s="26" t="s">
        <v>210</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121</v>
      </c>
      <c r="BM97" s="26" t="s">
        <v>4221</v>
      </c>
    </row>
    <row r="98" spans="2:47" s="1" customFormat="1" ht="13.5">
      <c r="B98" s="48"/>
      <c r="C98" s="76"/>
      <c r="D98" s="248" t="s">
        <v>216</v>
      </c>
      <c r="E98" s="76"/>
      <c r="F98" s="249" t="s">
        <v>4218</v>
      </c>
      <c r="G98" s="76"/>
      <c r="H98" s="76"/>
      <c r="I98" s="206"/>
      <c r="J98" s="76"/>
      <c r="K98" s="76"/>
      <c r="L98" s="74"/>
      <c r="M98" s="250"/>
      <c r="N98" s="49"/>
      <c r="O98" s="49"/>
      <c r="P98" s="49"/>
      <c r="Q98" s="49"/>
      <c r="R98" s="49"/>
      <c r="S98" s="49"/>
      <c r="T98" s="97"/>
      <c r="AT98" s="26" t="s">
        <v>216</v>
      </c>
      <c r="AU98" s="26" t="s">
        <v>85</v>
      </c>
    </row>
    <row r="99" spans="2:65" s="1" customFormat="1" ht="25.5" customHeight="1">
      <c r="B99" s="48"/>
      <c r="C99" s="236" t="s">
        <v>104</v>
      </c>
      <c r="D99" s="236" t="s">
        <v>210</v>
      </c>
      <c r="E99" s="237" t="s">
        <v>4222</v>
      </c>
      <c r="F99" s="238" t="s">
        <v>4223</v>
      </c>
      <c r="G99" s="239" t="s">
        <v>269</v>
      </c>
      <c r="H99" s="240">
        <v>55</v>
      </c>
      <c r="I99" s="241"/>
      <c r="J99" s="242">
        <f>ROUND(I99*H99,2)</f>
        <v>0</v>
      </c>
      <c r="K99" s="238" t="s">
        <v>214</v>
      </c>
      <c r="L99" s="74"/>
      <c r="M99" s="243" t="s">
        <v>22</v>
      </c>
      <c r="N99" s="244" t="s">
        <v>47</v>
      </c>
      <c r="O99" s="49"/>
      <c r="P99" s="245">
        <f>O99*H99</f>
        <v>0</v>
      </c>
      <c r="Q99" s="245">
        <v>0.00274</v>
      </c>
      <c r="R99" s="245">
        <f>Q99*H99</f>
        <v>0.1507</v>
      </c>
      <c r="S99" s="245">
        <v>0</v>
      </c>
      <c r="T99" s="246">
        <f>S99*H99</f>
        <v>0</v>
      </c>
      <c r="AR99" s="26" t="s">
        <v>121</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4224</v>
      </c>
    </row>
    <row r="100" spans="2:47" s="1" customFormat="1" ht="13.5">
      <c r="B100" s="48"/>
      <c r="C100" s="76"/>
      <c r="D100" s="248" t="s">
        <v>216</v>
      </c>
      <c r="E100" s="76"/>
      <c r="F100" s="249" t="s">
        <v>4218</v>
      </c>
      <c r="G100" s="76"/>
      <c r="H100" s="76"/>
      <c r="I100" s="206"/>
      <c r="J100" s="76"/>
      <c r="K100" s="76"/>
      <c r="L100" s="74"/>
      <c r="M100" s="250"/>
      <c r="N100" s="49"/>
      <c r="O100" s="49"/>
      <c r="P100" s="49"/>
      <c r="Q100" s="49"/>
      <c r="R100" s="49"/>
      <c r="S100" s="49"/>
      <c r="T100" s="97"/>
      <c r="AT100" s="26" t="s">
        <v>216</v>
      </c>
      <c r="AU100" s="26" t="s">
        <v>85</v>
      </c>
    </row>
    <row r="101" spans="2:63" s="11" customFormat="1" ht="37.4" customHeight="1">
      <c r="B101" s="220"/>
      <c r="C101" s="221"/>
      <c r="D101" s="222" t="s">
        <v>75</v>
      </c>
      <c r="E101" s="223" t="s">
        <v>1974</v>
      </c>
      <c r="F101" s="223" t="s">
        <v>1975</v>
      </c>
      <c r="G101" s="221"/>
      <c r="H101" s="221"/>
      <c r="I101" s="224"/>
      <c r="J101" s="225">
        <f>BK101</f>
        <v>0</v>
      </c>
      <c r="K101" s="221"/>
      <c r="L101" s="226"/>
      <c r="M101" s="227"/>
      <c r="N101" s="228"/>
      <c r="O101" s="228"/>
      <c r="P101" s="229">
        <f>P102</f>
        <v>0</v>
      </c>
      <c r="Q101" s="228"/>
      <c r="R101" s="229">
        <f>R102</f>
        <v>1.5269800000000002</v>
      </c>
      <c r="S101" s="228"/>
      <c r="T101" s="230">
        <f>T102</f>
        <v>0</v>
      </c>
      <c r="AR101" s="231" t="s">
        <v>85</v>
      </c>
      <c r="AT101" s="232" t="s">
        <v>75</v>
      </c>
      <c r="AU101" s="232" t="s">
        <v>76</v>
      </c>
      <c r="AY101" s="231" t="s">
        <v>208</v>
      </c>
      <c r="BK101" s="233">
        <f>BK102</f>
        <v>0</v>
      </c>
    </row>
    <row r="102" spans="2:63" s="11" customFormat="1" ht="19.9" customHeight="1">
      <c r="B102" s="220"/>
      <c r="C102" s="221"/>
      <c r="D102" s="222" t="s">
        <v>75</v>
      </c>
      <c r="E102" s="234" t="s">
        <v>2271</v>
      </c>
      <c r="F102" s="234" t="s">
        <v>2272</v>
      </c>
      <c r="G102" s="221"/>
      <c r="H102" s="221"/>
      <c r="I102" s="224"/>
      <c r="J102" s="235">
        <f>BK102</f>
        <v>0</v>
      </c>
      <c r="K102" s="221"/>
      <c r="L102" s="226"/>
      <c r="M102" s="227"/>
      <c r="N102" s="228"/>
      <c r="O102" s="228"/>
      <c r="P102" s="229">
        <f>SUM(P103:P139)</f>
        <v>0</v>
      </c>
      <c r="Q102" s="228"/>
      <c r="R102" s="229">
        <f>SUM(R103:R139)</f>
        <v>1.5269800000000002</v>
      </c>
      <c r="S102" s="228"/>
      <c r="T102" s="230">
        <f>SUM(T103:T139)</f>
        <v>0</v>
      </c>
      <c r="AR102" s="231" t="s">
        <v>85</v>
      </c>
      <c r="AT102" s="232" t="s">
        <v>75</v>
      </c>
      <c r="AU102" s="232" t="s">
        <v>18</v>
      </c>
      <c r="AY102" s="231" t="s">
        <v>208</v>
      </c>
      <c r="BK102" s="233">
        <f>SUM(BK103:BK139)</f>
        <v>0</v>
      </c>
    </row>
    <row r="103" spans="2:65" s="1" customFormat="1" ht="25.5" customHeight="1">
      <c r="B103" s="48"/>
      <c r="C103" s="236" t="s">
        <v>121</v>
      </c>
      <c r="D103" s="236" t="s">
        <v>210</v>
      </c>
      <c r="E103" s="237" t="s">
        <v>4225</v>
      </c>
      <c r="F103" s="238" t="s">
        <v>4226</v>
      </c>
      <c r="G103" s="239" t="s">
        <v>269</v>
      </c>
      <c r="H103" s="240">
        <v>80</v>
      </c>
      <c r="I103" s="241"/>
      <c r="J103" s="242">
        <f>ROUND(I103*H103,2)</f>
        <v>0</v>
      </c>
      <c r="K103" s="238" t="s">
        <v>242</v>
      </c>
      <c r="L103" s="74"/>
      <c r="M103" s="243" t="s">
        <v>22</v>
      </c>
      <c r="N103" s="244" t="s">
        <v>47</v>
      </c>
      <c r="O103" s="49"/>
      <c r="P103" s="245">
        <f>O103*H103</f>
        <v>0</v>
      </c>
      <c r="Q103" s="245">
        <v>0.0012</v>
      </c>
      <c r="R103" s="245">
        <f>Q103*H103</f>
        <v>0.09599999999999999</v>
      </c>
      <c r="S103" s="245">
        <v>0</v>
      </c>
      <c r="T103" s="246">
        <f>S103*H103</f>
        <v>0</v>
      </c>
      <c r="AR103" s="26" t="s">
        <v>300</v>
      </c>
      <c r="AT103" s="26" t="s">
        <v>210</v>
      </c>
      <c r="AU103" s="26" t="s">
        <v>85</v>
      </c>
      <c r="AY103" s="26" t="s">
        <v>208</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300</v>
      </c>
      <c r="BM103" s="26" t="s">
        <v>4227</v>
      </c>
    </row>
    <row r="104" spans="2:65" s="1" customFormat="1" ht="25.5" customHeight="1">
      <c r="B104" s="48"/>
      <c r="C104" s="236" t="s">
        <v>233</v>
      </c>
      <c r="D104" s="236" t="s">
        <v>210</v>
      </c>
      <c r="E104" s="237" t="s">
        <v>4228</v>
      </c>
      <c r="F104" s="238" t="s">
        <v>4229</v>
      </c>
      <c r="G104" s="239" t="s">
        <v>269</v>
      </c>
      <c r="H104" s="240">
        <v>20</v>
      </c>
      <c r="I104" s="241"/>
      <c r="J104" s="242">
        <f>ROUND(I104*H104,2)</f>
        <v>0</v>
      </c>
      <c r="K104" s="238" t="s">
        <v>242</v>
      </c>
      <c r="L104" s="74"/>
      <c r="M104" s="243" t="s">
        <v>22</v>
      </c>
      <c r="N104" s="244" t="s">
        <v>47</v>
      </c>
      <c r="O104" s="49"/>
      <c r="P104" s="245">
        <f>O104*H104</f>
        <v>0</v>
      </c>
      <c r="Q104" s="245">
        <v>0.0009</v>
      </c>
      <c r="R104" s="245">
        <f>Q104*H104</f>
        <v>0.018</v>
      </c>
      <c r="S104" s="245">
        <v>0</v>
      </c>
      <c r="T104" s="246">
        <f>S104*H104</f>
        <v>0</v>
      </c>
      <c r="AR104" s="26" t="s">
        <v>300</v>
      </c>
      <c r="AT104" s="26" t="s">
        <v>210</v>
      </c>
      <c r="AU104" s="26" t="s">
        <v>85</v>
      </c>
      <c r="AY104" s="26" t="s">
        <v>208</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300</v>
      </c>
      <c r="BM104" s="26" t="s">
        <v>4230</v>
      </c>
    </row>
    <row r="105" spans="2:65" s="1" customFormat="1" ht="25.5" customHeight="1">
      <c r="B105" s="48"/>
      <c r="C105" s="236" t="s">
        <v>238</v>
      </c>
      <c r="D105" s="236" t="s">
        <v>210</v>
      </c>
      <c r="E105" s="237" t="s">
        <v>4231</v>
      </c>
      <c r="F105" s="238" t="s">
        <v>4232</v>
      </c>
      <c r="G105" s="239" t="s">
        <v>269</v>
      </c>
      <c r="H105" s="240">
        <v>15</v>
      </c>
      <c r="I105" s="241"/>
      <c r="J105" s="242">
        <f>ROUND(I105*H105,2)</f>
        <v>0</v>
      </c>
      <c r="K105" s="238" t="s">
        <v>242</v>
      </c>
      <c r="L105" s="74"/>
      <c r="M105" s="243" t="s">
        <v>22</v>
      </c>
      <c r="N105" s="244" t="s">
        <v>47</v>
      </c>
      <c r="O105" s="49"/>
      <c r="P105" s="245">
        <f>O105*H105</f>
        <v>0</v>
      </c>
      <c r="Q105" s="245">
        <v>0.00236</v>
      </c>
      <c r="R105" s="245">
        <f>Q105*H105</f>
        <v>0.0354</v>
      </c>
      <c r="S105" s="245">
        <v>0</v>
      </c>
      <c r="T105" s="246">
        <f>S105*H105</f>
        <v>0</v>
      </c>
      <c r="AR105" s="26" t="s">
        <v>300</v>
      </c>
      <c r="AT105" s="26" t="s">
        <v>210</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300</v>
      </c>
      <c r="BM105" s="26" t="s">
        <v>4233</v>
      </c>
    </row>
    <row r="106" spans="2:65" s="1" customFormat="1" ht="25.5" customHeight="1">
      <c r="B106" s="48"/>
      <c r="C106" s="236" t="s">
        <v>244</v>
      </c>
      <c r="D106" s="236" t="s">
        <v>210</v>
      </c>
      <c r="E106" s="237" t="s">
        <v>4234</v>
      </c>
      <c r="F106" s="238" t="s">
        <v>4235</v>
      </c>
      <c r="G106" s="239" t="s">
        <v>269</v>
      </c>
      <c r="H106" s="240">
        <v>70</v>
      </c>
      <c r="I106" s="241"/>
      <c r="J106" s="242">
        <f>ROUND(I106*H106,2)</f>
        <v>0</v>
      </c>
      <c r="K106" s="238" t="s">
        <v>214</v>
      </c>
      <c r="L106" s="74"/>
      <c r="M106" s="243" t="s">
        <v>22</v>
      </c>
      <c r="N106" s="244" t="s">
        <v>47</v>
      </c>
      <c r="O106" s="49"/>
      <c r="P106" s="245">
        <f>O106*H106</f>
        <v>0</v>
      </c>
      <c r="Q106" s="245">
        <v>0.00033</v>
      </c>
      <c r="R106" s="245">
        <f>Q106*H106</f>
        <v>0.0231</v>
      </c>
      <c r="S106" s="245">
        <v>0</v>
      </c>
      <c r="T106" s="246">
        <f>S106*H106</f>
        <v>0</v>
      </c>
      <c r="AR106" s="26" t="s">
        <v>300</v>
      </c>
      <c r="AT106" s="26" t="s">
        <v>210</v>
      </c>
      <c r="AU106" s="26" t="s">
        <v>85</v>
      </c>
      <c r="AY106" s="26" t="s">
        <v>208</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300</v>
      </c>
      <c r="BM106" s="26" t="s">
        <v>4236</v>
      </c>
    </row>
    <row r="107" spans="2:51" s="12" customFormat="1" ht="13.5">
      <c r="B107" s="251"/>
      <c r="C107" s="252"/>
      <c r="D107" s="248" t="s">
        <v>218</v>
      </c>
      <c r="E107" s="253" t="s">
        <v>22</v>
      </c>
      <c r="F107" s="254" t="s">
        <v>4237</v>
      </c>
      <c r="G107" s="252"/>
      <c r="H107" s="255">
        <v>25</v>
      </c>
      <c r="I107" s="256"/>
      <c r="J107" s="252"/>
      <c r="K107" s="252"/>
      <c r="L107" s="257"/>
      <c r="M107" s="258"/>
      <c r="N107" s="259"/>
      <c r="O107" s="259"/>
      <c r="P107" s="259"/>
      <c r="Q107" s="259"/>
      <c r="R107" s="259"/>
      <c r="S107" s="259"/>
      <c r="T107" s="260"/>
      <c r="AT107" s="261" t="s">
        <v>218</v>
      </c>
      <c r="AU107" s="261" t="s">
        <v>85</v>
      </c>
      <c r="AV107" s="12" t="s">
        <v>85</v>
      </c>
      <c r="AW107" s="12" t="s">
        <v>39</v>
      </c>
      <c r="AX107" s="12" t="s">
        <v>76</v>
      </c>
      <c r="AY107" s="261" t="s">
        <v>208</v>
      </c>
    </row>
    <row r="108" spans="2:51" s="12" customFormat="1" ht="13.5">
      <c r="B108" s="251"/>
      <c r="C108" s="252"/>
      <c r="D108" s="248" t="s">
        <v>218</v>
      </c>
      <c r="E108" s="253" t="s">
        <v>22</v>
      </c>
      <c r="F108" s="254" t="s">
        <v>4238</v>
      </c>
      <c r="G108" s="252"/>
      <c r="H108" s="255">
        <v>45</v>
      </c>
      <c r="I108" s="256"/>
      <c r="J108" s="252"/>
      <c r="K108" s="252"/>
      <c r="L108" s="257"/>
      <c r="M108" s="258"/>
      <c r="N108" s="259"/>
      <c r="O108" s="259"/>
      <c r="P108" s="259"/>
      <c r="Q108" s="259"/>
      <c r="R108" s="259"/>
      <c r="S108" s="259"/>
      <c r="T108" s="260"/>
      <c r="AT108" s="261" t="s">
        <v>218</v>
      </c>
      <c r="AU108" s="261" t="s">
        <v>85</v>
      </c>
      <c r="AV108" s="12" t="s">
        <v>85</v>
      </c>
      <c r="AW108" s="12" t="s">
        <v>39</v>
      </c>
      <c r="AX108" s="12" t="s">
        <v>76</v>
      </c>
      <c r="AY108" s="261" t="s">
        <v>208</v>
      </c>
    </row>
    <row r="109" spans="2:51" s="13" customFormat="1" ht="13.5">
      <c r="B109" s="262"/>
      <c r="C109" s="263"/>
      <c r="D109" s="248" t="s">
        <v>218</v>
      </c>
      <c r="E109" s="264" t="s">
        <v>22</v>
      </c>
      <c r="F109" s="265" t="s">
        <v>259</v>
      </c>
      <c r="G109" s="263"/>
      <c r="H109" s="266">
        <v>70</v>
      </c>
      <c r="I109" s="267"/>
      <c r="J109" s="263"/>
      <c r="K109" s="263"/>
      <c r="L109" s="268"/>
      <c r="M109" s="269"/>
      <c r="N109" s="270"/>
      <c r="O109" s="270"/>
      <c r="P109" s="270"/>
      <c r="Q109" s="270"/>
      <c r="R109" s="270"/>
      <c r="S109" s="270"/>
      <c r="T109" s="271"/>
      <c r="AT109" s="272" t="s">
        <v>218</v>
      </c>
      <c r="AU109" s="272" t="s">
        <v>85</v>
      </c>
      <c r="AV109" s="13" t="s">
        <v>121</v>
      </c>
      <c r="AW109" s="13" t="s">
        <v>39</v>
      </c>
      <c r="AX109" s="13" t="s">
        <v>18</v>
      </c>
      <c r="AY109" s="272" t="s">
        <v>208</v>
      </c>
    </row>
    <row r="110" spans="2:65" s="1" customFormat="1" ht="25.5" customHeight="1">
      <c r="B110" s="48"/>
      <c r="C110" s="236" t="s">
        <v>250</v>
      </c>
      <c r="D110" s="236" t="s">
        <v>210</v>
      </c>
      <c r="E110" s="237" t="s">
        <v>4239</v>
      </c>
      <c r="F110" s="238" t="s">
        <v>4240</v>
      </c>
      <c r="G110" s="239" t="s">
        <v>269</v>
      </c>
      <c r="H110" s="240">
        <v>29</v>
      </c>
      <c r="I110" s="241"/>
      <c r="J110" s="242">
        <f>ROUND(I110*H110,2)</f>
        <v>0</v>
      </c>
      <c r="K110" s="238" t="s">
        <v>214</v>
      </c>
      <c r="L110" s="74"/>
      <c r="M110" s="243" t="s">
        <v>22</v>
      </c>
      <c r="N110" s="244" t="s">
        <v>47</v>
      </c>
      <c r="O110" s="49"/>
      <c r="P110" s="245">
        <f>O110*H110</f>
        <v>0</v>
      </c>
      <c r="Q110" s="245">
        <v>0.00044</v>
      </c>
      <c r="R110" s="245">
        <f>Q110*H110</f>
        <v>0.01276</v>
      </c>
      <c r="S110" s="245">
        <v>0</v>
      </c>
      <c r="T110" s="246">
        <f>S110*H110</f>
        <v>0</v>
      </c>
      <c r="AR110" s="26" t="s">
        <v>300</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300</v>
      </c>
      <c r="BM110" s="26" t="s">
        <v>4241</v>
      </c>
    </row>
    <row r="111" spans="2:65" s="1" customFormat="1" ht="25.5" customHeight="1">
      <c r="B111" s="48"/>
      <c r="C111" s="236" t="s">
        <v>260</v>
      </c>
      <c r="D111" s="236" t="s">
        <v>210</v>
      </c>
      <c r="E111" s="237" t="s">
        <v>4242</v>
      </c>
      <c r="F111" s="238" t="s">
        <v>4243</v>
      </c>
      <c r="G111" s="239" t="s">
        <v>269</v>
      </c>
      <c r="H111" s="240">
        <v>44</v>
      </c>
      <c r="I111" s="241"/>
      <c r="J111" s="242">
        <f>ROUND(I111*H111,2)</f>
        <v>0</v>
      </c>
      <c r="K111" s="238" t="s">
        <v>214</v>
      </c>
      <c r="L111" s="74"/>
      <c r="M111" s="243" t="s">
        <v>22</v>
      </c>
      <c r="N111" s="244" t="s">
        <v>47</v>
      </c>
      <c r="O111" s="49"/>
      <c r="P111" s="245">
        <f>O111*H111</f>
        <v>0</v>
      </c>
      <c r="Q111" s="245">
        <v>0.0009</v>
      </c>
      <c r="R111" s="245">
        <f>Q111*H111</f>
        <v>0.039599999999999996</v>
      </c>
      <c r="S111" s="245">
        <v>0</v>
      </c>
      <c r="T111" s="246">
        <f>S111*H111</f>
        <v>0</v>
      </c>
      <c r="AR111" s="26" t="s">
        <v>300</v>
      </c>
      <c r="AT111" s="26" t="s">
        <v>210</v>
      </c>
      <c r="AU111" s="26" t="s">
        <v>85</v>
      </c>
      <c r="AY111" s="26" t="s">
        <v>208</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300</v>
      </c>
      <c r="BM111" s="26" t="s">
        <v>4244</v>
      </c>
    </row>
    <row r="112" spans="2:65" s="1" customFormat="1" ht="25.5" customHeight="1">
      <c r="B112" s="48"/>
      <c r="C112" s="236" t="s">
        <v>266</v>
      </c>
      <c r="D112" s="236" t="s">
        <v>210</v>
      </c>
      <c r="E112" s="237" t="s">
        <v>4245</v>
      </c>
      <c r="F112" s="238" t="s">
        <v>4246</v>
      </c>
      <c r="G112" s="239" t="s">
        <v>269</v>
      </c>
      <c r="H112" s="240">
        <v>182</v>
      </c>
      <c r="I112" s="241"/>
      <c r="J112" s="242">
        <f>ROUND(I112*H112,2)</f>
        <v>0</v>
      </c>
      <c r="K112" s="238" t="s">
        <v>214</v>
      </c>
      <c r="L112" s="74"/>
      <c r="M112" s="243" t="s">
        <v>22</v>
      </c>
      <c r="N112" s="244" t="s">
        <v>47</v>
      </c>
      <c r="O112" s="49"/>
      <c r="P112" s="245">
        <f>O112*H112</f>
        <v>0</v>
      </c>
      <c r="Q112" s="245">
        <v>0.00589</v>
      </c>
      <c r="R112" s="245">
        <f>Q112*H112</f>
        <v>1.0719800000000002</v>
      </c>
      <c r="S112" s="245">
        <v>0</v>
      </c>
      <c r="T112" s="246">
        <f>S112*H112</f>
        <v>0</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4247</v>
      </c>
    </row>
    <row r="113" spans="2:65" s="1" customFormat="1" ht="25.5" customHeight="1">
      <c r="B113" s="48"/>
      <c r="C113" s="236" t="s">
        <v>272</v>
      </c>
      <c r="D113" s="236" t="s">
        <v>210</v>
      </c>
      <c r="E113" s="237" t="s">
        <v>4248</v>
      </c>
      <c r="F113" s="238" t="s">
        <v>4249</v>
      </c>
      <c r="G113" s="239" t="s">
        <v>269</v>
      </c>
      <c r="H113" s="240">
        <v>55</v>
      </c>
      <c r="I113" s="241"/>
      <c r="J113" s="242">
        <f>ROUND(I113*H113,2)</f>
        <v>0</v>
      </c>
      <c r="K113" s="238" t="s">
        <v>214</v>
      </c>
      <c r="L113" s="74"/>
      <c r="M113" s="243" t="s">
        <v>22</v>
      </c>
      <c r="N113" s="244" t="s">
        <v>47</v>
      </c>
      <c r="O113" s="49"/>
      <c r="P113" s="245">
        <f>O113*H113</f>
        <v>0</v>
      </c>
      <c r="Q113" s="245">
        <v>0.00372</v>
      </c>
      <c r="R113" s="245">
        <f>Q113*H113</f>
        <v>0.2046</v>
      </c>
      <c r="S113" s="245">
        <v>0</v>
      </c>
      <c r="T113" s="246">
        <f>S113*H113</f>
        <v>0</v>
      </c>
      <c r="AR113" s="26" t="s">
        <v>300</v>
      </c>
      <c r="AT113" s="26" t="s">
        <v>210</v>
      </c>
      <c r="AU113" s="26" t="s">
        <v>85</v>
      </c>
      <c r="AY113" s="26" t="s">
        <v>208</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300</v>
      </c>
      <c r="BM113" s="26" t="s">
        <v>4250</v>
      </c>
    </row>
    <row r="114" spans="2:65" s="1" customFormat="1" ht="25.5" customHeight="1">
      <c r="B114" s="48"/>
      <c r="C114" s="236" t="s">
        <v>277</v>
      </c>
      <c r="D114" s="236" t="s">
        <v>210</v>
      </c>
      <c r="E114" s="237" t="s">
        <v>4251</v>
      </c>
      <c r="F114" s="238" t="s">
        <v>4252</v>
      </c>
      <c r="G114" s="239" t="s">
        <v>227</v>
      </c>
      <c r="H114" s="240">
        <v>26</v>
      </c>
      <c r="I114" s="241"/>
      <c r="J114" s="242">
        <f>ROUND(I114*H114,2)</f>
        <v>0</v>
      </c>
      <c r="K114" s="238" t="s">
        <v>242</v>
      </c>
      <c r="L114" s="74"/>
      <c r="M114" s="243" t="s">
        <v>22</v>
      </c>
      <c r="N114" s="244" t="s">
        <v>47</v>
      </c>
      <c r="O114" s="49"/>
      <c r="P114" s="245">
        <f>O114*H114</f>
        <v>0</v>
      </c>
      <c r="Q114" s="245">
        <v>0.00034</v>
      </c>
      <c r="R114" s="245">
        <f>Q114*H114</f>
        <v>0.00884</v>
      </c>
      <c r="S114" s="245">
        <v>0</v>
      </c>
      <c r="T114" s="246">
        <f>S114*H114</f>
        <v>0</v>
      </c>
      <c r="AR114" s="26" t="s">
        <v>300</v>
      </c>
      <c r="AT114" s="26" t="s">
        <v>210</v>
      </c>
      <c r="AU114" s="26" t="s">
        <v>85</v>
      </c>
      <c r="AY114" s="26" t="s">
        <v>208</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300</v>
      </c>
      <c r="BM114" s="26" t="s">
        <v>4253</v>
      </c>
    </row>
    <row r="115" spans="2:65" s="1" customFormat="1" ht="16.5" customHeight="1">
      <c r="B115" s="48"/>
      <c r="C115" s="286" t="s">
        <v>284</v>
      </c>
      <c r="D115" s="286" t="s">
        <v>468</v>
      </c>
      <c r="E115" s="287" t="s">
        <v>4254</v>
      </c>
      <c r="F115" s="288" t="s">
        <v>4255</v>
      </c>
      <c r="G115" s="289" t="s">
        <v>227</v>
      </c>
      <c r="H115" s="290">
        <v>3</v>
      </c>
      <c r="I115" s="291"/>
      <c r="J115" s="292">
        <f>ROUND(I115*H115,2)</f>
        <v>0</v>
      </c>
      <c r="K115" s="288" t="s">
        <v>214</v>
      </c>
      <c r="L115" s="293"/>
      <c r="M115" s="294" t="s">
        <v>22</v>
      </c>
      <c r="N115" s="295" t="s">
        <v>47</v>
      </c>
      <c r="O115" s="49"/>
      <c r="P115" s="245">
        <f>O115*H115</f>
        <v>0</v>
      </c>
      <c r="Q115" s="245">
        <v>0.00014</v>
      </c>
      <c r="R115" s="245">
        <f>Q115*H115</f>
        <v>0.00041999999999999996</v>
      </c>
      <c r="S115" s="245">
        <v>0</v>
      </c>
      <c r="T115" s="246">
        <f>S115*H115</f>
        <v>0</v>
      </c>
      <c r="AR115" s="26" t="s">
        <v>559</v>
      </c>
      <c r="AT115" s="26" t="s">
        <v>468</v>
      </c>
      <c r="AU115" s="26" t="s">
        <v>85</v>
      </c>
      <c r="AY115" s="26" t="s">
        <v>208</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300</v>
      </c>
      <c r="BM115" s="26" t="s">
        <v>4256</v>
      </c>
    </row>
    <row r="116" spans="2:65" s="1" customFormat="1" ht="16.5" customHeight="1">
      <c r="B116" s="48"/>
      <c r="C116" s="286" t="s">
        <v>290</v>
      </c>
      <c r="D116" s="286" t="s">
        <v>468</v>
      </c>
      <c r="E116" s="287" t="s">
        <v>4257</v>
      </c>
      <c r="F116" s="288" t="s">
        <v>4258</v>
      </c>
      <c r="G116" s="289" t="s">
        <v>227</v>
      </c>
      <c r="H116" s="290">
        <v>3</v>
      </c>
      <c r="I116" s="291"/>
      <c r="J116" s="292">
        <f>ROUND(I116*H116,2)</f>
        <v>0</v>
      </c>
      <c r="K116" s="288" t="s">
        <v>214</v>
      </c>
      <c r="L116" s="293"/>
      <c r="M116" s="294" t="s">
        <v>22</v>
      </c>
      <c r="N116" s="295" t="s">
        <v>47</v>
      </c>
      <c r="O116" s="49"/>
      <c r="P116" s="245">
        <f>O116*H116</f>
        <v>0</v>
      </c>
      <c r="Q116" s="245">
        <v>0.00033</v>
      </c>
      <c r="R116" s="245">
        <f>Q116*H116</f>
        <v>0.00099</v>
      </c>
      <c r="S116" s="245">
        <v>0</v>
      </c>
      <c r="T116" s="246">
        <f>S116*H116</f>
        <v>0</v>
      </c>
      <c r="AR116" s="26" t="s">
        <v>559</v>
      </c>
      <c r="AT116" s="26" t="s">
        <v>468</v>
      </c>
      <c r="AU116" s="26" t="s">
        <v>85</v>
      </c>
      <c r="AY116" s="26" t="s">
        <v>208</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300</v>
      </c>
      <c r="BM116" s="26" t="s">
        <v>4259</v>
      </c>
    </row>
    <row r="117" spans="2:65" s="1" customFormat="1" ht="16.5" customHeight="1">
      <c r="B117" s="48"/>
      <c r="C117" s="286" t="s">
        <v>10</v>
      </c>
      <c r="D117" s="286" t="s">
        <v>468</v>
      </c>
      <c r="E117" s="287" t="s">
        <v>4260</v>
      </c>
      <c r="F117" s="288" t="s">
        <v>4261</v>
      </c>
      <c r="G117" s="289" t="s">
        <v>227</v>
      </c>
      <c r="H117" s="290">
        <v>4</v>
      </c>
      <c r="I117" s="291"/>
      <c r="J117" s="292">
        <f>ROUND(I117*H117,2)</f>
        <v>0</v>
      </c>
      <c r="K117" s="288" t="s">
        <v>214</v>
      </c>
      <c r="L117" s="293"/>
      <c r="M117" s="294" t="s">
        <v>22</v>
      </c>
      <c r="N117" s="295" t="s">
        <v>47</v>
      </c>
      <c r="O117" s="49"/>
      <c r="P117" s="245">
        <f>O117*H117</f>
        <v>0</v>
      </c>
      <c r="Q117" s="245">
        <v>0.0004</v>
      </c>
      <c r="R117" s="245">
        <f>Q117*H117</f>
        <v>0.0016</v>
      </c>
      <c r="S117" s="245">
        <v>0</v>
      </c>
      <c r="T117" s="246">
        <f>S117*H117</f>
        <v>0</v>
      </c>
      <c r="AR117" s="26" t="s">
        <v>559</v>
      </c>
      <c r="AT117" s="26" t="s">
        <v>468</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300</v>
      </c>
      <c r="BM117" s="26" t="s">
        <v>4262</v>
      </c>
    </row>
    <row r="118" spans="2:65" s="1" customFormat="1" ht="16.5" customHeight="1">
      <c r="B118" s="48"/>
      <c r="C118" s="236" t="s">
        <v>300</v>
      </c>
      <c r="D118" s="236" t="s">
        <v>210</v>
      </c>
      <c r="E118" s="237" t="s">
        <v>4263</v>
      </c>
      <c r="F118" s="238" t="s">
        <v>4264</v>
      </c>
      <c r="G118" s="239" t="s">
        <v>227</v>
      </c>
      <c r="H118" s="240">
        <v>3</v>
      </c>
      <c r="I118" s="241"/>
      <c r="J118" s="242">
        <f>ROUND(I118*H118,2)</f>
        <v>0</v>
      </c>
      <c r="K118" s="238" t="s">
        <v>214</v>
      </c>
      <c r="L118" s="74"/>
      <c r="M118" s="243" t="s">
        <v>22</v>
      </c>
      <c r="N118" s="244" t="s">
        <v>47</v>
      </c>
      <c r="O118" s="49"/>
      <c r="P118" s="245">
        <f>O118*H118</f>
        <v>0</v>
      </c>
      <c r="Q118" s="245">
        <v>0.00029</v>
      </c>
      <c r="R118" s="245">
        <f>Q118*H118</f>
        <v>0.00087</v>
      </c>
      <c r="S118" s="245">
        <v>0</v>
      </c>
      <c r="T118" s="246">
        <f>S118*H118</f>
        <v>0</v>
      </c>
      <c r="AR118" s="26" t="s">
        <v>300</v>
      </c>
      <c r="AT118" s="26" t="s">
        <v>210</v>
      </c>
      <c r="AU118" s="26" t="s">
        <v>85</v>
      </c>
      <c r="AY118" s="26" t="s">
        <v>208</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300</v>
      </c>
      <c r="BM118" s="26" t="s">
        <v>4265</v>
      </c>
    </row>
    <row r="119" spans="2:65" s="1" customFormat="1" ht="16.5" customHeight="1">
      <c r="B119" s="48"/>
      <c r="C119" s="236" t="s">
        <v>306</v>
      </c>
      <c r="D119" s="236" t="s">
        <v>210</v>
      </c>
      <c r="E119" s="237" t="s">
        <v>4266</v>
      </c>
      <c r="F119" s="238" t="s">
        <v>4267</v>
      </c>
      <c r="G119" s="239" t="s">
        <v>227</v>
      </c>
      <c r="H119" s="240">
        <v>2</v>
      </c>
      <c r="I119" s="241"/>
      <c r="J119" s="242">
        <f>ROUND(I119*H119,2)</f>
        <v>0</v>
      </c>
      <c r="K119" s="238" t="s">
        <v>22</v>
      </c>
      <c r="L119" s="74"/>
      <c r="M119" s="243" t="s">
        <v>22</v>
      </c>
      <c r="N119" s="244" t="s">
        <v>47</v>
      </c>
      <c r="O119" s="49"/>
      <c r="P119" s="245">
        <f>O119*H119</f>
        <v>0</v>
      </c>
      <c r="Q119" s="245">
        <v>0.00051</v>
      </c>
      <c r="R119" s="245">
        <f>Q119*H119</f>
        <v>0.00102</v>
      </c>
      <c r="S119" s="245">
        <v>0</v>
      </c>
      <c r="T119" s="246">
        <f>S119*H119</f>
        <v>0</v>
      </c>
      <c r="AR119" s="26" t="s">
        <v>300</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300</v>
      </c>
      <c r="BM119" s="26" t="s">
        <v>4268</v>
      </c>
    </row>
    <row r="120" spans="2:65" s="1" customFormat="1" ht="16.5" customHeight="1">
      <c r="B120" s="48"/>
      <c r="C120" s="236" t="s">
        <v>311</v>
      </c>
      <c r="D120" s="236" t="s">
        <v>210</v>
      </c>
      <c r="E120" s="237" t="s">
        <v>4269</v>
      </c>
      <c r="F120" s="238" t="s">
        <v>4270</v>
      </c>
      <c r="G120" s="239" t="s">
        <v>269</v>
      </c>
      <c r="H120" s="240">
        <v>505</v>
      </c>
      <c r="I120" s="241"/>
      <c r="J120" s="242">
        <f>ROUND(I120*H120,2)</f>
        <v>0</v>
      </c>
      <c r="K120" s="238" t="s">
        <v>214</v>
      </c>
      <c r="L120" s="74"/>
      <c r="M120" s="243" t="s">
        <v>22</v>
      </c>
      <c r="N120" s="244" t="s">
        <v>47</v>
      </c>
      <c r="O120" s="49"/>
      <c r="P120" s="245">
        <f>O120*H120</f>
        <v>0</v>
      </c>
      <c r="Q120" s="245">
        <v>0</v>
      </c>
      <c r="R120" s="245">
        <f>Q120*H120</f>
        <v>0</v>
      </c>
      <c r="S120" s="245">
        <v>0</v>
      </c>
      <c r="T120" s="246">
        <f>S120*H120</f>
        <v>0</v>
      </c>
      <c r="AR120" s="26" t="s">
        <v>300</v>
      </c>
      <c r="AT120" s="26" t="s">
        <v>210</v>
      </c>
      <c r="AU120" s="26" t="s">
        <v>85</v>
      </c>
      <c r="AY120" s="26" t="s">
        <v>208</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300</v>
      </c>
      <c r="BM120" s="26" t="s">
        <v>640</v>
      </c>
    </row>
    <row r="121" spans="2:47" s="1" customFormat="1" ht="13.5">
      <c r="B121" s="48"/>
      <c r="C121" s="76"/>
      <c r="D121" s="248" t="s">
        <v>216</v>
      </c>
      <c r="E121" s="76"/>
      <c r="F121" s="249" t="s">
        <v>4271</v>
      </c>
      <c r="G121" s="76"/>
      <c r="H121" s="76"/>
      <c r="I121" s="206"/>
      <c r="J121" s="76"/>
      <c r="K121" s="76"/>
      <c r="L121" s="74"/>
      <c r="M121" s="250"/>
      <c r="N121" s="49"/>
      <c r="O121" s="49"/>
      <c r="P121" s="49"/>
      <c r="Q121" s="49"/>
      <c r="R121" s="49"/>
      <c r="S121" s="49"/>
      <c r="T121" s="97"/>
      <c r="AT121" s="26" t="s">
        <v>216</v>
      </c>
      <c r="AU121" s="26" t="s">
        <v>85</v>
      </c>
    </row>
    <row r="122" spans="2:51" s="12" customFormat="1" ht="13.5">
      <c r="B122" s="251"/>
      <c r="C122" s="252"/>
      <c r="D122" s="248" t="s">
        <v>218</v>
      </c>
      <c r="E122" s="253" t="s">
        <v>22</v>
      </c>
      <c r="F122" s="254" t="s">
        <v>4272</v>
      </c>
      <c r="G122" s="252"/>
      <c r="H122" s="255">
        <v>25</v>
      </c>
      <c r="I122" s="256"/>
      <c r="J122" s="252"/>
      <c r="K122" s="252"/>
      <c r="L122" s="257"/>
      <c r="M122" s="258"/>
      <c r="N122" s="259"/>
      <c r="O122" s="259"/>
      <c r="P122" s="259"/>
      <c r="Q122" s="259"/>
      <c r="R122" s="259"/>
      <c r="S122" s="259"/>
      <c r="T122" s="260"/>
      <c r="AT122" s="261" t="s">
        <v>218</v>
      </c>
      <c r="AU122" s="261" t="s">
        <v>85</v>
      </c>
      <c r="AV122" s="12" t="s">
        <v>85</v>
      </c>
      <c r="AW122" s="12" t="s">
        <v>39</v>
      </c>
      <c r="AX122" s="12" t="s">
        <v>76</v>
      </c>
      <c r="AY122" s="261" t="s">
        <v>208</v>
      </c>
    </row>
    <row r="123" spans="2:51" s="12" customFormat="1" ht="13.5">
      <c r="B123" s="251"/>
      <c r="C123" s="252"/>
      <c r="D123" s="248" t="s">
        <v>218</v>
      </c>
      <c r="E123" s="253" t="s">
        <v>22</v>
      </c>
      <c r="F123" s="254" t="s">
        <v>4273</v>
      </c>
      <c r="G123" s="252"/>
      <c r="H123" s="255">
        <v>100</v>
      </c>
      <c r="I123" s="256"/>
      <c r="J123" s="252"/>
      <c r="K123" s="252"/>
      <c r="L123" s="257"/>
      <c r="M123" s="258"/>
      <c r="N123" s="259"/>
      <c r="O123" s="259"/>
      <c r="P123" s="259"/>
      <c r="Q123" s="259"/>
      <c r="R123" s="259"/>
      <c r="S123" s="259"/>
      <c r="T123" s="260"/>
      <c r="AT123" s="261" t="s">
        <v>218</v>
      </c>
      <c r="AU123" s="261" t="s">
        <v>85</v>
      </c>
      <c r="AV123" s="12" t="s">
        <v>85</v>
      </c>
      <c r="AW123" s="12" t="s">
        <v>39</v>
      </c>
      <c r="AX123" s="12" t="s">
        <v>76</v>
      </c>
      <c r="AY123" s="261" t="s">
        <v>208</v>
      </c>
    </row>
    <row r="124" spans="2:51" s="12" customFormat="1" ht="13.5">
      <c r="B124" s="251"/>
      <c r="C124" s="252"/>
      <c r="D124" s="248" t="s">
        <v>218</v>
      </c>
      <c r="E124" s="253" t="s">
        <v>22</v>
      </c>
      <c r="F124" s="254" t="s">
        <v>4274</v>
      </c>
      <c r="G124" s="252"/>
      <c r="H124" s="255">
        <v>380</v>
      </c>
      <c r="I124" s="256"/>
      <c r="J124" s="252"/>
      <c r="K124" s="252"/>
      <c r="L124" s="257"/>
      <c r="M124" s="258"/>
      <c r="N124" s="259"/>
      <c r="O124" s="259"/>
      <c r="P124" s="259"/>
      <c r="Q124" s="259"/>
      <c r="R124" s="259"/>
      <c r="S124" s="259"/>
      <c r="T124" s="260"/>
      <c r="AT124" s="261" t="s">
        <v>218</v>
      </c>
      <c r="AU124" s="261" t="s">
        <v>85</v>
      </c>
      <c r="AV124" s="12" t="s">
        <v>85</v>
      </c>
      <c r="AW124" s="12" t="s">
        <v>39</v>
      </c>
      <c r="AX124" s="12" t="s">
        <v>76</v>
      </c>
      <c r="AY124" s="261" t="s">
        <v>208</v>
      </c>
    </row>
    <row r="125" spans="2:51" s="13" customFormat="1" ht="13.5">
      <c r="B125" s="262"/>
      <c r="C125" s="263"/>
      <c r="D125" s="248" t="s">
        <v>218</v>
      </c>
      <c r="E125" s="264" t="s">
        <v>22</v>
      </c>
      <c r="F125" s="265" t="s">
        <v>259</v>
      </c>
      <c r="G125" s="263"/>
      <c r="H125" s="266">
        <v>505</v>
      </c>
      <c r="I125" s="267"/>
      <c r="J125" s="263"/>
      <c r="K125" s="263"/>
      <c r="L125" s="268"/>
      <c r="M125" s="269"/>
      <c r="N125" s="270"/>
      <c r="O125" s="270"/>
      <c r="P125" s="270"/>
      <c r="Q125" s="270"/>
      <c r="R125" s="270"/>
      <c r="S125" s="270"/>
      <c r="T125" s="271"/>
      <c r="AT125" s="272" t="s">
        <v>218</v>
      </c>
      <c r="AU125" s="272" t="s">
        <v>85</v>
      </c>
      <c r="AV125" s="13" t="s">
        <v>121</v>
      </c>
      <c r="AW125" s="13" t="s">
        <v>39</v>
      </c>
      <c r="AX125" s="13" t="s">
        <v>18</v>
      </c>
      <c r="AY125" s="272" t="s">
        <v>208</v>
      </c>
    </row>
    <row r="126" spans="2:65" s="1" customFormat="1" ht="16.5" customHeight="1">
      <c r="B126" s="48"/>
      <c r="C126" s="236" t="s">
        <v>315</v>
      </c>
      <c r="D126" s="236" t="s">
        <v>210</v>
      </c>
      <c r="E126" s="237" t="s">
        <v>4275</v>
      </c>
      <c r="F126" s="238" t="s">
        <v>4276</v>
      </c>
      <c r="G126" s="239" t="s">
        <v>269</v>
      </c>
      <c r="H126" s="240">
        <v>70</v>
      </c>
      <c r="I126" s="241"/>
      <c r="J126" s="242">
        <f>ROUND(I126*H126,2)</f>
        <v>0</v>
      </c>
      <c r="K126" s="238" t="s">
        <v>214</v>
      </c>
      <c r="L126" s="74"/>
      <c r="M126" s="243" t="s">
        <v>22</v>
      </c>
      <c r="N126" s="244" t="s">
        <v>47</v>
      </c>
      <c r="O126" s="49"/>
      <c r="P126" s="245">
        <f>O126*H126</f>
        <v>0</v>
      </c>
      <c r="Q126" s="245">
        <v>0</v>
      </c>
      <c r="R126" s="245">
        <f>Q126*H126</f>
        <v>0</v>
      </c>
      <c r="S126" s="245">
        <v>0</v>
      </c>
      <c r="T126" s="246">
        <f>S126*H126</f>
        <v>0</v>
      </c>
      <c r="AR126" s="26" t="s">
        <v>300</v>
      </c>
      <c r="AT126" s="26" t="s">
        <v>210</v>
      </c>
      <c r="AU126" s="26" t="s">
        <v>85</v>
      </c>
      <c r="AY126" s="26" t="s">
        <v>208</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300</v>
      </c>
      <c r="BM126" s="26" t="s">
        <v>4277</v>
      </c>
    </row>
    <row r="127" spans="2:47" s="1" customFormat="1" ht="13.5">
      <c r="B127" s="48"/>
      <c r="C127" s="76"/>
      <c r="D127" s="248" t="s">
        <v>216</v>
      </c>
      <c r="E127" s="76"/>
      <c r="F127" s="249" t="s">
        <v>4271</v>
      </c>
      <c r="G127" s="76"/>
      <c r="H127" s="76"/>
      <c r="I127" s="206"/>
      <c r="J127" s="76"/>
      <c r="K127" s="76"/>
      <c r="L127" s="74"/>
      <c r="M127" s="250"/>
      <c r="N127" s="49"/>
      <c r="O127" s="49"/>
      <c r="P127" s="49"/>
      <c r="Q127" s="49"/>
      <c r="R127" s="49"/>
      <c r="S127" s="49"/>
      <c r="T127" s="97"/>
      <c r="AT127" s="26" t="s">
        <v>216</v>
      </c>
      <c r="AU127" s="26" t="s">
        <v>85</v>
      </c>
    </row>
    <row r="128" spans="2:51" s="12" customFormat="1" ht="13.5">
      <c r="B128" s="251"/>
      <c r="C128" s="252"/>
      <c r="D128" s="248" t="s">
        <v>218</v>
      </c>
      <c r="E128" s="253" t="s">
        <v>22</v>
      </c>
      <c r="F128" s="254" t="s">
        <v>769</v>
      </c>
      <c r="G128" s="252"/>
      <c r="H128" s="255">
        <v>55</v>
      </c>
      <c r="I128" s="256"/>
      <c r="J128" s="252"/>
      <c r="K128" s="252"/>
      <c r="L128" s="257"/>
      <c r="M128" s="258"/>
      <c r="N128" s="259"/>
      <c r="O128" s="259"/>
      <c r="P128" s="259"/>
      <c r="Q128" s="259"/>
      <c r="R128" s="259"/>
      <c r="S128" s="259"/>
      <c r="T128" s="260"/>
      <c r="AT128" s="261" t="s">
        <v>218</v>
      </c>
      <c r="AU128" s="261" t="s">
        <v>85</v>
      </c>
      <c r="AV128" s="12" t="s">
        <v>85</v>
      </c>
      <c r="AW128" s="12" t="s">
        <v>39</v>
      </c>
      <c r="AX128" s="12" t="s">
        <v>76</v>
      </c>
      <c r="AY128" s="261" t="s">
        <v>208</v>
      </c>
    </row>
    <row r="129" spans="2:51" s="12" customFormat="1" ht="13.5">
      <c r="B129" s="251"/>
      <c r="C129" s="252"/>
      <c r="D129" s="248" t="s">
        <v>218</v>
      </c>
      <c r="E129" s="253" t="s">
        <v>22</v>
      </c>
      <c r="F129" s="254" t="s">
        <v>10</v>
      </c>
      <c r="G129" s="252"/>
      <c r="H129" s="255">
        <v>15</v>
      </c>
      <c r="I129" s="256"/>
      <c r="J129" s="252"/>
      <c r="K129" s="252"/>
      <c r="L129" s="257"/>
      <c r="M129" s="258"/>
      <c r="N129" s="259"/>
      <c r="O129" s="259"/>
      <c r="P129" s="259"/>
      <c r="Q129" s="259"/>
      <c r="R129" s="259"/>
      <c r="S129" s="259"/>
      <c r="T129" s="260"/>
      <c r="AT129" s="261" t="s">
        <v>218</v>
      </c>
      <c r="AU129" s="261" t="s">
        <v>85</v>
      </c>
      <c r="AV129" s="12" t="s">
        <v>85</v>
      </c>
      <c r="AW129" s="12" t="s">
        <v>39</v>
      </c>
      <c r="AX129" s="12" t="s">
        <v>76</v>
      </c>
      <c r="AY129" s="261" t="s">
        <v>208</v>
      </c>
    </row>
    <row r="130" spans="2:51" s="13" customFormat="1" ht="13.5">
      <c r="B130" s="262"/>
      <c r="C130" s="263"/>
      <c r="D130" s="248" t="s">
        <v>218</v>
      </c>
      <c r="E130" s="264" t="s">
        <v>22</v>
      </c>
      <c r="F130" s="265" t="s">
        <v>259</v>
      </c>
      <c r="G130" s="263"/>
      <c r="H130" s="266">
        <v>70</v>
      </c>
      <c r="I130" s="267"/>
      <c r="J130" s="263"/>
      <c r="K130" s="263"/>
      <c r="L130" s="268"/>
      <c r="M130" s="269"/>
      <c r="N130" s="270"/>
      <c r="O130" s="270"/>
      <c r="P130" s="270"/>
      <c r="Q130" s="270"/>
      <c r="R130" s="270"/>
      <c r="S130" s="270"/>
      <c r="T130" s="271"/>
      <c r="AT130" s="272" t="s">
        <v>218</v>
      </c>
      <c r="AU130" s="272" t="s">
        <v>85</v>
      </c>
      <c r="AV130" s="13" t="s">
        <v>121</v>
      </c>
      <c r="AW130" s="13" t="s">
        <v>39</v>
      </c>
      <c r="AX130" s="13" t="s">
        <v>18</v>
      </c>
      <c r="AY130" s="272" t="s">
        <v>208</v>
      </c>
    </row>
    <row r="131" spans="2:65" s="1" customFormat="1" ht="16.5" customHeight="1">
      <c r="B131" s="48"/>
      <c r="C131" s="236" t="s">
        <v>320</v>
      </c>
      <c r="D131" s="236" t="s">
        <v>210</v>
      </c>
      <c r="E131" s="237" t="s">
        <v>4278</v>
      </c>
      <c r="F131" s="238" t="s">
        <v>4279</v>
      </c>
      <c r="G131" s="239" t="s">
        <v>318</v>
      </c>
      <c r="H131" s="240">
        <v>5</v>
      </c>
      <c r="I131" s="241"/>
      <c r="J131" s="242">
        <f>ROUND(I131*H131,2)</f>
        <v>0</v>
      </c>
      <c r="K131" s="238" t="s">
        <v>22</v>
      </c>
      <c r="L131" s="74"/>
      <c r="M131" s="243" t="s">
        <v>22</v>
      </c>
      <c r="N131" s="244" t="s">
        <v>47</v>
      </c>
      <c r="O131" s="49"/>
      <c r="P131" s="245">
        <f>O131*H131</f>
        <v>0</v>
      </c>
      <c r="Q131" s="245">
        <v>0.00236</v>
      </c>
      <c r="R131" s="245">
        <f>Q131*H131</f>
        <v>0.011800000000000001</v>
      </c>
      <c r="S131" s="245">
        <v>0</v>
      </c>
      <c r="T131" s="246">
        <f>S131*H131</f>
        <v>0</v>
      </c>
      <c r="AR131" s="26" t="s">
        <v>300</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300</v>
      </c>
      <c r="BM131" s="26" t="s">
        <v>4280</v>
      </c>
    </row>
    <row r="132" spans="2:65" s="1" customFormat="1" ht="25.5" customHeight="1">
      <c r="B132" s="48"/>
      <c r="C132" s="286" t="s">
        <v>9</v>
      </c>
      <c r="D132" s="286" t="s">
        <v>468</v>
      </c>
      <c r="E132" s="287" t="s">
        <v>4281</v>
      </c>
      <c r="F132" s="288" t="s">
        <v>4282</v>
      </c>
      <c r="G132" s="289" t="s">
        <v>318</v>
      </c>
      <c r="H132" s="290">
        <v>5</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559</v>
      </c>
      <c r="AT132" s="26" t="s">
        <v>468</v>
      </c>
      <c r="AU132" s="26" t="s">
        <v>85</v>
      </c>
      <c r="AY132" s="26" t="s">
        <v>208</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300</v>
      </c>
      <c r="BM132" s="26" t="s">
        <v>4283</v>
      </c>
    </row>
    <row r="133" spans="2:65" s="1" customFormat="1" ht="25.5" customHeight="1">
      <c r="B133" s="48"/>
      <c r="C133" s="286" t="s">
        <v>327</v>
      </c>
      <c r="D133" s="286" t="s">
        <v>468</v>
      </c>
      <c r="E133" s="287" t="s">
        <v>4284</v>
      </c>
      <c r="F133" s="288" t="s">
        <v>4285</v>
      </c>
      <c r="G133" s="289" t="s">
        <v>318</v>
      </c>
      <c r="H133" s="290">
        <v>1</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559</v>
      </c>
      <c r="AT133" s="26" t="s">
        <v>468</v>
      </c>
      <c r="AU133" s="26" t="s">
        <v>85</v>
      </c>
      <c r="AY133" s="26" t="s">
        <v>208</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300</v>
      </c>
      <c r="BM133" s="26" t="s">
        <v>4286</v>
      </c>
    </row>
    <row r="134" spans="2:65" s="1" customFormat="1" ht="16.5" customHeight="1">
      <c r="B134" s="48"/>
      <c r="C134" s="286" t="s">
        <v>331</v>
      </c>
      <c r="D134" s="286" t="s">
        <v>468</v>
      </c>
      <c r="E134" s="287" t="s">
        <v>4287</v>
      </c>
      <c r="F134" s="288" t="s">
        <v>4288</v>
      </c>
      <c r="G134" s="289" t="s">
        <v>263</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559</v>
      </c>
      <c r="AT134" s="26" t="s">
        <v>468</v>
      </c>
      <c r="AU134" s="26" t="s">
        <v>85</v>
      </c>
      <c r="AY134" s="26" t="s">
        <v>208</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300</v>
      </c>
      <c r="BM134" s="26" t="s">
        <v>4289</v>
      </c>
    </row>
    <row r="135" spans="2:65" s="1" customFormat="1" ht="16.5" customHeight="1">
      <c r="B135" s="48"/>
      <c r="C135" s="236" t="s">
        <v>337</v>
      </c>
      <c r="D135" s="236" t="s">
        <v>210</v>
      </c>
      <c r="E135" s="237" t="s">
        <v>4290</v>
      </c>
      <c r="F135" s="238" t="s">
        <v>4052</v>
      </c>
      <c r="G135" s="239" t="s">
        <v>263</v>
      </c>
      <c r="H135" s="240">
        <v>1</v>
      </c>
      <c r="I135" s="241"/>
      <c r="J135" s="242">
        <f>ROUND(I135*H135,2)</f>
        <v>0</v>
      </c>
      <c r="K135" s="238" t="s">
        <v>22</v>
      </c>
      <c r="L135" s="74"/>
      <c r="M135" s="243" t="s">
        <v>22</v>
      </c>
      <c r="N135" s="244" t="s">
        <v>47</v>
      </c>
      <c r="O135" s="49"/>
      <c r="P135" s="245">
        <f>O135*H135</f>
        <v>0</v>
      </c>
      <c r="Q135" s="245">
        <v>0</v>
      </c>
      <c r="R135" s="245">
        <f>Q135*H135</f>
        <v>0</v>
      </c>
      <c r="S135" s="245">
        <v>0</v>
      </c>
      <c r="T135" s="246">
        <f>S135*H135</f>
        <v>0</v>
      </c>
      <c r="AR135" s="26" t="s">
        <v>300</v>
      </c>
      <c r="AT135" s="26" t="s">
        <v>210</v>
      </c>
      <c r="AU135" s="26" t="s">
        <v>85</v>
      </c>
      <c r="AY135" s="26" t="s">
        <v>208</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300</v>
      </c>
      <c r="BM135" s="26" t="s">
        <v>4291</v>
      </c>
    </row>
    <row r="136" spans="2:65" s="1" customFormat="1" ht="16.5" customHeight="1">
      <c r="B136" s="48"/>
      <c r="C136" s="236" t="s">
        <v>343</v>
      </c>
      <c r="D136" s="236" t="s">
        <v>210</v>
      </c>
      <c r="E136" s="237" t="s">
        <v>4292</v>
      </c>
      <c r="F136" s="238" t="s">
        <v>4054</v>
      </c>
      <c r="G136" s="239" t="s">
        <v>2043</v>
      </c>
      <c r="H136" s="307"/>
      <c r="I136" s="241"/>
      <c r="J136" s="242">
        <f>ROUND(I136*H136,2)</f>
        <v>0</v>
      </c>
      <c r="K136" s="238" t="s">
        <v>22</v>
      </c>
      <c r="L136" s="74"/>
      <c r="M136" s="243" t="s">
        <v>22</v>
      </c>
      <c r="N136" s="244" t="s">
        <v>47</v>
      </c>
      <c r="O136" s="49"/>
      <c r="P136" s="245">
        <f>O136*H136</f>
        <v>0</v>
      </c>
      <c r="Q136" s="245">
        <v>0</v>
      </c>
      <c r="R136" s="245">
        <f>Q136*H136</f>
        <v>0</v>
      </c>
      <c r="S136" s="245">
        <v>0</v>
      </c>
      <c r="T136" s="246">
        <f>S136*H136</f>
        <v>0</v>
      </c>
      <c r="AR136" s="26" t="s">
        <v>300</v>
      </c>
      <c r="AT136" s="26" t="s">
        <v>210</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300</v>
      </c>
      <c r="BM136" s="26" t="s">
        <v>4293</v>
      </c>
    </row>
    <row r="137" spans="2:65" s="1" customFormat="1" ht="16.5" customHeight="1">
      <c r="B137" s="48"/>
      <c r="C137" s="236" t="s">
        <v>348</v>
      </c>
      <c r="D137" s="236" t="s">
        <v>210</v>
      </c>
      <c r="E137" s="237" t="s">
        <v>4294</v>
      </c>
      <c r="F137" s="238" t="s">
        <v>4050</v>
      </c>
      <c r="G137" s="239" t="s">
        <v>2043</v>
      </c>
      <c r="H137" s="307"/>
      <c r="I137" s="241"/>
      <c r="J137" s="242">
        <f>ROUND(I137*H137,2)</f>
        <v>0</v>
      </c>
      <c r="K137" s="238" t="s">
        <v>22</v>
      </c>
      <c r="L137" s="74"/>
      <c r="M137" s="243" t="s">
        <v>22</v>
      </c>
      <c r="N137" s="244" t="s">
        <v>47</v>
      </c>
      <c r="O137" s="49"/>
      <c r="P137" s="245">
        <f>O137*H137</f>
        <v>0</v>
      </c>
      <c r="Q137" s="245">
        <v>0</v>
      </c>
      <c r="R137" s="245">
        <f>Q137*H137</f>
        <v>0</v>
      </c>
      <c r="S137" s="245">
        <v>0</v>
      </c>
      <c r="T137" s="246">
        <f>S137*H137</f>
        <v>0</v>
      </c>
      <c r="AR137" s="26" t="s">
        <v>300</v>
      </c>
      <c r="AT137" s="26" t="s">
        <v>210</v>
      </c>
      <c r="AU137" s="26" t="s">
        <v>85</v>
      </c>
      <c r="AY137" s="26" t="s">
        <v>208</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300</v>
      </c>
      <c r="BM137" s="26" t="s">
        <v>4295</v>
      </c>
    </row>
    <row r="138" spans="2:65" s="1" customFormat="1" ht="38.25" customHeight="1">
      <c r="B138" s="48"/>
      <c r="C138" s="236" t="s">
        <v>353</v>
      </c>
      <c r="D138" s="236" t="s">
        <v>210</v>
      </c>
      <c r="E138" s="237" t="s">
        <v>2284</v>
      </c>
      <c r="F138" s="238" t="s">
        <v>2285</v>
      </c>
      <c r="G138" s="239" t="s">
        <v>2043</v>
      </c>
      <c r="H138" s="307"/>
      <c r="I138" s="241"/>
      <c r="J138" s="242">
        <f>ROUND(I138*H138,2)</f>
        <v>0</v>
      </c>
      <c r="K138" s="238" t="s">
        <v>214</v>
      </c>
      <c r="L138" s="74"/>
      <c r="M138" s="243" t="s">
        <v>22</v>
      </c>
      <c r="N138" s="244" t="s">
        <v>47</v>
      </c>
      <c r="O138" s="49"/>
      <c r="P138" s="245">
        <f>O138*H138</f>
        <v>0</v>
      </c>
      <c r="Q138" s="245">
        <v>0</v>
      </c>
      <c r="R138" s="245">
        <f>Q138*H138</f>
        <v>0</v>
      </c>
      <c r="S138" s="245">
        <v>0</v>
      </c>
      <c r="T138" s="246">
        <f>S138*H138</f>
        <v>0</v>
      </c>
      <c r="AR138" s="26" t="s">
        <v>300</v>
      </c>
      <c r="AT138" s="26" t="s">
        <v>210</v>
      </c>
      <c r="AU138" s="26" t="s">
        <v>85</v>
      </c>
      <c r="AY138" s="26" t="s">
        <v>208</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300</v>
      </c>
      <c r="BM138" s="26" t="s">
        <v>4296</v>
      </c>
    </row>
    <row r="139" spans="2:47" s="1" customFormat="1" ht="13.5">
      <c r="B139" s="48"/>
      <c r="C139" s="76"/>
      <c r="D139" s="248" t="s">
        <v>216</v>
      </c>
      <c r="E139" s="76"/>
      <c r="F139" s="249" t="s">
        <v>2045</v>
      </c>
      <c r="G139" s="76"/>
      <c r="H139" s="76"/>
      <c r="I139" s="206"/>
      <c r="J139" s="76"/>
      <c r="K139" s="76"/>
      <c r="L139" s="74"/>
      <c r="M139" s="283"/>
      <c r="N139" s="284"/>
      <c r="O139" s="284"/>
      <c r="P139" s="284"/>
      <c r="Q139" s="284"/>
      <c r="R139" s="284"/>
      <c r="S139" s="284"/>
      <c r="T139" s="285"/>
      <c r="AT139" s="26" t="s">
        <v>216</v>
      </c>
      <c r="AU139" s="26" t="s">
        <v>85</v>
      </c>
    </row>
    <row r="140" spans="2:12" s="1" customFormat="1" ht="6.95" customHeight="1">
      <c r="B140" s="69"/>
      <c r="C140" s="70"/>
      <c r="D140" s="70"/>
      <c r="E140" s="70"/>
      <c r="F140" s="70"/>
      <c r="G140" s="70"/>
      <c r="H140" s="70"/>
      <c r="I140" s="181"/>
      <c r="J140" s="70"/>
      <c r="K140" s="70"/>
      <c r="L140" s="74"/>
    </row>
  </sheetData>
  <sheetProtection password="CC35" sheet="1" objects="1" scenarios="1" formatColumns="0" formatRows="0" autoFilter="0"/>
  <autoFilter ref="C91:K139"/>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174</v>
      </c>
      <c r="G1" s="154" t="s">
        <v>175</v>
      </c>
      <c r="H1" s="154"/>
      <c r="I1" s="155"/>
      <c r="J1" s="154" t="s">
        <v>176</v>
      </c>
      <c r="K1" s="153" t="s">
        <v>177</v>
      </c>
      <c r="L1" s="154" t="s">
        <v>178</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114</v>
      </c>
    </row>
    <row r="3" spans="2:46" ht="6.95" customHeight="1">
      <c r="B3" s="27"/>
      <c r="C3" s="28"/>
      <c r="D3" s="28"/>
      <c r="E3" s="28"/>
      <c r="F3" s="28"/>
      <c r="G3" s="28"/>
      <c r="H3" s="28"/>
      <c r="I3" s="156"/>
      <c r="J3" s="28"/>
      <c r="K3" s="29"/>
      <c r="AT3" s="26" t="s">
        <v>85</v>
      </c>
    </row>
    <row r="4" spans="2:46" ht="36.95" customHeight="1">
      <c r="B4" s="30"/>
      <c r="C4" s="31"/>
      <c r="D4" s="32" t="s">
        <v>179</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180</v>
      </c>
      <c r="E8" s="31"/>
      <c r="F8" s="31"/>
      <c r="G8" s="31"/>
      <c r="H8" s="31"/>
      <c r="I8" s="157"/>
      <c r="J8" s="31"/>
      <c r="K8" s="33"/>
    </row>
    <row r="9" spans="2:11" ht="16.5" customHeight="1">
      <c r="B9" s="30"/>
      <c r="C9" s="31"/>
      <c r="D9" s="31"/>
      <c r="E9" s="158" t="s">
        <v>3644</v>
      </c>
      <c r="F9" s="31"/>
      <c r="G9" s="31"/>
      <c r="H9" s="31"/>
      <c r="I9" s="157"/>
      <c r="J9" s="31"/>
      <c r="K9" s="33"/>
    </row>
    <row r="10" spans="2:11" ht="13.5">
      <c r="B10" s="30"/>
      <c r="C10" s="31"/>
      <c r="D10" s="42" t="s">
        <v>3645</v>
      </c>
      <c r="E10" s="31"/>
      <c r="F10" s="31"/>
      <c r="G10" s="31"/>
      <c r="H10" s="31"/>
      <c r="I10" s="157"/>
      <c r="J10" s="31"/>
      <c r="K10" s="33"/>
    </row>
    <row r="11" spans="2:11" s="1" customFormat="1" ht="16.5" customHeight="1">
      <c r="B11" s="48"/>
      <c r="C11" s="49"/>
      <c r="D11" s="49"/>
      <c r="E11" s="57" t="s">
        <v>3977</v>
      </c>
      <c r="F11" s="49"/>
      <c r="G11" s="49"/>
      <c r="H11" s="49"/>
      <c r="I11" s="159"/>
      <c r="J11" s="49"/>
      <c r="K11" s="53"/>
    </row>
    <row r="12" spans="2:11" s="1" customFormat="1" ht="13.5">
      <c r="B12" s="48"/>
      <c r="C12" s="49"/>
      <c r="D12" s="42" t="s">
        <v>3978</v>
      </c>
      <c r="E12" s="49"/>
      <c r="F12" s="49"/>
      <c r="G12" s="49"/>
      <c r="H12" s="49"/>
      <c r="I12" s="159"/>
      <c r="J12" s="49"/>
      <c r="K12" s="53"/>
    </row>
    <row r="13" spans="2:11" s="1" customFormat="1" ht="36.95" customHeight="1">
      <c r="B13" s="48"/>
      <c r="C13" s="49"/>
      <c r="D13" s="49"/>
      <c r="E13" s="160" t="s">
        <v>4297</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23. 1. 2018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99.75" customHeight="1">
      <c r="B28" s="163"/>
      <c r="C28" s="164"/>
      <c r="D28" s="164"/>
      <c r="E28" s="46" t="s">
        <v>182</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ROUND(J94,2)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ROUND(SUM(BE94:BE196),2)</f>
        <v>0</v>
      </c>
      <c r="G34" s="49"/>
      <c r="H34" s="49"/>
      <c r="I34" s="173">
        <v>0.21</v>
      </c>
      <c r="J34" s="172">
        <f>ROUND(ROUND((SUM(BE94:BE196)),2)*I34,2)</f>
        <v>0</v>
      </c>
      <c r="K34" s="53"/>
    </row>
    <row r="35" spans="2:11" s="1" customFormat="1" ht="14.4" customHeight="1">
      <c r="B35" s="48"/>
      <c r="C35" s="49"/>
      <c r="D35" s="49"/>
      <c r="E35" s="57" t="s">
        <v>48</v>
      </c>
      <c r="F35" s="172">
        <f>ROUND(SUM(BF94:BF196),2)</f>
        <v>0</v>
      </c>
      <c r="G35" s="49"/>
      <c r="H35" s="49"/>
      <c r="I35" s="173">
        <v>0.15</v>
      </c>
      <c r="J35" s="172">
        <f>ROUND(ROUND((SUM(BF94:BF196)),2)*I35,2)</f>
        <v>0</v>
      </c>
      <c r="K35" s="53"/>
    </row>
    <row r="36" spans="2:11" s="1" customFormat="1" ht="14.4" customHeight="1" hidden="1">
      <c r="B36" s="48"/>
      <c r="C36" s="49"/>
      <c r="D36" s="49"/>
      <c r="E36" s="57" t="s">
        <v>49</v>
      </c>
      <c r="F36" s="172">
        <f>ROUND(SUM(BG94:BG196),2)</f>
        <v>0</v>
      </c>
      <c r="G36" s="49"/>
      <c r="H36" s="49"/>
      <c r="I36" s="173">
        <v>0.21</v>
      </c>
      <c r="J36" s="172">
        <v>0</v>
      </c>
      <c r="K36" s="53"/>
    </row>
    <row r="37" spans="2:11" s="1" customFormat="1" ht="14.4" customHeight="1" hidden="1">
      <c r="B37" s="48"/>
      <c r="C37" s="49"/>
      <c r="D37" s="49"/>
      <c r="E37" s="57" t="s">
        <v>50</v>
      </c>
      <c r="F37" s="172">
        <f>ROUND(SUM(BH94:BH196),2)</f>
        <v>0</v>
      </c>
      <c r="G37" s="49"/>
      <c r="H37" s="49"/>
      <c r="I37" s="173">
        <v>0.15</v>
      </c>
      <c r="J37" s="172">
        <v>0</v>
      </c>
      <c r="K37" s="53"/>
    </row>
    <row r="38" spans="2:11" s="1" customFormat="1" ht="14.4" customHeight="1" hidden="1">
      <c r="B38" s="48"/>
      <c r="C38" s="49"/>
      <c r="D38" s="49"/>
      <c r="E38" s="57" t="s">
        <v>51</v>
      </c>
      <c r="F38" s="172">
        <f>ROUND(SUM(BI94:BI196),2)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183</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180</v>
      </c>
      <c r="D50" s="31"/>
      <c r="E50" s="31"/>
      <c r="F50" s="31"/>
      <c r="G50" s="31"/>
      <c r="H50" s="31"/>
      <c r="I50" s="157"/>
      <c r="J50" s="31"/>
      <c r="K50" s="33"/>
    </row>
    <row r="51" spans="2:11" ht="16.5" customHeight="1">
      <c r="B51" s="30"/>
      <c r="C51" s="31"/>
      <c r="D51" s="31"/>
      <c r="E51" s="158" t="s">
        <v>3644</v>
      </c>
      <c r="F51" s="31"/>
      <c r="G51" s="31"/>
      <c r="H51" s="31"/>
      <c r="I51" s="157"/>
      <c r="J51" s="31"/>
      <c r="K51" s="33"/>
    </row>
    <row r="52" spans="2:11" ht="13.5">
      <c r="B52" s="30"/>
      <c r="C52" s="42" t="s">
        <v>3645</v>
      </c>
      <c r="D52" s="31"/>
      <c r="E52" s="31"/>
      <c r="F52" s="31"/>
      <c r="G52" s="31"/>
      <c r="H52" s="31"/>
      <c r="I52" s="157"/>
      <c r="J52" s="31"/>
      <c r="K52" s="33"/>
    </row>
    <row r="53" spans="2:11" s="1" customFormat="1" ht="16.5" customHeight="1">
      <c r="B53" s="48"/>
      <c r="C53" s="49"/>
      <c r="D53" s="49"/>
      <c r="E53" s="57" t="s">
        <v>3977</v>
      </c>
      <c r="F53" s="49"/>
      <c r="G53" s="49"/>
      <c r="H53" s="49"/>
      <c r="I53" s="159"/>
      <c r="J53" s="49"/>
      <c r="K53" s="53"/>
    </row>
    <row r="54" spans="2:11" s="1" customFormat="1" ht="14.4" customHeight="1">
      <c r="B54" s="48"/>
      <c r="C54" s="42" t="s">
        <v>3978</v>
      </c>
      <c r="D54" s="49"/>
      <c r="E54" s="49"/>
      <c r="F54" s="49"/>
      <c r="G54" s="49"/>
      <c r="H54" s="49"/>
      <c r="I54" s="159"/>
      <c r="J54" s="49"/>
      <c r="K54" s="53"/>
    </row>
    <row r="55" spans="2:11" s="1" customFormat="1" ht="17.25" customHeight="1">
      <c r="B55" s="48"/>
      <c r="C55" s="49"/>
      <c r="D55" s="49"/>
      <c r="E55" s="160" t="str">
        <f>E13</f>
        <v>O04.2.4. - O04.2.4. - Venkovní rozvody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23. 1. 2018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184</v>
      </c>
      <c r="D62" s="174"/>
      <c r="E62" s="174"/>
      <c r="F62" s="174"/>
      <c r="G62" s="174"/>
      <c r="H62" s="174"/>
      <c r="I62" s="188"/>
      <c r="J62" s="189" t="s">
        <v>185</v>
      </c>
      <c r="K62" s="190"/>
    </row>
    <row r="63" spans="2:11" s="1" customFormat="1" ht="10.3" customHeight="1">
      <c r="B63" s="48"/>
      <c r="C63" s="49"/>
      <c r="D63" s="49"/>
      <c r="E63" s="49"/>
      <c r="F63" s="49"/>
      <c r="G63" s="49"/>
      <c r="H63" s="49"/>
      <c r="I63" s="159"/>
      <c r="J63" s="49"/>
      <c r="K63" s="53"/>
    </row>
    <row r="64" spans="2:47" s="1" customFormat="1" ht="29.25" customHeight="1">
      <c r="B64" s="48"/>
      <c r="C64" s="191" t="s">
        <v>186</v>
      </c>
      <c r="D64" s="49"/>
      <c r="E64" s="49"/>
      <c r="F64" s="49"/>
      <c r="G64" s="49"/>
      <c r="H64" s="49"/>
      <c r="I64" s="159"/>
      <c r="J64" s="170">
        <f>J94</f>
        <v>0</v>
      </c>
      <c r="K64" s="53"/>
      <c r="AU64" s="26" t="s">
        <v>187</v>
      </c>
    </row>
    <row r="65" spans="2:11" s="8" customFormat="1" ht="24.95" customHeight="1">
      <c r="B65" s="192"/>
      <c r="C65" s="193"/>
      <c r="D65" s="194" t="s">
        <v>188</v>
      </c>
      <c r="E65" s="195"/>
      <c r="F65" s="195"/>
      <c r="G65" s="195"/>
      <c r="H65" s="195"/>
      <c r="I65" s="196"/>
      <c r="J65" s="197">
        <f>J95</f>
        <v>0</v>
      </c>
      <c r="K65" s="198"/>
    </row>
    <row r="66" spans="2:11" s="9" customFormat="1" ht="19.9" customHeight="1">
      <c r="B66" s="199"/>
      <c r="C66" s="200"/>
      <c r="D66" s="201" t="s">
        <v>189</v>
      </c>
      <c r="E66" s="202"/>
      <c r="F66" s="202"/>
      <c r="G66" s="202"/>
      <c r="H66" s="202"/>
      <c r="I66" s="203"/>
      <c r="J66" s="204">
        <f>J96</f>
        <v>0</v>
      </c>
      <c r="K66" s="205"/>
    </row>
    <row r="67" spans="2:11" s="9" customFormat="1" ht="19.9" customHeight="1">
      <c r="B67" s="199"/>
      <c r="C67" s="200"/>
      <c r="D67" s="201" t="s">
        <v>361</v>
      </c>
      <c r="E67" s="202"/>
      <c r="F67" s="202"/>
      <c r="G67" s="202"/>
      <c r="H67" s="202"/>
      <c r="I67" s="203"/>
      <c r="J67" s="204">
        <f>J138</f>
        <v>0</v>
      </c>
      <c r="K67" s="205"/>
    </row>
    <row r="68" spans="2:11" s="9" customFormat="1" ht="19.9" customHeight="1">
      <c r="B68" s="199"/>
      <c r="C68" s="200"/>
      <c r="D68" s="201" t="s">
        <v>3647</v>
      </c>
      <c r="E68" s="202"/>
      <c r="F68" s="202"/>
      <c r="G68" s="202"/>
      <c r="H68" s="202"/>
      <c r="I68" s="203"/>
      <c r="J68" s="204">
        <f>J144</f>
        <v>0</v>
      </c>
      <c r="K68" s="205"/>
    </row>
    <row r="69" spans="2:11" s="9" customFormat="1" ht="14.85" customHeight="1">
      <c r="B69" s="199"/>
      <c r="C69" s="200"/>
      <c r="D69" s="201" t="s">
        <v>4298</v>
      </c>
      <c r="E69" s="202"/>
      <c r="F69" s="202"/>
      <c r="G69" s="202"/>
      <c r="H69" s="202"/>
      <c r="I69" s="203"/>
      <c r="J69" s="204">
        <f>J178</f>
        <v>0</v>
      </c>
      <c r="K69" s="205"/>
    </row>
    <row r="70" spans="2:11" s="9" customFormat="1" ht="19.9" customHeight="1">
      <c r="B70" s="199"/>
      <c r="C70" s="200"/>
      <c r="D70" s="201" t="s">
        <v>190</v>
      </c>
      <c r="E70" s="202"/>
      <c r="F70" s="202"/>
      <c r="G70" s="202"/>
      <c r="H70" s="202"/>
      <c r="I70" s="203"/>
      <c r="J70" s="204">
        <f>J180</f>
        <v>0</v>
      </c>
      <c r="K70" s="205"/>
    </row>
    <row r="71" spans="2:11" s="1" customFormat="1" ht="21.8" customHeight="1">
      <c r="B71" s="48"/>
      <c r="C71" s="49"/>
      <c r="D71" s="49"/>
      <c r="E71" s="49"/>
      <c r="F71" s="49"/>
      <c r="G71" s="49"/>
      <c r="H71" s="49"/>
      <c r="I71" s="159"/>
      <c r="J71" s="49"/>
      <c r="K71" s="53"/>
    </row>
    <row r="72" spans="2:11" s="1" customFormat="1" ht="6.95" customHeight="1">
      <c r="B72" s="69"/>
      <c r="C72" s="70"/>
      <c r="D72" s="70"/>
      <c r="E72" s="70"/>
      <c r="F72" s="70"/>
      <c r="G72" s="70"/>
      <c r="H72" s="70"/>
      <c r="I72" s="181"/>
      <c r="J72" s="70"/>
      <c r="K72" s="71"/>
    </row>
    <row r="76" spans="2:12" s="1" customFormat="1" ht="6.95" customHeight="1">
      <c r="B76" s="72"/>
      <c r="C76" s="73"/>
      <c r="D76" s="73"/>
      <c r="E76" s="73"/>
      <c r="F76" s="73"/>
      <c r="G76" s="73"/>
      <c r="H76" s="73"/>
      <c r="I76" s="184"/>
      <c r="J76" s="73"/>
      <c r="K76" s="73"/>
      <c r="L76" s="74"/>
    </row>
    <row r="77" spans="2:12" s="1" customFormat="1" ht="36.95" customHeight="1">
      <c r="B77" s="48"/>
      <c r="C77" s="75" t="s">
        <v>192</v>
      </c>
      <c r="D77" s="76"/>
      <c r="E77" s="76"/>
      <c r="F77" s="76"/>
      <c r="G77" s="76"/>
      <c r="H77" s="76"/>
      <c r="I77" s="206"/>
      <c r="J77" s="76"/>
      <c r="K77" s="76"/>
      <c r="L77" s="74"/>
    </row>
    <row r="78" spans="2:12" s="1" customFormat="1" ht="6.95" customHeight="1">
      <c r="B78" s="48"/>
      <c r="C78" s="76"/>
      <c r="D78" s="76"/>
      <c r="E78" s="76"/>
      <c r="F78" s="76"/>
      <c r="G78" s="76"/>
      <c r="H78" s="76"/>
      <c r="I78" s="206"/>
      <c r="J78" s="76"/>
      <c r="K78" s="76"/>
      <c r="L78" s="74"/>
    </row>
    <row r="79" spans="2:12" s="1" customFormat="1" ht="14.4" customHeight="1">
      <c r="B79" s="48"/>
      <c r="C79" s="78" t="s">
        <v>19</v>
      </c>
      <c r="D79" s="76"/>
      <c r="E79" s="76"/>
      <c r="F79" s="76"/>
      <c r="G79" s="76"/>
      <c r="H79" s="76"/>
      <c r="I79" s="206"/>
      <c r="J79" s="76"/>
      <c r="K79" s="76"/>
      <c r="L79" s="74"/>
    </row>
    <row r="80" spans="2:12" s="1" customFormat="1" ht="16.5" customHeight="1">
      <c r="B80" s="48"/>
      <c r="C80" s="76"/>
      <c r="D80" s="76"/>
      <c r="E80" s="207" t="str">
        <f>E7</f>
        <v>PŘÍSTAVBA PAVILONU /odborné učebny/ 2. ZŠ Beroun Preislerova ul.</v>
      </c>
      <c r="F80" s="78"/>
      <c r="G80" s="78"/>
      <c r="H80" s="78"/>
      <c r="I80" s="206"/>
      <c r="J80" s="76"/>
      <c r="K80" s="76"/>
      <c r="L80" s="74"/>
    </row>
    <row r="81" spans="2:12" ht="13.5">
      <c r="B81" s="30"/>
      <c r="C81" s="78" t="s">
        <v>180</v>
      </c>
      <c r="D81" s="313"/>
      <c r="E81" s="313"/>
      <c r="F81" s="313"/>
      <c r="G81" s="313"/>
      <c r="H81" s="313"/>
      <c r="I81" s="151"/>
      <c r="J81" s="313"/>
      <c r="K81" s="313"/>
      <c r="L81" s="314"/>
    </row>
    <row r="82" spans="2:12" ht="16.5" customHeight="1">
      <c r="B82" s="30"/>
      <c r="C82" s="313"/>
      <c r="D82" s="313"/>
      <c r="E82" s="207" t="s">
        <v>3644</v>
      </c>
      <c r="F82" s="313"/>
      <c r="G82" s="313"/>
      <c r="H82" s="313"/>
      <c r="I82" s="151"/>
      <c r="J82" s="313"/>
      <c r="K82" s="313"/>
      <c r="L82" s="314"/>
    </row>
    <row r="83" spans="2:12" ht="13.5">
      <c r="B83" s="30"/>
      <c r="C83" s="78" t="s">
        <v>3645</v>
      </c>
      <c r="D83" s="313"/>
      <c r="E83" s="313"/>
      <c r="F83" s="313"/>
      <c r="G83" s="313"/>
      <c r="H83" s="313"/>
      <c r="I83" s="151"/>
      <c r="J83" s="313"/>
      <c r="K83" s="313"/>
      <c r="L83" s="314"/>
    </row>
    <row r="84" spans="2:12" s="1" customFormat="1" ht="16.5" customHeight="1">
      <c r="B84" s="48"/>
      <c r="C84" s="76"/>
      <c r="D84" s="76"/>
      <c r="E84" s="315" t="s">
        <v>3977</v>
      </c>
      <c r="F84" s="76"/>
      <c r="G84" s="76"/>
      <c r="H84" s="76"/>
      <c r="I84" s="206"/>
      <c r="J84" s="76"/>
      <c r="K84" s="76"/>
      <c r="L84" s="74"/>
    </row>
    <row r="85" spans="2:12" s="1" customFormat="1" ht="14.4" customHeight="1">
      <c r="B85" s="48"/>
      <c r="C85" s="78" t="s">
        <v>3978</v>
      </c>
      <c r="D85" s="76"/>
      <c r="E85" s="76"/>
      <c r="F85" s="76"/>
      <c r="G85" s="76"/>
      <c r="H85" s="76"/>
      <c r="I85" s="206"/>
      <c r="J85" s="76"/>
      <c r="K85" s="76"/>
      <c r="L85" s="74"/>
    </row>
    <row r="86" spans="2:12" s="1" customFormat="1" ht="17.25" customHeight="1">
      <c r="B86" s="48"/>
      <c r="C86" s="76"/>
      <c r="D86" s="76"/>
      <c r="E86" s="84" t="str">
        <f>E13</f>
        <v>O04.2.4. - O04.2.4. - Venkovní rozvody</v>
      </c>
      <c r="F86" s="76"/>
      <c r="G86" s="76"/>
      <c r="H86" s="76"/>
      <c r="I86" s="206"/>
      <c r="J86" s="76"/>
      <c r="K86" s="76"/>
      <c r="L86" s="74"/>
    </row>
    <row r="87" spans="2:12" s="1" customFormat="1" ht="6.95" customHeight="1">
      <c r="B87" s="48"/>
      <c r="C87" s="76"/>
      <c r="D87" s="76"/>
      <c r="E87" s="76"/>
      <c r="F87" s="76"/>
      <c r="G87" s="76"/>
      <c r="H87" s="76"/>
      <c r="I87" s="206"/>
      <c r="J87" s="76"/>
      <c r="K87" s="76"/>
      <c r="L87" s="74"/>
    </row>
    <row r="88" spans="2:12" s="1" customFormat="1" ht="18" customHeight="1">
      <c r="B88" s="48"/>
      <c r="C88" s="78" t="s">
        <v>24</v>
      </c>
      <c r="D88" s="76"/>
      <c r="E88" s="76"/>
      <c r="F88" s="208" t="str">
        <f>F16</f>
        <v>Beroun, Preislerova ul.</v>
      </c>
      <c r="G88" s="76"/>
      <c r="H88" s="76"/>
      <c r="I88" s="209" t="s">
        <v>26</v>
      </c>
      <c r="J88" s="87" t="str">
        <f>IF(J16="","",J16)</f>
        <v>23. 1. 2018</v>
      </c>
      <c r="K88" s="76"/>
      <c r="L88" s="74"/>
    </row>
    <row r="89" spans="2:12" s="1" customFormat="1" ht="6.95" customHeight="1">
      <c r="B89" s="48"/>
      <c r="C89" s="76"/>
      <c r="D89" s="76"/>
      <c r="E89" s="76"/>
      <c r="F89" s="76"/>
      <c r="G89" s="76"/>
      <c r="H89" s="76"/>
      <c r="I89" s="206"/>
      <c r="J89" s="76"/>
      <c r="K89" s="76"/>
      <c r="L89" s="74"/>
    </row>
    <row r="90" spans="2:12" s="1" customFormat="1" ht="13.5">
      <c r="B90" s="48"/>
      <c r="C90" s="78" t="s">
        <v>28</v>
      </c>
      <c r="D90" s="76"/>
      <c r="E90" s="76"/>
      <c r="F90" s="208" t="str">
        <f>E19</f>
        <v>Město BEROUN, Husovo nám. 68, 26643</v>
      </c>
      <c r="G90" s="76"/>
      <c r="H90" s="76"/>
      <c r="I90" s="209" t="s">
        <v>35</v>
      </c>
      <c r="J90" s="208" t="str">
        <f>E25</f>
        <v>SPEKTRA s.r.o. Beroun,V Hlinkách 1548,26601</v>
      </c>
      <c r="K90" s="76"/>
      <c r="L90" s="74"/>
    </row>
    <row r="91" spans="2:12" s="1" customFormat="1" ht="14.4" customHeight="1">
      <c r="B91" s="48"/>
      <c r="C91" s="78" t="s">
        <v>33</v>
      </c>
      <c r="D91" s="76"/>
      <c r="E91" s="76"/>
      <c r="F91" s="208" t="str">
        <f>IF(E22="","",E22)</f>
        <v/>
      </c>
      <c r="G91" s="76"/>
      <c r="H91" s="76"/>
      <c r="I91" s="206"/>
      <c r="J91" s="76"/>
      <c r="K91" s="76"/>
      <c r="L91" s="74"/>
    </row>
    <row r="92" spans="2:12" s="1" customFormat="1" ht="10.3" customHeight="1">
      <c r="B92" s="48"/>
      <c r="C92" s="76"/>
      <c r="D92" s="76"/>
      <c r="E92" s="76"/>
      <c r="F92" s="76"/>
      <c r="G92" s="76"/>
      <c r="H92" s="76"/>
      <c r="I92" s="206"/>
      <c r="J92" s="76"/>
      <c r="K92" s="76"/>
      <c r="L92" s="74"/>
    </row>
    <row r="93" spans="2:20" s="10" customFormat="1" ht="29.25" customHeight="1">
      <c r="B93" s="210"/>
      <c r="C93" s="211" t="s">
        <v>193</v>
      </c>
      <c r="D93" s="212" t="s">
        <v>61</v>
      </c>
      <c r="E93" s="212" t="s">
        <v>57</v>
      </c>
      <c r="F93" s="212" t="s">
        <v>194</v>
      </c>
      <c r="G93" s="212" t="s">
        <v>195</v>
      </c>
      <c r="H93" s="212" t="s">
        <v>196</v>
      </c>
      <c r="I93" s="213" t="s">
        <v>197</v>
      </c>
      <c r="J93" s="212" t="s">
        <v>185</v>
      </c>
      <c r="K93" s="214" t="s">
        <v>198</v>
      </c>
      <c r="L93" s="215"/>
      <c r="M93" s="104" t="s">
        <v>199</v>
      </c>
      <c r="N93" s="105" t="s">
        <v>46</v>
      </c>
      <c r="O93" s="105" t="s">
        <v>200</v>
      </c>
      <c r="P93" s="105" t="s">
        <v>201</v>
      </c>
      <c r="Q93" s="105" t="s">
        <v>202</v>
      </c>
      <c r="R93" s="105" t="s">
        <v>203</v>
      </c>
      <c r="S93" s="105" t="s">
        <v>204</v>
      </c>
      <c r="T93" s="106" t="s">
        <v>205</v>
      </c>
    </row>
    <row r="94" spans="2:63" s="1" customFormat="1" ht="29.25" customHeight="1">
      <c r="B94" s="48"/>
      <c r="C94" s="110" t="s">
        <v>186</v>
      </c>
      <c r="D94" s="76"/>
      <c r="E94" s="76"/>
      <c r="F94" s="76"/>
      <c r="G94" s="76"/>
      <c r="H94" s="76"/>
      <c r="I94" s="206"/>
      <c r="J94" s="216">
        <f>BK94</f>
        <v>0</v>
      </c>
      <c r="K94" s="76"/>
      <c r="L94" s="74"/>
      <c r="M94" s="107"/>
      <c r="N94" s="108"/>
      <c r="O94" s="108"/>
      <c r="P94" s="217">
        <f>P95</f>
        <v>0</v>
      </c>
      <c r="Q94" s="108"/>
      <c r="R94" s="217">
        <f>R95</f>
        <v>116.39906939999999</v>
      </c>
      <c r="S94" s="108"/>
      <c r="T94" s="218">
        <f>T95</f>
        <v>0</v>
      </c>
      <c r="AT94" s="26" t="s">
        <v>75</v>
      </c>
      <c r="AU94" s="26" t="s">
        <v>187</v>
      </c>
      <c r="BK94" s="219">
        <f>BK95</f>
        <v>0</v>
      </c>
    </row>
    <row r="95" spans="2:63" s="11" customFormat="1" ht="37.4" customHeight="1">
      <c r="B95" s="220"/>
      <c r="C95" s="221"/>
      <c r="D95" s="222" t="s">
        <v>75</v>
      </c>
      <c r="E95" s="223" t="s">
        <v>206</v>
      </c>
      <c r="F95" s="223" t="s">
        <v>207</v>
      </c>
      <c r="G95" s="221"/>
      <c r="H95" s="221"/>
      <c r="I95" s="224"/>
      <c r="J95" s="225">
        <f>BK95</f>
        <v>0</v>
      </c>
      <c r="K95" s="221"/>
      <c r="L95" s="226"/>
      <c r="M95" s="227"/>
      <c r="N95" s="228"/>
      <c r="O95" s="228"/>
      <c r="P95" s="229">
        <f>P96+P138+P144+P180</f>
        <v>0</v>
      </c>
      <c r="Q95" s="228"/>
      <c r="R95" s="229">
        <f>R96+R138+R144+R180</f>
        <v>116.39906939999999</v>
      </c>
      <c r="S95" s="228"/>
      <c r="T95" s="230">
        <f>T96+T138+T144+T180</f>
        <v>0</v>
      </c>
      <c r="AR95" s="231" t="s">
        <v>18</v>
      </c>
      <c r="AT95" s="232" t="s">
        <v>75</v>
      </c>
      <c r="AU95" s="232" t="s">
        <v>76</v>
      </c>
      <c r="AY95" s="231" t="s">
        <v>208</v>
      </c>
      <c r="BK95" s="233">
        <f>BK96+BK138+BK144+BK180</f>
        <v>0</v>
      </c>
    </row>
    <row r="96" spans="2:63" s="11" customFormat="1" ht="19.9" customHeight="1">
      <c r="B96" s="220"/>
      <c r="C96" s="221"/>
      <c r="D96" s="222" t="s">
        <v>75</v>
      </c>
      <c r="E96" s="234" t="s">
        <v>18</v>
      </c>
      <c r="F96" s="234" t="s">
        <v>209</v>
      </c>
      <c r="G96" s="221"/>
      <c r="H96" s="221"/>
      <c r="I96" s="224"/>
      <c r="J96" s="235">
        <f>BK96</f>
        <v>0</v>
      </c>
      <c r="K96" s="221"/>
      <c r="L96" s="226"/>
      <c r="M96" s="227"/>
      <c r="N96" s="228"/>
      <c r="O96" s="228"/>
      <c r="P96" s="229">
        <f>SUM(P97:P137)</f>
        <v>0</v>
      </c>
      <c r="Q96" s="228"/>
      <c r="R96" s="229">
        <f>SUM(R97:R137)</f>
        <v>74.88</v>
      </c>
      <c r="S96" s="228"/>
      <c r="T96" s="230">
        <f>SUM(T97:T137)</f>
        <v>0</v>
      </c>
      <c r="AR96" s="231" t="s">
        <v>18</v>
      </c>
      <c r="AT96" s="232" t="s">
        <v>75</v>
      </c>
      <c r="AU96" s="232" t="s">
        <v>18</v>
      </c>
      <c r="AY96" s="231" t="s">
        <v>208</v>
      </c>
      <c r="BK96" s="233">
        <f>SUM(BK97:BK137)</f>
        <v>0</v>
      </c>
    </row>
    <row r="97" spans="2:65" s="1" customFormat="1" ht="25.5" customHeight="1">
      <c r="B97" s="48"/>
      <c r="C97" s="236" t="s">
        <v>18</v>
      </c>
      <c r="D97" s="236" t="s">
        <v>210</v>
      </c>
      <c r="E97" s="237" t="s">
        <v>4299</v>
      </c>
      <c r="F97" s="238" t="s">
        <v>4300</v>
      </c>
      <c r="G97" s="239" t="s">
        <v>253</v>
      </c>
      <c r="H97" s="240">
        <v>40</v>
      </c>
      <c r="I97" s="241"/>
      <c r="J97" s="242">
        <f>ROUND(I97*H97,2)</f>
        <v>0</v>
      </c>
      <c r="K97" s="238" t="s">
        <v>242</v>
      </c>
      <c r="L97" s="74"/>
      <c r="M97" s="243" t="s">
        <v>22</v>
      </c>
      <c r="N97" s="244" t="s">
        <v>47</v>
      </c>
      <c r="O97" s="49"/>
      <c r="P97" s="245">
        <f>O97*H97</f>
        <v>0</v>
      </c>
      <c r="Q97" s="245">
        <v>0</v>
      </c>
      <c r="R97" s="245">
        <f>Q97*H97</f>
        <v>0</v>
      </c>
      <c r="S97" s="245">
        <v>0</v>
      </c>
      <c r="T97" s="246">
        <f>S97*H97</f>
        <v>0</v>
      </c>
      <c r="AR97" s="26" t="s">
        <v>121</v>
      </c>
      <c r="AT97" s="26" t="s">
        <v>210</v>
      </c>
      <c r="AU97" s="26" t="s">
        <v>85</v>
      </c>
      <c r="AY97" s="26" t="s">
        <v>208</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121</v>
      </c>
      <c r="BM97" s="26" t="s">
        <v>4301</v>
      </c>
    </row>
    <row r="98" spans="2:51" s="12" customFormat="1" ht="13.5">
      <c r="B98" s="251"/>
      <c r="C98" s="252"/>
      <c r="D98" s="248" t="s">
        <v>218</v>
      </c>
      <c r="E98" s="253" t="s">
        <v>22</v>
      </c>
      <c r="F98" s="254" t="s">
        <v>4302</v>
      </c>
      <c r="G98" s="252"/>
      <c r="H98" s="255">
        <v>40</v>
      </c>
      <c r="I98" s="256"/>
      <c r="J98" s="252"/>
      <c r="K98" s="252"/>
      <c r="L98" s="257"/>
      <c r="M98" s="258"/>
      <c r="N98" s="259"/>
      <c r="O98" s="259"/>
      <c r="P98" s="259"/>
      <c r="Q98" s="259"/>
      <c r="R98" s="259"/>
      <c r="S98" s="259"/>
      <c r="T98" s="260"/>
      <c r="AT98" s="261" t="s">
        <v>218</v>
      </c>
      <c r="AU98" s="261" t="s">
        <v>85</v>
      </c>
      <c r="AV98" s="12" t="s">
        <v>85</v>
      </c>
      <c r="AW98" s="12" t="s">
        <v>39</v>
      </c>
      <c r="AX98" s="12" t="s">
        <v>18</v>
      </c>
      <c r="AY98" s="261" t="s">
        <v>208</v>
      </c>
    </row>
    <row r="99" spans="2:65" s="1" customFormat="1" ht="25.5" customHeight="1">
      <c r="B99" s="48"/>
      <c r="C99" s="236" t="s">
        <v>85</v>
      </c>
      <c r="D99" s="236" t="s">
        <v>210</v>
      </c>
      <c r="E99" s="237" t="s">
        <v>4303</v>
      </c>
      <c r="F99" s="238" t="s">
        <v>4304</v>
      </c>
      <c r="G99" s="239" t="s">
        <v>253</v>
      </c>
      <c r="H99" s="240">
        <v>40</v>
      </c>
      <c r="I99" s="241"/>
      <c r="J99" s="242">
        <f>ROUND(I99*H99,2)</f>
        <v>0</v>
      </c>
      <c r="K99" s="238" t="s">
        <v>242</v>
      </c>
      <c r="L99" s="74"/>
      <c r="M99" s="243" t="s">
        <v>22</v>
      </c>
      <c r="N99" s="244" t="s">
        <v>47</v>
      </c>
      <c r="O99" s="49"/>
      <c r="P99" s="245">
        <f>O99*H99</f>
        <v>0</v>
      </c>
      <c r="Q99" s="245">
        <v>0</v>
      </c>
      <c r="R99" s="245">
        <f>Q99*H99</f>
        <v>0</v>
      </c>
      <c r="S99" s="245">
        <v>0</v>
      </c>
      <c r="T99" s="246">
        <f>S99*H99</f>
        <v>0</v>
      </c>
      <c r="AR99" s="26" t="s">
        <v>121</v>
      </c>
      <c r="AT99" s="26" t="s">
        <v>210</v>
      </c>
      <c r="AU99" s="26" t="s">
        <v>85</v>
      </c>
      <c r="AY99" s="26" t="s">
        <v>208</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121</v>
      </c>
      <c r="BM99" s="26" t="s">
        <v>4305</v>
      </c>
    </row>
    <row r="100" spans="2:65" s="1" customFormat="1" ht="25.5" customHeight="1">
      <c r="B100" s="48"/>
      <c r="C100" s="236" t="s">
        <v>104</v>
      </c>
      <c r="D100" s="236" t="s">
        <v>210</v>
      </c>
      <c r="E100" s="237" t="s">
        <v>3654</v>
      </c>
      <c r="F100" s="238" t="s">
        <v>3655</v>
      </c>
      <c r="G100" s="239" t="s">
        <v>253</v>
      </c>
      <c r="H100" s="240">
        <v>187.2</v>
      </c>
      <c r="I100" s="241"/>
      <c r="J100" s="242">
        <f>ROUND(I100*H100,2)</f>
        <v>0</v>
      </c>
      <c r="K100" s="238" t="s">
        <v>214</v>
      </c>
      <c r="L100" s="74"/>
      <c r="M100" s="243" t="s">
        <v>22</v>
      </c>
      <c r="N100" s="244" t="s">
        <v>47</v>
      </c>
      <c r="O100" s="49"/>
      <c r="P100" s="245">
        <f>O100*H100</f>
        <v>0</v>
      </c>
      <c r="Q100" s="245">
        <v>0</v>
      </c>
      <c r="R100" s="245">
        <f>Q100*H100</f>
        <v>0</v>
      </c>
      <c r="S100" s="245">
        <v>0</v>
      </c>
      <c r="T100" s="246">
        <f>S100*H100</f>
        <v>0</v>
      </c>
      <c r="AR100" s="26" t="s">
        <v>121</v>
      </c>
      <c r="AT100" s="26" t="s">
        <v>210</v>
      </c>
      <c r="AU100" s="26" t="s">
        <v>85</v>
      </c>
      <c r="AY100" s="26" t="s">
        <v>208</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121</v>
      </c>
      <c r="BM100" s="26" t="s">
        <v>4306</v>
      </c>
    </row>
    <row r="101" spans="2:47" s="1" customFormat="1" ht="13.5">
      <c r="B101" s="48"/>
      <c r="C101" s="76"/>
      <c r="D101" s="248" t="s">
        <v>216</v>
      </c>
      <c r="E101" s="76"/>
      <c r="F101" s="249" t="s">
        <v>3657</v>
      </c>
      <c r="G101" s="76"/>
      <c r="H101" s="76"/>
      <c r="I101" s="206"/>
      <c r="J101" s="76"/>
      <c r="K101" s="76"/>
      <c r="L101" s="74"/>
      <c r="M101" s="250"/>
      <c r="N101" s="49"/>
      <c r="O101" s="49"/>
      <c r="P101" s="49"/>
      <c r="Q101" s="49"/>
      <c r="R101" s="49"/>
      <c r="S101" s="49"/>
      <c r="T101" s="97"/>
      <c r="AT101" s="26" t="s">
        <v>216</v>
      </c>
      <c r="AU101" s="26" t="s">
        <v>85</v>
      </c>
    </row>
    <row r="102" spans="2:51" s="12" customFormat="1" ht="13.5">
      <c r="B102" s="251"/>
      <c r="C102" s="252"/>
      <c r="D102" s="248" t="s">
        <v>218</v>
      </c>
      <c r="E102" s="253" t="s">
        <v>22</v>
      </c>
      <c r="F102" s="254" t="s">
        <v>4307</v>
      </c>
      <c r="G102" s="252"/>
      <c r="H102" s="255">
        <v>81</v>
      </c>
      <c r="I102" s="256"/>
      <c r="J102" s="252"/>
      <c r="K102" s="252"/>
      <c r="L102" s="257"/>
      <c r="M102" s="258"/>
      <c r="N102" s="259"/>
      <c r="O102" s="259"/>
      <c r="P102" s="259"/>
      <c r="Q102" s="259"/>
      <c r="R102" s="259"/>
      <c r="S102" s="259"/>
      <c r="T102" s="260"/>
      <c r="AT102" s="261" t="s">
        <v>218</v>
      </c>
      <c r="AU102" s="261" t="s">
        <v>85</v>
      </c>
      <c r="AV102" s="12" t="s">
        <v>85</v>
      </c>
      <c r="AW102" s="12" t="s">
        <v>39</v>
      </c>
      <c r="AX102" s="12" t="s">
        <v>76</v>
      </c>
      <c r="AY102" s="261" t="s">
        <v>208</v>
      </c>
    </row>
    <row r="103" spans="2:51" s="12" customFormat="1" ht="13.5">
      <c r="B103" s="251"/>
      <c r="C103" s="252"/>
      <c r="D103" s="248" t="s">
        <v>218</v>
      </c>
      <c r="E103" s="253" t="s">
        <v>22</v>
      </c>
      <c r="F103" s="254" t="s">
        <v>4308</v>
      </c>
      <c r="G103" s="252"/>
      <c r="H103" s="255">
        <v>106.2</v>
      </c>
      <c r="I103" s="256"/>
      <c r="J103" s="252"/>
      <c r="K103" s="252"/>
      <c r="L103" s="257"/>
      <c r="M103" s="258"/>
      <c r="N103" s="259"/>
      <c r="O103" s="259"/>
      <c r="P103" s="259"/>
      <c r="Q103" s="259"/>
      <c r="R103" s="259"/>
      <c r="S103" s="259"/>
      <c r="T103" s="260"/>
      <c r="AT103" s="261" t="s">
        <v>218</v>
      </c>
      <c r="AU103" s="261" t="s">
        <v>85</v>
      </c>
      <c r="AV103" s="12" t="s">
        <v>85</v>
      </c>
      <c r="AW103" s="12" t="s">
        <v>39</v>
      </c>
      <c r="AX103" s="12" t="s">
        <v>76</v>
      </c>
      <c r="AY103" s="261" t="s">
        <v>208</v>
      </c>
    </row>
    <row r="104" spans="2:51" s="13" customFormat="1" ht="13.5">
      <c r="B104" s="262"/>
      <c r="C104" s="263"/>
      <c r="D104" s="248" t="s">
        <v>218</v>
      </c>
      <c r="E104" s="264" t="s">
        <v>22</v>
      </c>
      <c r="F104" s="265" t="s">
        <v>259</v>
      </c>
      <c r="G104" s="263"/>
      <c r="H104" s="266">
        <v>187.2</v>
      </c>
      <c r="I104" s="267"/>
      <c r="J104" s="263"/>
      <c r="K104" s="263"/>
      <c r="L104" s="268"/>
      <c r="M104" s="269"/>
      <c r="N104" s="270"/>
      <c r="O104" s="270"/>
      <c r="P104" s="270"/>
      <c r="Q104" s="270"/>
      <c r="R104" s="270"/>
      <c r="S104" s="270"/>
      <c r="T104" s="271"/>
      <c r="AT104" s="272" t="s">
        <v>218</v>
      </c>
      <c r="AU104" s="272" t="s">
        <v>85</v>
      </c>
      <c r="AV104" s="13" t="s">
        <v>121</v>
      </c>
      <c r="AW104" s="13" t="s">
        <v>39</v>
      </c>
      <c r="AX104" s="13" t="s">
        <v>18</v>
      </c>
      <c r="AY104" s="272" t="s">
        <v>208</v>
      </c>
    </row>
    <row r="105" spans="2:65" s="1" customFormat="1" ht="38.25" customHeight="1">
      <c r="B105" s="48"/>
      <c r="C105" s="236" t="s">
        <v>121</v>
      </c>
      <c r="D105" s="236" t="s">
        <v>210</v>
      </c>
      <c r="E105" s="237" t="s">
        <v>3659</v>
      </c>
      <c r="F105" s="238" t="s">
        <v>3660</v>
      </c>
      <c r="G105" s="239" t="s">
        <v>253</v>
      </c>
      <c r="H105" s="240">
        <v>187.2</v>
      </c>
      <c r="I105" s="241"/>
      <c r="J105" s="242">
        <f>ROUND(I105*H105,2)</f>
        <v>0</v>
      </c>
      <c r="K105" s="238" t="s">
        <v>214</v>
      </c>
      <c r="L105" s="74"/>
      <c r="M105" s="243" t="s">
        <v>22</v>
      </c>
      <c r="N105" s="244" t="s">
        <v>47</v>
      </c>
      <c r="O105" s="49"/>
      <c r="P105" s="245">
        <f>O105*H105</f>
        <v>0</v>
      </c>
      <c r="Q105" s="245">
        <v>0</v>
      </c>
      <c r="R105" s="245">
        <f>Q105*H105</f>
        <v>0</v>
      </c>
      <c r="S105" s="245">
        <v>0</v>
      </c>
      <c r="T105" s="246">
        <f>S105*H105</f>
        <v>0</v>
      </c>
      <c r="AR105" s="26" t="s">
        <v>121</v>
      </c>
      <c r="AT105" s="26" t="s">
        <v>210</v>
      </c>
      <c r="AU105" s="26" t="s">
        <v>85</v>
      </c>
      <c r="AY105" s="26" t="s">
        <v>208</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121</v>
      </c>
      <c r="BM105" s="26" t="s">
        <v>4309</v>
      </c>
    </row>
    <row r="106" spans="2:47" s="1" customFormat="1" ht="13.5">
      <c r="B106" s="48"/>
      <c r="C106" s="76"/>
      <c r="D106" s="248" t="s">
        <v>216</v>
      </c>
      <c r="E106" s="76"/>
      <c r="F106" s="249" t="s">
        <v>3657</v>
      </c>
      <c r="G106" s="76"/>
      <c r="H106" s="76"/>
      <c r="I106" s="206"/>
      <c r="J106" s="76"/>
      <c r="K106" s="76"/>
      <c r="L106" s="74"/>
      <c r="M106" s="250"/>
      <c r="N106" s="49"/>
      <c r="O106" s="49"/>
      <c r="P106" s="49"/>
      <c r="Q106" s="49"/>
      <c r="R106" s="49"/>
      <c r="S106" s="49"/>
      <c r="T106" s="97"/>
      <c r="AT106" s="26" t="s">
        <v>216</v>
      </c>
      <c r="AU106" s="26" t="s">
        <v>85</v>
      </c>
    </row>
    <row r="107" spans="2:65" s="1" customFormat="1" ht="25.5" customHeight="1">
      <c r="B107" s="48"/>
      <c r="C107" s="236" t="s">
        <v>233</v>
      </c>
      <c r="D107" s="236" t="s">
        <v>210</v>
      </c>
      <c r="E107" s="237" t="s">
        <v>4310</v>
      </c>
      <c r="F107" s="238" t="s">
        <v>4311</v>
      </c>
      <c r="G107" s="239" t="s">
        <v>253</v>
      </c>
      <c r="H107" s="240">
        <v>12.6</v>
      </c>
      <c r="I107" s="241"/>
      <c r="J107" s="242">
        <f>ROUND(I107*H107,2)</f>
        <v>0</v>
      </c>
      <c r="K107" s="238" t="s">
        <v>214</v>
      </c>
      <c r="L107" s="74"/>
      <c r="M107" s="243" t="s">
        <v>22</v>
      </c>
      <c r="N107" s="244" t="s">
        <v>47</v>
      </c>
      <c r="O107" s="49"/>
      <c r="P107" s="245">
        <f>O107*H107</f>
        <v>0</v>
      </c>
      <c r="Q107" s="245">
        <v>0</v>
      </c>
      <c r="R107" s="245">
        <f>Q107*H107</f>
        <v>0</v>
      </c>
      <c r="S107" s="245">
        <v>0</v>
      </c>
      <c r="T107" s="246">
        <f>S107*H107</f>
        <v>0</v>
      </c>
      <c r="AR107" s="26" t="s">
        <v>121</v>
      </c>
      <c r="AT107" s="26" t="s">
        <v>210</v>
      </c>
      <c r="AU107" s="26" t="s">
        <v>85</v>
      </c>
      <c r="AY107" s="26" t="s">
        <v>208</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121</v>
      </c>
      <c r="BM107" s="26" t="s">
        <v>4312</v>
      </c>
    </row>
    <row r="108" spans="2:47" s="1" customFormat="1" ht="13.5">
      <c r="B108" s="48"/>
      <c r="C108" s="76"/>
      <c r="D108" s="248" t="s">
        <v>216</v>
      </c>
      <c r="E108" s="76"/>
      <c r="F108" s="249" t="s">
        <v>4313</v>
      </c>
      <c r="G108" s="76"/>
      <c r="H108" s="76"/>
      <c r="I108" s="206"/>
      <c r="J108" s="76"/>
      <c r="K108" s="76"/>
      <c r="L108" s="74"/>
      <c r="M108" s="250"/>
      <c r="N108" s="49"/>
      <c r="O108" s="49"/>
      <c r="P108" s="49"/>
      <c r="Q108" s="49"/>
      <c r="R108" s="49"/>
      <c r="S108" s="49"/>
      <c r="T108" s="97"/>
      <c r="AT108" s="26" t="s">
        <v>216</v>
      </c>
      <c r="AU108" s="26" t="s">
        <v>85</v>
      </c>
    </row>
    <row r="109" spans="2:51" s="12" customFormat="1" ht="13.5">
      <c r="B109" s="251"/>
      <c r="C109" s="252"/>
      <c r="D109" s="248" t="s">
        <v>218</v>
      </c>
      <c r="E109" s="253" t="s">
        <v>22</v>
      </c>
      <c r="F109" s="254" t="s">
        <v>4314</v>
      </c>
      <c r="G109" s="252"/>
      <c r="H109" s="255">
        <v>12.6</v>
      </c>
      <c r="I109" s="256"/>
      <c r="J109" s="252"/>
      <c r="K109" s="252"/>
      <c r="L109" s="257"/>
      <c r="M109" s="258"/>
      <c r="N109" s="259"/>
      <c r="O109" s="259"/>
      <c r="P109" s="259"/>
      <c r="Q109" s="259"/>
      <c r="R109" s="259"/>
      <c r="S109" s="259"/>
      <c r="T109" s="260"/>
      <c r="AT109" s="261" t="s">
        <v>218</v>
      </c>
      <c r="AU109" s="261" t="s">
        <v>85</v>
      </c>
      <c r="AV109" s="12" t="s">
        <v>85</v>
      </c>
      <c r="AW109" s="12" t="s">
        <v>39</v>
      </c>
      <c r="AX109" s="12" t="s">
        <v>18</v>
      </c>
      <c r="AY109" s="261" t="s">
        <v>208</v>
      </c>
    </row>
    <row r="110" spans="2:65" s="1" customFormat="1" ht="38.25" customHeight="1">
      <c r="B110" s="48"/>
      <c r="C110" s="236" t="s">
        <v>238</v>
      </c>
      <c r="D110" s="236" t="s">
        <v>210</v>
      </c>
      <c r="E110" s="237" t="s">
        <v>4315</v>
      </c>
      <c r="F110" s="238" t="s">
        <v>4316</v>
      </c>
      <c r="G110" s="239" t="s">
        <v>253</v>
      </c>
      <c r="H110" s="240">
        <v>12.6</v>
      </c>
      <c r="I110" s="241"/>
      <c r="J110" s="242">
        <f>ROUND(I110*H110,2)</f>
        <v>0</v>
      </c>
      <c r="K110" s="238" t="s">
        <v>214</v>
      </c>
      <c r="L110" s="74"/>
      <c r="M110" s="243" t="s">
        <v>22</v>
      </c>
      <c r="N110" s="244" t="s">
        <v>47</v>
      </c>
      <c r="O110" s="49"/>
      <c r="P110" s="245">
        <f>O110*H110</f>
        <v>0</v>
      </c>
      <c r="Q110" s="245">
        <v>0</v>
      </c>
      <c r="R110" s="245">
        <f>Q110*H110</f>
        <v>0</v>
      </c>
      <c r="S110" s="245">
        <v>0</v>
      </c>
      <c r="T110" s="246">
        <f>S110*H110</f>
        <v>0</v>
      </c>
      <c r="AR110" s="26" t="s">
        <v>121</v>
      </c>
      <c r="AT110" s="26" t="s">
        <v>210</v>
      </c>
      <c r="AU110" s="26" t="s">
        <v>85</v>
      </c>
      <c r="AY110" s="26" t="s">
        <v>208</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121</v>
      </c>
      <c r="BM110" s="26" t="s">
        <v>4317</v>
      </c>
    </row>
    <row r="111" spans="2:47" s="1" customFormat="1" ht="13.5">
      <c r="B111" s="48"/>
      <c r="C111" s="76"/>
      <c r="D111" s="248" t="s">
        <v>216</v>
      </c>
      <c r="E111" s="76"/>
      <c r="F111" s="249" t="s">
        <v>4313</v>
      </c>
      <c r="G111" s="76"/>
      <c r="H111" s="76"/>
      <c r="I111" s="206"/>
      <c r="J111" s="76"/>
      <c r="K111" s="76"/>
      <c r="L111" s="74"/>
      <c r="M111" s="250"/>
      <c r="N111" s="49"/>
      <c r="O111" s="49"/>
      <c r="P111" s="49"/>
      <c r="Q111" s="49"/>
      <c r="R111" s="49"/>
      <c r="S111" s="49"/>
      <c r="T111" s="97"/>
      <c r="AT111" s="26" t="s">
        <v>216</v>
      </c>
      <c r="AU111" s="26" t="s">
        <v>85</v>
      </c>
    </row>
    <row r="112" spans="2:65" s="1" customFormat="1" ht="38.25" customHeight="1">
      <c r="B112" s="48"/>
      <c r="C112" s="236" t="s">
        <v>244</v>
      </c>
      <c r="D112" s="236" t="s">
        <v>210</v>
      </c>
      <c r="E112" s="237" t="s">
        <v>440</v>
      </c>
      <c r="F112" s="238" t="s">
        <v>441</v>
      </c>
      <c r="G112" s="239" t="s">
        <v>253</v>
      </c>
      <c r="H112" s="240">
        <v>95.16</v>
      </c>
      <c r="I112" s="241"/>
      <c r="J112" s="242">
        <f>ROUND(I112*H112,2)</f>
        <v>0</v>
      </c>
      <c r="K112" s="238" t="s">
        <v>214</v>
      </c>
      <c r="L112" s="74"/>
      <c r="M112" s="243" t="s">
        <v>22</v>
      </c>
      <c r="N112" s="244" t="s">
        <v>47</v>
      </c>
      <c r="O112" s="49"/>
      <c r="P112" s="245">
        <f>O112*H112</f>
        <v>0</v>
      </c>
      <c r="Q112" s="245">
        <v>0</v>
      </c>
      <c r="R112" s="245">
        <f>Q112*H112</f>
        <v>0</v>
      </c>
      <c r="S112" s="245">
        <v>0</v>
      </c>
      <c r="T112" s="246">
        <f>S112*H112</f>
        <v>0</v>
      </c>
      <c r="AR112" s="26" t="s">
        <v>121</v>
      </c>
      <c r="AT112" s="26" t="s">
        <v>210</v>
      </c>
      <c r="AU112" s="26" t="s">
        <v>85</v>
      </c>
      <c r="AY112" s="26" t="s">
        <v>208</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121</v>
      </c>
      <c r="BM112" s="26" t="s">
        <v>4318</v>
      </c>
    </row>
    <row r="113" spans="2:47" s="1" customFormat="1" ht="13.5">
      <c r="B113" s="48"/>
      <c r="C113" s="76"/>
      <c r="D113" s="248" t="s">
        <v>216</v>
      </c>
      <c r="E113" s="76"/>
      <c r="F113" s="249" t="s">
        <v>3270</v>
      </c>
      <c r="G113" s="76"/>
      <c r="H113" s="76"/>
      <c r="I113" s="206"/>
      <c r="J113" s="76"/>
      <c r="K113" s="76"/>
      <c r="L113" s="74"/>
      <c r="M113" s="250"/>
      <c r="N113" s="49"/>
      <c r="O113" s="49"/>
      <c r="P113" s="49"/>
      <c r="Q113" s="49"/>
      <c r="R113" s="49"/>
      <c r="S113" s="49"/>
      <c r="T113" s="97"/>
      <c r="AT113" s="26" t="s">
        <v>216</v>
      </c>
      <c r="AU113" s="26" t="s">
        <v>85</v>
      </c>
    </row>
    <row r="114" spans="2:51" s="12" customFormat="1" ht="13.5">
      <c r="B114" s="251"/>
      <c r="C114" s="252"/>
      <c r="D114" s="248" t="s">
        <v>218</v>
      </c>
      <c r="E114" s="253" t="s">
        <v>22</v>
      </c>
      <c r="F114" s="254" t="s">
        <v>4319</v>
      </c>
      <c r="G114" s="252"/>
      <c r="H114" s="255">
        <v>239.8</v>
      </c>
      <c r="I114" s="256"/>
      <c r="J114" s="252"/>
      <c r="K114" s="252"/>
      <c r="L114" s="257"/>
      <c r="M114" s="258"/>
      <c r="N114" s="259"/>
      <c r="O114" s="259"/>
      <c r="P114" s="259"/>
      <c r="Q114" s="259"/>
      <c r="R114" s="259"/>
      <c r="S114" s="259"/>
      <c r="T114" s="260"/>
      <c r="AT114" s="261" t="s">
        <v>218</v>
      </c>
      <c r="AU114" s="261" t="s">
        <v>85</v>
      </c>
      <c r="AV114" s="12" t="s">
        <v>85</v>
      </c>
      <c r="AW114" s="12" t="s">
        <v>39</v>
      </c>
      <c r="AX114" s="12" t="s">
        <v>76</v>
      </c>
      <c r="AY114" s="261" t="s">
        <v>208</v>
      </c>
    </row>
    <row r="115" spans="2:51" s="12" customFormat="1" ht="13.5">
      <c r="B115" s="251"/>
      <c r="C115" s="252"/>
      <c r="D115" s="248" t="s">
        <v>218</v>
      </c>
      <c r="E115" s="253" t="s">
        <v>22</v>
      </c>
      <c r="F115" s="254" t="s">
        <v>4320</v>
      </c>
      <c r="G115" s="252"/>
      <c r="H115" s="255">
        <v>-144.64</v>
      </c>
      <c r="I115" s="256"/>
      <c r="J115" s="252"/>
      <c r="K115" s="252"/>
      <c r="L115" s="257"/>
      <c r="M115" s="258"/>
      <c r="N115" s="259"/>
      <c r="O115" s="259"/>
      <c r="P115" s="259"/>
      <c r="Q115" s="259"/>
      <c r="R115" s="259"/>
      <c r="S115" s="259"/>
      <c r="T115" s="260"/>
      <c r="AT115" s="261" t="s">
        <v>218</v>
      </c>
      <c r="AU115" s="261" t="s">
        <v>85</v>
      </c>
      <c r="AV115" s="12" t="s">
        <v>85</v>
      </c>
      <c r="AW115" s="12" t="s">
        <v>39</v>
      </c>
      <c r="AX115" s="12" t="s">
        <v>76</v>
      </c>
      <c r="AY115" s="261" t="s">
        <v>208</v>
      </c>
    </row>
    <row r="116" spans="2:51" s="13" customFormat="1" ht="13.5">
      <c r="B116" s="262"/>
      <c r="C116" s="263"/>
      <c r="D116" s="248" t="s">
        <v>218</v>
      </c>
      <c r="E116" s="264" t="s">
        <v>22</v>
      </c>
      <c r="F116" s="265" t="s">
        <v>259</v>
      </c>
      <c r="G116" s="263"/>
      <c r="H116" s="266">
        <v>95.16</v>
      </c>
      <c r="I116" s="267"/>
      <c r="J116" s="263"/>
      <c r="K116" s="263"/>
      <c r="L116" s="268"/>
      <c r="M116" s="269"/>
      <c r="N116" s="270"/>
      <c r="O116" s="270"/>
      <c r="P116" s="270"/>
      <c r="Q116" s="270"/>
      <c r="R116" s="270"/>
      <c r="S116" s="270"/>
      <c r="T116" s="271"/>
      <c r="AT116" s="272" t="s">
        <v>218</v>
      </c>
      <c r="AU116" s="272" t="s">
        <v>85</v>
      </c>
      <c r="AV116" s="13" t="s">
        <v>121</v>
      </c>
      <c r="AW116" s="13" t="s">
        <v>39</v>
      </c>
      <c r="AX116" s="13" t="s">
        <v>18</v>
      </c>
      <c r="AY116" s="272" t="s">
        <v>208</v>
      </c>
    </row>
    <row r="117" spans="2:65" s="1" customFormat="1" ht="25.5" customHeight="1">
      <c r="B117" s="48"/>
      <c r="C117" s="236" t="s">
        <v>250</v>
      </c>
      <c r="D117" s="236" t="s">
        <v>210</v>
      </c>
      <c r="E117" s="237" t="s">
        <v>3272</v>
      </c>
      <c r="F117" s="238" t="s">
        <v>3273</v>
      </c>
      <c r="G117" s="239" t="s">
        <v>253</v>
      </c>
      <c r="H117" s="240">
        <v>95.16</v>
      </c>
      <c r="I117" s="241"/>
      <c r="J117" s="242">
        <f>ROUND(I117*H117,2)</f>
        <v>0</v>
      </c>
      <c r="K117" s="238" t="s">
        <v>214</v>
      </c>
      <c r="L117" s="74"/>
      <c r="M117" s="243" t="s">
        <v>22</v>
      </c>
      <c r="N117" s="244" t="s">
        <v>47</v>
      </c>
      <c r="O117" s="49"/>
      <c r="P117" s="245">
        <f>O117*H117</f>
        <v>0</v>
      </c>
      <c r="Q117" s="245">
        <v>0</v>
      </c>
      <c r="R117" s="245">
        <f>Q117*H117</f>
        <v>0</v>
      </c>
      <c r="S117" s="245">
        <v>0</v>
      </c>
      <c r="T117" s="246">
        <f>S117*H117</f>
        <v>0</v>
      </c>
      <c r="AR117" s="26" t="s">
        <v>121</v>
      </c>
      <c r="AT117" s="26" t="s">
        <v>210</v>
      </c>
      <c r="AU117" s="26" t="s">
        <v>85</v>
      </c>
      <c r="AY117" s="26" t="s">
        <v>208</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121</v>
      </c>
      <c r="BM117" s="26" t="s">
        <v>4321</v>
      </c>
    </row>
    <row r="118" spans="2:47" s="1" customFormat="1" ht="13.5">
      <c r="B118" s="48"/>
      <c r="C118" s="76"/>
      <c r="D118" s="248" t="s">
        <v>216</v>
      </c>
      <c r="E118" s="76"/>
      <c r="F118" s="249" t="s">
        <v>452</v>
      </c>
      <c r="G118" s="76"/>
      <c r="H118" s="76"/>
      <c r="I118" s="206"/>
      <c r="J118" s="76"/>
      <c r="K118" s="76"/>
      <c r="L118" s="74"/>
      <c r="M118" s="250"/>
      <c r="N118" s="49"/>
      <c r="O118" s="49"/>
      <c r="P118" s="49"/>
      <c r="Q118" s="49"/>
      <c r="R118" s="49"/>
      <c r="S118" s="49"/>
      <c r="T118" s="97"/>
      <c r="AT118" s="26" t="s">
        <v>216</v>
      </c>
      <c r="AU118" s="26" t="s">
        <v>85</v>
      </c>
    </row>
    <row r="119" spans="2:65" s="1" customFormat="1" ht="16.5" customHeight="1">
      <c r="B119" s="48"/>
      <c r="C119" s="236" t="s">
        <v>260</v>
      </c>
      <c r="D119" s="236" t="s">
        <v>210</v>
      </c>
      <c r="E119" s="237" t="s">
        <v>3275</v>
      </c>
      <c r="F119" s="238" t="s">
        <v>3276</v>
      </c>
      <c r="G119" s="239" t="s">
        <v>253</v>
      </c>
      <c r="H119" s="240">
        <v>95.16</v>
      </c>
      <c r="I119" s="241"/>
      <c r="J119" s="242">
        <f>ROUND(I119*H119,2)</f>
        <v>0</v>
      </c>
      <c r="K119" s="238" t="s">
        <v>214</v>
      </c>
      <c r="L119" s="74"/>
      <c r="M119" s="243" t="s">
        <v>22</v>
      </c>
      <c r="N119" s="244" t="s">
        <v>47</v>
      </c>
      <c r="O119" s="49"/>
      <c r="P119" s="245">
        <f>O119*H119</f>
        <v>0</v>
      </c>
      <c r="Q119" s="245">
        <v>0</v>
      </c>
      <c r="R119" s="245">
        <f>Q119*H119</f>
        <v>0</v>
      </c>
      <c r="S119" s="245">
        <v>0</v>
      </c>
      <c r="T119" s="246">
        <f>S119*H119</f>
        <v>0</v>
      </c>
      <c r="AR119" s="26" t="s">
        <v>121</v>
      </c>
      <c r="AT119" s="26" t="s">
        <v>210</v>
      </c>
      <c r="AU119" s="26" t="s">
        <v>85</v>
      </c>
      <c r="AY119" s="26" t="s">
        <v>208</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121</v>
      </c>
      <c r="BM119" s="26" t="s">
        <v>4322</v>
      </c>
    </row>
    <row r="120" spans="2:47" s="1" customFormat="1" ht="13.5">
      <c r="B120" s="48"/>
      <c r="C120" s="76"/>
      <c r="D120" s="248" t="s">
        <v>216</v>
      </c>
      <c r="E120" s="76"/>
      <c r="F120" s="249" t="s">
        <v>456</v>
      </c>
      <c r="G120" s="76"/>
      <c r="H120" s="76"/>
      <c r="I120" s="206"/>
      <c r="J120" s="76"/>
      <c r="K120" s="76"/>
      <c r="L120" s="74"/>
      <c r="M120" s="250"/>
      <c r="N120" s="49"/>
      <c r="O120" s="49"/>
      <c r="P120" s="49"/>
      <c r="Q120" s="49"/>
      <c r="R120" s="49"/>
      <c r="S120" s="49"/>
      <c r="T120" s="97"/>
      <c r="AT120" s="26" t="s">
        <v>216</v>
      </c>
      <c r="AU120" s="26" t="s">
        <v>85</v>
      </c>
    </row>
    <row r="121" spans="2:65" s="1" customFormat="1" ht="16.5" customHeight="1">
      <c r="B121" s="48"/>
      <c r="C121" s="236" t="s">
        <v>266</v>
      </c>
      <c r="D121" s="236" t="s">
        <v>210</v>
      </c>
      <c r="E121" s="237" t="s">
        <v>453</v>
      </c>
      <c r="F121" s="238" t="s">
        <v>454</v>
      </c>
      <c r="G121" s="239" t="s">
        <v>340</v>
      </c>
      <c r="H121" s="240">
        <v>171.288</v>
      </c>
      <c r="I121" s="241"/>
      <c r="J121" s="242">
        <f>ROUND(I121*H121,2)</f>
        <v>0</v>
      </c>
      <c r="K121" s="238" t="s">
        <v>214</v>
      </c>
      <c r="L121" s="74"/>
      <c r="M121" s="243" t="s">
        <v>22</v>
      </c>
      <c r="N121" s="244" t="s">
        <v>47</v>
      </c>
      <c r="O121" s="49"/>
      <c r="P121" s="245">
        <f>O121*H121</f>
        <v>0</v>
      </c>
      <c r="Q121" s="245">
        <v>0</v>
      </c>
      <c r="R121" s="245">
        <f>Q121*H121</f>
        <v>0</v>
      </c>
      <c r="S121" s="245">
        <v>0</v>
      </c>
      <c r="T121" s="246">
        <f>S121*H121</f>
        <v>0</v>
      </c>
      <c r="AR121" s="26" t="s">
        <v>121</v>
      </c>
      <c r="AT121" s="26" t="s">
        <v>210</v>
      </c>
      <c r="AU121" s="26" t="s">
        <v>85</v>
      </c>
      <c r="AY121" s="26" t="s">
        <v>208</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121</v>
      </c>
      <c r="BM121" s="26" t="s">
        <v>4323</v>
      </c>
    </row>
    <row r="122" spans="2:47" s="1" customFormat="1" ht="13.5">
      <c r="B122" s="48"/>
      <c r="C122" s="76"/>
      <c r="D122" s="248" t="s">
        <v>216</v>
      </c>
      <c r="E122" s="76"/>
      <c r="F122" s="249" t="s">
        <v>456</v>
      </c>
      <c r="G122" s="76"/>
      <c r="H122" s="76"/>
      <c r="I122" s="206"/>
      <c r="J122" s="76"/>
      <c r="K122" s="76"/>
      <c r="L122" s="74"/>
      <c r="M122" s="250"/>
      <c r="N122" s="49"/>
      <c r="O122" s="49"/>
      <c r="P122" s="49"/>
      <c r="Q122" s="49"/>
      <c r="R122" s="49"/>
      <c r="S122" s="49"/>
      <c r="T122" s="97"/>
      <c r="AT122" s="26" t="s">
        <v>216</v>
      </c>
      <c r="AU122" s="26" t="s">
        <v>85</v>
      </c>
    </row>
    <row r="123" spans="2:51" s="12" customFormat="1" ht="13.5">
      <c r="B123" s="251"/>
      <c r="C123" s="252"/>
      <c r="D123" s="248" t="s">
        <v>218</v>
      </c>
      <c r="E123" s="252"/>
      <c r="F123" s="254" t="s">
        <v>4324</v>
      </c>
      <c r="G123" s="252"/>
      <c r="H123" s="255">
        <v>171.288</v>
      </c>
      <c r="I123" s="256"/>
      <c r="J123" s="252"/>
      <c r="K123" s="252"/>
      <c r="L123" s="257"/>
      <c r="M123" s="258"/>
      <c r="N123" s="259"/>
      <c r="O123" s="259"/>
      <c r="P123" s="259"/>
      <c r="Q123" s="259"/>
      <c r="R123" s="259"/>
      <c r="S123" s="259"/>
      <c r="T123" s="260"/>
      <c r="AT123" s="261" t="s">
        <v>218</v>
      </c>
      <c r="AU123" s="261" t="s">
        <v>85</v>
      </c>
      <c r="AV123" s="12" t="s">
        <v>85</v>
      </c>
      <c r="AW123" s="12" t="s">
        <v>6</v>
      </c>
      <c r="AX123" s="12" t="s">
        <v>18</v>
      </c>
      <c r="AY123" s="261" t="s">
        <v>208</v>
      </c>
    </row>
    <row r="124" spans="2:65" s="1" customFormat="1" ht="38.25" customHeight="1">
      <c r="B124" s="48"/>
      <c r="C124" s="236" t="s">
        <v>272</v>
      </c>
      <c r="D124" s="236" t="s">
        <v>210</v>
      </c>
      <c r="E124" s="237" t="s">
        <v>458</v>
      </c>
      <c r="F124" s="238" t="s">
        <v>3668</v>
      </c>
      <c r="G124" s="239" t="s">
        <v>253</v>
      </c>
      <c r="H124" s="240">
        <v>144.64</v>
      </c>
      <c r="I124" s="241"/>
      <c r="J124" s="242">
        <f>ROUND(I124*H124,2)</f>
        <v>0</v>
      </c>
      <c r="K124" s="238" t="s">
        <v>214</v>
      </c>
      <c r="L124" s="74"/>
      <c r="M124" s="243" t="s">
        <v>22</v>
      </c>
      <c r="N124" s="244" t="s">
        <v>47</v>
      </c>
      <c r="O124" s="49"/>
      <c r="P124" s="245">
        <f>O124*H124</f>
        <v>0</v>
      </c>
      <c r="Q124" s="245">
        <v>0</v>
      </c>
      <c r="R124" s="245">
        <f>Q124*H124</f>
        <v>0</v>
      </c>
      <c r="S124" s="245">
        <v>0</v>
      </c>
      <c r="T124" s="246">
        <f>S124*H124</f>
        <v>0</v>
      </c>
      <c r="AR124" s="26" t="s">
        <v>121</v>
      </c>
      <c r="AT124" s="26" t="s">
        <v>210</v>
      </c>
      <c r="AU124" s="26" t="s">
        <v>85</v>
      </c>
      <c r="AY124" s="26" t="s">
        <v>208</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121</v>
      </c>
      <c r="BM124" s="26" t="s">
        <v>4325</v>
      </c>
    </row>
    <row r="125" spans="2:47" s="1" customFormat="1" ht="13.5">
      <c r="B125" s="48"/>
      <c r="C125" s="76"/>
      <c r="D125" s="248" t="s">
        <v>216</v>
      </c>
      <c r="E125" s="76"/>
      <c r="F125" s="249" t="s">
        <v>461</v>
      </c>
      <c r="G125" s="76"/>
      <c r="H125" s="76"/>
      <c r="I125" s="206"/>
      <c r="J125" s="76"/>
      <c r="K125" s="76"/>
      <c r="L125" s="74"/>
      <c r="M125" s="250"/>
      <c r="N125" s="49"/>
      <c r="O125" s="49"/>
      <c r="P125" s="49"/>
      <c r="Q125" s="49"/>
      <c r="R125" s="49"/>
      <c r="S125" s="49"/>
      <c r="T125" s="97"/>
      <c r="AT125" s="26" t="s">
        <v>216</v>
      </c>
      <c r="AU125" s="26" t="s">
        <v>85</v>
      </c>
    </row>
    <row r="126" spans="2:51" s="12" customFormat="1" ht="13.5">
      <c r="B126" s="251"/>
      <c r="C126" s="252"/>
      <c r="D126" s="248" t="s">
        <v>218</v>
      </c>
      <c r="E126" s="253" t="s">
        <v>22</v>
      </c>
      <c r="F126" s="254" t="s">
        <v>4326</v>
      </c>
      <c r="G126" s="252"/>
      <c r="H126" s="255">
        <v>10</v>
      </c>
      <c r="I126" s="256"/>
      <c r="J126" s="252"/>
      <c r="K126" s="252"/>
      <c r="L126" s="257"/>
      <c r="M126" s="258"/>
      <c r="N126" s="259"/>
      <c r="O126" s="259"/>
      <c r="P126" s="259"/>
      <c r="Q126" s="259"/>
      <c r="R126" s="259"/>
      <c r="S126" s="259"/>
      <c r="T126" s="260"/>
      <c r="AT126" s="261" t="s">
        <v>218</v>
      </c>
      <c r="AU126" s="261" t="s">
        <v>85</v>
      </c>
      <c r="AV126" s="12" t="s">
        <v>85</v>
      </c>
      <c r="AW126" s="12" t="s">
        <v>39</v>
      </c>
      <c r="AX126" s="12" t="s">
        <v>76</v>
      </c>
      <c r="AY126" s="261" t="s">
        <v>208</v>
      </c>
    </row>
    <row r="127" spans="2:51" s="12" customFormat="1" ht="13.5">
      <c r="B127" s="251"/>
      <c r="C127" s="252"/>
      <c r="D127" s="248" t="s">
        <v>218</v>
      </c>
      <c r="E127" s="253" t="s">
        <v>22</v>
      </c>
      <c r="F127" s="254" t="s">
        <v>4327</v>
      </c>
      <c r="G127" s="252"/>
      <c r="H127" s="255">
        <v>3.6</v>
      </c>
      <c r="I127" s="256"/>
      <c r="J127" s="252"/>
      <c r="K127" s="252"/>
      <c r="L127" s="257"/>
      <c r="M127" s="258"/>
      <c r="N127" s="259"/>
      <c r="O127" s="259"/>
      <c r="P127" s="259"/>
      <c r="Q127" s="259"/>
      <c r="R127" s="259"/>
      <c r="S127" s="259"/>
      <c r="T127" s="260"/>
      <c r="AT127" s="261" t="s">
        <v>218</v>
      </c>
      <c r="AU127" s="261" t="s">
        <v>85</v>
      </c>
      <c r="AV127" s="12" t="s">
        <v>85</v>
      </c>
      <c r="AW127" s="12" t="s">
        <v>39</v>
      </c>
      <c r="AX127" s="12" t="s">
        <v>76</v>
      </c>
      <c r="AY127" s="261" t="s">
        <v>208</v>
      </c>
    </row>
    <row r="128" spans="2:51" s="12" customFormat="1" ht="13.5">
      <c r="B128" s="251"/>
      <c r="C128" s="252"/>
      <c r="D128" s="248" t="s">
        <v>218</v>
      </c>
      <c r="E128" s="253" t="s">
        <v>22</v>
      </c>
      <c r="F128" s="254" t="s">
        <v>4328</v>
      </c>
      <c r="G128" s="252"/>
      <c r="H128" s="255">
        <v>56.7</v>
      </c>
      <c r="I128" s="256"/>
      <c r="J128" s="252"/>
      <c r="K128" s="252"/>
      <c r="L128" s="257"/>
      <c r="M128" s="258"/>
      <c r="N128" s="259"/>
      <c r="O128" s="259"/>
      <c r="P128" s="259"/>
      <c r="Q128" s="259"/>
      <c r="R128" s="259"/>
      <c r="S128" s="259"/>
      <c r="T128" s="260"/>
      <c r="AT128" s="261" t="s">
        <v>218</v>
      </c>
      <c r="AU128" s="261" t="s">
        <v>85</v>
      </c>
      <c r="AV128" s="12" t="s">
        <v>85</v>
      </c>
      <c r="AW128" s="12" t="s">
        <v>39</v>
      </c>
      <c r="AX128" s="12" t="s">
        <v>76</v>
      </c>
      <c r="AY128" s="261" t="s">
        <v>208</v>
      </c>
    </row>
    <row r="129" spans="2:51" s="12" customFormat="1" ht="13.5">
      <c r="B129" s="251"/>
      <c r="C129" s="252"/>
      <c r="D129" s="248" t="s">
        <v>218</v>
      </c>
      <c r="E129" s="253" t="s">
        <v>22</v>
      </c>
      <c r="F129" s="254" t="s">
        <v>4329</v>
      </c>
      <c r="G129" s="252"/>
      <c r="H129" s="255">
        <v>74.34</v>
      </c>
      <c r="I129" s="256"/>
      <c r="J129" s="252"/>
      <c r="K129" s="252"/>
      <c r="L129" s="257"/>
      <c r="M129" s="258"/>
      <c r="N129" s="259"/>
      <c r="O129" s="259"/>
      <c r="P129" s="259"/>
      <c r="Q129" s="259"/>
      <c r="R129" s="259"/>
      <c r="S129" s="259"/>
      <c r="T129" s="260"/>
      <c r="AT129" s="261" t="s">
        <v>218</v>
      </c>
      <c r="AU129" s="261" t="s">
        <v>85</v>
      </c>
      <c r="AV129" s="12" t="s">
        <v>85</v>
      </c>
      <c r="AW129" s="12" t="s">
        <v>39</v>
      </c>
      <c r="AX129" s="12" t="s">
        <v>76</v>
      </c>
      <c r="AY129" s="261" t="s">
        <v>208</v>
      </c>
    </row>
    <row r="130" spans="2:51" s="13" customFormat="1" ht="13.5">
      <c r="B130" s="262"/>
      <c r="C130" s="263"/>
      <c r="D130" s="248" t="s">
        <v>218</v>
      </c>
      <c r="E130" s="264" t="s">
        <v>22</v>
      </c>
      <c r="F130" s="265" t="s">
        <v>259</v>
      </c>
      <c r="G130" s="263"/>
      <c r="H130" s="266">
        <v>144.64</v>
      </c>
      <c r="I130" s="267"/>
      <c r="J130" s="263"/>
      <c r="K130" s="263"/>
      <c r="L130" s="268"/>
      <c r="M130" s="269"/>
      <c r="N130" s="270"/>
      <c r="O130" s="270"/>
      <c r="P130" s="270"/>
      <c r="Q130" s="270"/>
      <c r="R130" s="270"/>
      <c r="S130" s="270"/>
      <c r="T130" s="271"/>
      <c r="AT130" s="272" t="s">
        <v>218</v>
      </c>
      <c r="AU130" s="272" t="s">
        <v>85</v>
      </c>
      <c r="AV130" s="13" t="s">
        <v>121</v>
      </c>
      <c r="AW130" s="13" t="s">
        <v>39</v>
      </c>
      <c r="AX130" s="13" t="s">
        <v>18</v>
      </c>
      <c r="AY130" s="272" t="s">
        <v>208</v>
      </c>
    </row>
    <row r="131" spans="2:65" s="1" customFormat="1" ht="38.25" customHeight="1">
      <c r="B131" s="48"/>
      <c r="C131" s="236" t="s">
        <v>277</v>
      </c>
      <c r="D131" s="236" t="s">
        <v>210</v>
      </c>
      <c r="E131" s="237" t="s">
        <v>3672</v>
      </c>
      <c r="F131" s="238" t="s">
        <v>3673</v>
      </c>
      <c r="G131" s="239" t="s">
        <v>253</v>
      </c>
      <c r="H131" s="240">
        <v>37.44</v>
      </c>
      <c r="I131" s="241"/>
      <c r="J131" s="242">
        <f>ROUND(I131*H131,2)</f>
        <v>0</v>
      </c>
      <c r="K131" s="238" t="s">
        <v>214</v>
      </c>
      <c r="L131" s="74"/>
      <c r="M131" s="243" t="s">
        <v>22</v>
      </c>
      <c r="N131" s="244" t="s">
        <v>47</v>
      </c>
      <c r="O131" s="49"/>
      <c r="P131" s="245">
        <f>O131*H131</f>
        <v>0</v>
      </c>
      <c r="Q131" s="245">
        <v>0</v>
      </c>
      <c r="R131" s="245">
        <f>Q131*H131</f>
        <v>0</v>
      </c>
      <c r="S131" s="245">
        <v>0</v>
      </c>
      <c r="T131" s="246">
        <f>S131*H131</f>
        <v>0</v>
      </c>
      <c r="AR131" s="26" t="s">
        <v>121</v>
      </c>
      <c r="AT131" s="26" t="s">
        <v>210</v>
      </c>
      <c r="AU131" s="26" t="s">
        <v>85</v>
      </c>
      <c r="AY131" s="26" t="s">
        <v>208</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121</v>
      </c>
      <c r="BM131" s="26" t="s">
        <v>4330</v>
      </c>
    </row>
    <row r="132" spans="2:47" s="1" customFormat="1" ht="13.5">
      <c r="B132" s="48"/>
      <c r="C132" s="76"/>
      <c r="D132" s="248" t="s">
        <v>216</v>
      </c>
      <c r="E132" s="76"/>
      <c r="F132" s="249" t="s">
        <v>3675</v>
      </c>
      <c r="G132" s="76"/>
      <c r="H132" s="76"/>
      <c r="I132" s="206"/>
      <c r="J132" s="76"/>
      <c r="K132" s="76"/>
      <c r="L132" s="74"/>
      <c r="M132" s="250"/>
      <c r="N132" s="49"/>
      <c r="O132" s="49"/>
      <c r="P132" s="49"/>
      <c r="Q132" s="49"/>
      <c r="R132" s="49"/>
      <c r="S132" s="49"/>
      <c r="T132" s="97"/>
      <c r="AT132" s="26" t="s">
        <v>216</v>
      </c>
      <c r="AU132" s="26" t="s">
        <v>85</v>
      </c>
    </row>
    <row r="133" spans="2:51" s="12" customFormat="1" ht="13.5">
      <c r="B133" s="251"/>
      <c r="C133" s="252"/>
      <c r="D133" s="248" t="s">
        <v>218</v>
      </c>
      <c r="E133" s="253" t="s">
        <v>22</v>
      </c>
      <c r="F133" s="254" t="s">
        <v>4331</v>
      </c>
      <c r="G133" s="252"/>
      <c r="H133" s="255">
        <v>16.2</v>
      </c>
      <c r="I133" s="256"/>
      <c r="J133" s="252"/>
      <c r="K133" s="252"/>
      <c r="L133" s="257"/>
      <c r="M133" s="258"/>
      <c r="N133" s="259"/>
      <c r="O133" s="259"/>
      <c r="P133" s="259"/>
      <c r="Q133" s="259"/>
      <c r="R133" s="259"/>
      <c r="S133" s="259"/>
      <c r="T133" s="260"/>
      <c r="AT133" s="261" t="s">
        <v>218</v>
      </c>
      <c r="AU133" s="261" t="s">
        <v>85</v>
      </c>
      <c r="AV133" s="12" t="s">
        <v>85</v>
      </c>
      <c r="AW133" s="12" t="s">
        <v>39</v>
      </c>
      <c r="AX133" s="12" t="s">
        <v>76</v>
      </c>
      <c r="AY133" s="261" t="s">
        <v>208</v>
      </c>
    </row>
    <row r="134" spans="2:51" s="12" customFormat="1" ht="13.5">
      <c r="B134" s="251"/>
      <c r="C134" s="252"/>
      <c r="D134" s="248" t="s">
        <v>218</v>
      </c>
      <c r="E134" s="253" t="s">
        <v>22</v>
      </c>
      <c r="F134" s="254" t="s">
        <v>4332</v>
      </c>
      <c r="G134" s="252"/>
      <c r="H134" s="255">
        <v>21.24</v>
      </c>
      <c r="I134" s="256"/>
      <c r="J134" s="252"/>
      <c r="K134" s="252"/>
      <c r="L134" s="257"/>
      <c r="M134" s="258"/>
      <c r="N134" s="259"/>
      <c r="O134" s="259"/>
      <c r="P134" s="259"/>
      <c r="Q134" s="259"/>
      <c r="R134" s="259"/>
      <c r="S134" s="259"/>
      <c r="T134" s="260"/>
      <c r="AT134" s="261" t="s">
        <v>218</v>
      </c>
      <c r="AU134" s="261" t="s">
        <v>85</v>
      </c>
      <c r="AV134" s="12" t="s">
        <v>85</v>
      </c>
      <c r="AW134" s="12" t="s">
        <v>39</v>
      </c>
      <c r="AX134" s="12" t="s">
        <v>76</v>
      </c>
      <c r="AY134" s="261" t="s">
        <v>208</v>
      </c>
    </row>
    <row r="135" spans="2:51" s="13" customFormat="1" ht="13.5">
      <c r="B135" s="262"/>
      <c r="C135" s="263"/>
      <c r="D135" s="248" t="s">
        <v>218</v>
      </c>
      <c r="E135" s="264" t="s">
        <v>22</v>
      </c>
      <c r="F135" s="265" t="s">
        <v>259</v>
      </c>
      <c r="G135" s="263"/>
      <c r="H135" s="266">
        <v>37.44</v>
      </c>
      <c r="I135" s="267"/>
      <c r="J135" s="263"/>
      <c r="K135" s="263"/>
      <c r="L135" s="268"/>
      <c r="M135" s="269"/>
      <c r="N135" s="270"/>
      <c r="O135" s="270"/>
      <c r="P135" s="270"/>
      <c r="Q135" s="270"/>
      <c r="R135" s="270"/>
      <c r="S135" s="270"/>
      <c r="T135" s="271"/>
      <c r="AT135" s="272" t="s">
        <v>218</v>
      </c>
      <c r="AU135" s="272" t="s">
        <v>85</v>
      </c>
      <c r="AV135" s="13" t="s">
        <v>121</v>
      </c>
      <c r="AW135" s="13" t="s">
        <v>39</v>
      </c>
      <c r="AX135" s="13" t="s">
        <v>18</v>
      </c>
      <c r="AY135" s="272" t="s">
        <v>208</v>
      </c>
    </row>
    <row r="136" spans="2:65" s="1" customFormat="1" ht="16.5" customHeight="1">
      <c r="B136" s="48"/>
      <c r="C136" s="286" t="s">
        <v>284</v>
      </c>
      <c r="D136" s="286" t="s">
        <v>468</v>
      </c>
      <c r="E136" s="287" t="s">
        <v>3677</v>
      </c>
      <c r="F136" s="288" t="s">
        <v>3678</v>
      </c>
      <c r="G136" s="289" t="s">
        <v>340</v>
      </c>
      <c r="H136" s="290">
        <v>74.88</v>
      </c>
      <c r="I136" s="291"/>
      <c r="J136" s="292">
        <f>ROUND(I136*H136,2)</f>
        <v>0</v>
      </c>
      <c r="K136" s="288" t="s">
        <v>214</v>
      </c>
      <c r="L136" s="293"/>
      <c r="M136" s="294" t="s">
        <v>22</v>
      </c>
      <c r="N136" s="295" t="s">
        <v>47</v>
      </c>
      <c r="O136" s="49"/>
      <c r="P136" s="245">
        <f>O136*H136</f>
        <v>0</v>
      </c>
      <c r="Q136" s="245">
        <v>1</v>
      </c>
      <c r="R136" s="245">
        <f>Q136*H136</f>
        <v>74.88</v>
      </c>
      <c r="S136" s="245">
        <v>0</v>
      </c>
      <c r="T136" s="246">
        <f>S136*H136</f>
        <v>0</v>
      </c>
      <c r="AR136" s="26" t="s">
        <v>250</v>
      </c>
      <c r="AT136" s="26" t="s">
        <v>468</v>
      </c>
      <c r="AU136" s="26" t="s">
        <v>85</v>
      </c>
      <c r="AY136" s="26" t="s">
        <v>208</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121</v>
      </c>
      <c r="BM136" s="26" t="s">
        <v>4333</v>
      </c>
    </row>
    <row r="137" spans="2:51" s="12" customFormat="1" ht="13.5">
      <c r="B137" s="251"/>
      <c r="C137" s="252"/>
      <c r="D137" s="248" t="s">
        <v>218</v>
      </c>
      <c r="E137" s="252"/>
      <c r="F137" s="254" t="s">
        <v>4334</v>
      </c>
      <c r="G137" s="252"/>
      <c r="H137" s="255">
        <v>74.88</v>
      </c>
      <c r="I137" s="256"/>
      <c r="J137" s="252"/>
      <c r="K137" s="252"/>
      <c r="L137" s="257"/>
      <c r="M137" s="258"/>
      <c r="N137" s="259"/>
      <c r="O137" s="259"/>
      <c r="P137" s="259"/>
      <c r="Q137" s="259"/>
      <c r="R137" s="259"/>
      <c r="S137" s="259"/>
      <c r="T137" s="260"/>
      <c r="AT137" s="261" t="s">
        <v>218</v>
      </c>
      <c r="AU137" s="261" t="s">
        <v>85</v>
      </c>
      <c r="AV137" s="12" t="s">
        <v>85</v>
      </c>
      <c r="AW137" s="12" t="s">
        <v>6</v>
      </c>
      <c r="AX137" s="12" t="s">
        <v>18</v>
      </c>
      <c r="AY137" s="261" t="s">
        <v>208</v>
      </c>
    </row>
    <row r="138" spans="2:63" s="11" customFormat="1" ht="29.85" customHeight="1">
      <c r="B138" s="220"/>
      <c r="C138" s="221"/>
      <c r="D138" s="222" t="s">
        <v>75</v>
      </c>
      <c r="E138" s="234" t="s">
        <v>121</v>
      </c>
      <c r="F138" s="234" t="s">
        <v>908</v>
      </c>
      <c r="G138" s="221"/>
      <c r="H138" s="221"/>
      <c r="I138" s="224"/>
      <c r="J138" s="235">
        <f>BK138</f>
        <v>0</v>
      </c>
      <c r="K138" s="221"/>
      <c r="L138" s="226"/>
      <c r="M138" s="227"/>
      <c r="N138" s="228"/>
      <c r="O138" s="228"/>
      <c r="P138" s="229">
        <f>SUM(P139:P143)</f>
        <v>0</v>
      </c>
      <c r="Q138" s="228"/>
      <c r="R138" s="229">
        <f>SUM(R139:R143)</f>
        <v>35.3952144</v>
      </c>
      <c r="S138" s="228"/>
      <c r="T138" s="230">
        <f>SUM(T139:T143)</f>
        <v>0</v>
      </c>
      <c r="AR138" s="231" t="s">
        <v>18</v>
      </c>
      <c r="AT138" s="232" t="s">
        <v>75</v>
      </c>
      <c r="AU138" s="232" t="s">
        <v>18</v>
      </c>
      <c r="AY138" s="231" t="s">
        <v>208</v>
      </c>
      <c r="BK138" s="233">
        <f>SUM(BK139:BK143)</f>
        <v>0</v>
      </c>
    </row>
    <row r="139" spans="2:65" s="1" customFormat="1" ht="25.5" customHeight="1">
      <c r="B139" s="48"/>
      <c r="C139" s="236" t="s">
        <v>290</v>
      </c>
      <c r="D139" s="236" t="s">
        <v>210</v>
      </c>
      <c r="E139" s="237" t="s">
        <v>3681</v>
      </c>
      <c r="F139" s="238" t="s">
        <v>3682</v>
      </c>
      <c r="G139" s="239" t="s">
        <v>253</v>
      </c>
      <c r="H139" s="240">
        <v>18.72</v>
      </c>
      <c r="I139" s="241"/>
      <c r="J139" s="242">
        <f>ROUND(I139*H139,2)</f>
        <v>0</v>
      </c>
      <c r="K139" s="238" t="s">
        <v>214</v>
      </c>
      <c r="L139" s="74"/>
      <c r="M139" s="243" t="s">
        <v>22</v>
      </c>
      <c r="N139" s="244" t="s">
        <v>47</v>
      </c>
      <c r="O139" s="49"/>
      <c r="P139" s="245">
        <f>O139*H139</f>
        <v>0</v>
      </c>
      <c r="Q139" s="245">
        <v>1.89077</v>
      </c>
      <c r="R139" s="245">
        <f>Q139*H139</f>
        <v>35.3952144</v>
      </c>
      <c r="S139" s="245">
        <v>0</v>
      </c>
      <c r="T139" s="246">
        <f>S139*H139</f>
        <v>0</v>
      </c>
      <c r="AR139" s="26" t="s">
        <v>121</v>
      </c>
      <c r="AT139" s="26" t="s">
        <v>210</v>
      </c>
      <c r="AU139" s="26" t="s">
        <v>85</v>
      </c>
      <c r="AY139" s="26" t="s">
        <v>208</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121</v>
      </c>
      <c r="BM139" s="26" t="s">
        <v>4335</v>
      </c>
    </row>
    <row r="140" spans="2:47" s="1" customFormat="1" ht="13.5">
      <c r="B140" s="48"/>
      <c r="C140" s="76"/>
      <c r="D140" s="248" t="s">
        <v>216</v>
      </c>
      <c r="E140" s="76"/>
      <c r="F140" s="249" t="s">
        <v>3684</v>
      </c>
      <c r="G140" s="76"/>
      <c r="H140" s="76"/>
      <c r="I140" s="206"/>
      <c r="J140" s="76"/>
      <c r="K140" s="76"/>
      <c r="L140" s="74"/>
      <c r="M140" s="250"/>
      <c r="N140" s="49"/>
      <c r="O140" s="49"/>
      <c r="P140" s="49"/>
      <c r="Q140" s="49"/>
      <c r="R140" s="49"/>
      <c r="S140" s="49"/>
      <c r="T140" s="97"/>
      <c r="AT140" s="26" t="s">
        <v>216</v>
      </c>
      <c r="AU140" s="26" t="s">
        <v>85</v>
      </c>
    </row>
    <row r="141" spans="2:51" s="12" customFormat="1" ht="13.5">
      <c r="B141" s="251"/>
      <c r="C141" s="252"/>
      <c r="D141" s="248" t="s">
        <v>218</v>
      </c>
      <c r="E141" s="253" t="s">
        <v>22</v>
      </c>
      <c r="F141" s="254" t="s">
        <v>4336</v>
      </c>
      <c r="G141" s="252"/>
      <c r="H141" s="255">
        <v>8.1</v>
      </c>
      <c r="I141" s="256"/>
      <c r="J141" s="252"/>
      <c r="K141" s="252"/>
      <c r="L141" s="257"/>
      <c r="M141" s="258"/>
      <c r="N141" s="259"/>
      <c r="O141" s="259"/>
      <c r="P141" s="259"/>
      <c r="Q141" s="259"/>
      <c r="R141" s="259"/>
      <c r="S141" s="259"/>
      <c r="T141" s="260"/>
      <c r="AT141" s="261" t="s">
        <v>218</v>
      </c>
      <c r="AU141" s="261" t="s">
        <v>85</v>
      </c>
      <c r="AV141" s="12" t="s">
        <v>85</v>
      </c>
      <c r="AW141" s="12" t="s">
        <v>39</v>
      </c>
      <c r="AX141" s="12" t="s">
        <v>76</v>
      </c>
      <c r="AY141" s="261" t="s">
        <v>208</v>
      </c>
    </row>
    <row r="142" spans="2:51" s="12" customFormat="1" ht="13.5">
      <c r="B142" s="251"/>
      <c r="C142" s="252"/>
      <c r="D142" s="248" t="s">
        <v>218</v>
      </c>
      <c r="E142" s="253" t="s">
        <v>22</v>
      </c>
      <c r="F142" s="254" t="s">
        <v>4337</v>
      </c>
      <c r="G142" s="252"/>
      <c r="H142" s="255">
        <v>10.62</v>
      </c>
      <c r="I142" s="256"/>
      <c r="J142" s="252"/>
      <c r="K142" s="252"/>
      <c r="L142" s="257"/>
      <c r="M142" s="258"/>
      <c r="N142" s="259"/>
      <c r="O142" s="259"/>
      <c r="P142" s="259"/>
      <c r="Q142" s="259"/>
      <c r="R142" s="259"/>
      <c r="S142" s="259"/>
      <c r="T142" s="260"/>
      <c r="AT142" s="261" t="s">
        <v>218</v>
      </c>
      <c r="AU142" s="261" t="s">
        <v>85</v>
      </c>
      <c r="AV142" s="12" t="s">
        <v>85</v>
      </c>
      <c r="AW142" s="12" t="s">
        <v>39</v>
      </c>
      <c r="AX142" s="12" t="s">
        <v>76</v>
      </c>
      <c r="AY142" s="261" t="s">
        <v>208</v>
      </c>
    </row>
    <row r="143" spans="2:51" s="13" customFormat="1" ht="13.5">
      <c r="B143" s="262"/>
      <c r="C143" s="263"/>
      <c r="D143" s="248" t="s">
        <v>218</v>
      </c>
      <c r="E143" s="264" t="s">
        <v>22</v>
      </c>
      <c r="F143" s="265" t="s">
        <v>259</v>
      </c>
      <c r="G143" s="263"/>
      <c r="H143" s="266">
        <v>18.72</v>
      </c>
      <c r="I143" s="267"/>
      <c r="J143" s="263"/>
      <c r="K143" s="263"/>
      <c r="L143" s="268"/>
      <c r="M143" s="269"/>
      <c r="N143" s="270"/>
      <c r="O143" s="270"/>
      <c r="P143" s="270"/>
      <c r="Q143" s="270"/>
      <c r="R143" s="270"/>
      <c r="S143" s="270"/>
      <c r="T143" s="271"/>
      <c r="AT143" s="272" t="s">
        <v>218</v>
      </c>
      <c r="AU143" s="272" t="s">
        <v>85</v>
      </c>
      <c r="AV143" s="13" t="s">
        <v>121</v>
      </c>
      <c r="AW143" s="13" t="s">
        <v>39</v>
      </c>
      <c r="AX143" s="13" t="s">
        <v>18</v>
      </c>
      <c r="AY143" s="272" t="s">
        <v>208</v>
      </c>
    </row>
    <row r="144" spans="2:63" s="11" customFormat="1" ht="29.85" customHeight="1">
      <c r="B144" s="220"/>
      <c r="C144" s="221"/>
      <c r="D144" s="222" t="s">
        <v>75</v>
      </c>
      <c r="E144" s="234" t="s">
        <v>250</v>
      </c>
      <c r="F144" s="234" t="s">
        <v>3686</v>
      </c>
      <c r="G144" s="221"/>
      <c r="H144" s="221"/>
      <c r="I144" s="224"/>
      <c r="J144" s="235">
        <f>BK144</f>
        <v>0</v>
      </c>
      <c r="K144" s="221"/>
      <c r="L144" s="226"/>
      <c r="M144" s="227"/>
      <c r="N144" s="228"/>
      <c r="O144" s="228"/>
      <c r="P144" s="229">
        <f>P145+SUM(P146:P178)</f>
        <v>0</v>
      </c>
      <c r="Q144" s="228"/>
      <c r="R144" s="229">
        <f>R145+SUM(R146:R178)</f>
        <v>6.048025</v>
      </c>
      <c r="S144" s="228"/>
      <c r="T144" s="230">
        <f>T145+SUM(T146:T178)</f>
        <v>0</v>
      </c>
      <c r="AR144" s="231" t="s">
        <v>18</v>
      </c>
      <c r="AT144" s="232" t="s">
        <v>75</v>
      </c>
      <c r="AU144" s="232" t="s">
        <v>18</v>
      </c>
      <c r="AY144" s="231" t="s">
        <v>208</v>
      </c>
      <c r="BK144" s="233">
        <f>BK145+SUM(BK146:BK178)</f>
        <v>0</v>
      </c>
    </row>
    <row r="145" spans="2:65" s="1" customFormat="1" ht="25.5" customHeight="1">
      <c r="B145" s="48"/>
      <c r="C145" s="236" t="s">
        <v>10</v>
      </c>
      <c r="D145" s="236" t="s">
        <v>210</v>
      </c>
      <c r="E145" s="237" t="s">
        <v>4338</v>
      </c>
      <c r="F145" s="238" t="s">
        <v>4339</v>
      </c>
      <c r="G145" s="239" t="s">
        <v>269</v>
      </c>
      <c r="H145" s="240">
        <v>35</v>
      </c>
      <c r="I145" s="241"/>
      <c r="J145" s="242">
        <f>ROUND(I145*H145,2)</f>
        <v>0</v>
      </c>
      <c r="K145" s="238" t="s">
        <v>214</v>
      </c>
      <c r="L145" s="74"/>
      <c r="M145" s="243" t="s">
        <v>22</v>
      </c>
      <c r="N145" s="244" t="s">
        <v>47</v>
      </c>
      <c r="O145" s="49"/>
      <c r="P145" s="245">
        <f>O145*H145</f>
        <v>0</v>
      </c>
      <c r="Q145" s="245">
        <v>0</v>
      </c>
      <c r="R145" s="245">
        <f>Q145*H145</f>
        <v>0</v>
      </c>
      <c r="S145" s="245">
        <v>0</v>
      </c>
      <c r="T145" s="246">
        <f>S145*H145</f>
        <v>0</v>
      </c>
      <c r="AR145" s="26" t="s">
        <v>121</v>
      </c>
      <c r="AT145" s="26" t="s">
        <v>210</v>
      </c>
      <c r="AU145" s="26" t="s">
        <v>85</v>
      </c>
      <c r="AY145" s="26" t="s">
        <v>208</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121</v>
      </c>
      <c r="BM145" s="26" t="s">
        <v>4340</v>
      </c>
    </row>
    <row r="146" spans="2:65" s="1" customFormat="1" ht="25.5" customHeight="1">
      <c r="B146" s="48"/>
      <c r="C146" s="286" t="s">
        <v>300</v>
      </c>
      <c r="D146" s="286" t="s">
        <v>468</v>
      </c>
      <c r="E146" s="287" t="s">
        <v>4341</v>
      </c>
      <c r="F146" s="288" t="s">
        <v>4342</v>
      </c>
      <c r="G146" s="289" t="s">
        <v>269</v>
      </c>
      <c r="H146" s="290">
        <v>38.5</v>
      </c>
      <c r="I146" s="291"/>
      <c r="J146" s="292">
        <f>ROUND(I146*H146,2)</f>
        <v>0</v>
      </c>
      <c r="K146" s="288" t="s">
        <v>214</v>
      </c>
      <c r="L146" s="293"/>
      <c r="M146" s="294" t="s">
        <v>22</v>
      </c>
      <c r="N146" s="295" t="s">
        <v>47</v>
      </c>
      <c r="O146" s="49"/>
      <c r="P146" s="245">
        <f>O146*H146</f>
        <v>0</v>
      </c>
      <c r="Q146" s="245">
        <v>0.00027</v>
      </c>
      <c r="R146" s="245">
        <f>Q146*H146</f>
        <v>0.010395</v>
      </c>
      <c r="S146" s="245">
        <v>0</v>
      </c>
      <c r="T146" s="246">
        <f>S146*H146</f>
        <v>0</v>
      </c>
      <c r="AR146" s="26" t="s">
        <v>250</v>
      </c>
      <c r="AT146" s="26" t="s">
        <v>468</v>
      </c>
      <c r="AU146" s="26" t="s">
        <v>85</v>
      </c>
      <c r="AY146" s="26" t="s">
        <v>208</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121</v>
      </c>
      <c r="BM146" s="26" t="s">
        <v>4343</v>
      </c>
    </row>
    <row r="147" spans="2:51" s="12" customFormat="1" ht="13.5">
      <c r="B147" s="251"/>
      <c r="C147" s="252"/>
      <c r="D147" s="248" t="s">
        <v>218</v>
      </c>
      <c r="E147" s="252"/>
      <c r="F147" s="254" t="s">
        <v>4344</v>
      </c>
      <c r="G147" s="252"/>
      <c r="H147" s="255">
        <v>38.5</v>
      </c>
      <c r="I147" s="256"/>
      <c r="J147" s="252"/>
      <c r="K147" s="252"/>
      <c r="L147" s="257"/>
      <c r="M147" s="258"/>
      <c r="N147" s="259"/>
      <c r="O147" s="259"/>
      <c r="P147" s="259"/>
      <c r="Q147" s="259"/>
      <c r="R147" s="259"/>
      <c r="S147" s="259"/>
      <c r="T147" s="260"/>
      <c r="AT147" s="261" t="s">
        <v>218</v>
      </c>
      <c r="AU147" s="261" t="s">
        <v>85</v>
      </c>
      <c r="AV147" s="12" t="s">
        <v>85</v>
      </c>
      <c r="AW147" s="12" t="s">
        <v>6</v>
      </c>
      <c r="AX147" s="12" t="s">
        <v>18</v>
      </c>
      <c r="AY147" s="261" t="s">
        <v>208</v>
      </c>
    </row>
    <row r="148" spans="2:65" s="1" customFormat="1" ht="51" customHeight="1">
      <c r="B148" s="48"/>
      <c r="C148" s="236" t="s">
        <v>306</v>
      </c>
      <c r="D148" s="236" t="s">
        <v>210</v>
      </c>
      <c r="E148" s="237" t="s">
        <v>4345</v>
      </c>
      <c r="F148" s="238" t="s">
        <v>4346</v>
      </c>
      <c r="G148" s="239" t="s">
        <v>269</v>
      </c>
      <c r="H148" s="240">
        <v>40</v>
      </c>
      <c r="I148" s="241"/>
      <c r="J148" s="242">
        <f>ROUND(I148*H148,2)</f>
        <v>0</v>
      </c>
      <c r="K148" s="238" t="s">
        <v>214</v>
      </c>
      <c r="L148" s="74"/>
      <c r="M148" s="243" t="s">
        <v>22</v>
      </c>
      <c r="N148" s="244" t="s">
        <v>47</v>
      </c>
      <c r="O148" s="49"/>
      <c r="P148" s="245">
        <f>O148*H148</f>
        <v>0</v>
      </c>
      <c r="Q148" s="245">
        <v>0</v>
      </c>
      <c r="R148" s="245">
        <f>Q148*H148</f>
        <v>0</v>
      </c>
      <c r="S148" s="245">
        <v>0</v>
      </c>
      <c r="T148" s="246">
        <f>S148*H148</f>
        <v>0</v>
      </c>
      <c r="AR148" s="26" t="s">
        <v>121</v>
      </c>
      <c r="AT148" s="26" t="s">
        <v>210</v>
      </c>
      <c r="AU148" s="26" t="s">
        <v>85</v>
      </c>
      <c r="AY148" s="26" t="s">
        <v>208</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121</v>
      </c>
      <c r="BM148" s="26" t="s">
        <v>4347</v>
      </c>
    </row>
    <row r="149" spans="2:47" s="1" customFormat="1" ht="13.5">
      <c r="B149" s="48"/>
      <c r="C149" s="76"/>
      <c r="D149" s="248" t="s">
        <v>216</v>
      </c>
      <c r="E149" s="76"/>
      <c r="F149" s="249" t="s">
        <v>4348</v>
      </c>
      <c r="G149" s="76"/>
      <c r="H149" s="76"/>
      <c r="I149" s="206"/>
      <c r="J149" s="76"/>
      <c r="K149" s="76"/>
      <c r="L149" s="74"/>
      <c r="M149" s="250"/>
      <c r="N149" s="49"/>
      <c r="O149" s="49"/>
      <c r="P149" s="49"/>
      <c r="Q149" s="49"/>
      <c r="R149" s="49"/>
      <c r="S149" s="49"/>
      <c r="T149" s="97"/>
      <c r="AT149" s="26" t="s">
        <v>216</v>
      </c>
      <c r="AU149" s="26" t="s">
        <v>85</v>
      </c>
    </row>
    <row r="150" spans="2:65" s="1" customFormat="1" ht="25.5" customHeight="1">
      <c r="B150" s="48"/>
      <c r="C150" s="286" t="s">
        <v>311</v>
      </c>
      <c r="D150" s="286" t="s">
        <v>468</v>
      </c>
      <c r="E150" s="287" t="s">
        <v>4349</v>
      </c>
      <c r="F150" s="288" t="s">
        <v>4350</v>
      </c>
      <c r="G150" s="289" t="s">
        <v>269</v>
      </c>
      <c r="H150" s="290">
        <v>44</v>
      </c>
      <c r="I150" s="291"/>
      <c r="J150" s="292">
        <f>ROUND(I150*H150,2)</f>
        <v>0</v>
      </c>
      <c r="K150" s="288" t="s">
        <v>214</v>
      </c>
      <c r="L150" s="293"/>
      <c r="M150" s="294" t="s">
        <v>22</v>
      </c>
      <c r="N150" s="295" t="s">
        <v>47</v>
      </c>
      <c r="O150" s="49"/>
      <c r="P150" s="245">
        <f>O150*H150</f>
        <v>0</v>
      </c>
      <c r="Q150" s="245">
        <v>0.00042</v>
      </c>
      <c r="R150" s="245">
        <f>Q150*H150</f>
        <v>0.01848</v>
      </c>
      <c r="S150" s="245">
        <v>0</v>
      </c>
      <c r="T150" s="246">
        <f>S150*H150</f>
        <v>0</v>
      </c>
      <c r="AR150" s="26" t="s">
        <v>250</v>
      </c>
      <c r="AT150" s="26" t="s">
        <v>468</v>
      </c>
      <c r="AU150" s="26" t="s">
        <v>85</v>
      </c>
      <c r="AY150" s="26" t="s">
        <v>208</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121</v>
      </c>
      <c r="BM150" s="26" t="s">
        <v>4351</v>
      </c>
    </row>
    <row r="151" spans="2:51" s="12" customFormat="1" ht="13.5">
      <c r="B151" s="251"/>
      <c r="C151" s="252"/>
      <c r="D151" s="248" t="s">
        <v>218</v>
      </c>
      <c r="E151" s="252"/>
      <c r="F151" s="254" t="s">
        <v>3715</v>
      </c>
      <c r="G151" s="252"/>
      <c r="H151" s="255">
        <v>44</v>
      </c>
      <c r="I151" s="256"/>
      <c r="J151" s="252"/>
      <c r="K151" s="252"/>
      <c r="L151" s="257"/>
      <c r="M151" s="258"/>
      <c r="N151" s="259"/>
      <c r="O151" s="259"/>
      <c r="P151" s="259"/>
      <c r="Q151" s="259"/>
      <c r="R151" s="259"/>
      <c r="S151" s="259"/>
      <c r="T151" s="260"/>
      <c r="AT151" s="261" t="s">
        <v>218</v>
      </c>
      <c r="AU151" s="261" t="s">
        <v>85</v>
      </c>
      <c r="AV151" s="12" t="s">
        <v>85</v>
      </c>
      <c r="AW151" s="12" t="s">
        <v>6</v>
      </c>
      <c r="AX151" s="12" t="s">
        <v>18</v>
      </c>
      <c r="AY151" s="261" t="s">
        <v>208</v>
      </c>
    </row>
    <row r="152" spans="2:65" s="1" customFormat="1" ht="51" customHeight="1">
      <c r="B152" s="48"/>
      <c r="C152" s="236" t="s">
        <v>315</v>
      </c>
      <c r="D152" s="236" t="s">
        <v>210</v>
      </c>
      <c r="E152" s="237" t="s">
        <v>4352</v>
      </c>
      <c r="F152" s="238" t="s">
        <v>4353</v>
      </c>
      <c r="G152" s="239" t="s">
        <v>269</v>
      </c>
      <c r="H152" s="240">
        <v>60</v>
      </c>
      <c r="I152" s="241"/>
      <c r="J152" s="242">
        <f>ROUND(I152*H152,2)</f>
        <v>0</v>
      </c>
      <c r="K152" s="238" t="s">
        <v>214</v>
      </c>
      <c r="L152" s="74"/>
      <c r="M152" s="243" t="s">
        <v>22</v>
      </c>
      <c r="N152" s="244" t="s">
        <v>47</v>
      </c>
      <c r="O152" s="49"/>
      <c r="P152" s="245">
        <f>O152*H152</f>
        <v>0</v>
      </c>
      <c r="Q152" s="245">
        <v>0</v>
      </c>
      <c r="R152" s="245">
        <f>Q152*H152</f>
        <v>0</v>
      </c>
      <c r="S152" s="245">
        <v>0</v>
      </c>
      <c r="T152" s="246">
        <f>S152*H152</f>
        <v>0</v>
      </c>
      <c r="AR152" s="26" t="s">
        <v>121</v>
      </c>
      <c r="AT152" s="26" t="s">
        <v>210</v>
      </c>
      <c r="AU152" s="26" t="s">
        <v>85</v>
      </c>
      <c r="AY152" s="26" t="s">
        <v>208</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121</v>
      </c>
      <c r="BM152" s="26" t="s">
        <v>4354</v>
      </c>
    </row>
    <row r="153" spans="2:47" s="1" customFormat="1" ht="13.5">
      <c r="B153" s="48"/>
      <c r="C153" s="76"/>
      <c r="D153" s="248" t="s">
        <v>216</v>
      </c>
      <c r="E153" s="76"/>
      <c r="F153" s="249" t="s">
        <v>4348</v>
      </c>
      <c r="G153" s="76"/>
      <c r="H153" s="76"/>
      <c r="I153" s="206"/>
      <c r="J153" s="76"/>
      <c r="K153" s="76"/>
      <c r="L153" s="74"/>
      <c r="M153" s="250"/>
      <c r="N153" s="49"/>
      <c r="O153" s="49"/>
      <c r="P153" s="49"/>
      <c r="Q153" s="49"/>
      <c r="R153" s="49"/>
      <c r="S153" s="49"/>
      <c r="T153" s="97"/>
      <c r="AT153" s="26" t="s">
        <v>216</v>
      </c>
      <c r="AU153" s="26" t="s">
        <v>85</v>
      </c>
    </row>
    <row r="154" spans="2:65" s="1" customFormat="1" ht="51" customHeight="1">
      <c r="B154" s="48"/>
      <c r="C154" s="286" t="s">
        <v>320</v>
      </c>
      <c r="D154" s="286" t="s">
        <v>468</v>
      </c>
      <c r="E154" s="287" t="s">
        <v>4355</v>
      </c>
      <c r="F154" s="288" t="s">
        <v>4356</v>
      </c>
      <c r="G154" s="289" t="s">
        <v>269</v>
      </c>
      <c r="H154" s="290">
        <v>66</v>
      </c>
      <c r="I154" s="291"/>
      <c r="J154" s="292">
        <f>ROUND(I154*H154,2)</f>
        <v>0</v>
      </c>
      <c r="K154" s="288" t="s">
        <v>214</v>
      </c>
      <c r="L154" s="293"/>
      <c r="M154" s="294" t="s">
        <v>22</v>
      </c>
      <c r="N154" s="295" t="s">
        <v>47</v>
      </c>
      <c r="O154" s="49"/>
      <c r="P154" s="245">
        <f>O154*H154</f>
        <v>0</v>
      </c>
      <c r="Q154" s="245">
        <v>0.00106</v>
      </c>
      <c r="R154" s="245">
        <f>Q154*H154</f>
        <v>0.06996</v>
      </c>
      <c r="S154" s="245">
        <v>0</v>
      </c>
      <c r="T154" s="246">
        <f>S154*H154</f>
        <v>0</v>
      </c>
      <c r="AR154" s="26" t="s">
        <v>250</v>
      </c>
      <c r="AT154" s="26" t="s">
        <v>468</v>
      </c>
      <c r="AU154" s="26" t="s">
        <v>85</v>
      </c>
      <c r="AY154" s="26" t="s">
        <v>208</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121</v>
      </c>
      <c r="BM154" s="26" t="s">
        <v>4357</v>
      </c>
    </row>
    <row r="155" spans="2:51" s="12" customFormat="1" ht="13.5">
      <c r="B155" s="251"/>
      <c r="C155" s="252"/>
      <c r="D155" s="248" t="s">
        <v>218</v>
      </c>
      <c r="E155" s="252"/>
      <c r="F155" s="254" t="s">
        <v>4358</v>
      </c>
      <c r="G155" s="252"/>
      <c r="H155" s="255">
        <v>66</v>
      </c>
      <c r="I155" s="256"/>
      <c r="J155" s="252"/>
      <c r="K155" s="252"/>
      <c r="L155" s="257"/>
      <c r="M155" s="258"/>
      <c r="N155" s="259"/>
      <c r="O155" s="259"/>
      <c r="P155" s="259"/>
      <c r="Q155" s="259"/>
      <c r="R155" s="259"/>
      <c r="S155" s="259"/>
      <c r="T155" s="260"/>
      <c r="AT155" s="261" t="s">
        <v>218</v>
      </c>
      <c r="AU155" s="261" t="s">
        <v>85</v>
      </c>
      <c r="AV155" s="12" t="s">
        <v>85</v>
      </c>
      <c r="AW155" s="12" t="s">
        <v>6</v>
      </c>
      <c r="AX155" s="12" t="s">
        <v>18</v>
      </c>
      <c r="AY155" s="261" t="s">
        <v>208</v>
      </c>
    </row>
    <row r="156" spans="2:65" s="1" customFormat="1" ht="51" customHeight="1">
      <c r="B156" s="48"/>
      <c r="C156" s="236" t="s">
        <v>9</v>
      </c>
      <c r="D156" s="236" t="s">
        <v>210</v>
      </c>
      <c r="E156" s="237" t="s">
        <v>4359</v>
      </c>
      <c r="F156" s="238" t="s">
        <v>4360</v>
      </c>
      <c r="G156" s="239" t="s">
        <v>269</v>
      </c>
      <c r="H156" s="240">
        <v>37</v>
      </c>
      <c r="I156" s="241"/>
      <c r="J156" s="242">
        <f>ROUND(I156*H156,2)</f>
        <v>0</v>
      </c>
      <c r="K156" s="238" t="s">
        <v>22</v>
      </c>
      <c r="L156" s="74"/>
      <c r="M156" s="243" t="s">
        <v>22</v>
      </c>
      <c r="N156" s="244" t="s">
        <v>47</v>
      </c>
      <c r="O156" s="49"/>
      <c r="P156" s="245">
        <f>O156*H156</f>
        <v>0</v>
      </c>
      <c r="Q156" s="245">
        <v>0.00178</v>
      </c>
      <c r="R156" s="245">
        <f>Q156*H156</f>
        <v>0.06586</v>
      </c>
      <c r="S156" s="245">
        <v>0</v>
      </c>
      <c r="T156" s="246">
        <f>S156*H156</f>
        <v>0</v>
      </c>
      <c r="AR156" s="26" t="s">
        <v>121</v>
      </c>
      <c r="AT156" s="26" t="s">
        <v>210</v>
      </c>
      <c r="AU156" s="26" t="s">
        <v>85</v>
      </c>
      <c r="AY156" s="26" t="s">
        <v>208</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121</v>
      </c>
      <c r="BM156" s="26" t="s">
        <v>4361</v>
      </c>
    </row>
    <row r="157" spans="2:51" s="12" customFormat="1" ht="13.5">
      <c r="B157" s="251"/>
      <c r="C157" s="252"/>
      <c r="D157" s="248" t="s">
        <v>218</v>
      </c>
      <c r="E157" s="253" t="s">
        <v>22</v>
      </c>
      <c r="F157" s="254" t="s">
        <v>4362</v>
      </c>
      <c r="G157" s="252"/>
      <c r="H157" s="255">
        <v>32</v>
      </c>
      <c r="I157" s="256"/>
      <c r="J157" s="252"/>
      <c r="K157" s="252"/>
      <c r="L157" s="257"/>
      <c r="M157" s="258"/>
      <c r="N157" s="259"/>
      <c r="O157" s="259"/>
      <c r="P157" s="259"/>
      <c r="Q157" s="259"/>
      <c r="R157" s="259"/>
      <c r="S157" s="259"/>
      <c r="T157" s="260"/>
      <c r="AT157" s="261" t="s">
        <v>218</v>
      </c>
      <c r="AU157" s="261" t="s">
        <v>85</v>
      </c>
      <c r="AV157" s="12" t="s">
        <v>85</v>
      </c>
      <c r="AW157" s="12" t="s">
        <v>39</v>
      </c>
      <c r="AX157" s="12" t="s">
        <v>76</v>
      </c>
      <c r="AY157" s="261" t="s">
        <v>208</v>
      </c>
    </row>
    <row r="158" spans="2:51" s="12" customFormat="1" ht="13.5">
      <c r="B158" s="251"/>
      <c r="C158" s="252"/>
      <c r="D158" s="248" t="s">
        <v>218</v>
      </c>
      <c r="E158" s="253" t="s">
        <v>22</v>
      </c>
      <c r="F158" s="254" t="s">
        <v>4363</v>
      </c>
      <c r="G158" s="252"/>
      <c r="H158" s="255">
        <v>5</v>
      </c>
      <c r="I158" s="256"/>
      <c r="J158" s="252"/>
      <c r="K158" s="252"/>
      <c r="L158" s="257"/>
      <c r="M158" s="258"/>
      <c r="N158" s="259"/>
      <c r="O158" s="259"/>
      <c r="P158" s="259"/>
      <c r="Q158" s="259"/>
      <c r="R158" s="259"/>
      <c r="S158" s="259"/>
      <c r="T158" s="260"/>
      <c r="AT158" s="261" t="s">
        <v>218</v>
      </c>
      <c r="AU158" s="261" t="s">
        <v>85</v>
      </c>
      <c r="AV158" s="12" t="s">
        <v>85</v>
      </c>
      <c r="AW158" s="12" t="s">
        <v>39</v>
      </c>
      <c r="AX158" s="12" t="s">
        <v>76</v>
      </c>
      <c r="AY158" s="261" t="s">
        <v>208</v>
      </c>
    </row>
    <row r="159" spans="2:51" s="13" customFormat="1" ht="13.5">
      <c r="B159" s="262"/>
      <c r="C159" s="263"/>
      <c r="D159" s="248" t="s">
        <v>218</v>
      </c>
      <c r="E159" s="264" t="s">
        <v>22</v>
      </c>
      <c r="F159" s="265" t="s">
        <v>259</v>
      </c>
      <c r="G159" s="263"/>
      <c r="H159" s="266">
        <v>37</v>
      </c>
      <c r="I159" s="267"/>
      <c r="J159" s="263"/>
      <c r="K159" s="263"/>
      <c r="L159" s="268"/>
      <c r="M159" s="269"/>
      <c r="N159" s="270"/>
      <c r="O159" s="270"/>
      <c r="P159" s="270"/>
      <c r="Q159" s="270"/>
      <c r="R159" s="270"/>
      <c r="S159" s="270"/>
      <c r="T159" s="271"/>
      <c r="AT159" s="272" t="s">
        <v>218</v>
      </c>
      <c r="AU159" s="272" t="s">
        <v>85</v>
      </c>
      <c r="AV159" s="13" t="s">
        <v>121</v>
      </c>
      <c r="AW159" s="13" t="s">
        <v>39</v>
      </c>
      <c r="AX159" s="13" t="s">
        <v>18</v>
      </c>
      <c r="AY159" s="272" t="s">
        <v>208</v>
      </c>
    </row>
    <row r="160" spans="2:65" s="1" customFormat="1" ht="76.5" customHeight="1">
      <c r="B160" s="48"/>
      <c r="C160" s="236" t="s">
        <v>327</v>
      </c>
      <c r="D160" s="236" t="s">
        <v>210</v>
      </c>
      <c r="E160" s="237" t="s">
        <v>4364</v>
      </c>
      <c r="F160" s="238" t="s">
        <v>4365</v>
      </c>
      <c r="G160" s="239" t="s">
        <v>269</v>
      </c>
      <c r="H160" s="240">
        <v>90</v>
      </c>
      <c r="I160" s="241"/>
      <c r="J160" s="242">
        <f>ROUND(I160*H160,2)</f>
        <v>0</v>
      </c>
      <c r="K160" s="238" t="s">
        <v>214</v>
      </c>
      <c r="L160" s="74"/>
      <c r="M160" s="243" t="s">
        <v>22</v>
      </c>
      <c r="N160" s="244" t="s">
        <v>47</v>
      </c>
      <c r="O160" s="49"/>
      <c r="P160" s="245">
        <f>O160*H160</f>
        <v>0</v>
      </c>
      <c r="Q160" s="245">
        <v>0.00268</v>
      </c>
      <c r="R160" s="245">
        <f>Q160*H160</f>
        <v>0.2412</v>
      </c>
      <c r="S160" s="245">
        <v>0</v>
      </c>
      <c r="T160" s="246">
        <f>S160*H160</f>
        <v>0</v>
      </c>
      <c r="AR160" s="26" t="s">
        <v>121</v>
      </c>
      <c r="AT160" s="26" t="s">
        <v>210</v>
      </c>
      <c r="AU160" s="26" t="s">
        <v>85</v>
      </c>
      <c r="AY160" s="26" t="s">
        <v>208</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121</v>
      </c>
      <c r="BM160" s="26" t="s">
        <v>4366</v>
      </c>
    </row>
    <row r="161" spans="2:51" s="12" customFormat="1" ht="13.5">
      <c r="B161" s="251"/>
      <c r="C161" s="252"/>
      <c r="D161" s="248" t="s">
        <v>218</v>
      </c>
      <c r="E161" s="253" t="s">
        <v>22</v>
      </c>
      <c r="F161" s="254" t="s">
        <v>4367</v>
      </c>
      <c r="G161" s="252"/>
      <c r="H161" s="255">
        <v>25</v>
      </c>
      <c r="I161" s="256"/>
      <c r="J161" s="252"/>
      <c r="K161" s="252"/>
      <c r="L161" s="257"/>
      <c r="M161" s="258"/>
      <c r="N161" s="259"/>
      <c r="O161" s="259"/>
      <c r="P161" s="259"/>
      <c r="Q161" s="259"/>
      <c r="R161" s="259"/>
      <c r="S161" s="259"/>
      <c r="T161" s="260"/>
      <c r="AT161" s="261" t="s">
        <v>218</v>
      </c>
      <c r="AU161" s="261" t="s">
        <v>85</v>
      </c>
      <c r="AV161" s="12" t="s">
        <v>85</v>
      </c>
      <c r="AW161" s="12" t="s">
        <v>39</v>
      </c>
      <c r="AX161" s="12" t="s">
        <v>76</v>
      </c>
      <c r="AY161" s="261" t="s">
        <v>208</v>
      </c>
    </row>
    <row r="162" spans="2:51" s="12" customFormat="1" ht="13.5">
      <c r="B162" s="251"/>
      <c r="C162" s="252"/>
      <c r="D162" s="248" t="s">
        <v>218</v>
      </c>
      <c r="E162" s="253" t="s">
        <v>22</v>
      </c>
      <c r="F162" s="254" t="s">
        <v>4368</v>
      </c>
      <c r="G162" s="252"/>
      <c r="H162" s="255">
        <v>25</v>
      </c>
      <c r="I162" s="256"/>
      <c r="J162" s="252"/>
      <c r="K162" s="252"/>
      <c r="L162" s="257"/>
      <c r="M162" s="258"/>
      <c r="N162" s="259"/>
      <c r="O162" s="259"/>
      <c r="P162" s="259"/>
      <c r="Q162" s="259"/>
      <c r="R162" s="259"/>
      <c r="S162" s="259"/>
      <c r="T162" s="260"/>
      <c r="AT162" s="261" t="s">
        <v>218</v>
      </c>
      <c r="AU162" s="261" t="s">
        <v>85</v>
      </c>
      <c r="AV162" s="12" t="s">
        <v>85</v>
      </c>
      <c r="AW162" s="12" t="s">
        <v>39</v>
      </c>
      <c r="AX162" s="12" t="s">
        <v>76</v>
      </c>
      <c r="AY162" s="261" t="s">
        <v>208</v>
      </c>
    </row>
    <row r="163" spans="2:51" s="12" customFormat="1" ht="13.5">
      <c r="B163" s="251"/>
      <c r="C163" s="252"/>
      <c r="D163" s="248" t="s">
        <v>218</v>
      </c>
      <c r="E163" s="253" t="s">
        <v>22</v>
      </c>
      <c r="F163" s="254" t="s">
        <v>4369</v>
      </c>
      <c r="G163" s="252"/>
      <c r="H163" s="255">
        <v>28</v>
      </c>
      <c r="I163" s="256"/>
      <c r="J163" s="252"/>
      <c r="K163" s="252"/>
      <c r="L163" s="257"/>
      <c r="M163" s="258"/>
      <c r="N163" s="259"/>
      <c r="O163" s="259"/>
      <c r="P163" s="259"/>
      <c r="Q163" s="259"/>
      <c r="R163" s="259"/>
      <c r="S163" s="259"/>
      <c r="T163" s="260"/>
      <c r="AT163" s="261" t="s">
        <v>218</v>
      </c>
      <c r="AU163" s="261" t="s">
        <v>85</v>
      </c>
      <c r="AV163" s="12" t="s">
        <v>85</v>
      </c>
      <c r="AW163" s="12" t="s">
        <v>39</v>
      </c>
      <c r="AX163" s="12" t="s">
        <v>76</v>
      </c>
      <c r="AY163" s="261" t="s">
        <v>208</v>
      </c>
    </row>
    <row r="164" spans="2:51" s="12" customFormat="1" ht="13.5">
      <c r="B164" s="251"/>
      <c r="C164" s="252"/>
      <c r="D164" s="248" t="s">
        <v>218</v>
      </c>
      <c r="E164" s="253" t="s">
        <v>22</v>
      </c>
      <c r="F164" s="254" t="s">
        <v>4370</v>
      </c>
      <c r="G164" s="252"/>
      <c r="H164" s="255">
        <v>12</v>
      </c>
      <c r="I164" s="256"/>
      <c r="J164" s="252"/>
      <c r="K164" s="252"/>
      <c r="L164" s="257"/>
      <c r="M164" s="258"/>
      <c r="N164" s="259"/>
      <c r="O164" s="259"/>
      <c r="P164" s="259"/>
      <c r="Q164" s="259"/>
      <c r="R164" s="259"/>
      <c r="S164" s="259"/>
      <c r="T164" s="260"/>
      <c r="AT164" s="261" t="s">
        <v>218</v>
      </c>
      <c r="AU164" s="261" t="s">
        <v>85</v>
      </c>
      <c r="AV164" s="12" t="s">
        <v>85</v>
      </c>
      <c r="AW164" s="12" t="s">
        <v>39</v>
      </c>
      <c r="AX164" s="12" t="s">
        <v>76</v>
      </c>
      <c r="AY164" s="261" t="s">
        <v>208</v>
      </c>
    </row>
    <row r="165" spans="2:51" s="13" customFormat="1" ht="13.5">
      <c r="B165" s="262"/>
      <c r="C165" s="263"/>
      <c r="D165" s="248" t="s">
        <v>218</v>
      </c>
      <c r="E165" s="264" t="s">
        <v>22</v>
      </c>
      <c r="F165" s="265" t="s">
        <v>259</v>
      </c>
      <c r="G165" s="263"/>
      <c r="H165" s="266">
        <v>90</v>
      </c>
      <c r="I165" s="267"/>
      <c r="J165" s="263"/>
      <c r="K165" s="263"/>
      <c r="L165" s="268"/>
      <c r="M165" s="269"/>
      <c r="N165" s="270"/>
      <c r="O165" s="270"/>
      <c r="P165" s="270"/>
      <c r="Q165" s="270"/>
      <c r="R165" s="270"/>
      <c r="S165" s="270"/>
      <c r="T165" s="271"/>
      <c r="AT165" s="272" t="s">
        <v>218</v>
      </c>
      <c r="AU165" s="272" t="s">
        <v>85</v>
      </c>
      <c r="AV165" s="13" t="s">
        <v>121</v>
      </c>
      <c r="AW165" s="13" t="s">
        <v>39</v>
      </c>
      <c r="AX165" s="13" t="s">
        <v>18</v>
      </c>
      <c r="AY165" s="272" t="s">
        <v>208</v>
      </c>
    </row>
    <row r="166" spans="2:65" s="1" customFormat="1" ht="38.25" customHeight="1">
      <c r="B166" s="48"/>
      <c r="C166" s="236" t="s">
        <v>331</v>
      </c>
      <c r="D166" s="236" t="s">
        <v>210</v>
      </c>
      <c r="E166" s="237" t="s">
        <v>4371</v>
      </c>
      <c r="F166" s="238" t="s">
        <v>4372</v>
      </c>
      <c r="G166" s="239" t="s">
        <v>269</v>
      </c>
      <c r="H166" s="240">
        <v>50</v>
      </c>
      <c r="I166" s="241"/>
      <c r="J166" s="242">
        <f>ROUND(I166*H166,2)</f>
        <v>0</v>
      </c>
      <c r="K166" s="238" t="s">
        <v>214</v>
      </c>
      <c r="L166" s="74"/>
      <c r="M166" s="243" t="s">
        <v>22</v>
      </c>
      <c r="N166" s="244" t="s">
        <v>47</v>
      </c>
      <c r="O166" s="49"/>
      <c r="P166" s="245">
        <f>O166*H166</f>
        <v>0</v>
      </c>
      <c r="Q166" s="245">
        <v>0.00427</v>
      </c>
      <c r="R166" s="245">
        <f>Q166*H166</f>
        <v>0.21350000000000002</v>
      </c>
      <c r="S166" s="245">
        <v>0</v>
      </c>
      <c r="T166" s="246">
        <f>S166*H166</f>
        <v>0</v>
      </c>
      <c r="AR166" s="26" t="s">
        <v>121</v>
      </c>
      <c r="AT166" s="26" t="s">
        <v>210</v>
      </c>
      <c r="AU166" s="26" t="s">
        <v>85</v>
      </c>
      <c r="AY166" s="26" t="s">
        <v>208</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121</v>
      </c>
      <c r="BM166" s="26" t="s">
        <v>4373</v>
      </c>
    </row>
    <row r="167" spans="2:47" s="1" customFormat="1" ht="13.5">
      <c r="B167" s="48"/>
      <c r="C167" s="76"/>
      <c r="D167" s="248" t="s">
        <v>216</v>
      </c>
      <c r="E167" s="76"/>
      <c r="F167" s="249" t="s">
        <v>4218</v>
      </c>
      <c r="G167" s="76"/>
      <c r="H167" s="76"/>
      <c r="I167" s="206"/>
      <c r="J167" s="76"/>
      <c r="K167" s="76"/>
      <c r="L167" s="74"/>
      <c r="M167" s="250"/>
      <c r="N167" s="49"/>
      <c r="O167" s="49"/>
      <c r="P167" s="49"/>
      <c r="Q167" s="49"/>
      <c r="R167" s="49"/>
      <c r="S167" s="49"/>
      <c r="T167" s="97"/>
      <c r="AT167" s="26" t="s">
        <v>216</v>
      </c>
      <c r="AU167" s="26" t="s">
        <v>85</v>
      </c>
    </row>
    <row r="168" spans="2:51" s="12" customFormat="1" ht="13.5">
      <c r="B168" s="251"/>
      <c r="C168" s="252"/>
      <c r="D168" s="248" t="s">
        <v>218</v>
      </c>
      <c r="E168" s="253" t="s">
        <v>22</v>
      </c>
      <c r="F168" s="254" t="s">
        <v>4374</v>
      </c>
      <c r="G168" s="252"/>
      <c r="H168" s="255">
        <v>50</v>
      </c>
      <c r="I168" s="256"/>
      <c r="J168" s="252"/>
      <c r="K168" s="252"/>
      <c r="L168" s="257"/>
      <c r="M168" s="258"/>
      <c r="N168" s="259"/>
      <c r="O168" s="259"/>
      <c r="P168" s="259"/>
      <c r="Q168" s="259"/>
      <c r="R168" s="259"/>
      <c r="S168" s="259"/>
      <c r="T168" s="260"/>
      <c r="AT168" s="261" t="s">
        <v>218</v>
      </c>
      <c r="AU168" s="261" t="s">
        <v>85</v>
      </c>
      <c r="AV168" s="12" t="s">
        <v>85</v>
      </c>
      <c r="AW168" s="12" t="s">
        <v>39</v>
      </c>
      <c r="AX168" s="12" t="s">
        <v>18</v>
      </c>
      <c r="AY168" s="261" t="s">
        <v>208</v>
      </c>
    </row>
    <row r="169" spans="2:65" s="1" customFormat="1" ht="25.5" customHeight="1">
      <c r="B169" s="48"/>
      <c r="C169" s="236" t="s">
        <v>337</v>
      </c>
      <c r="D169" s="236" t="s">
        <v>210</v>
      </c>
      <c r="E169" s="237" t="s">
        <v>4375</v>
      </c>
      <c r="F169" s="238" t="s">
        <v>4376</v>
      </c>
      <c r="G169" s="239" t="s">
        <v>227</v>
      </c>
      <c r="H169" s="240">
        <v>1</v>
      </c>
      <c r="I169" s="241"/>
      <c r="J169" s="242">
        <f>ROUND(I169*H169,2)</f>
        <v>0</v>
      </c>
      <c r="K169" s="238" t="s">
        <v>242</v>
      </c>
      <c r="L169" s="74"/>
      <c r="M169" s="243" t="s">
        <v>22</v>
      </c>
      <c r="N169" s="244" t="s">
        <v>47</v>
      </c>
      <c r="O169" s="49"/>
      <c r="P169" s="245">
        <f>O169*H169</f>
        <v>0</v>
      </c>
      <c r="Q169" s="245">
        <v>0.00069</v>
      </c>
      <c r="R169" s="245">
        <f>Q169*H169</f>
        <v>0.00069</v>
      </c>
      <c r="S169" s="245">
        <v>0</v>
      </c>
      <c r="T169" s="246">
        <f>S169*H169</f>
        <v>0</v>
      </c>
      <c r="AR169" s="26" t="s">
        <v>121</v>
      </c>
      <c r="AT169" s="26" t="s">
        <v>210</v>
      </c>
      <c r="AU169" s="26" t="s">
        <v>85</v>
      </c>
      <c r="AY169" s="26" t="s">
        <v>208</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121</v>
      </c>
      <c r="BM169" s="26" t="s">
        <v>4377</v>
      </c>
    </row>
    <row r="170" spans="2:65" s="1" customFormat="1" ht="38.25" customHeight="1">
      <c r="B170" s="48"/>
      <c r="C170" s="286" t="s">
        <v>343</v>
      </c>
      <c r="D170" s="286" t="s">
        <v>468</v>
      </c>
      <c r="E170" s="287" t="s">
        <v>4378</v>
      </c>
      <c r="F170" s="288" t="s">
        <v>4379</v>
      </c>
      <c r="G170" s="289" t="s">
        <v>227</v>
      </c>
      <c r="H170" s="290">
        <v>1</v>
      </c>
      <c r="I170" s="291"/>
      <c r="J170" s="292">
        <f>ROUND(I170*H170,2)</f>
        <v>0</v>
      </c>
      <c r="K170" s="288" t="s">
        <v>242</v>
      </c>
      <c r="L170" s="293"/>
      <c r="M170" s="294" t="s">
        <v>22</v>
      </c>
      <c r="N170" s="295" t="s">
        <v>47</v>
      </c>
      <c r="O170" s="49"/>
      <c r="P170" s="245">
        <f>O170*H170</f>
        <v>0</v>
      </c>
      <c r="Q170" s="245">
        <v>0.00965</v>
      </c>
      <c r="R170" s="245">
        <f>Q170*H170</f>
        <v>0.00965</v>
      </c>
      <c r="S170" s="245">
        <v>0</v>
      </c>
      <c r="T170" s="246">
        <f>S170*H170</f>
        <v>0</v>
      </c>
      <c r="AR170" s="26" t="s">
        <v>250</v>
      </c>
      <c r="AT170" s="26" t="s">
        <v>468</v>
      </c>
      <c r="AU170" s="26" t="s">
        <v>85</v>
      </c>
      <c r="AY170" s="26" t="s">
        <v>208</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121</v>
      </c>
      <c r="BM170" s="26" t="s">
        <v>4380</v>
      </c>
    </row>
    <row r="171" spans="2:65" s="1" customFormat="1" ht="63.75" customHeight="1">
      <c r="B171" s="48"/>
      <c r="C171" s="236" t="s">
        <v>348</v>
      </c>
      <c r="D171" s="236" t="s">
        <v>210</v>
      </c>
      <c r="E171" s="237" t="s">
        <v>4381</v>
      </c>
      <c r="F171" s="238" t="s">
        <v>4382</v>
      </c>
      <c r="G171" s="239" t="s">
        <v>263</v>
      </c>
      <c r="H171" s="240">
        <v>9</v>
      </c>
      <c r="I171" s="241"/>
      <c r="J171" s="242">
        <f>ROUND(I171*H171,2)</f>
        <v>0</v>
      </c>
      <c r="K171" s="238" t="s">
        <v>22</v>
      </c>
      <c r="L171" s="74"/>
      <c r="M171" s="243" t="s">
        <v>22</v>
      </c>
      <c r="N171" s="244" t="s">
        <v>47</v>
      </c>
      <c r="O171" s="49"/>
      <c r="P171" s="245">
        <f>O171*H171</f>
        <v>0</v>
      </c>
      <c r="Q171" s="245">
        <v>0.15291</v>
      </c>
      <c r="R171" s="245">
        <f>Q171*H171</f>
        <v>1.3761899999999998</v>
      </c>
      <c r="S171" s="245">
        <v>0</v>
      </c>
      <c r="T171" s="246">
        <f>S171*H171</f>
        <v>0</v>
      </c>
      <c r="AR171" s="26" t="s">
        <v>121</v>
      </c>
      <c r="AT171" s="26" t="s">
        <v>210</v>
      </c>
      <c r="AU171" s="26" t="s">
        <v>85</v>
      </c>
      <c r="AY171" s="26" t="s">
        <v>208</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121</v>
      </c>
      <c r="BM171" s="26" t="s">
        <v>4383</v>
      </c>
    </row>
    <row r="172" spans="2:51" s="12" customFormat="1" ht="13.5">
      <c r="B172" s="251"/>
      <c r="C172" s="252"/>
      <c r="D172" s="248" t="s">
        <v>218</v>
      </c>
      <c r="E172" s="253" t="s">
        <v>22</v>
      </c>
      <c r="F172" s="254" t="s">
        <v>4384</v>
      </c>
      <c r="G172" s="252"/>
      <c r="H172" s="255">
        <v>2</v>
      </c>
      <c r="I172" s="256"/>
      <c r="J172" s="252"/>
      <c r="K172" s="252"/>
      <c r="L172" s="257"/>
      <c r="M172" s="258"/>
      <c r="N172" s="259"/>
      <c r="O172" s="259"/>
      <c r="P172" s="259"/>
      <c r="Q172" s="259"/>
      <c r="R172" s="259"/>
      <c r="S172" s="259"/>
      <c r="T172" s="260"/>
      <c r="AT172" s="261" t="s">
        <v>218</v>
      </c>
      <c r="AU172" s="261" t="s">
        <v>85</v>
      </c>
      <c r="AV172" s="12" t="s">
        <v>85</v>
      </c>
      <c r="AW172" s="12" t="s">
        <v>39</v>
      </c>
      <c r="AX172" s="12" t="s">
        <v>76</v>
      </c>
      <c r="AY172" s="261" t="s">
        <v>208</v>
      </c>
    </row>
    <row r="173" spans="2:51" s="12" customFormat="1" ht="13.5">
      <c r="B173" s="251"/>
      <c r="C173" s="252"/>
      <c r="D173" s="248" t="s">
        <v>218</v>
      </c>
      <c r="E173" s="253" t="s">
        <v>22</v>
      </c>
      <c r="F173" s="254" t="s">
        <v>4385</v>
      </c>
      <c r="G173" s="252"/>
      <c r="H173" s="255">
        <v>3</v>
      </c>
      <c r="I173" s="256"/>
      <c r="J173" s="252"/>
      <c r="K173" s="252"/>
      <c r="L173" s="257"/>
      <c r="M173" s="258"/>
      <c r="N173" s="259"/>
      <c r="O173" s="259"/>
      <c r="P173" s="259"/>
      <c r="Q173" s="259"/>
      <c r="R173" s="259"/>
      <c r="S173" s="259"/>
      <c r="T173" s="260"/>
      <c r="AT173" s="261" t="s">
        <v>218</v>
      </c>
      <c r="AU173" s="261" t="s">
        <v>85</v>
      </c>
      <c r="AV173" s="12" t="s">
        <v>85</v>
      </c>
      <c r="AW173" s="12" t="s">
        <v>39</v>
      </c>
      <c r="AX173" s="12" t="s">
        <v>76</v>
      </c>
      <c r="AY173" s="261" t="s">
        <v>208</v>
      </c>
    </row>
    <row r="174" spans="2:51" s="12" customFormat="1" ht="13.5">
      <c r="B174" s="251"/>
      <c r="C174" s="252"/>
      <c r="D174" s="248" t="s">
        <v>218</v>
      </c>
      <c r="E174" s="253" t="s">
        <v>22</v>
      </c>
      <c r="F174" s="254" t="s">
        <v>4386</v>
      </c>
      <c r="G174" s="252"/>
      <c r="H174" s="255">
        <v>3</v>
      </c>
      <c r="I174" s="256"/>
      <c r="J174" s="252"/>
      <c r="K174" s="252"/>
      <c r="L174" s="257"/>
      <c r="M174" s="258"/>
      <c r="N174" s="259"/>
      <c r="O174" s="259"/>
      <c r="P174" s="259"/>
      <c r="Q174" s="259"/>
      <c r="R174" s="259"/>
      <c r="S174" s="259"/>
      <c r="T174" s="260"/>
      <c r="AT174" s="261" t="s">
        <v>218</v>
      </c>
      <c r="AU174" s="261" t="s">
        <v>85</v>
      </c>
      <c r="AV174" s="12" t="s">
        <v>85</v>
      </c>
      <c r="AW174" s="12" t="s">
        <v>39</v>
      </c>
      <c r="AX174" s="12" t="s">
        <v>76</v>
      </c>
      <c r="AY174" s="261" t="s">
        <v>208</v>
      </c>
    </row>
    <row r="175" spans="2:51" s="12" customFormat="1" ht="13.5">
      <c r="B175" s="251"/>
      <c r="C175" s="252"/>
      <c r="D175" s="248" t="s">
        <v>218</v>
      </c>
      <c r="E175" s="253" t="s">
        <v>22</v>
      </c>
      <c r="F175" s="254" t="s">
        <v>4387</v>
      </c>
      <c r="G175" s="252"/>
      <c r="H175" s="255">
        <v>1</v>
      </c>
      <c r="I175" s="256"/>
      <c r="J175" s="252"/>
      <c r="K175" s="252"/>
      <c r="L175" s="257"/>
      <c r="M175" s="258"/>
      <c r="N175" s="259"/>
      <c r="O175" s="259"/>
      <c r="P175" s="259"/>
      <c r="Q175" s="259"/>
      <c r="R175" s="259"/>
      <c r="S175" s="259"/>
      <c r="T175" s="260"/>
      <c r="AT175" s="261" t="s">
        <v>218</v>
      </c>
      <c r="AU175" s="261" t="s">
        <v>85</v>
      </c>
      <c r="AV175" s="12" t="s">
        <v>85</v>
      </c>
      <c r="AW175" s="12" t="s">
        <v>39</v>
      </c>
      <c r="AX175" s="12" t="s">
        <v>76</v>
      </c>
      <c r="AY175" s="261" t="s">
        <v>208</v>
      </c>
    </row>
    <row r="176" spans="2:51" s="13" customFormat="1" ht="13.5">
      <c r="B176" s="262"/>
      <c r="C176" s="263"/>
      <c r="D176" s="248" t="s">
        <v>218</v>
      </c>
      <c r="E176" s="264" t="s">
        <v>22</v>
      </c>
      <c r="F176" s="265" t="s">
        <v>259</v>
      </c>
      <c r="G176" s="263"/>
      <c r="H176" s="266">
        <v>9</v>
      </c>
      <c r="I176" s="267"/>
      <c r="J176" s="263"/>
      <c r="K176" s="263"/>
      <c r="L176" s="268"/>
      <c r="M176" s="269"/>
      <c r="N176" s="270"/>
      <c r="O176" s="270"/>
      <c r="P176" s="270"/>
      <c r="Q176" s="270"/>
      <c r="R176" s="270"/>
      <c r="S176" s="270"/>
      <c r="T176" s="271"/>
      <c r="AT176" s="272" t="s">
        <v>218</v>
      </c>
      <c r="AU176" s="272" t="s">
        <v>85</v>
      </c>
      <c r="AV176" s="13" t="s">
        <v>121</v>
      </c>
      <c r="AW176" s="13" t="s">
        <v>39</v>
      </c>
      <c r="AX176" s="13" t="s">
        <v>18</v>
      </c>
      <c r="AY176" s="272" t="s">
        <v>208</v>
      </c>
    </row>
    <row r="177" spans="2:65" s="1" customFormat="1" ht="16.5" customHeight="1">
      <c r="B177" s="48"/>
      <c r="C177" s="236" t="s">
        <v>353</v>
      </c>
      <c r="D177" s="236" t="s">
        <v>210</v>
      </c>
      <c r="E177" s="237" t="s">
        <v>4388</v>
      </c>
      <c r="F177" s="238" t="s">
        <v>4389</v>
      </c>
      <c r="G177" s="239" t="s">
        <v>227</v>
      </c>
      <c r="H177" s="240">
        <v>1</v>
      </c>
      <c r="I177" s="241"/>
      <c r="J177" s="242">
        <f>ROUND(I177*H177,2)</f>
        <v>0</v>
      </c>
      <c r="K177" s="238" t="s">
        <v>22</v>
      </c>
      <c r="L177" s="74"/>
      <c r="M177" s="243" t="s">
        <v>22</v>
      </c>
      <c r="N177" s="244" t="s">
        <v>47</v>
      </c>
      <c r="O177" s="49"/>
      <c r="P177" s="245">
        <f>O177*H177</f>
        <v>0</v>
      </c>
      <c r="Q177" s="245">
        <v>0.42368</v>
      </c>
      <c r="R177" s="245">
        <f>Q177*H177</f>
        <v>0.42368</v>
      </c>
      <c r="S177" s="245">
        <v>0</v>
      </c>
      <c r="T177" s="246">
        <f>S177*H177</f>
        <v>0</v>
      </c>
      <c r="AR177" s="26" t="s">
        <v>121</v>
      </c>
      <c r="AT177" s="26" t="s">
        <v>210</v>
      </c>
      <c r="AU177" s="26" t="s">
        <v>85</v>
      </c>
      <c r="AY177" s="26" t="s">
        <v>208</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121</v>
      </c>
      <c r="BM177" s="26" t="s">
        <v>4390</v>
      </c>
    </row>
    <row r="178" spans="2:63" s="11" customFormat="1" ht="22.3" customHeight="1">
      <c r="B178" s="220"/>
      <c r="C178" s="221"/>
      <c r="D178" s="222" t="s">
        <v>75</v>
      </c>
      <c r="E178" s="234" t="s">
        <v>4391</v>
      </c>
      <c r="F178" s="234" t="s">
        <v>4392</v>
      </c>
      <c r="G178" s="221"/>
      <c r="H178" s="221"/>
      <c r="I178" s="224"/>
      <c r="J178" s="235">
        <f>BK178</f>
        <v>0</v>
      </c>
      <c r="K178" s="221"/>
      <c r="L178" s="226"/>
      <c r="M178" s="227"/>
      <c r="N178" s="228"/>
      <c r="O178" s="228"/>
      <c r="P178" s="229">
        <f>P179</f>
        <v>0</v>
      </c>
      <c r="Q178" s="228"/>
      <c r="R178" s="229">
        <f>R179</f>
        <v>3.61842</v>
      </c>
      <c r="S178" s="228"/>
      <c r="T178" s="230">
        <f>T179</f>
        <v>0</v>
      </c>
      <c r="AR178" s="231" t="s">
        <v>18</v>
      </c>
      <c r="AT178" s="232" t="s">
        <v>75</v>
      </c>
      <c r="AU178" s="232" t="s">
        <v>85</v>
      </c>
      <c r="AY178" s="231" t="s">
        <v>208</v>
      </c>
      <c r="BK178" s="233">
        <f>BK179</f>
        <v>0</v>
      </c>
    </row>
    <row r="179" spans="2:65" s="1" customFormat="1" ht="25.5" customHeight="1">
      <c r="B179" s="48"/>
      <c r="C179" s="236" t="s">
        <v>533</v>
      </c>
      <c r="D179" s="236" t="s">
        <v>210</v>
      </c>
      <c r="E179" s="237" t="s">
        <v>4393</v>
      </c>
      <c r="F179" s="238" t="s">
        <v>4394</v>
      </c>
      <c r="G179" s="239" t="s">
        <v>4395</v>
      </c>
      <c r="H179" s="240">
        <v>1</v>
      </c>
      <c r="I179" s="241"/>
      <c r="J179" s="242">
        <f>ROUND(I179*H179,2)</f>
        <v>0</v>
      </c>
      <c r="K179" s="238" t="s">
        <v>242</v>
      </c>
      <c r="L179" s="74"/>
      <c r="M179" s="243" t="s">
        <v>22</v>
      </c>
      <c r="N179" s="244" t="s">
        <v>47</v>
      </c>
      <c r="O179" s="49"/>
      <c r="P179" s="245">
        <f>O179*H179</f>
        <v>0</v>
      </c>
      <c r="Q179" s="245">
        <v>3.61842</v>
      </c>
      <c r="R179" s="245">
        <f>Q179*H179</f>
        <v>3.61842</v>
      </c>
      <c r="S179" s="245">
        <v>0</v>
      </c>
      <c r="T179" s="246">
        <f>S179*H179</f>
        <v>0</v>
      </c>
      <c r="AR179" s="26" t="s">
        <v>121</v>
      </c>
      <c r="AT179" s="26" t="s">
        <v>210</v>
      </c>
      <c r="AU179" s="26" t="s">
        <v>104</v>
      </c>
      <c r="AY179" s="26" t="s">
        <v>208</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121</v>
      </c>
      <c r="BM179" s="26" t="s">
        <v>4396</v>
      </c>
    </row>
    <row r="180" spans="2:63" s="11" customFormat="1" ht="29.85" customHeight="1">
      <c r="B180" s="220"/>
      <c r="C180" s="221"/>
      <c r="D180" s="222" t="s">
        <v>75</v>
      </c>
      <c r="E180" s="234" t="s">
        <v>260</v>
      </c>
      <c r="F180" s="234" t="s">
        <v>265</v>
      </c>
      <c r="G180" s="221"/>
      <c r="H180" s="221"/>
      <c r="I180" s="224"/>
      <c r="J180" s="235">
        <f>BK180</f>
        <v>0</v>
      </c>
      <c r="K180" s="221"/>
      <c r="L180" s="226"/>
      <c r="M180" s="227"/>
      <c r="N180" s="228"/>
      <c r="O180" s="228"/>
      <c r="P180" s="229">
        <f>SUM(P181:P196)</f>
        <v>0</v>
      </c>
      <c r="Q180" s="228"/>
      <c r="R180" s="229">
        <f>SUM(R181:R196)</f>
        <v>0.07583</v>
      </c>
      <c r="S180" s="228"/>
      <c r="T180" s="230">
        <f>SUM(T181:T196)</f>
        <v>0</v>
      </c>
      <c r="AR180" s="231" t="s">
        <v>18</v>
      </c>
      <c r="AT180" s="232" t="s">
        <v>75</v>
      </c>
      <c r="AU180" s="232" t="s">
        <v>18</v>
      </c>
      <c r="AY180" s="231" t="s">
        <v>208</v>
      </c>
      <c r="BK180" s="233">
        <f>SUM(BK181:BK196)</f>
        <v>0</v>
      </c>
    </row>
    <row r="181" spans="2:65" s="1" customFormat="1" ht="16.5" customHeight="1">
      <c r="B181" s="48"/>
      <c r="C181" s="286" t="s">
        <v>543</v>
      </c>
      <c r="D181" s="286" t="s">
        <v>468</v>
      </c>
      <c r="E181" s="287" t="s">
        <v>4287</v>
      </c>
      <c r="F181" s="288" t="s">
        <v>4288</v>
      </c>
      <c r="G181" s="289" t="s">
        <v>263</v>
      </c>
      <c r="H181" s="290">
        <v>1</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559</v>
      </c>
      <c r="AT181" s="26" t="s">
        <v>468</v>
      </c>
      <c r="AU181" s="26" t="s">
        <v>85</v>
      </c>
      <c r="AY181" s="26" t="s">
        <v>208</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300</v>
      </c>
      <c r="BM181" s="26" t="s">
        <v>4397</v>
      </c>
    </row>
    <row r="182" spans="2:65" s="1" customFormat="1" ht="25.5" customHeight="1">
      <c r="B182" s="48"/>
      <c r="C182" s="236" t="s">
        <v>547</v>
      </c>
      <c r="D182" s="236" t="s">
        <v>210</v>
      </c>
      <c r="E182" s="237" t="s">
        <v>4039</v>
      </c>
      <c r="F182" s="238" t="s">
        <v>4040</v>
      </c>
      <c r="G182" s="239" t="s">
        <v>269</v>
      </c>
      <c r="H182" s="240">
        <v>135</v>
      </c>
      <c r="I182" s="241"/>
      <c r="J182" s="242">
        <f>ROUND(I182*H182,2)</f>
        <v>0</v>
      </c>
      <c r="K182" s="238" t="s">
        <v>214</v>
      </c>
      <c r="L182" s="74"/>
      <c r="M182" s="243" t="s">
        <v>22</v>
      </c>
      <c r="N182" s="244" t="s">
        <v>47</v>
      </c>
      <c r="O182" s="49"/>
      <c r="P182" s="245">
        <f>O182*H182</f>
        <v>0</v>
      </c>
      <c r="Q182" s="245">
        <v>0.0004</v>
      </c>
      <c r="R182" s="245">
        <f>Q182*H182</f>
        <v>0.054</v>
      </c>
      <c r="S182" s="245">
        <v>0</v>
      </c>
      <c r="T182" s="246">
        <f>S182*H182</f>
        <v>0</v>
      </c>
      <c r="AR182" s="26" t="s">
        <v>300</v>
      </c>
      <c r="AT182" s="26" t="s">
        <v>210</v>
      </c>
      <c r="AU182" s="26" t="s">
        <v>85</v>
      </c>
      <c r="AY182" s="26" t="s">
        <v>208</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300</v>
      </c>
      <c r="BM182" s="26" t="s">
        <v>4398</v>
      </c>
    </row>
    <row r="183" spans="2:47" s="1" customFormat="1" ht="13.5">
      <c r="B183" s="48"/>
      <c r="C183" s="76"/>
      <c r="D183" s="248" t="s">
        <v>216</v>
      </c>
      <c r="E183" s="76"/>
      <c r="F183" s="249" t="s">
        <v>4042</v>
      </c>
      <c r="G183" s="76"/>
      <c r="H183" s="76"/>
      <c r="I183" s="206"/>
      <c r="J183" s="76"/>
      <c r="K183" s="76"/>
      <c r="L183" s="74"/>
      <c r="M183" s="250"/>
      <c r="N183" s="49"/>
      <c r="O183" s="49"/>
      <c r="P183" s="49"/>
      <c r="Q183" s="49"/>
      <c r="R183" s="49"/>
      <c r="S183" s="49"/>
      <c r="T183" s="97"/>
      <c r="AT183" s="26" t="s">
        <v>216</v>
      </c>
      <c r="AU183" s="26" t="s">
        <v>85</v>
      </c>
    </row>
    <row r="184" spans="2:51" s="12" customFormat="1" ht="13.5">
      <c r="B184" s="251"/>
      <c r="C184" s="252"/>
      <c r="D184" s="248" t="s">
        <v>218</v>
      </c>
      <c r="E184" s="253" t="s">
        <v>22</v>
      </c>
      <c r="F184" s="254" t="s">
        <v>4399</v>
      </c>
      <c r="G184" s="252"/>
      <c r="H184" s="255">
        <v>135</v>
      </c>
      <c r="I184" s="256"/>
      <c r="J184" s="252"/>
      <c r="K184" s="252"/>
      <c r="L184" s="257"/>
      <c r="M184" s="258"/>
      <c r="N184" s="259"/>
      <c r="O184" s="259"/>
      <c r="P184" s="259"/>
      <c r="Q184" s="259"/>
      <c r="R184" s="259"/>
      <c r="S184" s="259"/>
      <c r="T184" s="260"/>
      <c r="AT184" s="261" t="s">
        <v>218</v>
      </c>
      <c r="AU184" s="261" t="s">
        <v>85</v>
      </c>
      <c r="AV184" s="12" t="s">
        <v>85</v>
      </c>
      <c r="AW184" s="12" t="s">
        <v>39</v>
      </c>
      <c r="AX184" s="12" t="s">
        <v>18</v>
      </c>
      <c r="AY184" s="261" t="s">
        <v>208</v>
      </c>
    </row>
    <row r="185" spans="2:65" s="1" customFormat="1" ht="25.5" customHeight="1">
      <c r="B185" s="48"/>
      <c r="C185" s="236" t="s">
        <v>553</v>
      </c>
      <c r="D185" s="236" t="s">
        <v>210</v>
      </c>
      <c r="E185" s="237" t="s">
        <v>4044</v>
      </c>
      <c r="F185" s="238" t="s">
        <v>4045</v>
      </c>
      <c r="G185" s="239" t="s">
        <v>269</v>
      </c>
      <c r="H185" s="240">
        <v>135</v>
      </c>
      <c r="I185" s="241"/>
      <c r="J185" s="242">
        <f>ROUND(I185*H185,2)</f>
        <v>0</v>
      </c>
      <c r="K185" s="238" t="s">
        <v>214</v>
      </c>
      <c r="L185" s="74"/>
      <c r="M185" s="243" t="s">
        <v>22</v>
      </c>
      <c r="N185" s="244" t="s">
        <v>47</v>
      </c>
      <c r="O185" s="49"/>
      <c r="P185" s="245">
        <f>O185*H185</f>
        <v>0</v>
      </c>
      <c r="Q185" s="245">
        <v>1E-05</v>
      </c>
      <c r="R185" s="245">
        <f>Q185*H185</f>
        <v>0.00135</v>
      </c>
      <c r="S185" s="245">
        <v>0</v>
      </c>
      <c r="T185" s="246">
        <f>S185*H185</f>
        <v>0</v>
      </c>
      <c r="AR185" s="26" t="s">
        <v>300</v>
      </c>
      <c r="AT185" s="26" t="s">
        <v>210</v>
      </c>
      <c r="AU185" s="26" t="s">
        <v>85</v>
      </c>
      <c r="AY185" s="26" t="s">
        <v>208</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300</v>
      </c>
      <c r="BM185" s="26" t="s">
        <v>4400</v>
      </c>
    </row>
    <row r="186" spans="2:47" s="1" customFormat="1" ht="13.5">
      <c r="B186" s="48"/>
      <c r="C186" s="76"/>
      <c r="D186" s="248" t="s">
        <v>216</v>
      </c>
      <c r="E186" s="76"/>
      <c r="F186" s="249" t="s">
        <v>4042</v>
      </c>
      <c r="G186" s="76"/>
      <c r="H186" s="76"/>
      <c r="I186" s="206"/>
      <c r="J186" s="76"/>
      <c r="K186" s="76"/>
      <c r="L186" s="74"/>
      <c r="M186" s="250"/>
      <c r="N186" s="49"/>
      <c r="O186" s="49"/>
      <c r="P186" s="49"/>
      <c r="Q186" s="49"/>
      <c r="R186" s="49"/>
      <c r="S186" s="49"/>
      <c r="T186" s="97"/>
      <c r="AT186" s="26" t="s">
        <v>216</v>
      </c>
      <c r="AU186" s="26" t="s">
        <v>85</v>
      </c>
    </row>
    <row r="187" spans="2:51" s="12" customFormat="1" ht="13.5">
      <c r="B187" s="251"/>
      <c r="C187" s="252"/>
      <c r="D187" s="248" t="s">
        <v>218</v>
      </c>
      <c r="E187" s="253" t="s">
        <v>22</v>
      </c>
      <c r="F187" s="254" t="s">
        <v>4399</v>
      </c>
      <c r="G187" s="252"/>
      <c r="H187" s="255">
        <v>135</v>
      </c>
      <c r="I187" s="256"/>
      <c r="J187" s="252"/>
      <c r="K187" s="252"/>
      <c r="L187" s="257"/>
      <c r="M187" s="258"/>
      <c r="N187" s="259"/>
      <c r="O187" s="259"/>
      <c r="P187" s="259"/>
      <c r="Q187" s="259"/>
      <c r="R187" s="259"/>
      <c r="S187" s="259"/>
      <c r="T187" s="260"/>
      <c r="AT187" s="261" t="s">
        <v>218</v>
      </c>
      <c r="AU187" s="261" t="s">
        <v>85</v>
      </c>
      <c r="AV187" s="12" t="s">
        <v>85</v>
      </c>
      <c r="AW187" s="12" t="s">
        <v>39</v>
      </c>
      <c r="AX187" s="12" t="s">
        <v>18</v>
      </c>
      <c r="AY187" s="261" t="s">
        <v>208</v>
      </c>
    </row>
    <row r="188" spans="2:65" s="1" customFormat="1" ht="38.25" customHeight="1">
      <c r="B188" s="48"/>
      <c r="C188" s="236" t="s">
        <v>559</v>
      </c>
      <c r="D188" s="236" t="s">
        <v>210</v>
      </c>
      <c r="E188" s="237" t="s">
        <v>4401</v>
      </c>
      <c r="F188" s="238" t="s">
        <v>4402</v>
      </c>
      <c r="G188" s="239" t="s">
        <v>340</v>
      </c>
      <c r="H188" s="240">
        <v>116.323</v>
      </c>
      <c r="I188" s="241"/>
      <c r="J188" s="242">
        <f>ROUND(I188*H188,2)</f>
        <v>0</v>
      </c>
      <c r="K188" s="238" t="s">
        <v>214</v>
      </c>
      <c r="L188" s="74"/>
      <c r="M188" s="243" t="s">
        <v>22</v>
      </c>
      <c r="N188" s="244" t="s">
        <v>47</v>
      </c>
      <c r="O188" s="49"/>
      <c r="P188" s="245">
        <f>O188*H188</f>
        <v>0</v>
      </c>
      <c r="Q188" s="245">
        <v>0</v>
      </c>
      <c r="R188" s="245">
        <f>Q188*H188</f>
        <v>0</v>
      </c>
      <c r="S188" s="245">
        <v>0</v>
      </c>
      <c r="T188" s="246">
        <f>S188*H188</f>
        <v>0</v>
      </c>
      <c r="AR188" s="26" t="s">
        <v>121</v>
      </c>
      <c r="AT188" s="26" t="s">
        <v>210</v>
      </c>
      <c r="AU188" s="26" t="s">
        <v>85</v>
      </c>
      <c r="AY188" s="26" t="s">
        <v>208</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121</v>
      </c>
      <c r="BM188" s="26" t="s">
        <v>4403</v>
      </c>
    </row>
    <row r="189" spans="2:47" s="1" customFormat="1" ht="13.5">
      <c r="B189" s="48"/>
      <c r="C189" s="76"/>
      <c r="D189" s="248" t="s">
        <v>216</v>
      </c>
      <c r="E189" s="76"/>
      <c r="F189" s="249" t="s">
        <v>4404</v>
      </c>
      <c r="G189" s="76"/>
      <c r="H189" s="76"/>
      <c r="I189" s="206"/>
      <c r="J189" s="76"/>
      <c r="K189" s="76"/>
      <c r="L189" s="74"/>
      <c r="M189" s="250"/>
      <c r="N189" s="49"/>
      <c r="O189" s="49"/>
      <c r="P189" s="49"/>
      <c r="Q189" s="49"/>
      <c r="R189" s="49"/>
      <c r="S189" s="49"/>
      <c r="T189" s="97"/>
      <c r="AT189" s="26" t="s">
        <v>216</v>
      </c>
      <c r="AU189" s="26" t="s">
        <v>85</v>
      </c>
    </row>
    <row r="190" spans="2:65" s="1" customFormat="1" ht="16.5" customHeight="1">
      <c r="B190" s="48"/>
      <c r="C190" s="236" t="s">
        <v>568</v>
      </c>
      <c r="D190" s="236" t="s">
        <v>210</v>
      </c>
      <c r="E190" s="237" t="s">
        <v>568</v>
      </c>
      <c r="F190" s="238" t="s">
        <v>4054</v>
      </c>
      <c r="G190" s="239" t="s">
        <v>2043</v>
      </c>
      <c r="H190" s="307"/>
      <c r="I190" s="241"/>
      <c r="J190" s="242">
        <f>ROUND(I190*H190,2)</f>
        <v>0</v>
      </c>
      <c r="K190" s="238" t="s">
        <v>22</v>
      </c>
      <c r="L190" s="74"/>
      <c r="M190" s="243" t="s">
        <v>22</v>
      </c>
      <c r="N190" s="244" t="s">
        <v>47</v>
      </c>
      <c r="O190" s="49"/>
      <c r="P190" s="245">
        <f>O190*H190</f>
        <v>0</v>
      </c>
      <c r="Q190" s="245">
        <v>0</v>
      </c>
      <c r="R190" s="245">
        <f>Q190*H190</f>
        <v>0</v>
      </c>
      <c r="S190" s="245">
        <v>0</v>
      </c>
      <c r="T190" s="246">
        <f>S190*H190</f>
        <v>0</v>
      </c>
      <c r="AR190" s="26" t="s">
        <v>300</v>
      </c>
      <c r="AT190" s="26" t="s">
        <v>210</v>
      </c>
      <c r="AU190" s="26" t="s">
        <v>85</v>
      </c>
      <c r="AY190" s="26" t="s">
        <v>208</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300</v>
      </c>
      <c r="BM190" s="26" t="s">
        <v>4405</v>
      </c>
    </row>
    <row r="191" spans="2:65" s="1" customFormat="1" ht="63.75" customHeight="1">
      <c r="B191" s="48"/>
      <c r="C191" s="236" t="s">
        <v>574</v>
      </c>
      <c r="D191" s="236" t="s">
        <v>210</v>
      </c>
      <c r="E191" s="237" t="s">
        <v>4406</v>
      </c>
      <c r="F191" s="238" t="s">
        <v>4407</v>
      </c>
      <c r="G191" s="239" t="s">
        <v>227</v>
      </c>
      <c r="H191" s="240">
        <v>2</v>
      </c>
      <c r="I191" s="241"/>
      <c r="J191" s="242">
        <f>ROUND(I191*H191,2)</f>
        <v>0</v>
      </c>
      <c r="K191" s="238" t="s">
        <v>214</v>
      </c>
      <c r="L191" s="74"/>
      <c r="M191" s="243" t="s">
        <v>22</v>
      </c>
      <c r="N191" s="244" t="s">
        <v>47</v>
      </c>
      <c r="O191" s="49"/>
      <c r="P191" s="245">
        <f>O191*H191</f>
        <v>0</v>
      </c>
      <c r="Q191" s="245">
        <v>0.01024</v>
      </c>
      <c r="R191" s="245">
        <f>Q191*H191</f>
        <v>0.02048</v>
      </c>
      <c r="S191" s="245">
        <v>0</v>
      </c>
      <c r="T191" s="246">
        <f>S191*H191</f>
        <v>0</v>
      </c>
      <c r="AR191" s="26" t="s">
        <v>300</v>
      </c>
      <c r="AT191" s="26" t="s">
        <v>210</v>
      </c>
      <c r="AU191" s="26" t="s">
        <v>85</v>
      </c>
      <c r="AY191" s="26" t="s">
        <v>208</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300</v>
      </c>
      <c r="BM191" s="26" t="s">
        <v>4408</v>
      </c>
    </row>
    <row r="192" spans="2:65" s="1" customFormat="1" ht="16.5" customHeight="1">
      <c r="B192" s="48"/>
      <c r="C192" s="236" t="s">
        <v>581</v>
      </c>
      <c r="D192" s="236" t="s">
        <v>210</v>
      </c>
      <c r="E192" s="237" t="s">
        <v>4269</v>
      </c>
      <c r="F192" s="238" t="s">
        <v>4270</v>
      </c>
      <c r="G192" s="239" t="s">
        <v>269</v>
      </c>
      <c r="H192" s="240">
        <v>37</v>
      </c>
      <c r="I192" s="241"/>
      <c r="J192" s="242">
        <f>ROUND(I192*H192,2)</f>
        <v>0</v>
      </c>
      <c r="K192" s="238" t="s">
        <v>242</v>
      </c>
      <c r="L192" s="74"/>
      <c r="M192" s="243" t="s">
        <v>22</v>
      </c>
      <c r="N192" s="244" t="s">
        <v>47</v>
      </c>
      <c r="O192" s="49"/>
      <c r="P192" s="245">
        <f>O192*H192</f>
        <v>0</v>
      </c>
      <c r="Q192" s="245">
        <v>0</v>
      </c>
      <c r="R192" s="245">
        <f>Q192*H192</f>
        <v>0</v>
      </c>
      <c r="S192" s="245">
        <v>0</v>
      </c>
      <c r="T192" s="246">
        <f>S192*H192</f>
        <v>0</v>
      </c>
      <c r="AR192" s="26" t="s">
        <v>300</v>
      </c>
      <c r="AT192" s="26" t="s">
        <v>210</v>
      </c>
      <c r="AU192" s="26" t="s">
        <v>85</v>
      </c>
      <c r="AY192" s="26" t="s">
        <v>208</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300</v>
      </c>
      <c r="BM192" s="26" t="s">
        <v>4409</v>
      </c>
    </row>
    <row r="193" spans="2:51" s="12" customFormat="1" ht="13.5">
      <c r="B193" s="251"/>
      <c r="C193" s="252"/>
      <c r="D193" s="248" t="s">
        <v>218</v>
      </c>
      <c r="E193" s="253" t="s">
        <v>22</v>
      </c>
      <c r="F193" s="254" t="s">
        <v>4410</v>
      </c>
      <c r="G193" s="252"/>
      <c r="H193" s="255">
        <v>37</v>
      </c>
      <c r="I193" s="256"/>
      <c r="J193" s="252"/>
      <c r="K193" s="252"/>
      <c r="L193" s="257"/>
      <c r="M193" s="258"/>
      <c r="N193" s="259"/>
      <c r="O193" s="259"/>
      <c r="P193" s="259"/>
      <c r="Q193" s="259"/>
      <c r="R193" s="259"/>
      <c r="S193" s="259"/>
      <c r="T193" s="260"/>
      <c r="AT193" s="261" t="s">
        <v>218</v>
      </c>
      <c r="AU193" s="261" t="s">
        <v>85</v>
      </c>
      <c r="AV193" s="12" t="s">
        <v>85</v>
      </c>
      <c r="AW193" s="12" t="s">
        <v>39</v>
      </c>
      <c r="AX193" s="12" t="s">
        <v>18</v>
      </c>
      <c r="AY193" s="261" t="s">
        <v>208</v>
      </c>
    </row>
    <row r="194" spans="2:65" s="1" customFormat="1" ht="16.5" customHeight="1">
      <c r="B194" s="48"/>
      <c r="C194" s="236" t="s">
        <v>587</v>
      </c>
      <c r="D194" s="236" t="s">
        <v>210</v>
      </c>
      <c r="E194" s="237" t="s">
        <v>4275</v>
      </c>
      <c r="F194" s="238" t="s">
        <v>4276</v>
      </c>
      <c r="G194" s="239" t="s">
        <v>269</v>
      </c>
      <c r="H194" s="240">
        <v>140</v>
      </c>
      <c r="I194" s="241"/>
      <c r="J194" s="242">
        <f>ROUND(I194*H194,2)</f>
        <v>0</v>
      </c>
      <c r="K194" s="238" t="s">
        <v>214</v>
      </c>
      <c r="L194" s="74"/>
      <c r="M194" s="243" t="s">
        <v>22</v>
      </c>
      <c r="N194" s="244" t="s">
        <v>47</v>
      </c>
      <c r="O194" s="49"/>
      <c r="P194" s="245">
        <f>O194*H194</f>
        <v>0</v>
      </c>
      <c r="Q194" s="245">
        <v>0</v>
      </c>
      <c r="R194" s="245">
        <f>Q194*H194</f>
        <v>0</v>
      </c>
      <c r="S194" s="245">
        <v>0</v>
      </c>
      <c r="T194" s="246">
        <f>S194*H194</f>
        <v>0</v>
      </c>
      <c r="AR194" s="26" t="s">
        <v>300</v>
      </c>
      <c r="AT194" s="26" t="s">
        <v>210</v>
      </c>
      <c r="AU194" s="26" t="s">
        <v>85</v>
      </c>
      <c r="AY194" s="26" t="s">
        <v>208</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300</v>
      </c>
      <c r="BM194" s="26" t="s">
        <v>4411</v>
      </c>
    </row>
    <row r="195" spans="2:47" s="1" customFormat="1" ht="13.5">
      <c r="B195" s="48"/>
      <c r="C195" s="76"/>
      <c r="D195" s="248" t="s">
        <v>216</v>
      </c>
      <c r="E195" s="76"/>
      <c r="F195" s="249" t="s">
        <v>4271</v>
      </c>
      <c r="G195" s="76"/>
      <c r="H195" s="76"/>
      <c r="I195" s="206"/>
      <c r="J195" s="76"/>
      <c r="K195" s="76"/>
      <c r="L195" s="74"/>
      <c r="M195" s="250"/>
      <c r="N195" s="49"/>
      <c r="O195" s="49"/>
      <c r="P195" s="49"/>
      <c r="Q195" s="49"/>
      <c r="R195" s="49"/>
      <c r="S195" s="49"/>
      <c r="T195" s="97"/>
      <c r="AT195" s="26" t="s">
        <v>216</v>
      </c>
      <c r="AU195" s="26" t="s">
        <v>85</v>
      </c>
    </row>
    <row r="196" spans="2:51" s="12" customFormat="1" ht="13.5">
      <c r="B196" s="251"/>
      <c r="C196" s="252"/>
      <c r="D196" s="248" t="s">
        <v>218</v>
      </c>
      <c r="E196" s="253" t="s">
        <v>22</v>
      </c>
      <c r="F196" s="254" t="s">
        <v>4412</v>
      </c>
      <c r="G196" s="252"/>
      <c r="H196" s="255">
        <v>140</v>
      </c>
      <c r="I196" s="256"/>
      <c r="J196" s="252"/>
      <c r="K196" s="252"/>
      <c r="L196" s="257"/>
      <c r="M196" s="316"/>
      <c r="N196" s="317"/>
      <c r="O196" s="317"/>
      <c r="P196" s="317"/>
      <c r="Q196" s="317"/>
      <c r="R196" s="317"/>
      <c r="S196" s="317"/>
      <c r="T196" s="318"/>
      <c r="AT196" s="261" t="s">
        <v>218</v>
      </c>
      <c r="AU196" s="261" t="s">
        <v>85</v>
      </c>
      <c r="AV196" s="12" t="s">
        <v>85</v>
      </c>
      <c r="AW196" s="12" t="s">
        <v>39</v>
      </c>
      <c r="AX196" s="12" t="s">
        <v>18</v>
      </c>
      <c r="AY196" s="261" t="s">
        <v>208</v>
      </c>
    </row>
    <row r="197" spans="2:12" s="1" customFormat="1" ht="6.95" customHeight="1">
      <c r="B197" s="69"/>
      <c r="C197" s="70"/>
      <c r="D197" s="70"/>
      <c r="E197" s="70"/>
      <c r="F197" s="70"/>
      <c r="G197" s="70"/>
      <c r="H197" s="70"/>
      <c r="I197" s="181"/>
      <c r="J197" s="70"/>
      <c r="K197" s="70"/>
      <c r="L197" s="74"/>
    </row>
  </sheetData>
  <sheetProtection password="CC35" sheet="1" objects="1" scenarios="1" formatColumns="0" formatRows="0" autoFilter="0"/>
  <autoFilter ref="C93:K196"/>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Dejdarová</dc:creator>
  <cp:keywords/>
  <dc:description/>
  <cp:lastModifiedBy>Lenka Dejdarová</cp:lastModifiedBy>
  <dcterms:created xsi:type="dcterms:W3CDTF">2018-01-25T14:47:23Z</dcterms:created>
  <dcterms:modified xsi:type="dcterms:W3CDTF">2018-01-25T14:48:34Z</dcterms:modified>
  <cp:category/>
  <cp:version/>
  <cp:contentType/>
  <cp:contentStatus/>
</cp:coreProperties>
</file>