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ros\Desktop\"/>
    </mc:Choice>
  </mc:AlternateContent>
  <bookViews>
    <workbookView xWindow="0" yWindow="0" windowWidth="0" windowHeight="0"/>
  </bookViews>
  <sheets>
    <sheet name="Rekapitulace stavby" sheetId="1" r:id="rId1"/>
    <sheet name="SO 101 - Místní komunikace" sheetId="2" r:id="rId2"/>
    <sheet name="SO 102 - Parkovací stání" sheetId="3" r:id="rId3"/>
    <sheet name="SO 103 - Chodník" sheetId="4" r:id="rId4"/>
    <sheet name="SO 301 - Dešťová kanalizace" sheetId="5" r:id="rId5"/>
    <sheet name="SO 401 - Veřejné osvětlení " sheetId="6" r:id="rId6"/>
    <sheet name="SO 402 - Informační systém" sheetId="7" r:id="rId7"/>
    <sheet name="SO 801 - Sadové úpravy a ..." sheetId="8" r:id="rId8"/>
    <sheet name="VRN - VRN" sheetId="9" r:id="rId9"/>
    <sheet name="Pokyny pro vyplnění" sheetId="10" r:id="rId10"/>
  </sheets>
  <definedNames>
    <definedName name="_xlnm.Print_Area" localSheetId="0">'Rekapitulace stavby'!$D$4:$AO$36,'Rekapitulace stavby'!$C$42:$AQ$63</definedName>
    <definedName name="_xlnm.Print_Titles" localSheetId="0">'Rekapitulace stavby'!$52:$52</definedName>
    <definedName name="_xlnm._FilterDatabase" localSheetId="1" hidden="1">'SO 101 - Místní komunikace'!$C$90:$K$185</definedName>
    <definedName name="_xlnm.Print_Area" localSheetId="1">'SO 101 - Místní komunikace'!$C$4:$J$39,'SO 101 - Místní komunikace'!$C$45:$J$72,'SO 101 - Místní komunikace'!$C$78:$K$185</definedName>
    <definedName name="_xlnm.Print_Titles" localSheetId="1">'SO 101 - Místní komunikace'!$90:$90</definedName>
    <definedName name="_xlnm._FilterDatabase" localSheetId="2" hidden="1">'SO 102 - Parkovací stání'!$C$86:$K$200</definedName>
    <definedName name="_xlnm.Print_Area" localSheetId="2">'SO 102 - Parkovací stání'!$C$4:$J$39,'SO 102 - Parkovací stání'!$C$45:$J$68,'SO 102 - Parkovací stání'!$C$74:$K$200</definedName>
    <definedName name="_xlnm.Print_Titles" localSheetId="2">'SO 102 - Parkovací stání'!$86:$86</definedName>
    <definedName name="_xlnm._FilterDatabase" localSheetId="3" hidden="1">'SO 103 - Chodník'!$C$87:$K$145</definedName>
    <definedName name="_xlnm.Print_Area" localSheetId="3">'SO 103 - Chodník'!$C$4:$J$39,'SO 103 - Chodník'!$C$45:$J$69,'SO 103 - Chodník'!$C$75:$K$145</definedName>
    <definedName name="_xlnm.Print_Titles" localSheetId="3">'SO 103 - Chodník'!$87:$87</definedName>
    <definedName name="_xlnm._FilterDatabase" localSheetId="4" hidden="1">'SO 301 - Dešťová kanalizace'!$C$86:$K$232</definedName>
    <definedName name="_xlnm.Print_Area" localSheetId="4">'SO 301 - Dešťová kanalizace'!$C$4:$J$39,'SO 301 - Dešťová kanalizace'!$C$45:$J$68,'SO 301 - Dešťová kanalizace'!$C$74:$K$232</definedName>
    <definedName name="_xlnm.Print_Titles" localSheetId="4">'SO 301 - Dešťová kanalizace'!$86:$86</definedName>
    <definedName name="_xlnm._FilterDatabase" localSheetId="5" hidden="1">'SO 401 - Veřejné osvětlení '!$C$96:$K$181</definedName>
    <definedName name="_xlnm.Print_Area" localSheetId="5">'SO 401 - Veřejné osvětlení '!$C$4:$J$39,'SO 401 - Veřejné osvětlení '!$C$45:$J$78,'SO 401 - Veřejné osvětlení '!$C$84:$K$181</definedName>
    <definedName name="_xlnm.Print_Titles" localSheetId="5">'SO 401 - Veřejné osvětlení '!$96:$96</definedName>
    <definedName name="_xlnm._FilterDatabase" localSheetId="6" hidden="1">'SO 402 - Informační systém'!$C$91:$K$199</definedName>
    <definedName name="_xlnm.Print_Area" localSheetId="6">'SO 402 - Informační systém'!$C$4:$J$39,'SO 402 - Informační systém'!$C$45:$J$73,'SO 402 - Informační systém'!$C$79:$K$199</definedName>
    <definedName name="_xlnm.Print_Titles" localSheetId="6">'SO 402 - Informační systém'!$91:$91</definedName>
    <definedName name="_xlnm._FilterDatabase" localSheetId="7" hidden="1">'SO 801 - Sadové úpravy a ...'!$C$84:$K$168</definedName>
    <definedName name="_xlnm.Print_Area" localSheetId="7">'SO 801 - Sadové úpravy a ...'!$C$4:$J$39,'SO 801 - Sadové úpravy a ...'!$C$45:$J$66,'SO 801 - Sadové úpravy a ...'!$C$72:$K$168</definedName>
    <definedName name="_xlnm.Print_Titles" localSheetId="7">'SO 801 - Sadové úpravy a ...'!$84:$84</definedName>
    <definedName name="_xlnm._FilterDatabase" localSheetId="8" hidden="1">'VRN - VRN'!$C$83:$K$100</definedName>
    <definedName name="_xlnm.Print_Area" localSheetId="8">'VRN - VRN'!$C$4:$J$39,'VRN - VRN'!$C$45:$J$65,'VRN - VRN'!$C$71:$K$100</definedName>
    <definedName name="_xlnm.Print_Titles" localSheetId="8">'VRN - VRN'!$83:$83</definedName>
    <definedName name="_xlnm.Print_Area" localSheetId="9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9" l="1" r="J37"/>
  <c r="J36"/>
  <c i="1" r="AY62"/>
  <c i="9" r="J35"/>
  <c i="1" r="AX62"/>
  <c i="9" r="BI100"/>
  <c r="BH100"/>
  <c r="BG100"/>
  <c r="BF100"/>
  <c r="T100"/>
  <c r="T99"/>
  <c r="R100"/>
  <c r="R99"/>
  <c r="P100"/>
  <c r="P99"/>
  <c r="BI98"/>
  <c r="BH98"/>
  <c r="BG98"/>
  <c r="BF98"/>
  <c r="T98"/>
  <c r="R98"/>
  <c r="P98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8" r="J37"/>
  <c r="J36"/>
  <c i="1" r="AY61"/>
  <c i="8" r="J35"/>
  <c i="1" r="AX61"/>
  <c i="8"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2"/>
  <c r="BH142"/>
  <c r="BG142"/>
  <c r="BF142"/>
  <c r="T142"/>
  <c r="R142"/>
  <c r="P142"/>
  <c r="BI141"/>
  <c r="BH141"/>
  <c r="BG141"/>
  <c r="BF141"/>
  <c r="T141"/>
  <c r="R141"/>
  <c r="P141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28"/>
  <c r="BH128"/>
  <c r="BG128"/>
  <c r="BF128"/>
  <c r="T128"/>
  <c r="R128"/>
  <c r="P128"/>
  <c r="BI125"/>
  <c r="BH125"/>
  <c r="BG125"/>
  <c r="BF125"/>
  <c r="T125"/>
  <c r="R125"/>
  <c r="P125"/>
  <c r="BI121"/>
  <c r="BH121"/>
  <c r="BG121"/>
  <c r="BF121"/>
  <c r="T121"/>
  <c r="R121"/>
  <c r="P121"/>
  <c r="BI116"/>
  <c r="BH116"/>
  <c r="BG116"/>
  <c r="BF116"/>
  <c r="T116"/>
  <c r="R116"/>
  <c r="P116"/>
  <c r="BI115"/>
  <c r="BH115"/>
  <c r="BG115"/>
  <c r="BF115"/>
  <c r="T115"/>
  <c r="R115"/>
  <c r="P115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89"/>
  <c r="BH89"/>
  <c r="BG89"/>
  <c r="BF89"/>
  <c r="T89"/>
  <c r="R89"/>
  <c r="P89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7" r="J37"/>
  <c r="J36"/>
  <c i="1" r="AY60"/>
  <c i="7" r="J35"/>
  <c i="1" r="AX60"/>
  <c i="7" r="BI199"/>
  <c r="BH199"/>
  <c r="BG199"/>
  <c r="BF199"/>
  <c r="T199"/>
  <c r="T198"/>
  <c r="T197"/>
  <c r="R199"/>
  <c r="R198"/>
  <c r="R197"/>
  <c r="P199"/>
  <c r="P198"/>
  <c r="P197"/>
  <c r="BI196"/>
  <c r="BH196"/>
  <c r="BG196"/>
  <c r="BF196"/>
  <c r="T196"/>
  <c r="R196"/>
  <c r="P196"/>
  <c r="BI195"/>
  <c r="BH195"/>
  <c r="BG195"/>
  <c r="BF195"/>
  <c r="T195"/>
  <c r="R195"/>
  <c r="P195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T127"/>
  <c r="R128"/>
  <c r="R127"/>
  <c r="P128"/>
  <c r="P127"/>
  <c r="BI126"/>
  <c r="BH126"/>
  <c r="BG126"/>
  <c r="BF126"/>
  <c r="T126"/>
  <c r="T125"/>
  <c r="R126"/>
  <c r="R125"/>
  <c r="P126"/>
  <c r="P125"/>
  <c r="BI122"/>
  <c r="BH122"/>
  <c r="BG122"/>
  <c r="BF122"/>
  <c r="T122"/>
  <c r="T121"/>
  <c r="R122"/>
  <c r="R121"/>
  <c r="P122"/>
  <c r="P121"/>
  <c r="BI118"/>
  <c r="BH118"/>
  <c r="BG118"/>
  <c r="BF118"/>
  <c r="T118"/>
  <c r="T117"/>
  <c r="R118"/>
  <c r="R117"/>
  <c r="P118"/>
  <c r="P117"/>
  <c r="BI114"/>
  <c r="BH114"/>
  <c r="BG114"/>
  <c r="BF114"/>
  <c r="T114"/>
  <c r="R114"/>
  <c r="P114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5"/>
  <c r="BH105"/>
  <c r="BG105"/>
  <c r="BF105"/>
  <c r="T105"/>
  <c r="R105"/>
  <c r="P105"/>
  <c r="BI102"/>
  <c r="BH102"/>
  <c r="BG102"/>
  <c r="BF102"/>
  <c r="T102"/>
  <c r="R102"/>
  <c r="P102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89"/>
  <c r="J17"/>
  <c r="J12"/>
  <c r="J86"/>
  <c r="E7"/>
  <c r="E82"/>
  <c i="6" r="J37"/>
  <c r="J36"/>
  <c i="1" r="AY59"/>
  <c i="6" r="J35"/>
  <c i="1" r="AX59"/>
  <c i="6" r="BI181"/>
  <c r="BH181"/>
  <c r="BG181"/>
  <c r="BF181"/>
  <c r="T181"/>
  <c r="T180"/>
  <c r="T179"/>
  <c r="R181"/>
  <c r="R180"/>
  <c r="R179"/>
  <c r="P181"/>
  <c r="P180"/>
  <c r="P179"/>
  <c r="BI178"/>
  <c r="BH178"/>
  <c r="BG178"/>
  <c r="BF178"/>
  <c r="T178"/>
  <c r="R178"/>
  <c r="P178"/>
  <c r="BI177"/>
  <c r="BH177"/>
  <c r="BG177"/>
  <c r="BF177"/>
  <c r="T177"/>
  <c r="R177"/>
  <c r="P177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8"/>
  <c r="BH128"/>
  <c r="BG128"/>
  <c r="BF128"/>
  <c r="T128"/>
  <c r="T127"/>
  <c r="R128"/>
  <c r="R127"/>
  <c r="P128"/>
  <c r="P127"/>
  <c r="BI126"/>
  <c r="BH126"/>
  <c r="BG126"/>
  <c r="BF126"/>
  <c r="T126"/>
  <c r="T125"/>
  <c r="R126"/>
  <c r="R125"/>
  <c r="P126"/>
  <c r="P125"/>
  <c r="BI122"/>
  <c r="BH122"/>
  <c r="BG122"/>
  <c r="BF122"/>
  <c r="T122"/>
  <c r="T121"/>
  <c r="R122"/>
  <c r="R121"/>
  <c r="P122"/>
  <c r="P121"/>
  <c r="BI120"/>
  <c r="BH120"/>
  <c r="BG120"/>
  <c r="BF120"/>
  <c r="T120"/>
  <c r="T119"/>
  <c r="R120"/>
  <c r="R119"/>
  <c r="P120"/>
  <c r="P119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8"/>
  <c r="BH108"/>
  <c r="BG108"/>
  <c r="BF108"/>
  <c r="T108"/>
  <c r="R108"/>
  <c r="P108"/>
  <c r="BI107"/>
  <c r="BH107"/>
  <c r="BG107"/>
  <c r="BF107"/>
  <c r="T107"/>
  <c r="R107"/>
  <c r="P107"/>
  <c r="BI104"/>
  <c r="BH104"/>
  <c r="BG104"/>
  <c r="BF104"/>
  <c r="T104"/>
  <c r="R104"/>
  <c r="P104"/>
  <c r="BI103"/>
  <c r="BH103"/>
  <c r="BG103"/>
  <c r="BF103"/>
  <c r="T103"/>
  <c r="R103"/>
  <c r="P103"/>
  <c r="BI100"/>
  <c r="BH100"/>
  <c r="BG100"/>
  <c r="BF100"/>
  <c r="T100"/>
  <c r="R100"/>
  <c r="P100"/>
  <c r="J94"/>
  <c r="J93"/>
  <c r="F93"/>
  <c r="F91"/>
  <c r="E89"/>
  <c r="J55"/>
  <c r="J54"/>
  <c r="F54"/>
  <c r="F52"/>
  <c r="E50"/>
  <c r="J18"/>
  <c r="E18"/>
  <c r="F94"/>
  <c r="J17"/>
  <c r="J12"/>
  <c r="J91"/>
  <c r="E7"/>
  <c r="E87"/>
  <c i="5" r="J37"/>
  <c r="J36"/>
  <c i="1" r="AY58"/>
  <c i="5" r="J35"/>
  <c i="1" r="AX58"/>
  <c i="5" r="BI229"/>
  <c r="BH229"/>
  <c r="BG229"/>
  <c r="BF229"/>
  <c r="T229"/>
  <c r="R229"/>
  <c r="P229"/>
  <c r="BI225"/>
  <c r="BH225"/>
  <c r="BG225"/>
  <c r="BF225"/>
  <c r="T225"/>
  <c r="R225"/>
  <c r="P225"/>
  <c r="BI223"/>
  <c r="BH223"/>
  <c r="BG223"/>
  <c r="BF223"/>
  <c r="T223"/>
  <c r="T222"/>
  <c r="R223"/>
  <c r="R222"/>
  <c r="P223"/>
  <c r="P222"/>
  <c r="BI221"/>
  <c r="BH221"/>
  <c r="BG221"/>
  <c r="BF221"/>
  <c r="T221"/>
  <c r="T220"/>
  <c r="R221"/>
  <c r="R220"/>
  <c r="P221"/>
  <c r="P220"/>
  <c r="BI219"/>
  <c r="BH219"/>
  <c r="BG219"/>
  <c r="BF219"/>
  <c r="T219"/>
  <c r="R219"/>
  <c r="P219"/>
  <c r="BI218"/>
  <c r="BH218"/>
  <c r="BG218"/>
  <c r="BF218"/>
  <c r="T218"/>
  <c r="R218"/>
  <c r="P218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9"/>
  <c r="BH119"/>
  <c r="BG119"/>
  <c r="BF119"/>
  <c r="T119"/>
  <c r="R119"/>
  <c r="P119"/>
  <c r="BI116"/>
  <c r="BH116"/>
  <c r="BG116"/>
  <c r="BF116"/>
  <c r="T116"/>
  <c r="R116"/>
  <c r="P116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2"/>
  <c r="BH102"/>
  <c r="BG102"/>
  <c r="BF102"/>
  <c r="T102"/>
  <c r="R102"/>
  <c r="P102"/>
  <c r="BI99"/>
  <c r="BH99"/>
  <c r="BG99"/>
  <c r="BF99"/>
  <c r="T99"/>
  <c r="R99"/>
  <c r="P99"/>
  <c r="BI98"/>
  <c r="BH98"/>
  <c r="BG98"/>
  <c r="BF98"/>
  <c r="T98"/>
  <c r="R98"/>
  <c r="P98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55"/>
  <c r="J17"/>
  <c r="J12"/>
  <c r="J81"/>
  <c r="E7"/>
  <c r="E48"/>
  <c i="4" r="J37"/>
  <c r="J36"/>
  <c i="1" r="AY57"/>
  <c i="4" r="J35"/>
  <c i="1" r="AX57"/>
  <c i="4" r="BI145"/>
  <c r="BH145"/>
  <c r="BG145"/>
  <c r="BF145"/>
  <c r="T145"/>
  <c r="T144"/>
  <c r="T143"/>
  <c r="R145"/>
  <c r="R144"/>
  <c r="R143"/>
  <c r="P145"/>
  <c r="P144"/>
  <c r="P143"/>
  <c r="BI142"/>
  <c r="BH142"/>
  <c r="BG142"/>
  <c r="BF142"/>
  <c r="T142"/>
  <c r="T141"/>
  <c r="R142"/>
  <c r="R141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1"/>
  <c r="BH121"/>
  <c r="BG121"/>
  <c r="BF121"/>
  <c r="T121"/>
  <c r="R121"/>
  <c r="P121"/>
  <c r="BI118"/>
  <c r="BH118"/>
  <c r="BG118"/>
  <c r="BF118"/>
  <c r="T118"/>
  <c r="R118"/>
  <c r="P118"/>
  <c r="BI114"/>
  <c r="BH114"/>
  <c r="BG114"/>
  <c r="BF114"/>
  <c r="T114"/>
  <c r="R114"/>
  <c r="P114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55"/>
  <c r="J17"/>
  <c r="J12"/>
  <c r="J52"/>
  <c r="E7"/>
  <c r="E48"/>
  <c i="3" r="J37"/>
  <c r="J36"/>
  <c i="1" r="AY56"/>
  <c i="3" r="J35"/>
  <c i="1" r="AX56"/>
  <c i="3" r="BI200"/>
  <c r="BH200"/>
  <c r="BG200"/>
  <c r="BF200"/>
  <c r="T200"/>
  <c r="T199"/>
  <c r="T198"/>
  <c r="R200"/>
  <c r="R199"/>
  <c r="R198"/>
  <c r="P200"/>
  <c r="P199"/>
  <c r="P198"/>
  <c r="BI197"/>
  <c r="BH197"/>
  <c r="BG197"/>
  <c r="BF197"/>
  <c r="T197"/>
  <c r="T196"/>
  <c r="R197"/>
  <c r="R196"/>
  <c r="P197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4"/>
  <c r="BH184"/>
  <c r="BG184"/>
  <c r="BF184"/>
  <c r="T184"/>
  <c r="R184"/>
  <c r="P184"/>
  <c r="BI183"/>
  <c r="BH183"/>
  <c r="BG183"/>
  <c r="BF183"/>
  <c r="T183"/>
  <c r="R183"/>
  <c r="P183"/>
  <c r="BI176"/>
  <c r="BH176"/>
  <c r="BG176"/>
  <c r="BF176"/>
  <c r="T176"/>
  <c r="R176"/>
  <c r="P176"/>
  <c r="BI171"/>
  <c r="BH171"/>
  <c r="BG171"/>
  <c r="BF171"/>
  <c r="T171"/>
  <c r="R171"/>
  <c r="P171"/>
  <c r="BI164"/>
  <c r="BH164"/>
  <c r="BG164"/>
  <c r="BF164"/>
  <c r="T164"/>
  <c r="R164"/>
  <c r="P164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2"/>
  <c r="BH132"/>
  <c r="BG132"/>
  <c r="BF132"/>
  <c r="T132"/>
  <c r="R132"/>
  <c r="P132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1"/>
  <c r="BH91"/>
  <c r="BG91"/>
  <c r="BF91"/>
  <c r="T91"/>
  <c r="R91"/>
  <c r="P91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81"/>
  <c r="E7"/>
  <c r="E48"/>
  <c i="2" r="J37"/>
  <c r="J36"/>
  <c i="1" r="AY55"/>
  <c i="2" r="J35"/>
  <c i="1" r="AX55"/>
  <c i="2" r="BI184"/>
  <c r="BH184"/>
  <c r="BG184"/>
  <c r="BF184"/>
  <c r="T184"/>
  <c r="T183"/>
  <c r="T182"/>
  <c r="R184"/>
  <c r="R183"/>
  <c r="R182"/>
  <c r="P184"/>
  <c r="P183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2"/>
  <c r="BH152"/>
  <c r="BG152"/>
  <c r="BF152"/>
  <c r="T152"/>
  <c r="T151"/>
  <c r="R152"/>
  <c r="R151"/>
  <c r="P152"/>
  <c r="P151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R137"/>
  <c r="P137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T123"/>
  <c r="R124"/>
  <c r="R123"/>
  <c r="P124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55"/>
  <c r="J17"/>
  <c r="J12"/>
  <c r="J52"/>
  <c r="E7"/>
  <c r="E81"/>
  <c i="1" r="L50"/>
  <c r="AM50"/>
  <c r="AM49"/>
  <c r="L49"/>
  <c r="AM47"/>
  <c r="L47"/>
  <c r="L45"/>
  <c r="L44"/>
  <c i="8" r="J156"/>
  <c r="BK134"/>
  <c r="BK105"/>
  <c r="J100"/>
  <c r="BK95"/>
  <c r="BK94"/>
  <c i="7" r="BK199"/>
  <c i="5" r="J170"/>
  <c r="BK153"/>
  <c r="BK150"/>
  <c r="BK134"/>
  <c r="BK119"/>
  <c r="J106"/>
  <c r="BK99"/>
  <c r="J93"/>
  <c i="4" r="J140"/>
  <c r="BK137"/>
  <c r="BK126"/>
  <c r="J106"/>
  <c r="J99"/>
  <c i="3" r="BK197"/>
  <c r="BK184"/>
  <c r="BK159"/>
  <c r="BK143"/>
  <c r="J127"/>
  <c r="J105"/>
  <c r="J102"/>
  <c i="2" r="BK181"/>
  <c r="J175"/>
  <c r="J156"/>
  <c r="BK142"/>
  <c r="J129"/>
  <c r="BK117"/>
  <c r="J99"/>
  <c i="8" r="BK165"/>
  <c r="J164"/>
  <c r="BK161"/>
  <c r="J159"/>
  <c r="BK156"/>
  <c r="J148"/>
  <c r="J142"/>
  <c r="J135"/>
  <c r="J115"/>
  <c r="BK104"/>
  <c i="7" r="BK186"/>
  <c r="BK180"/>
  <c r="BK175"/>
  <c r="BK161"/>
  <c r="J154"/>
  <c r="J147"/>
  <c r="BK137"/>
  <c r="J128"/>
  <c r="J114"/>
  <c r="J106"/>
  <c i="6" r="BK170"/>
  <c r="J165"/>
  <c r="J160"/>
  <c r="J150"/>
  <c r="J141"/>
  <c r="BK136"/>
  <c r="BK133"/>
  <c r="BK122"/>
  <c r="J111"/>
  <c i="5" r="BK221"/>
  <c r="J204"/>
  <c r="J199"/>
  <c r="J184"/>
  <c r="BK175"/>
  <c r="J163"/>
  <c r="BK151"/>
  <c r="BK139"/>
  <c i="4" r="J139"/>
  <c r="BK130"/>
  <c r="J91"/>
  <c i="3" r="J190"/>
  <c r="BK155"/>
  <c r="J125"/>
  <c r="BK108"/>
  <c r="J103"/>
  <c i="7" r="J191"/>
  <c r="BK188"/>
  <c r="J181"/>
  <c r="J175"/>
  <c r="BK169"/>
  <c r="J165"/>
  <c r="J160"/>
  <c r="BK155"/>
  <c r="J149"/>
  <c r="BK144"/>
  <c r="J138"/>
  <c r="BK114"/>
  <c r="BK101"/>
  <c i="6" r="BK177"/>
  <c r="J168"/>
  <c r="BK155"/>
  <c r="J148"/>
  <c r="BK139"/>
  <c r="J134"/>
  <c r="J122"/>
  <c r="BK112"/>
  <c r="J100"/>
  <c i="5" r="BK213"/>
  <c r="J202"/>
  <c r="J197"/>
  <c r="J189"/>
  <c r="J181"/>
  <c r="J161"/>
  <c r="J150"/>
  <c r="BK112"/>
  <c i="4" r="BK142"/>
  <c r="J98"/>
  <c i="3" r="J194"/>
  <c r="J150"/>
  <c r="BK115"/>
  <c i="2" r="BK176"/>
  <c r="BK170"/>
  <c r="J165"/>
  <c r="BK152"/>
  <c r="J142"/>
  <c r="BK121"/>
  <c r="BK107"/>
  <c r="J94"/>
  <c i="9" r="BK97"/>
  <c r="BK94"/>
  <c r="J91"/>
  <c r="J89"/>
  <c i="8" r="J168"/>
  <c r="BK132"/>
  <c r="BK116"/>
  <c r="BK103"/>
  <c r="J94"/>
  <c i="7" r="J199"/>
  <c r="J188"/>
  <c r="J174"/>
  <c r="J171"/>
  <c r="J164"/>
  <c r="BK154"/>
  <c r="BK146"/>
  <c r="J137"/>
  <c r="J126"/>
  <c r="J109"/>
  <c i="6" r="BK181"/>
  <c r="BK168"/>
  <c r="J164"/>
  <c r="BK149"/>
  <c r="BK132"/>
  <c r="BK108"/>
  <c i="5" r="J225"/>
  <c r="J218"/>
  <c r="BK198"/>
  <c r="BK186"/>
  <c r="J182"/>
  <c r="J175"/>
  <c r="BK171"/>
  <c r="BK157"/>
  <c r="J134"/>
  <c r="J112"/>
  <c r="J99"/>
  <c r="BK90"/>
  <c i="4" r="J137"/>
  <c r="J130"/>
  <c r="J105"/>
  <c r="J100"/>
  <c i="3" r="BK192"/>
  <c r="J158"/>
  <c r="BK149"/>
  <c r="BK138"/>
  <c r="BK124"/>
  <c r="J107"/>
  <c r="BK91"/>
  <c i="2" r="J180"/>
  <c r="J169"/>
  <c r="J161"/>
  <c r="J152"/>
  <c r="J137"/>
  <c r="BK120"/>
  <c r="J107"/>
  <c i="8" r="J153"/>
  <c r="J104"/>
  <c r="J155"/>
  <c r="J128"/>
  <c r="BK98"/>
  <c r="J89"/>
  <c i="5" r="J174"/>
  <c r="J168"/>
  <c r="BK167"/>
  <c r="J151"/>
  <c r="J139"/>
  <c r="BK123"/>
  <c r="J109"/>
  <c r="BK98"/>
  <c i="4" r="J145"/>
  <c r="BK135"/>
  <c r="J121"/>
  <c r="J102"/>
  <c r="BK98"/>
  <c i="3" r="J191"/>
  <c r="J176"/>
  <c r="BK158"/>
  <c r="BK145"/>
  <c r="BK132"/>
  <c r="BK114"/>
  <c r="J104"/>
  <c r="J97"/>
  <c i="2" r="BK177"/>
  <c r="J170"/>
  <c r="BK149"/>
  <c r="J140"/>
  <c r="J122"/>
  <c r="J116"/>
  <c r="J100"/>
  <c i="8" r="J167"/>
  <c r="BK164"/>
  <c r="J162"/>
  <c r="BK159"/>
  <c r="J157"/>
  <c r="BK155"/>
  <c r="J146"/>
  <c r="J141"/>
  <c r="BK121"/>
  <c r="J108"/>
  <c r="J88"/>
  <c i="7" r="BK191"/>
  <c r="J182"/>
  <c r="J178"/>
  <c r="BK172"/>
  <c r="BK162"/>
  <c r="J155"/>
  <c r="BK149"/>
  <c r="BK145"/>
  <c r="J139"/>
  <c r="BK126"/>
  <c r="BK111"/>
  <c r="BK109"/>
  <c r="J98"/>
  <c i="6" r="J169"/>
  <c r="BK164"/>
  <c r="BK157"/>
  <c r="BK148"/>
  <c r="BK140"/>
  <c r="BK135"/>
  <c r="J131"/>
  <c r="BK113"/>
  <c r="J104"/>
  <c i="5" r="BK219"/>
  <c r="J205"/>
  <c r="BK200"/>
  <c r="J196"/>
  <c r="J188"/>
  <c r="J180"/>
  <c r="J173"/>
  <c r="J154"/>
  <c r="BK149"/>
  <c r="J143"/>
  <c r="BK93"/>
  <c i="4" r="BK133"/>
  <c r="J101"/>
  <c i="3" r="BK191"/>
  <c r="J171"/>
  <c r="BK156"/>
  <c r="J136"/>
  <c r="J120"/>
  <c r="BK107"/>
  <c r="J90"/>
  <c i="7" r="J189"/>
  <c r="BK182"/>
  <c r="J176"/>
  <c r="BK170"/>
  <c r="BK166"/>
  <c r="J162"/>
  <c r="J159"/>
  <c r="BK152"/>
  <c r="J146"/>
  <c r="J140"/>
  <c r="BK134"/>
  <c r="J110"/>
  <c r="BK98"/>
  <c i="6" r="J174"/>
  <c r="BK169"/>
  <c r="BK158"/>
  <c r="BK150"/>
  <c r="J144"/>
  <c r="J135"/>
  <c r="BK128"/>
  <c r="J116"/>
  <c r="J103"/>
  <c i="5" r="BK218"/>
  <c r="BK205"/>
  <c r="J200"/>
  <c r="BK193"/>
  <c r="BK188"/>
  <c r="BK177"/>
  <c r="J157"/>
  <c r="BK152"/>
  <c r="J123"/>
  <c r="J91"/>
  <c i="4" r="BK105"/>
  <c i="3" r="J197"/>
  <c r="J157"/>
  <c r="J135"/>
  <c r="BK97"/>
  <c i="2" r="J173"/>
  <c r="J167"/>
  <c r="BK160"/>
  <c r="BK158"/>
  <c r="J149"/>
  <c r="J141"/>
  <c r="BK118"/>
  <c r="J109"/>
  <c r="BK100"/>
  <c i="9" r="J100"/>
  <c r="J97"/>
  <c r="J94"/>
  <c r="BK91"/>
  <c r="BK89"/>
  <c r="J88"/>
  <c i="8" r="J137"/>
  <c r="BK125"/>
  <c r="BK115"/>
  <c r="BK100"/>
  <c r="BK93"/>
  <c i="7" r="J196"/>
  <c r="BK189"/>
  <c r="J179"/>
  <c r="J172"/>
  <c r="BK165"/>
  <c r="BK157"/>
  <c r="J148"/>
  <c r="BK138"/>
  <c r="J131"/>
  <c r="J111"/>
  <c r="BK95"/>
  <c i="6" r="J177"/>
  <c r="J167"/>
  <c r="BK160"/>
  <c r="BK153"/>
  <c r="J140"/>
  <c r="J120"/>
  <c r="J107"/>
  <c i="5" r="BK229"/>
  <c r="J219"/>
  <c r="BK201"/>
  <c r="BK190"/>
  <c r="J186"/>
  <c r="BK184"/>
  <c r="J179"/>
  <c r="BK173"/>
  <c r="BK168"/>
  <c r="BK155"/>
  <c r="J119"/>
  <c r="BK109"/>
  <c r="J92"/>
  <c i="4" r="J142"/>
  <c r="J133"/>
  <c r="J118"/>
  <c r="BK102"/>
  <c r="BK99"/>
  <c i="3" r="BK183"/>
  <c r="BK154"/>
  <c r="J143"/>
  <c r="J132"/>
  <c r="BK120"/>
  <c r="J114"/>
  <c r="BK99"/>
  <c i="2" r="J184"/>
  <c r="BK173"/>
  <c r="BK166"/>
  <c r="BK159"/>
  <c r="J155"/>
  <c r="BK140"/>
  <c r="BK129"/>
  <c r="J118"/>
  <c r="BK94"/>
  <c i="8" r="J125"/>
  <c r="BK96"/>
  <c i="9" r="BK100"/>
  <c i="8" r="J109"/>
  <c r="J103"/>
  <c i="4" r="J114"/>
  <c r="J95"/>
  <c i="3" r="J193"/>
  <c r="BK164"/>
  <c r="BK157"/>
  <c r="J142"/>
  <c r="BK117"/>
  <c r="J108"/>
  <c r="BK103"/>
  <c i="2" r="BK184"/>
  <c r="J176"/>
  <c r="BK167"/>
  <c r="J146"/>
  <c r="BK137"/>
  <c r="J120"/>
  <c r="BK109"/>
  <c i="1" r="AS54"/>
  <c i="8" r="BK148"/>
  <c r="BK142"/>
  <c r="BK137"/>
  <c r="J116"/>
  <c r="J110"/>
  <c r="BK107"/>
  <c i="7" r="BK196"/>
  <c r="BK184"/>
  <c r="BK179"/>
  <c r="BK173"/>
  <c r="J168"/>
  <c r="J158"/>
  <c r="BK148"/>
  <c r="J141"/>
  <c r="J135"/>
  <c r="BK122"/>
  <c r="BK110"/>
  <c r="J105"/>
  <c i="6" r="BK174"/>
  <c r="BK166"/>
  <c r="BK161"/>
  <c r="J156"/>
  <c r="J147"/>
  <c r="J139"/>
  <c r="BK134"/>
  <c r="J126"/>
  <c r="J112"/>
  <c i="5" r="J223"/>
  <c r="BK209"/>
  <c r="J201"/>
  <c r="J191"/>
  <c r="BK181"/>
  <c r="J177"/>
  <c r="BK161"/>
  <c r="BK148"/>
  <c r="BK127"/>
  <c r="BK92"/>
  <c i="3" r="BK194"/>
  <c r="J184"/>
  <c r="J159"/>
  <c r="J155"/>
  <c r="BK123"/>
  <c r="BK104"/>
  <c i="7" r="BK195"/>
  <c r="J183"/>
  <c r="BK178"/>
  <c r="BK174"/>
  <c r="BK168"/>
  <c r="J163"/>
  <c r="BK158"/>
  <c r="BK151"/>
  <c r="BK147"/>
  <c r="BK139"/>
  <c r="BK131"/>
  <c r="BK102"/>
  <c i="6" r="BK178"/>
  <c r="J170"/>
  <c r="J161"/>
  <c r="J157"/>
  <c r="J149"/>
  <c r="BK142"/>
  <c r="J136"/>
  <c r="BK131"/>
  <c r="BK120"/>
  <c r="BK104"/>
  <c i="5" r="J229"/>
  <c r="J209"/>
  <c r="BK199"/>
  <c r="BK191"/>
  <c r="BK183"/>
  <c r="J176"/>
  <c r="J155"/>
  <c r="BK143"/>
  <c r="BK103"/>
  <c i="4" r="J135"/>
  <c r="BK104"/>
  <c i="3" r="J200"/>
  <c r="J149"/>
  <c r="BK105"/>
  <c i="2" r="J177"/>
  <c r="J171"/>
  <c r="J166"/>
  <c r="J159"/>
  <c r="BK156"/>
  <c r="BK136"/>
  <c r="J117"/>
  <c r="BK108"/>
  <c r="BK99"/>
  <c i="9" r="BK98"/>
  <c r="BK95"/>
  <c r="BK92"/>
  <c r="BK90"/>
  <c r="BK88"/>
  <c r="J87"/>
  <c i="8" r="J134"/>
  <c r="J121"/>
  <c r="J105"/>
  <c r="J95"/>
  <c r="BK89"/>
  <c i="7" r="J195"/>
  <c r="BK183"/>
  <c r="BK176"/>
  <c r="J173"/>
  <c r="J166"/>
  <c r="BK159"/>
  <c r="BK150"/>
  <c r="BK140"/>
  <c r="J134"/>
  <c r="J122"/>
  <c r="J101"/>
  <c i="6" r="BK173"/>
  <c r="BK165"/>
  <c r="BK156"/>
  <c r="BK141"/>
  <c r="J128"/>
  <c r="J113"/>
  <c r="BK103"/>
  <c i="5" r="BK223"/>
  <c r="BK204"/>
  <c r="BK196"/>
  <c r="BK185"/>
  <c r="BK180"/>
  <c r="BK174"/>
  <c r="BK163"/>
  <c r="J148"/>
  <c r="J131"/>
  <c r="J98"/>
  <c i="4" r="BK145"/>
  <c r="BK134"/>
  <c r="BK132"/>
  <c r="BK114"/>
  <c r="BK101"/>
  <c i="3" r="BK193"/>
  <c r="J156"/>
  <c r="BK150"/>
  <c r="BK142"/>
  <c r="BK127"/>
  <c r="J117"/>
  <c r="BK102"/>
  <c r="BK90"/>
  <c i="2" r="BK175"/>
  <c r="BK171"/>
  <c r="J160"/>
  <c r="J157"/>
  <c r="BK141"/>
  <c r="J132"/>
  <c r="BK122"/>
  <c r="BK115"/>
  <c i="8" r="BK168"/>
  <c r="BK108"/>
  <c r="J101"/>
  <c r="J96"/>
  <c i="5" r="J152"/>
  <c r="J149"/>
  <c r="BK131"/>
  <c r="BK116"/>
  <c r="J103"/>
  <c r="J90"/>
  <c i="4" r="BK139"/>
  <c r="J132"/>
  <c r="BK118"/>
  <c r="BK100"/>
  <c r="BK91"/>
  <c i="3" r="J183"/>
  <c r="BK171"/>
  <c r="J152"/>
  <c r="BK136"/>
  <c r="J124"/>
  <c r="J112"/>
  <c r="J99"/>
  <c i="2" r="BK180"/>
  <c r="BK172"/>
  <c r="BK155"/>
  <c r="J143"/>
  <c r="BK132"/>
  <c r="J121"/>
  <c r="J115"/>
  <c r="BK98"/>
  <c i="8" r="J165"/>
  <c r="BK162"/>
  <c r="J161"/>
  <c r="BK157"/>
  <c r="BK153"/>
  <c r="BK146"/>
  <c r="BK141"/>
  <c r="J132"/>
  <c r="BK109"/>
  <c r="BK101"/>
  <c i="7" r="BK190"/>
  <c r="BK181"/>
  <c r="BK177"/>
  <c r="J170"/>
  <c r="BK160"/>
  <c r="J151"/>
  <c r="J144"/>
  <c r="J136"/>
  <c r="BK118"/>
  <c r="J102"/>
  <c i="6" r="J181"/>
  <c r="BK167"/>
  <c r="J162"/>
  <c r="J155"/>
  <c r="BK144"/>
  <c r="J137"/>
  <c r="J132"/>
  <c r="BK116"/>
  <c r="J108"/>
  <c i="5" r="J213"/>
  <c r="BK203"/>
  <c r="J193"/>
  <c r="J183"/>
  <c r="BK179"/>
  <c r="J171"/>
  <c r="J153"/>
  <c r="J146"/>
  <c r="BK102"/>
  <c i="4" r="J134"/>
  <c r="BK106"/>
  <c i="3" r="J192"/>
  <c r="J164"/>
  <c r="J138"/>
  <c r="BK112"/>
  <c r="J98"/>
  <c i="7" r="J190"/>
  <c r="J186"/>
  <c r="J180"/>
  <c r="BK171"/>
  <c r="BK164"/>
  <c r="J161"/>
  <c r="J157"/>
  <c r="J150"/>
  <c r="BK141"/>
  <c r="BK135"/>
  <c r="BK128"/>
  <c r="BK105"/>
  <c r="J95"/>
  <c i="6" r="J173"/>
  <c r="BK162"/>
  <c r="J153"/>
  <c r="BK147"/>
  <c r="BK137"/>
  <c r="BK126"/>
  <c r="BK107"/>
  <c i="5" r="BK225"/>
  <c r="J203"/>
  <c r="J198"/>
  <c r="J190"/>
  <c r="BK182"/>
  <c r="J167"/>
  <c r="BK154"/>
  <c r="J127"/>
  <c r="J102"/>
  <c i="4" r="J126"/>
  <c i="3" r="BK200"/>
  <c r="BK190"/>
  <c r="J154"/>
  <c r="BK125"/>
  <c r="J91"/>
  <c i="2" r="BK169"/>
  <c r="BK161"/>
  <c r="BK157"/>
  <c r="BK143"/>
  <c r="J124"/>
  <c r="BK116"/>
  <c r="J98"/>
  <c i="9" r="J98"/>
  <c r="J95"/>
  <c r="J92"/>
  <c r="J90"/>
  <c r="BK87"/>
  <c i="8" r="BK135"/>
  <c r="BK128"/>
  <c r="BK110"/>
  <c r="J98"/>
  <c r="BK88"/>
  <c i="7" r="J184"/>
  <c r="J177"/>
  <c r="J169"/>
  <c r="BK163"/>
  <c r="J152"/>
  <c r="J145"/>
  <c r="BK136"/>
  <c r="J118"/>
  <c r="BK106"/>
  <c i="6" r="J178"/>
  <c r="J166"/>
  <c r="J158"/>
  <c r="J142"/>
  <c r="J133"/>
  <c r="BK111"/>
  <c r="BK100"/>
  <c i="5" r="J221"/>
  <c r="BK202"/>
  <c r="BK197"/>
  <c r="BK189"/>
  <c r="J185"/>
  <c r="BK176"/>
  <c r="BK170"/>
  <c r="BK146"/>
  <c r="J116"/>
  <c r="BK106"/>
  <c r="BK91"/>
  <c i="4" r="BK140"/>
  <c r="BK121"/>
  <c r="J104"/>
  <c r="BK95"/>
  <c i="3" r="BK176"/>
  <c r="BK152"/>
  <c r="J145"/>
  <c r="BK135"/>
  <c r="J123"/>
  <c r="J115"/>
  <c r="BK98"/>
  <c i="2" r="J181"/>
  <c r="J172"/>
  <c r="BK165"/>
  <c r="J158"/>
  <c r="BK146"/>
  <c r="J136"/>
  <c r="BK124"/>
  <c r="J108"/>
  <c i="8" r="BK167"/>
  <c r="J107"/>
  <c r="J93"/>
  <c i="7" l="1" r="T130"/>
  <c r="T153"/>
  <c r="T187"/>
  <c r="T194"/>
  <c i="2" r="P93"/>
  <c r="T128"/>
  <c r="T154"/>
  <c r="T168"/>
  <c r="T174"/>
  <c r="BK179"/>
  <c r="BK178"/>
  <c r="J178"/>
  <c r="J68"/>
  <c i="3" r="BK89"/>
  <c r="BK116"/>
  <c r="J116"/>
  <c r="J62"/>
  <c r="R116"/>
  <c r="T131"/>
  <c r="T148"/>
  <c i="4" r="BK90"/>
  <c r="BK113"/>
  <c r="J113"/>
  <c r="J62"/>
  <c r="T113"/>
  <c r="R120"/>
  <c r="R129"/>
  <c r="P136"/>
  <c i="5" r="R89"/>
  <c r="P138"/>
  <c r="T138"/>
  <c r="P156"/>
  <c r="T166"/>
  <c r="P224"/>
  <c i="6" r="R99"/>
  <c r="R98"/>
  <c r="BK130"/>
  <c r="J130"/>
  <c r="J67"/>
  <c r="T130"/>
  <c r="BK143"/>
  <c r="J143"/>
  <c r="J69"/>
  <c r="R143"/>
  <c r="P154"/>
  <c r="BK159"/>
  <c r="J159"/>
  <c r="J71"/>
  <c r="T159"/>
  <c r="P163"/>
  <c r="BK172"/>
  <c r="R172"/>
  <c r="R176"/>
  <c i="7" r="T94"/>
  <c r="T93"/>
  <c r="R130"/>
  <c r="R153"/>
  <c r="P194"/>
  <c i="8" r="BK87"/>
  <c r="J87"/>
  <c r="J61"/>
  <c r="P87"/>
  <c r="R87"/>
  <c r="T87"/>
  <c r="BK152"/>
  <c r="J152"/>
  <c r="J63"/>
  <c r="P152"/>
  <c r="R152"/>
  <c r="T152"/>
  <c r="BK158"/>
  <c r="J158"/>
  <c r="J64"/>
  <c r="P158"/>
  <c r="R158"/>
  <c r="T158"/>
  <c r="BK166"/>
  <c r="J166"/>
  <c r="J65"/>
  <c r="P166"/>
  <c r="R166"/>
  <c r="T166"/>
  <c i="9" r="BK86"/>
  <c r="J86"/>
  <c r="J61"/>
  <c r="P86"/>
  <c r="R86"/>
  <c r="T86"/>
  <c r="BK93"/>
  <c r="J93"/>
  <c r="J62"/>
  <c r="P93"/>
  <c r="R93"/>
  <c r="T93"/>
  <c r="R96"/>
  <c i="2" r="T93"/>
  <c r="T92"/>
  <c r="P128"/>
  <c r="R154"/>
  <c r="R168"/>
  <c r="R174"/>
  <c r="R179"/>
  <c r="R178"/>
  <c i="3" r="P89"/>
  <c r="P116"/>
  <c r="P131"/>
  <c r="R148"/>
  <c i="4" r="T90"/>
  <c r="BK120"/>
  <c r="J120"/>
  <c r="J63"/>
  <c r="BK129"/>
  <c r="J129"/>
  <c r="J64"/>
  <c r="T129"/>
  <c r="R136"/>
  <c i="5" r="BK89"/>
  <c r="J89"/>
  <c r="J61"/>
  <c r="T89"/>
  <c r="R138"/>
  <c r="BK156"/>
  <c r="J156"/>
  <c r="J63"/>
  <c r="R156"/>
  <c r="T156"/>
  <c r="R166"/>
  <c r="T224"/>
  <c i="6" r="BK99"/>
  <c r="J99"/>
  <c r="J61"/>
  <c r="P99"/>
  <c r="P98"/>
  <c r="P130"/>
  <c r="BK138"/>
  <c r="J138"/>
  <c r="J68"/>
  <c r="R138"/>
  <c r="P143"/>
  <c r="BK154"/>
  <c r="J154"/>
  <c r="J70"/>
  <c r="R154"/>
  <c r="P159"/>
  <c r="R159"/>
  <c r="T163"/>
  <c r="T172"/>
  <c r="P176"/>
  <c i="9" r="T96"/>
  <c i="2" r="R93"/>
  <c r="BK128"/>
  <c r="J128"/>
  <c r="J63"/>
  <c r="P154"/>
  <c r="P168"/>
  <c r="P174"/>
  <c r="T179"/>
  <c r="T178"/>
  <c i="3" r="T89"/>
  <c r="T88"/>
  <c r="T87"/>
  <c r="T116"/>
  <c r="P148"/>
  <c i="4" r="P90"/>
  <c r="P113"/>
  <c r="T120"/>
  <c r="BK136"/>
  <c r="J136"/>
  <c r="J65"/>
  <c i="5" r="P89"/>
  <c r="BK138"/>
  <c r="J138"/>
  <c r="J62"/>
  <c r="BK166"/>
  <c r="J166"/>
  <c r="J64"/>
  <c r="P166"/>
  <c r="BK224"/>
  <c r="J224"/>
  <c r="J67"/>
  <c r="R224"/>
  <c i="6" r="T99"/>
  <c r="T98"/>
  <c r="R130"/>
  <c r="P138"/>
  <c r="T138"/>
  <c r="T143"/>
  <c r="T154"/>
  <c r="BK163"/>
  <c r="J163"/>
  <c r="J72"/>
  <c r="R163"/>
  <c r="P172"/>
  <c r="P171"/>
  <c r="BK176"/>
  <c r="J176"/>
  <c r="J75"/>
  <c r="T176"/>
  <c i="7" r="P94"/>
  <c r="P93"/>
  <c r="P130"/>
  <c r="P153"/>
  <c r="P187"/>
  <c r="BK194"/>
  <c r="J194"/>
  <c r="J70"/>
  <c i="9" r="BK96"/>
  <c r="J96"/>
  <c r="J63"/>
  <c i="2" r="BK93"/>
  <c r="J93"/>
  <c r="J61"/>
  <c r="R128"/>
  <c r="BK154"/>
  <c r="J154"/>
  <c r="J65"/>
  <c r="BK168"/>
  <c r="J168"/>
  <c r="J66"/>
  <c r="BK174"/>
  <c r="J174"/>
  <c r="J67"/>
  <c r="P179"/>
  <c r="P178"/>
  <c i="3" r="R89"/>
  <c r="BK131"/>
  <c r="J131"/>
  <c r="J63"/>
  <c r="R131"/>
  <c r="BK148"/>
  <c r="J148"/>
  <c r="J64"/>
  <c i="4" r="R90"/>
  <c r="R89"/>
  <c r="R88"/>
  <c r="R113"/>
  <c r="P120"/>
  <c r="P129"/>
  <c r="T136"/>
  <c i="7" r="BK94"/>
  <c r="R94"/>
  <c r="R93"/>
  <c r="BK130"/>
  <c r="J130"/>
  <c r="J67"/>
  <c r="BK153"/>
  <c r="J153"/>
  <c r="J68"/>
  <c r="BK187"/>
  <c r="J187"/>
  <c r="J69"/>
  <c r="R187"/>
  <c r="R194"/>
  <c i="9" r="P96"/>
  <c i="7" r="BE199"/>
  <c r="BK125"/>
  <c r="J125"/>
  <c r="J64"/>
  <c i="8" r="F55"/>
  <c r="BE88"/>
  <c r="BE94"/>
  <c r="BE98"/>
  <c r="BE104"/>
  <c r="BE110"/>
  <c r="BE115"/>
  <c r="BE153"/>
  <c r="BE167"/>
  <c i="2" r="F88"/>
  <c r="BE109"/>
  <c r="BE118"/>
  <c r="BE137"/>
  <c r="BE142"/>
  <c r="BE143"/>
  <c r="BE152"/>
  <c r="BE156"/>
  <c r="BE157"/>
  <c r="BE158"/>
  <c r="BE167"/>
  <c r="BE171"/>
  <c r="BE172"/>
  <c r="BE177"/>
  <c r="BE180"/>
  <c r="BE184"/>
  <c r="BK183"/>
  <c r="J183"/>
  <c r="J71"/>
  <c i="3" r="E77"/>
  <c r="BE97"/>
  <c r="BE104"/>
  <c r="BE105"/>
  <c r="BE107"/>
  <c r="BE108"/>
  <c r="BE154"/>
  <c r="BE155"/>
  <c r="BE159"/>
  <c r="BE183"/>
  <c r="BE184"/>
  <c r="BE190"/>
  <c r="BE192"/>
  <c r="BE194"/>
  <c r="BK199"/>
  <c r="J199"/>
  <c r="J67"/>
  <c i="4" r="J82"/>
  <c r="F85"/>
  <c r="BE100"/>
  <c r="BE106"/>
  <c r="BE135"/>
  <c r="BK141"/>
  <c r="J141"/>
  <c r="J66"/>
  <c i="5" r="J52"/>
  <c r="F84"/>
  <c r="BE99"/>
  <c r="BE123"/>
  <c r="BE139"/>
  <c r="BE146"/>
  <c r="BE148"/>
  <c r="BE149"/>
  <c r="BE150"/>
  <c r="BE152"/>
  <c r="BE153"/>
  <c r="BE154"/>
  <c r="BE161"/>
  <c r="BE182"/>
  <c r="BE184"/>
  <c r="BE185"/>
  <c r="BE186"/>
  <c r="BE188"/>
  <c r="BE193"/>
  <c r="BE199"/>
  <c r="BE201"/>
  <c r="BE203"/>
  <c r="BE213"/>
  <c r="BE219"/>
  <c r="BE221"/>
  <c r="BE223"/>
  <c r="BE225"/>
  <c i="6" r="BE107"/>
  <c r="BE128"/>
  <c r="BE135"/>
  <c r="BE136"/>
  <c r="BE137"/>
  <c r="BE140"/>
  <c r="BE142"/>
  <c r="BE150"/>
  <c r="BE155"/>
  <c r="BE167"/>
  <c r="BE177"/>
  <c i="7" r="J52"/>
  <c r="F55"/>
  <c r="BE114"/>
  <c r="BE128"/>
  <c r="BE149"/>
  <c r="BE158"/>
  <c r="BE162"/>
  <c r="BE164"/>
  <c r="BE172"/>
  <c r="BE175"/>
  <c r="BE179"/>
  <c r="BE180"/>
  <c r="BE182"/>
  <c r="BE184"/>
  <c r="BE186"/>
  <c r="BE196"/>
  <c r="BK121"/>
  <c r="J121"/>
  <c r="J63"/>
  <c i="8" r="E48"/>
  <c r="J52"/>
  <c r="BE95"/>
  <c r="BE96"/>
  <c r="BE105"/>
  <c r="BE107"/>
  <c r="BE134"/>
  <c r="BE168"/>
  <c r="BK147"/>
  <c r="J147"/>
  <c r="J62"/>
  <c i="9" r="E48"/>
  <c r="J52"/>
  <c r="F55"/>
  <c r="BE87"/>
  <c r="BE88"/>
  <c r="BE89"/>
  <c r="BE90"/>
  <c r="BE91"/>
  <c r="BE92"/>
  <c r="BE94"/>
  <c r="BE95"/>
  <c r="BE97"/>
  <c r="BE98"/>
  <c i="2" r="J85"/>
  <c r="BE98"/>
  <c r="BE100"/>
  <c r="BE107"/>
  <c r="BE115"/>
  <c r="BE117"/>
  <c r="BE120"/>
  <c r="BE122"/>
  <c r="BE124"/>
  <c r="BE132"/>
  <c r="BE140"/>
  <c r="BE149"/>
  <c r="BE155"/>
  <c r="BE161"/>
  <c r="BE166"/>
  <c r="BE169"/>
  <c r="BE170"/>
  <c r="BE173"/>
  <c r="BE175"/>
  <c i="3" r="J52"/>
  <c r="F55"/>
  <c r="BE90"/>
  <c r="BE98"/>
  <c r="BE99"/>
  <c r="BE102"/>
  <c r="BE103"/>
  <c r="BE112"/>
  <c r="BE117"/>
  <c r="BE123"/>
  <c r="BE127"/>
  <c r="BE132"/>
  <c r="BE135"/>
  <c r="BE138"/>
  <c r="BE142"/>
  <c r="BE156"/>
  <c r="BE158"/>
  <c r="BE176"/>
  <c r="BE200"/>
  <c i="4" r="E78"/>
  <c r="BE99"/>
  <c r="BE114"/>
  <c r="BE118"/>
  <c r="BE130"/>
  <c r="BE132"/>
  <c r="BE133"/>
  <c r="BE139"/>
  <c i="5" r="E77"/>
  <c r="BE92"/>
  <c r="BE93"/>
  <c r="BE106"/>
  <c r="BE116"/>
  <c r="BE119"/>
  <c r="BE127"/>
  <c r="BE131"/>
  <c r="BE151"/>
  <c r="BE163"/>
  <c r="BE168"/>
  <c r="BE173"/>
  <c r="BE174"/>
  <c r="BE179"/>
  <c r="BE181"/>
  <c r="BE189"/>
  <c r="BE196"/>
  <c r="BE204"/>
  <c r="BE229"/>
  <c r="BK222"/>
  <c r="J222"/>
  <c r="J66"/>
  <c i="6" r="F55"/>
  <c r="BE100"/>
  <c r="BE104"/>
  <c r="BE116"/>
  <c r="BE120"/>
  <c r="BE141"/>
  <c r="BE144"/>
  <c r="BE148"/>
  <c r="BE149"/>
  <c r="BE153"/>
  <c r="BE157"/>
  <c r="BE161"/>
  <c r="BE165"/>
  <c r="BE170"/>
  <c r="BE173"/>
  <c r="BE174"/>
  <c r="BK119"/>
  <c r="J119"/>
  <c r="J62"/>
  <c r="BK121"/>
  <c r="J121"/>
  <c r="J63"/>
  <c r="BK127"/>
  <c r="J127"/>
  <c r="J65"/>
  <c r="BK180"/>
  <c r="J180"/>
  <c r="J77"/>
  <c i="7" r="E48"/>
  <c r="BE95"/>
  <c r="BE98"/>
  <c r="BE102"/>
  <c r="BE110"/>
  <c r="BE122"/>
  <c r="BE134"/>
  <c r="BE137"/>
  <c r="BE138"/>
  <c r="BE140"/>
  <c r="BE141"/>
  <c r="BE145"/>
  <c r="BE146"/>
  <c r="BE150"/>
  <c r="BE151"/>
  <c r="BE152"/>
  <c r="BE154"/>
  <c r="BE155"/>
  <c r="BE160"/>
  <c r="BE163"/>
  <c r="BE165"/>
  <c r="BE166"/>
  <c r="BE168"/>
  <c r="BE170"/>
  <c r="BE173"/>
  <c r="BE177"/>
  <c r="BE181"/>
  <c r="BE191"/>
  <c i="9" r="BK99"/>
  <c r="J99"/>
  <c r="J64"/>
  <c i="2" r="BK151"/>
  <c r="J151"/>
  <c r="J64"/>
  <c i="3" r="BE91"/>
  <c r="BE114"/>
  <c r="BE124"/>
  <c r="BE125"/>
  <c r="BE143"/>
  <c r="BE145"/>
  <c r="BE150"/>
  <c r="BE152"/>
  <c r="BE157"/>
  <c r="BE164"/>
  <c i="4" r="BE91"/>
  <c r="BE95"/>
  <c r="BE98"/>
  <c r="BE101"/>
  <c r="BE102"/>
  <c r="BE104"/>
  <c r="BE105"/>
  <c r="BE121"/>
  <c r="BE137"/>
  <c r="BE142"/>
  <c r="BE145"/>
  <c i="5" r="BE90"/>
  <c r="BE91"/>
  <c r="BE98"/>
  <c r="BE102"/>
  <c r="BE103"/>
  <c r="BE134"/>
  <c r="BE155"/>
  <c r="BE167"/>
  <c r="BE175"/>
  <c r="BE176"/>
  <c r="BE177"/>
  <c r="BE180"/>
  <c r="BE183"/>
  <c r="BE190"/>
  <c r="BE191"/>
  <c r="BE197"/>
  <c r="BE198"/>
  <c r="BE200"/>
  <c r="BE202"/>
  <c r="BE205"/>
  <c r="BE209"/>
  <c r="BE218"/>
  <c r="BK220"/>
  <c r="J220"/>
  <c r="J65"/>
  <c i="6" r="E48"/>
  <c r="J52"/>
  <c r="BE103"/>
  <c r="BE108"/>
  <c r="BE111"/>
  <c r="BE112"/>
  <c r="BE113"/>
  <c r="BE122"/>
  <c r="BE126"/>
  <c r="BE131"/>
  <c r="BE132"/>
  <c r="BE133"/>
  <c r="BE134"/>
  <c r="BE139"/>
  <c r="BE147"/>
  <c r="BE156"/>
  <c r="BE158"/>
  <c r="BE160"/>
  <c r="BE162"/>
  <c r="BE164"/>
  <c r="BE166"/>
  <c r="BE168"/>
  <c r="BE169"/>
  <c r="BE178"/>
  <c r="BE181"/>
  <c r="BK125"/>
  <c r="J125"/>
  <c r="J64"/>
  <c i="7" r="BE101"/>
  <c r="BE105"/>
  <c r="BE106"/>
  <c r="BE109"/>
  <c r="BE111"/>
  <c r="BE118"/>
  <c r="BE126"/>
  <c r="BE131"/>
  <c r="BE135"/>
  <c r="BE136"/>
  <c r="BE139"/>
  <c r="BE144"/>
  <c r="BE147"/>
  <c r="BE148"/>
  <c r="BE157"/>
  <c r="BE159"/>
  <c r="BE161"/>
  <c r="BE169"/>
  <c r="BE171"/>
  <c r="BE174"/>
  <c r="BE176"/>
  <c r="BE178"/>
  <c r="BE183"/>
  <c r="BE188"/>
  <c r="BE189"/>
  <c r="BE190"/>
  <c r="BE195"/>
  <c r="BK117"/>
  <c r="J117"/>
  <c r="J62"/>
  <c r="BK127"/>
  <c r="J127"/>
  <c r="J65"/>
  <c r="BK198"/>
  <c r="J198"/>
  <c r="J72"/>
  <c i="8" r="BE89"/>
  <c r="BE93"/>
  <c r="BE100"/>
  <c r="BE103"/>
  <c r="BE121"/>
  <c r="BE128"/>
  <c r="BE132"/>
  <c r="BE135"/>
  <c r="BE137"/>
  <c r="BE141"/>
  <c r="BE142"/>
  <c r="BE146"/>
  <c r="BE148"/>
  <c r="BE155"/>
  <c r="BE156"/>
  <c r="BE157"/>
  <c r="BE159"/>
  <c r="BE161"/>
  <c r="BE162"/>
  <c r="BE164"/>
  <c r="BE165"/>
  <c i="9" r="BE100"/>
  <c i="2" r="E48"/>
  <c r="BE94"/>
  <c r="BE99"/>
  <c r="BE108"/>
  <c r="BE116"/>
  <c r="BE121"/>
  <c r="BE129"/>
  <c r="BE136"/>
  <c r="BE141"/>
  <c r="BE146"/>
  <c r="BE159"/>
  <c r="BE160"/>
  <c r="BE165"/>
  <c r="BE176"/>
  <c r="BE181"/>
  <c r="BK123"/>
  <c r="J123"/>
  <c r="J62"/>
  <c i="3" r="BE115"/>
  <c r="BE120"/>
  <c r="BE136"/>
  <c r="BE149"/>
  <c r="BE171"/>
  <c r="BE191"/>
  <c r="BE193"/>
  <c r="BE197"/>
  <c r="BK196"/>
  <c r="J196"/>
  <c r="J65"/>
  <c i="4" r="BE126"/>
  <c r="BE134"/>
  <c r="BE140"/>
  <c r="BK144"/>
  <c r="J144"/>
  <c r="J68"/>
  <c i="5" r="BE109"/>
  <c r="BE112"/>
  <c r="BE143"/>
  <c r="BE157"/>
  <c r="BE170"/>
  <c r="BE171"/>
  <c i="8" r="BE101"/>
  <c r="BE108"/>
  <c r="BE109"/>
  <c r="BE116"/>
  <c r="BE125"/>
  <c i="6" r="F37"/>
  <c i="1" r="BD59"/>
  <c i="2" r="F34"/>
  <c i="1" r="BA55"/>
  <c i="6" r="F34"/>
  <c i="1" r="BA59"/>
  <c i="3" r="F34"/>
  <c i="1" r="BA56"/>
  <c i="7" r="F35"/>
  <c i="1" r="BB60"/>
  <c i="5" r="F34"/>
  <c i="1" r="BA58"/>
  <c i="6" r="F35"/>
  <c i="1" r="BB59"/>
  <c i="8" r="F34"/>
  <c i="1" r="BA61"/>
  <c i="2" r="F37"/>
  <c i="1" r="BD55"/>
  <c i="4" r="F34"/>
  <c i="1" r="BA57"/>
  <c i="4" r="F37"/>
  <c i="1" r="BD57"/>
  <c i="6" r="F36"/>
  <c i="1" r="BC59"/>
  <c i="2" r="F35"/>
  <c i="1" r="BB55"/>
  <c i="8" r="F35"/>
  <c i="1" r="BB61"/>
  <c i="4" r="F35"/>
  <c i="1" r="BB57"/>
  <c i="9" r="J34"/>
  <c i="1" r="AW62"/>
  <c i="3" r="F36"/>
  <c i="1" r="BC56"/>
  <c i="7" r="F37"/>
  <c i="1" r="BD60"/>
  <c i="8" r="F37"/>
  <c i="1" r="BD61"/>
  <c i="6" r="J34"/>
  <c i="1" r="AW59"/>
  <c i="9" r="F37"/>
  <c i="1" r="BD62"/>
  <c i="7" r="F36"/>
  <c i="1" r="BC60"/>
  <c i="3" r="F37"/>
  <c i="1" r="BD56"/>
  <c i="3" r="J34"/>
  <c i="1" r="AW56"/>
  <c i="3" r="F35"/>
  <c i="1" r="BB56"/>
  <c i="5" r="F37"/>
  <c i="1" r="BD58"/>
  <c i="8" r="F36"/>
  <c i="1" r="BC61"/>
  <c i="5" r="F36"/>
  <c i="1" r="BC58"/>
  <c i="7" r="J34"/>
  <c i="1" r="AW60"/>
  <c i="2" r="J34"/>
  <c i="1" r="AW55"/>
  <c i="9" r="F35"/>
  <c i="1" r="BB62"/>
  <c i="5" r="J34"/>
  <c i="1" r="AW58"/>
  <c i="5" r="F35"/>
  <c i="1" r="BB58"/>
  <c i="4" r="J34"/>
  <c i="1" r="AW57"/>
  <c i="7" r="F34"/>
  <c i="1" r="BA60"/>
  <c i="8" r="J34"/>
  <c i="1" r="AW61"/>
  <c i="9" r="F36"/>
  <c i="1" r="BC62"/>
  <c i="4" r="F36"/>
  <c i="1" r="BC57"/>
  <c i="2" r="F36"/>
  <c i="1" r="BC55"/>
  <c i="9" r="F34"/>
  <c i="1" r="BA62"/>
  <c i="7" l="1" r="T129"/>
  <c r="T92"/>
  <c r="P129"/>
  <c i="6" r="R129"/>
  <c i="5" r="P88"/>
  <c r="P87"/>
  <c i="1" r="AU58"/>
  <c i="9" r="T85"/>
  <c r="T84"/>
  <c i="8" r="T86"/>
  <c r="T85"/>
  <c r="R86"/>
  <c r="R85"/>
  <c r="P86"/>
  <c r="P85"/>
  <c i="1" r="AU61"/>
  <c i="7" r="R129"/>
  <c r="R92"/>
  <c i="6" r="R171"/>
  <c r="BK171"/>
  <c r="J171"/>
  <c r="J73"/>
  <c r="T129"/>
  <c r="R97"/>
  <c i="5" r="R88"/>
  <c r="R87"/>
  <c i="4" r="BK89"/>
  <c r="J89"/>
  <c r="J60"/>
  <c i="7" r="BK93"/>
  <c r="J93"/>
  <c r="J60"/>
  <c i="6" r="T171"/>
  <c i="4" r="T89"/>
  <c r="T88"/>
  <c i="3" r="P88"/>
  <c r="P87"/>
  <c i="1" r="AU56"/>
  <c i="2" r="T91"/>
  <c i="9" r="P85"/>
  <c r="P84"/>
  <c i="1" r="AU62"/>
  <c i="6" r="T97"/>
  <c i="4" r="P89"/>
  <c r="P88"/>
  <c i="1" r="AU57"/>
  <c i="6" r="P129"/>
  <c r="P97"/>
  <c i="1" r="AU59"/>
  <c i="9" r="R85"/>
  <c r="R84"/>
  <c i="3" r="BK88"/>
  <c r="J88"/>
  <c r="J60"/>
  <c i="2" r="P92"/>
  <c r="P91"/>
  <c i="1" r="AU55"/>
  <c i="3" r="R88"/>
  <c r="R87"/>
  <c i="7" r="P92"/>
  <c i="1" r="AU60"/>
  <c i="2" r="R92"/>
  <c r="R91"/>
  <c i="5" r="T88"/>
  <c r="T87"/>
  <c i="7" r="BK129"/>
  <c r="J129"/>
  <c r="J66"/>
  <c i="2" r="J179"/>
  <c r="J69"/>
  <c r="BK182"/>
  <c r="J182"/>
  <c r="J70"/>
  <c i="3" r="J89"/>
  <c r="J61"/>
  <c i="4" r="J90"/>
  <c r="J61"/>
  <c r="BK143"/>
  <c r="J143"/>
  <c r="J67"/>
  <c i="5" r="BK88"/>
  <c r="J88"/>
  <c r="J60"/>
  <c i="6" r="BK98"/>
  <c r="J98"/>
  <c r="J60"/>
  <c i="7" r="J94"/>
  <c r="J61"/>
  <c r="BK197"/>
  <c r="J197"/>
  <c r="J71"/>
  <c i="8" r="BK86"/>
  <c r="J86"/>
  <c r="J60"/>
  <c i="9" r="BK85"/>
  <c r="J85"/>
  <c r="J60"/>
  <c i="3" r="BK198"/>
  <c r="J198"/>
  <c r="J66"/>
  <c i="6" r="BK129"/>
  <c r="J129"/>
  <c r="J66"/>
  <c r="J172"/>
  <c r="J74"/>
  <c r="BK179"/>
  <c r="J179"/>
  <c r="J76"/>
  <c i="2" r="BK92"/>
  <c r="J92"/>
  <c r="J60"/>
  <c i="6" r="J33"/>
  <c i="1" r="AV59"/>
  <c r="AT59"/>
  <c i="5" r="F33"/>
  <c i="1" r="AZ58"/>
  <c i="9" r="F33"/>
  <c i="1" r="AZ62"/>
  <c i="6" r="F33"/>
  <c i="1" r="AZ59"/>
  <c r="BA54"/>
  <c r="AW54"/>
  <c r="AK30"/>
  <c i="8" r="F33"/>
  <c i="1" r="AZ61"/>
  <c i="7" r="J33"/>
  <c i="1" r="AV60"/>
  <c r="AT60"/>
  <c i="4" r="F33"/>
  <c i="1" r="AZ57"/>
  <c i="3" r="F33"/>
  <c i="1" r="AZ56"/>
  <c r="BB54"/>
  <c r="W31"/>
  <c r="BD54"/>
  <c r="W33"/>
  <c i="2" r="F33"/>
  <c i="1" r="AZ55"/>
  <c i="4" r="J33"/>
  <c i="1" r="AV57"/>
  <c r="AT57"/>
  <c r="BC54"/>
  <c r="AY54"/>
  <c i="3" r="J33"/>
  <c i="1" r="AV56"/>
  <c r="AT56"/>
  <c i="9" r="J33"/>
  <c i="1" r="AV62"/>
  <c r="AT62"/>
  <c i="2" r="J33"/>
  <c i="1" r="AV55"/>
  <c r="AT55"/>
  <c i="5" r="J33"/>
  <c i="1" r="AV58"/>
  <c r="AT58"/>
  <c i="8" r="J33"/>
  <c i="1" r="AV61"/>
  <c r="AT61"/>
  <c i="7" r="F33"/>
  <c i="1" r="AZ60"/>
  <c i="2" l="1" r="BK91"/>
  <c r="J91"/>
  <c r="J59"/>
  <c i="4" r="BK88"/>
  <c r="J88"/>
  <c i="7" r="BK92"/>
  <c r="J92"/>
  <c i="8" r="BK85"/>
  <c r="J85"/>
  <c r="J59"/>
  <c i="9" r="BK84"/>
  <c r="J84"/>
  <c r="J59"/>
  <c i="3" r="BK87"/>
  <c r="J87"/>
  <c i="5" r="BK87"/>
  <c r="J87"/>
  <c r="J59"/>
  <c i="6" r="BK97"/>
  <c r="J97"/>
  <c r="J59"/>
  <c i="1" r="AZ54"/>
  <c r="W29"/>
  <c r="W30"/>
  <c i="4" r="J30"/>
  <c i="1" r="AG57"/>
  <c r="AN57"/>
  <c r="W32"/>
  <c r="AX54"/>
  <c i="3" r="J30"/>
  <c i="1" r="AG56"/>
  <c r="AN56"/>
  <c r="AU54"/>
  <c i="7" r="J30"/>
  <c i="1" r="AG60"/>
  <c r="AN60"/>
  <c i="4" l="1" r="J39"/>
  <c r="J59"/>
  <c i="7" r="J39"/>
  <c r="J59"/>
  <c i="3" r="J39"/>
  <c r="J59"/>
  <c i="1" r="AV54"/>
  <c r="AK29"/>
  <c i="9" r="J30"/>
  <c i="1" r="AG62"/>
  <c r="AN62"/>
  <c i="2" r="J30"/>
  <c i="1" r="AG55"/>
  <c r="AN55"/>
  <c i="8" r="J30"/>
  <c i="1" r="AG61"/>
  <c r="AN61"/>
  <c i="6" r="J30"/>
  <c i="1" r="AG59"/>
  <c r="AN59"/>
  <c i="5" r="J30"/>
  <c i="1" r="AG58"/>
  <c r="AN58"/>
  <c i="2" l="1" r="J39"/>
  <c i="9" r="J39"/>
  <c i="5" r="J39"/>
  <c i="6" r="J39"/>
  <c i="8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<sst xmlns="http://schemas.openxmlformats.org/spreadsheetml/2006/main">
  <si>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</si>
  <si>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</si>
  <si>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</si>
  <si>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</si>
  <si>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</si>
  <si>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{b9f360ce-51e2-45c4-b48c-97f3543791d8}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</si>
  <si>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</si>
  <si>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</si>
  <si>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</si>
  <si>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</si>
  <si>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</si>
  <si>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</si>
  <si>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</si>
  <si>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</si>
  <si>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</si>
  <si>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ET2019_07ES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</si>
  <si>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</si>
  <si>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</si>
  <si>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Parkoviště P+R Na Podole, Beroun</t>
  </si>
  <si>
    <t>KSO:</t>
  </si>
  <si>
    <t>CC-CZ:</t>
  </si>
  <si>
    <t>Místo:</t>
  </si>
  <si>
    <t>Beroun</t>
  </si>
  <si>
    <t>Datum:</t>
  </si>
  <si>
    <t>10. 7. 2019</t>
  </si>
  <si>
    <t>Zadavatel:</t>
  </si>
  <si>
    <t>IČ:</t>
  </si>
  <si>
    <t>00233129</t>
  </si>
  <si>
    <t>Město Beroun, Husovo nám. 68, 266 01 Beroun</t>
  </si>
  <si>
    <t>DIČ:</t>
  </si>
  <si>
    <t>Uchazeč:</t>
  </si>
  <si>
    <t>Vyplň údaj</t>
  </si>
  <si>
    <t>Projektant:</t>
  </si>
  <si>
    <t>625 49 201</t>
  </si>
  <si>
    <t>Ing. arch. Martin Jirovský, Ph. D., MBA</t>
  </si>
  <si>
    <t>True</t>
  </si>
  <si>
    <t>Zpracovatel:</t>
  </si>
  <si>
    <t>05523567</t>
  </si>
  <si>
    <t>Ing. Hana Frčková</t>
  </si>
  <si>
    <t>Poznámka:</t>
  </si>
  <si>
    <t>Pokud se ve výkazu výměr, či PD /technická zpráva, výkresová část/ vyskytne uvedení konkrétního obchodního názvu nebo značky použitého materiálu a zařízení /dodávky/, případně jiné označení mající vztah ke konkrétnímu dodavateli /výrobci/, neznamená to nutnost použití těchto konkrétních výrobků. Jedná se pouze o vymezení předpokládaného standardu /vlastností/. To znamená, že všechny konkrétně uvedené materiály a zařízení mohou být nahrazeny výrobky jiných dodavatelů /výrobců/ s podmínkou zachování shodných /a to srovnatelných nebo lepších/ technických, kvalitativních a cenových parametrů.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</si>
  <si>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</si>
  <si>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</si>
  <si>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</si>
  <si>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</si>
  <si>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</si>
  <si>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</si>
  <si>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</si>
  <si>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</si>
  <si>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</si>
  <si>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</si>
  <si>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</si>
  <si>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</si>
  <si>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</si>
  <si>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</si>
  <si>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</si>
  <si>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</si>
  <si>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</si>
  <si>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</si>
  <si>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</si>
  <si>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</si>
  <si>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</si>
  <si>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</si>
  <si>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</si>
  <si>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</si>
  <si>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</si>
  <si>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</si>
  <si>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</si>
  <si>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</si>
  <si>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</si>
  <si>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</si>
  <si>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</si>
  <si>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</si>
  <si>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</si>
  <si>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</si>
  <si>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</si>
  <si>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</si>
  <si>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</si>
  <si>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</si>
  <si>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</si>
  <si>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</si>
  <si>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Místní komunikace</t>
  </si>
  <si>
    <t>STA</t>
  </si>
  <si>
    <t>1</t>
  </si>
  <si>
    <t>{a9492d93-fc7a-463f-a0f3-f9852f1d424f}</t>
  </si>
  <si>
    <t>2</t>
  </si>
  <si>
    <t>SO 102</t>
  </si>
  <si>
    <t>Parkovací stání</t>
  </si>
  <si>
    <t>{8e101d1b-d5b4-47aa-9dea-3043831b3077}</t>
  </si>
  <si>
    <t>SO 103</t>
  </si>
  <si>
    <t>Chodník</t>
  </si>
  <si>
    <t>{1de2bedf-3bb6-4ba2-97f5-571ead00c114}</t>
  </si>
  <si>
    <t>SO 301</t>
  </si>
  <si>
    <t>Dešťová kanalizace</t>
  </si>
  <si>
    <t>{ebb9d646-63ce-410c-be32-3c892c17962c}</t>
  </si>
  <si>
    <t>SO 401</t>
  </si>
  <si>
    <t xml:space="preserve">Veřejné osvětlení </t>
  </si>
  <si>
    <t>{f6255f1d-85b5-40aa-b5b1-1c63f8640797}</t>
  </si>
  <si>
    <t>SO 402</t>
  </si>
  <si>
    <t>Informační systém</t>
  </si>
  <si>
    <t>{97b2899f-c9f7-4841-b90a-584f9b8d9044}</t>
  </si>
  <si>
    <t>SO 801</t>
  </si>
  <si>
    <t xml:space="preserve">Sadové úpravy a mobiliář </t>
  </si>
  <si>
    <t>{a9fbbd6a-4303-4c2b-a013-4f7bd56417ae}</t>
  </si>
  <si>
    <t>VRN</t>
  </si>
  <si>
    <t>{55841c41-923a-498d-b8f2-d2a2623087f0}</t>
  </si>
  <si>
    <t>KRYCÍ LIST SOUPISU PRACÍ</t>
  </si>
  <si>
    <t>Objekt:</t>
  </si>
  <si>
    <t>SO 101 - Místní komunikace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</si>
  <si>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</si>
  <si>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</si>
  <si>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</si>
  <si>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</si>
  <si>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</si>
  <si>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</si>
  <si>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</si>
  <si>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</si>
  <si>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</si>
  <si>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</si>
  <si>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</si>
  <si>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</si>
  <si>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</si>
  <si>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</si>
  <si>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</si>
  <si>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</si>
  <si>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</si>
  <si>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</si>
  <si>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</si>
  <si>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</si>
  <si>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</si>
  <si>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</si>
  <si>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</si>
  <si>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</si>
  <si>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</si>
  <si>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</si>
  <si>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</si>
  <si>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</si>
  <si>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</si>
  <si>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</si>
  <si>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</si>
  <si>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</si>
  <si>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</si>
  <si>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</si>
  <si>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</si>
  <si>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113107244</t>
  </si>
  <si>
    <t>Odstranění podkladů nebo krytů strojně plochy jednotlivě přes 200 m2 s přemístěním hmot na skládku na vzdálenost do 20 m nebo s naložením na dopravní prostředek živičných, o tl. vrstvy přes 150 do 200 mm</t>
  </si>
  <si>
    <t>m2</t>
  </si>
  <si>
    <t>CS ÚRS 2019 01</t>
  </si>
  <si>
    <t>4</t>
  </si>
  <si>
    <t>-1229367814</t>
  </si>
  <si>
    <t>VV</t>
  </si>
  <si>
    <t>Bude upřesněno</t>
  </si>
  <si>
    <t>3,5*93</t>
  </si>
  <si>
    <t>Součet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</si>
  <si>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</si>
  <si>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</si>
  <si>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</si>
  <si>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1475692408</t>
  </si>
  <si>
    <t>3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</si>
  <si>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</si>
  <si>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</si>
  <si>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</si>
  <si>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-15148040</t>
  </si>
  <si>
    <t>122101102</t>
  </si>
  <si>
    <t>Odkopávky a prokopávky nezapažené s přehozením výkopku na vzdálenost do 3 m nebo s naložením na dopravní prostředek v horninách tř. 1 a 2 přes 100 do 1 000 m3</t>
  </si>
  <si>
    <t>1564184835</t>
  </si>
  <si>
    <t>P</t>
  </si>
  <si>
    <t>Poznámka k položce:_x000d_
Příprava podkladu pod skladbu parkoviště - sejmutí cca 150 mm</t>
  </si>
  <si>
    <t>Odtranění krytu pro novou komunikaci</t>
  </si>
  <si>
    <t>824</t>
  </si>
  <si>
    <t xml:space="preserve">Sanace  podloží - odstranění nevhodného podloží (bude upřesněno)</t>
  </si>
  <si>
    <t>2850*0,3</t>
  </si>
  <si>
    <t>5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</si>
  <si>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</si>
  <si>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</si>
  <si>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-1462182503</t>
  </si>
  <si>
    <t>6</t>
  </si>
  <si>
    <t>130001101</t>
  </si>
  <si>
    <t>Příplatek k cenám hloubených vykopávek za ztížení vykopávky v blízkosti podzemního vedení nebo výbušnin pro jakoukoliv třídu horniny</t>
  </si>
  <si>
    <t>-524538354</t>
  </si>
  <si>
    <t>7</t>
  </si>
  <si>
    <t>131101101</t>
  </si>
  <si>
    <t>Hloubení nezapažených jam a zářezů s urovnáním dna do předepsaného profilu a spádu v horninách tř. 1 a 2 do 100 m3</t>
  </si>
  <si>
    <t>-397284509</t>
  </si>
  <si>
    <t>Základy pro DZ, mobiliář</t>
  </si>
  <si>
    <t>20*(0,2*0,2*0,5)</t>
  </si>
  <si>
    <t>6*(2*0,3*0,5*0,5)</t>
  </si>
  <si>
    <t>6*(2*0,2*0,5*0,5)</t>
  </si>
  <si>
    <t>8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</si>
  <si>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</si>
  <si>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</si>
  <si>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-1178498364</t>
  </si>
  <si>
    <t>9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</si>
  <si>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</si>
  <si>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</si>
  <si>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1010777343</t>
  </si>
  <si>
    <t>10</t>
  </si>
  <si>
    <t>167101101</t>
  </si>
  <si>
    <t>Nakládání, skládání a překládání neulehlého výkopku nebo sypaniny nakládání, množství do 100 m3, z hornin tř. 1 až 4</t>
  </si>
  <si>
    <t>1522619425</t>
  </si>
  <si>
    <t>11</t>
  </si>
  <si>
    <t>171201211</t>
  </si>
  <si>
    <t>Poplatek za uložení stavebního odpadu na skládce (skládkovné) zeminy a kameniva zatříděného do Katalogu odpadů pod kódem 170 504</t>
  </si>
  <si>
    <t>t</t>
  </si>
  <si>
    <t>-1979389631</t>
  </si>
  <si>
    <t>40,874*1,3</t>
  </si>
  <si>
    <t>12</t>
  </si>
  <si>
    <t>174101101</t>
  </si>
  <si>
    <t>Zásyp sypaninou z jakékoliv horniny s uložením výkopku ve vrstvách se zhutněním jam, šachet, rýh nebo kolem objektů v těchto vykopávkách</t>
  </si>
  <si>
    <t>-1552481464</t>
  </si>
  <si>
    <t>13</t>
  </si>
  <si>
    <t>181301102</t>
  </si>
  <si>
    <t>Rozprostření a urovnání ornice v rovině nebo ve svahu sklonu do 1:5 při souvislé ploše do 500 m2, tl. vrstvy přes 100 do 150 mm</t>
  </si>
  <si>
    <t>-1713310713</t>
  </si>
  <si>
    <t>14</t>
  </si>
  <si>
    <t>181951102</t>
  </si>
  <si>
    <t>Úprava pláně vyrovnáním výškových rozdílů v hornině tř. 1 až 4 se zhutněním</t>
  </si>
  <si>
    <t>34347519</t>
  </si>
  <si>
    <t>Zakládání</t>
  </si>
  <si>
    <t>275313511</t>
  </si>
  <si>
    <t>Základy z betonu prostého patky a bloky z betonu kamenem neprokládaného tř. C 12/15</t>
  </si>
  <si>
    <t>1529623034</t>
  </si>
  <si>
    <t>Patky pro mobiliář - lavičky odpadkové koše</t>
  </si>
  <si>
    <t>1,650*1,1</t>
  </si>
  <si>
    <t>Komunikace pozemní</t>
  </si>
  <si>
    <t>16</t>
  </si>
  <si>
    <t>564861111</t>
  </si>
  <si>
    <t>Podklad ze štěrkodrti ŠD s rozprostřením a zhutněním, po zhutnění tl. 200 mm</t>
  </si>
  <si>
    <t>133409237</t>
  </si>
  <si>
    <t>2850*1,1</t>
  </si>
  <si>
    <t>17</t>
  </si>
  <si>
    <t>564871116</t>
  </si>
  <si>
    <t>Podklad ze štěrkodrti ŠD s rozprostřením a zhutněním, po zhutnění tl. 300 mm</t>
  </si>
  <si>
    <t>2018220536</t>
  </si>
  <si>
    <t>Výměna nevhodného podkladu - sanace podloží (bude upřesněno)</t>
  </si>
  <si>
    <t>2850</t>
  </si>
  <si>
    <t>18</t>
  </si>
  <si>
    <t>565145121</t>
  </si>
  <si>
    <t>Asfaltový beton vrstva podkladní ACP 16 (obalované kamenivo střednězrnné - OKS) s rozprostřením a zhutněním v pruhu šířky přes 3 m, po zhutnění tl. 60 mm</t>
  </si>
  <si>
    <t>-48758715</t>
  </si>
  <si>
    <t>19</t>
  </si>
  <si>
    <t>567122114</t>
  </si>
  <si>
    <t>Podklad ze směsi stmelené cementem SC bez dilatačních spár, s rozprostřením a zhutněním SC C 8/10 (KSC I), po zhutnění tl. 150 mm</t>
  </si>
  <si>
    <t>1327066369</t>
  </si>
  <si>
    <t>20</t>
  </si>
  <si>
    <t>572531121</t>
  </si>
  <si>
    <t>Vyspravení trhlin dosavadního krytu asfaltovou sanační hmotou ošetření trhlin šířky do 20 mm</t>
  </si>
  <si>
    <t>-1633451640</t>
  </si>
  <si>
    <t>573111112</t>
  </si>
  <si>
    <t>Postřik infiltrační PI z asfaltu silničního s posypem kamenivem, v množství 1,00 kg/m2</t>
  </si>
  <si>
    <t>-843369753</t>
  </si>
  <si>
    <t>22</t>
  </si>
  <si>
    <t>573211109</t>
  </si>
  <si>
    <t>Postřik spojovací PS bez posypu kamenivem z asfaltu silničního, v množství 0,50 kg/m2</t>
  </si>
  <si>
    <t>445575571</t>
  </si>
  <si>
    <t>23</t>
  </si>
  <si>
    <t>577134221</t>
  </si>
  <si>
    <t>Asfaltový beton vrstva obrusná ACO 11 (ABS) s rozprostřením a se zhutněním z nemodifikovaného asfaltu v pruhu šířky přes 3 m tř. II, po zhutnění tl. 40 mm</t>
  </si>
  <si>
    <t>-1474138743</t>
  </si>
  <si>
    <t>2850-33,6</t>
  </si>
  <si>
    <t>24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</si>
  <si>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</si>
  <si>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</si>
  <si>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-1235417544</t>
  </si>
  <si>
    <t>26*1,05</t>
  </si>
  <si>
    <t>25</t>
  </si>
  <si>
    <t>M</t>
  </si>
  <si>
    <t>58381008.1</t>
  </si>
  <si>
    <t>kostka dlažební žula 8/10</t>
  </si>
  <si>
    <t>50902036</t>
  </si>
  <si>
    <t>28,9362776025237*1,01 'Přepočtené koeficientem množství</t>
  </si>
  <si>
    <t>Úpravy povrchů, podlahy a osazování výplní</t>
  </si>
  <si>
    <t>26</t>
  </si>
  <si>
    <t>915241111</t>
  </si>
  <si>
    <t>Bezpečnostní barevný povrch vozovek červený pro podklad asfaltový</t>
  </si>
  <si>
    <t>1277045288</t>
  </si>
  <si>
    <t>Poznámka k položce:_x000d_
+ posyp křemenným pískem</t>
  </si>
  <si>
    <t>Ostatní konstrukce a práce, bourání</t>
  </si>
  <si>
    <t>27</t>
  </si>
  <si>
    <t>914111111</t>
  </si>
  <si>
    <t>Montáž svislé dopravní značky základní velikosti do 1 m2 objímkami na sloupky nebo konzoly</t>
  </si>
  <si>
    <t>kus</t>
  </si>
  <si>
    <t>-410316956</t>
  </si>
  <si>
    <t>28</t>
  </si>
  <si>
    <t>40445230</t>
  </si>
  <si>
    <t>sloupek pro dopravní značku Zn D 70mm v 3,5m</t>
  </si>
  <si>
    <t>-1100437101</t>
  </si>
  <si>
    <t>29</t>
  </si>
  <si>
    <t>40445575</t>
  </si>
  <si>
    <t>značka dopravní svislá retroreflexní fólie tř 1 Al prolis 250x1000mm</t>
  </si>
  <si>
    <t>-1369183223</t>
  </si>
  <si>
    <t>30</t>
  </si>
  <si>
    <t>914511111</t>
  </si>
  <si>
    <t>Montáž sloupku dopravních značek délky do 3,5 m do betonového základu</t>
  </si>
  <si>
    <t>1651402135</t>
  </si>
  <si>
    <t>31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</si>
  <si>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</si>
  <si>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</si>
  <si>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551440870</t>
  </si>
  <si>
    <t>32</t>
  </si>
  <si>
    <t>59217017</t>
  </si>
  <si>
    <t>obrubník betonový chodníkový 1000x100x250mm</t>
  </si>
  <si>
    <t>1800869496</t>
  </si>
  <si>
    <t>33</t>
  </si>
  <si>
    <t>916991121</t>
  </si>
  <si>
    <t>Lože pod obrubníky, krajníky nebo obruby z dlažebních kostek z betonu prostého tř. C 16/20</t>
  </si>
  <si>
    <t>-962086470</t>
  </si>
  <si>
    <t>Lože pod obrubníky</t>
  </si>
  <si>
    <t>50*0,1*0,55</t>
  </si>
  <si>
    <t>34</t>
  </si>
  <si>
    <t>919731123</t>
  </si>
  <si>
    <t>Zarovnání styčné plochy podkladu nebo krytu podél vybourané části komunikace nebo zpevněné plochy živičné tl. přes 100 do 200 mm</t>
  </si>
  <si>
    <t>1699442539</t>
  </si>
  <si>
    <t>35</t>
  </si>
  <si>
    <t>919735113</t>
  </si>
  <si>
    <t>Řezání stávajícího živičného krytu nebo podkladu hloubky přes 100 do 150 mm</t>
  </si>
  <si>
    <t>329638724</t>
  </si>
  <si>
    <t>36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</si>
  <si>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</si>
  <si>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</si>
  <si>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1598611308</t>
  </si>
  <si>
    <t>997</t>
  </si>
  <si>
    <t>Přesun sutě</t>
  </si>
  <si>
    <t>37</t>
  </si>
  <si>
    <t>997221551</t>
  </si>
  <si>
    <t>Vodorovná doprava suti bez naložení, ale se složením a s hrubým urovnáním ze sypkých materiálů, na vzdálenost do 1 km</t>
  </si>
  <si>
    <t>515584387</t>
  </si>
  <si>
    <t>38</t>
  </si>
  <si>
    <t>997221571</t>
  </si>
  <si>
    <t>Vodorovná doprava vybouraných hmot bez naložení, ale se složením a s hrubým urovnáním na vzdálenost do 1 km</t>
  </si>
  <si>
    <t>-12460139</t>
  </si>
  <si>
    <t>39</t>
  </si>
  <si>
    <t>997221579</t>
  </si>
  <si>
    <t>Vodorovná doprava vybouraných hmot bez naložení, ale se složením a s hrubým urovnáním na vzdálenost Příplatek k ceně za každý další i započatý 1 km přes 1 km</t>
  </si>
  <si>
    <t>-661295569</t>
  </si>
  <si>
    <t>40</t>
  </si>
  <si>
    <t>997221612</t>
  </si>
  <si>
    <t>Nakládání na dopravní prostředky pro vodorovnou dopravu vybouraných hmot</t>
  </si>
  <si>
    <t>106378780</t>
  </si>
  <si>
    <t>41</t>
  </si>
  <si>
    <t>997221845</t>
  </si>
  <si>
    <t>Poplatek za uložení stavebního odpadu na skládce (skládkovné) asfaltového bez obsahu dehtu zatříděného do Katalogu odpadů pod kódem 170 302</t>
  </si>
  <si>
    <t>-799675059</t>
  </si>
  <si>
    <t>998</t>
  </si>
  <si>
    <t>Přesun hmot</t>
  </si>
  <si>
    <t>42</t>
  </si>
  <si>
    <t>998223011</t>
  </si>
  <si>
    <t>Přesun hmot pro pozemní komunikace s krytem dlážděným dopravní vzdálenost do 200 m jakékoliv délky objektu</t>
  </si>
  <si>
    <t>1854455583</t>
  </si>
  <si>
    <t>43</t>
  </si>
  <si>
    <t>998225111</t>
  </si>
  <si>
    <t>Přesun hmot pro komunikace s krytem z kameniva, monolitickým betonovým nebo živičným dopravní vzdálenost do 200 m jakékoliv délky objektu</t>
  </si>
  <si>
    <t>-39454316</t>
  </si>
  <si>
    <t>44</t>
  </si>
  <si>
    <t>998225195</t>
  </si>
  <si>
    <t>Přesun hmot pro komunikace s krytem z kameniva, monolitickým betonovým nebo živičným Příplatek k ceně za zvětšený přesun přes vymezenou největší dopravní vzdálenost za každých dalších 5000 m přes 5000 m</t>
  </si>
  <si>
    <t>589333944</t>
  </si>
  <si>
    <t>PSV</t>
  </si>
  <si>
    <t>Práce a dodávky PSV</t>
  </si>
  <si>
    <t>741</t>
  </si>
  <si>
    <t>Elektroinstalace - silnoproud</t>
  </si>
  <si>
    <t>45</t>
  </si>
  <si>
    <t>741211853</t>
  </si>
  <si>
    <t>Demontáž rozvodnic kovových, uložených volně stojících (skříňových), krytí do IPx 4, plochy přes 1 m2</t>
  </si>
  <si>
    <t>-102938309</t>
  </si>
  <si>
    <t>46</t>
  </si>
  <si>
    <t>741213843</t>
  </si>
  <si>
    <t>Demontáž kabelu z rozvodnice se zachováním funkčnosti silových, průřezu přes 4 do 10 mm2</t>
  </si>
  <si>
    <t>102426813</t>
  </si>
  <si>
    <t>Vedlejší rozpočtové náklady</t>
  </si>
  <si>
    <t>VRN4</t>
  </si>
  <si>
    <t>Inženýrská činnost</t>
  </si>
  <si>
    <t>47</t>
  </si>
  <si>
    <t>043194000</t>
  </si>
  <si>
    <t>Ostatní zkoušky</t>
  </si>
  <si>
    <t>pol</t>
  </si>
  <si>
    <t>1024</t>
  </si>
  <si>
    <t>487392702</t>
  </si>
  <si>
    <t>Poznámka k položce:_x000d_
Zkouška podloží pro stanovení způsobu založení</t>
  </si>
  <si>
    <t>SO 102 - Parkovací stání</t>
  </si>
  <si>
    <t>417347192</t>
  </si>
  <si>
    <t>122201102</t>
  </si>
  <si>
    <t>Odkopávky a prokopávky nezapažené s přehozením výkopku na vzdálenost do 3 m nebo s naložením na dopravní prostředek v hornině tř. 3 přes 100 do 1 000 m3</t>
  </si>
  <si>
    <t>1431927809</t>
  </si>
  <si>
    <t>Odstranění vrstev pro skladbu</t>
  </si>
  <si>
    <t>645</t>
  </si>
  <si>
    <t>Sanace podloží - odstranění nevyhovujícího podkladu (bude upřesněno)</t>
  </si>
  <si>
    <t>1975*0,3</t>
  </si>
  <si>
    <t>2096361899</t>
  </si>
  <si>
    <t>-2095718010</t>
  </si>
  <si>
    <t>132201101</t>
  </si>
  <si>
    <t>Hloubení zapažených i nezapažených rýh šířky do 600 mm s urovnáním dna do předepsaného profilu a spádu v hornině tř. 3 do 100 m3</t>
  </si>
  <si>
    <t>-1183580372</t>
  </si>
  <si>
    <t>0,4*0,6*586</t>
  </si>
  <si>
    <t>132201109</t>
  </si>
  <si>
    <t>Hloubení zapažených i nezapažených rýh šířky do 600 mm s urovnáním dna do předepsaného profilu a spádu v hornině tř. 3 Příplatek k cenám za lepivost horniny tř. 3</t>
  </si>
  <si>
    <t>1861563865</t>
  </si>
  <si>
    <t>693925095</t>
  </si>
  <si>
    <t>-1627529712</t>
  </si>
  <si>
    <t>18654298</t>
  </si>
  <si>
    <t>1337,507*1,3</t>
  </si>
  <si>
    <t>-1888348307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</si>
  <si>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</si>
  <si>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</si>
  <si>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1315995080</t>
  </si>
  <si>
    <t>Drenáž - ve výkopu (0,3*0,6 - 0,1)</t>
  </si>
  <si>
    <t>0,17*60+0,17*94+0,17*94+0,17*60+0,17*60+0,17*60+0,17*47+0,17*58</t>
  </si>
  <si>
    <t>58331200</t>
  </si>
  <si>
    <t>štěrkopísek netříděný zásypový</t>
  </si>
  <si>
    <t>85534442</t>
  </si>
  <si>
    <t>90,61*2 'Přepočtené koeficientem množství</t>
  </si>
  <si>
    <t>-855024440</t>
  </si>
  <si>
    <t>1265510761</t>
  </si>
  <si>
    <t>212755214</t>
  </si>
  <si>
    <t>Trativody bez lože z drenážních trubek plastových flexibilních D 100 mm</t>
  </si>
  <si>
    <t>-1562237181</t>
  </si>
  <si>
    <t>1,1*(60+60+60+47+58+60+94+94)</t>
  </si>
  <si>
    <t>28613212</t>
  </si>
  <si>
    <t>trubka drenážní celoperforovaná PE-HD plně vsakovací se spojkou DN 100 SN8</t>
  </si>
  <si>
    <t>-1207755174</t>
  </si>
  <si>
    <t>585*1,1</t>
  </si>
  <si>
    <t>28613290</t>
  </si>
  <si>
    <t>tvarovka T-kus drenážního systému DN 100</t>
  </si>
  <si>
    <t>-1061929077</t>
  </si>
  <si>
    <t>213141111</t>
  </si>
  <si>
    <t>Zřízení vrstvy z geotextilie filtrační, separační, odvodňovací, ochranné, výztužné nebo protierozní v rovině nebo ve sklonu do 1:5, šířky do 3 m</t>
  </si>
  <si>
    <t>-1206289120</t>
  </si>
  <si>
    <t>69311006</t>
  </si>
  <si>
    <t>geotextilie tkaná separační, filtrační, výztužná PP pevnost v tahu 15kN/m</t>
  </si>
  <si>
    <t>-863115659</t>
  </si>
  <si>
    <t>263,835*1,15 'Přepočtené koeficientem množství</t>
  </si>
  <si>
    <t>275313711</t>
  </si>
  <si>
    <t>Základy z betonu prostého patky a bloky z betonu kamenem neprokládaného tř. C 20/25</t>
  </si>
  <si>
    <t>-289548179</t>
  </si>
  <si>
    <t>Patky pro DZ</t>
  </si>
  <si>
    <t>(0,2*0,2*0,2)*20</t>
  </si>
  <si>
    <t>564730111</t>
  </si>
  <si>
    <t>Podklad nebo kryt z kameniva hrubého drceného vel. 16-32 mm s rozprostřením a zhutněním, po zhutnění tl. 100 mm</t>
  </si>
  <si>
    <t>-1096188884</t>
  </si>
  <si>
    <t>1975*1,1</t>
  </si>
  <si>
    <t>564750111</t>
  </si>
  <si>
    <t>Podklad nebo kryt z kameniva hrubého drceného vel. 16-32 mm s rozprostřením a zhutněním, po zhutnění tl. 150 mm</t>
  </si>
  <si>
    <t>939861035</t>
  </si>
  <si>
    <t>564851111.001</t>
  </si>
  <si>
    <t>Podklad ze sorbční vrstvy s rozprostřením a zhutněním, po zhutnění tl. 150 mm</t>
  </si>
  <si>
    <t>-285012933</t>
  </si>
  <si>
    <t>Poznámka k položce:_x000d_
dle TP 153 (3.2.1, 5.2., 7.2.) - hydrofobizovaný perlit, objemová hmotnost 80÷180 kg/m3, sorpční kapacita ropných látek (RL) čistého materiálu 350 kg RL/m3, sorpční kapacita zabudovaného 10 kg RL/m2</t>
  </si>
  <si>
    <t>837346500</t>
  </si>
  <si>
    <t>Sanace nevhodného podkladu - (bude upřesněno)</t>
  </si>
  <si>
    <t>1975</t>
  </si>
  <si>
    <t>591411111</t>
  </si>
  <si>
    <t>Kladení dlažby z mozaiky komunikací pro pěší s vyplněním spár, s dvojím beraněním a se smetením přebytečného materiálu na vzdálenost do 3 m jednobarevné, s ložem tl. do 40 mm z kameniva</t>
  </si>
  <si>
    <t>120465504</t>
  </si>
  <si>
    <t>59245090.1</t>
  </si>
  <si>
    <t>dlažba zatravňovací 200x200x80-250x250x80 mm</t>
  </si>
  <si>
    <t>1500927985</t>
  </si>
  <si>
    <t xml:space="preserve">Poznámka k položce:_x000d_
Vegetační dlažba s distančními nálisky o šířce 30 mm </t>
  </si>
  <si>
    <t>R1</t>
  </si>
  <si>
    <t xml:space="preserve">Kamenivo 4-8 mm pro spárování dlažby </t>
  </si>
  <si>
    <t>-319306594</t>
  </si>
  <si>
    <t>1975 m2 - 592,5 m2 - tl. 80 mm - 47,4 m3</t>
  </si>
  <si>
    <t>47,4</t>
  </si>
  <si>
    <t>-961544971</t>
  </si>
  <si>
    <t>40444256</t>
  </si>
  <si>
    <t>značka dopravní svislá FeZn NK 500x700mm</t>
  </si>
  <si>
    <t>26964481</t>
  </si>
  <si>
    <t xml:space="preserve">Poznámka k položce:_x000d_
1x IP13b + IP4b– Parkoviště P+R + Jednosměrný provoz _x000d_
1x IP12+O1 + E1 (6x) + E7b-doprava _x000d_
1x IP12 + E1 (2x a symbol kočárku) + E7b_x000d_
</t>
  </si>
  <si>
    <t>40445572</t>
  </si>
  <si>
    <t>značka dopravní svislá retroreflexní fólie tř 1 Al prolis D 500mm</t>
  </si>
  <si>
    <t>348400347</t>
  </si>
  <si>
    <t xml:space="preserve">Poznámka k položce:_x000d_
3x C2c – Přikázaný směr jízdy vlevo_x000d_
4x B2 – Zákaz vjezdu všech vozidel _x000d_
3x B24b – Zákaz odbočení vlevo_x000d_
1x B24a – Zákaz odbočení vpravo_x000d_
1x B29+B24b – Zákaz stání +Zákaz odbočení vlevo_x000d_
1x B28 – Zákaz zastavení_x000d_
</t>
  </si>
  <si>
    <t>-955623346</t>
  </si>
  <si>
    <t>1768062656</t>
  </si>
  <si>
    <t>914511112</t>
  </si>
  <si>
    <t>Montáž sloupku dopravních značek délky do 3,5 m do hliníkové patky</t>
  </si>
  <si>
    <t>-1807826160</t>
  </si>
  <si>
    <t>40445225</t>
  </si>
  <si>
    <t>sloupek pro dopravní značku Zn D 60mm v 3,5m</t>
  </si>
  <si>
    <t>-1048356134</t>
  </si>
  <si>
    <t>40445240</t>
  </si>
  <si>
    <t>patka pro sloupek Al D 60mm</t>
  </si>
  <si>
    <t>320921506</t>
  </si>
  <si>
    <t>915211111.1</t>
  </si>
  <si>
    <t>Vodorovné dopravní značení litým jednosložkovou barvou čára šířky 125 mm souvislá bílá základní</t>
  </si>
  <si>
    <t>-340659462</t>
  </si>
  <si>
    <t xml:space="preserve">Poznámka k položce:_x000d_
Vodorovné dopravní značení bude provedeno bílým (žlutým) hladkým litým jednosložkovou barvou  ve standardní šíři 0,125m. Symboly na vyhrazených stáních budou mít výšku min. 1,0m, směrové šipky 5,0m.</t>
  </si>
  <si>
    <t>132xV10c - Šikmé stání</t>
  </si>
  <si>
    <t>132 * 6,2</t>
  </si>
  <si>
    <t>915211115.1</t>
  </si>
  <si>
    <t>Vodorovné dopravní značení litým dvousložkovým plastem čára šířky 125 mm souvislá žlutá základní</t>
  </si>
  <si>
    <t>817146499</t>
  </si>
  <si>
    <t>Poznámka k položce:_x000d_
Vodorovné dopravní značení bude provedeno bílým (žlutým) hladkým litým dvousložkovým plastem ve standardní šíři 0,125m. Symboly na vyhrazených stáních budou mít výšku min. 1,0m, směrové šipky 5,0m.</t>
  </si>
  <si>
    <t>1xV12a</t>
  </si>
  <si>
    <t>48</t>
  </si>
  <si>
    <t>1xV12c</t>
  </si>
  <si>
    <t>915231111.1</t>
  </si>
  <si>
    <t>Vodorovné dopravní značení litým dvousložkovým plastem přechody pro chodce, šipky, symboly nápisy bílé / vícebarevné</t>
  </si>
  <si>
    <t>-371832878</t>
  </si>
  <si>
    <t>28x V9a - směrové šipky</t>
  </si>
  <si>
    <t xml:space="preserve">28*(0,35*5+0,5) </t>
  </si>
  <si>
    <t>915231111.2</t>
  </si>
  <si>
    <t>Vodorovné dopravní značení litým jednosložkovou barvou přechody pro chodce, šipky, symboly nápisy bílé / vícebarevné</t>
  </si>
  <si>
    <t>673520889</t>
  </si>
  <si>
    <t>Poznámka k položce:_x000d_
Vodorovné dopravní značení bude provedeno bílým (žlutým) hladkým litým jednosložkovou barvou ve standardní šíři 0,125m. Symboly na vyhrazených stáních budou mít výšku min. 1,0m, směrové šipky 5,0m.</t>
  </si>
  <si>
    <t xml:space="preserve">6xV10f - Vyhrazené parkoviště </t>
  </si>
  <si>
    <t>6*1</t>
  </si>
  <si>
    <t>2 x jiné symboly - kočárek</t>
  </si>
  <si>
    <t>2*1</t>
  </si>
  <si>
    <t>197597342</t>
  </si>
  <si>
    <t>59217029</t>
  </si>
  <si>
    <t>obrubník betonový silniční nájezdový 1000x150x150mm</t>
  </si>
  <si>
    <t>115250269</t>
  </si>
  <si>
    <t>Nájezdový</t>
  </si>
  <si>
    <t>595</t>
  </si>
  <si>
    <t>Přejezdový</t>
  </si>
  <si>
    <t>59217029.1</t>
  </si>
  <si>
    <t>obrubník betonový silniční nájezdový 1000x150x150mm oblouk</t>
  </si>
  <si>
    <t>-2069355433</t>
  </si>
  <si>
    <t>59217030</t>
  </si>
  <si>
    <t>obrubník betonový silniční přechodový 1000x150x150-250mm</t>
  </si>
  <si>
    <t>-1185954877</t>
  </si>
  <si>
    <t>59217030.1</t>
  </si>
  <si>
    <t>obrubník betonový silniční přechodový 1000x150x150-250mm oblouk</t>
  </si>
  <si>
    <t>-1939864304</t>
  </si>
  <si>
    <t>59217031</t>
  </si>
  <si>
    <t>obrubník betonový silniční 1000x150x250mm</t>
  </si>
  <si>
    <t>-899835590</t>
  </si>
  <si>
    <t>59217025.1</t>
  </si>
  <si>
    <t>obrubník betonový silniční 250x150x250mm oblouk</t>
  </si>
  <si>
    <t>131014651</t>
  </si>
  <si>
    <t>Poznámka k položce:_x000d_
obrubník betonový silniční 250x150x250mm oblouk</t>
  </si>
  <si>
    <t>677578339</t>
  </si>
  <si>
    <t>-946588447</t>
  </si>
  <si>
    <t>SO 103 - Chodník</t>
  </si>
  <si>
    <t xml:space="preserve">    3 - Svislé a kompletní konstrukce</t>
  </si>
  <si>
    <t>121101102</t>
  </si>
  <si>
    <t>Sejmutí ornice nebo lesní půdy s vodorovným přemístěním na hromady v místě upotřebení nebo na dočasné či trvalé skládky se složením, na vzdálenost přes 50 do 100 m</t>
  </si>
  <si>
    <t>1117231576</t>
  </si>
  <si>
    <t>Chodníky</t>
  </si>
  <si>
    <t>340*0,15</t>
  </si>
  <si>
    <t>122201101</t>
  </si>
  <si>
    <t>Odkopávky a prokopávky nezapažené s přehozením výkopku na vzdálenost do 3 m nebo s naložením na dopravní prostředek v hornině tř. 3 do 100 m3</t>
  </si>
  <si>
    <t>-2076640849</t>
  </si>
  <si>
    <t>8,8*1,1</t>
  </si>
  <si>
    <t>-446425479</t>
  </si>
  <si>
    <t>1075145587</t>
  </si>
  <si>
    <t>-869390564</t>
  </si>
  <si>
    <t>510366230</t>
  </si>
  <si>
    <t>-1159618029</t>
  </si>
  <si>
    <t>123,148*1,3</t>
  </si>
  <si>
    <t>-885608978</t>
  </si>
  <si>
    <t>573611223</t>
  </si>
  <si>
    <t>-1318858876</t>
  </si>
  <si>
    <t>Poznámka k položce:_x000d_
základová spára hutněna na 95% PS</t>
  </si>
  <si>
    <t>Zhutnění základové spáry pro palisády</t>
  </si>
  <si>
    <t>18*0,4</t>
  </si>
  <si>
    <t>Příprava podkladu chodníky</t>
  </si>
  <si>
    <t>340</t>
  </si>
  <si>
    <t>-622163232</t>
  </si>
  <si>
    <t>Ochrana palisád z vitřní strany před zásypem</t>
  </si>
  <si>
    <t>69311037</t>
  </si>
  <si>
    <t>geotextilie tkaná separační, filtrační, výztužná PP pevnost v tahu 45kN/m</t>
  </si>
  <si>
    <t>-904498212</t>
  </si>
  <si>
    <t>7,2*1,15 'Přepočtené koeficientem množství</t>
  </si>
  <si>
    <t>Svislé a kompletní konstrukce</t>
  </si>
  <si>
    <t>339921112</t>
  </si>
  <si>
    <t>Osazování palisád betonových jednotlivých se zabetonováním výšky palisády přes 500 do 1000 mm</t>
  </si>
  <si>
    <t>299177236</t>
  </si>
  <si>
    <t>Poznámka k položce:_x000d_
Palisády budou armované a případně s vylehčující dutinou z vibrolisovaného betonu C35/45. Výška palisády 400-800 mm. Palisády budou uloženy do betonového základu z prostého betonu C16/20 XF3. Šířka základu 400 mm, palisáda zapuštěna do 1/3 výšky, základová spára hutněna na 95% PS. Vnitřní strany palisád budou před zásypem opatřeny netkanou PP geotextilií200g/m2.</t>
  </si>
  <si>
    <t>Palisáda 0,11x0,11 - 9,1 ks /mtr</t>
  </si>
  <si>
    <t>18*9,1</t>
  </si>
  <si>
    <t>59228408</t>
  </si>
  <si>
    <t>palisáda betonová tyčová hranatá přírodní 110x110x600mm</t>
  </si>
  <si>
    <t>-103074874</t>
  </si>
  <si>
    <t>164*5,9 'Přepočtené koeficientem množství</t>
  </si>
  <si>
    <t>564851111</t>
  </si>
  <si>
    <t>Podklad ze štěrkodrti ŠD s rozprostřením a zhutněním, po zhutnění tl. 150 mm</t>
  </si>
  <si>
    <t>39267199</t>
  </si>
  <si>
    <t>Poznámka k položce:_x000d_
Štěrkodrť tř. A, frakce 0-32</t>
  </si>
  <si>
    <t>596211223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</si>
  <si>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B, pro plochy přes 300 m2</t>
  </si>
  <si>
    <t>-383338496</t>
  </si>
  <si>
    <t>59245018</t>
  </si>
  <si>
    <t>dlažba skladebná betonová 200x100x60mm přírodní</t>
  </si>
  <si>
    <t>1338915105</t>
  </si>
  <si>
    <t>59245006</t>
  </si>
  <si>
    <t>dlažba skladebná betonová pro nevidomé 200x100x60mm barevná</t>
  </si>
  <si>
    <t>583561400</t>
  </si>
  <si>
    <t>596211224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</si>
  <si>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B, pro plochy Příplatek k cenám za dlažbu z prvků dvou barev</t>
  </si>
  <si>
    <t>1726498186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</si>
  <si>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</si>
  <si>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</si>
  <si>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-458940216</t>
  </si>
  <si>
    <t xml:space="preserve">Poznámka k položce:_x000d_
Chodník bude při zeleném pásu lemován betonovým chodníkovým obrubníkem z prostého vibrolisovaného betonu C35/45 (1000x80x200 mm) v betonovém loži s opěrou z betonu C30/37 XF3. </t>
  </si>
  <si>
    <t>59217008</t>
  </si>
  <si>
    <t>obrubník betonový parkový 1000x80x200mm</t>
  </si>
  <si>
    <t>-1318329579</t>
  </si>
  <si>
    <t>59217008.1</t>
  </si>
  <si>
    <t>obrubník betonový parkový 1000x80x200mm oblouk</t>
  </si>
  <si>
    <t>-311796915</t>
  </si>
  <si>
    <t>-1695935167</t>
  </si>
  <si>
    <t>393664910</t>
  </si>
  <si>
    <t>SO 301 - Dešťová kanalizace</t>
  </si>
  <si>
    <t xml:space="preserve">    4 - Vodorovné konstrukce</t>
  </si>
  <si>
    <t xml:space="preserve">    8 - Trubní vedení</t>
  </si>
  <si>
    <t xml:space="preserve">    99 - Přesun hmot a manipulace se sutí</t>
  </si>
  <si>
    <t>115101201</t>
  </si>
  <si>
    <t>Čerpání vody na dopravní výšku do 10 m s uvažovaným průměrným přítokem do 500 l/min</t>
  </si>
  <si>
    <t>hod</t>
  </si>
  <si>
    <t>115101301</t>
  </si>
  <si>
    <t>Pohotovost záložní čerpací soupravy pro dopravní výšku do 10 m s uvažovaným průměrným přítokem do 500 l/min</t>
  </si>
  <si>
    <t>den</t>
  </si>
  <si>
    <t>131201102</t>
  </si>
  <si>
    <t>Hloubení nezapažených jam a zářezů s urovnáním dna do předepsaného profilu a spádu v hornině tř. 3 přes 100 do 1 000 m3</t>
  </si>
  <si>
    <t>11,776 "hloubení jámy pro šachty</t>
  </si>
  <si>
    <t>4,118 "hloubení jámy pro vpustě</t>
  </si>
  <si>
    <t>114,286 "hloubení pro výustní objekt a jímku</t>
  </si>
  <si>
    <t>131201109</t>
  </si>
  <si>
    <t>Hloubení nezapažených jam a zářezů s urovnáním dna do předepsaného profilu a spádu Příplatek k cenám za lepivost horniny tř. 3</t>
  </si>
  <si>
    <t>132201202</t>
  </si>
  <si>
    <t>Hloubení zapažených i nezapažených rýh šířky přes 600 do 2 000 mm s urovnáním dna do předepsaného profilu a spádu v hornině tř. 3 přes 100 do 1 000 m3</t>
  </si>
  <si>
    <t>133,56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</si>
  <si>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</si>
  <si>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</si>
  <si>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151101101</t>
  </si>
  <si>
    <t>Zřízení pažení a rozepření stěn rýh pro podzemní vedení pro všechny šířky rýhy příložné pro jakoukoliv mezerovitost, hloubky do 2 m</t>
  </si>
  <si>
    <t>2*28+2*3</t>
  </si>
  <si>
    <t>151101111</t>
  </si>
  <si>
    <t>Odstranění pažení a rozepření stěn rýh pro podzemní vedení s uložením materiálu na vzdálenost do 3 m od kraje výkopu příložné, hloubky do 2 m</t>
  </si>
  <si>
    <t>2*28+3*2</t>
  </si>
  <si>
    <t>133,56+11,776+4,118+114,286</t>
  </si>
  <si>
    <t>Poznámka k položce:_x000d_
Poznámka k položce: Pokud nebude využita na pozemcích investora</t>
  </si>
  <si>
    <t>133,56+130,18-99,604 "hloubení rýh a jam-zásyp</t>
  </si>
  <si>
    <t>167101102</t>
  </si>
  <si>
    <t>Nakládání, skládání a překládání neulehlého výkopku nebo sypaniny nakládání, množství přes 100 m3, z hornin tř. 1 až 4</t>
  </si>
  <si>
    <t>171201201</t>
  </si>
  <si>
    <t>Uložení sypaniny na skládky</t>
  </si>
  <si>
    <t>164,136*1,75 "Přepočtené koeficientem množství</t>
  </si>
  <si>
    <t>Poznámka k položce:_x000d_
Poznámka k položce: Dle bilance zemních prací, hutnění na 100% PS</t>
  </si>
  <si>
    <t>99,604+51,965 "zásyp jam a rýh + zásyp jímky štěrkopískem</t>
  </si>
  <si>
    <t>583373020</t>
  </si>
  <si>
    <t>štěrkopísek frakce 0/16</t>
  </si>
  <si>
    <t>51,965*2 "Přepočtené koeficientem množství</t>
  </si>
  <si>
    <t>175111109</t>
  </si>
  <si>
    <t>Obsypání potrubí ručně sypaninou z vhodných hornin tř. 1 až 4 nebo materiálem připraveným podél výkopu ve vzdálenosti do 3 m od jeho kraje, pro jakoukoliv hloubku výkopu a míru zhutnění Příplatek k ceně za prohození sypaniny sítem</t>
  </si>
  <si>
    <t>Poznámka k položce:_x000d_
Poznámka k položce: zrno do 63 mm</t>
  </si>
  <si>
    <t>99,604</t>
  </si>
  <si>
    <t>321213345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</si>
  <si>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</si>
  <si>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Poznámka k položce:_x000d_
Poznámka k položce: opevnění výustního objektu</t>
  </si>
  <si>
    <t>6*0,3 "plocha*tloušťka</t>
  </si>
  <si>
    <t>359901211</t>
  </si>
  <si>
    <t>Monitoring stok (kamerový systém) jakékoli výšky nová kanalizace</t>
  </si>
  <si>
    <t>51,5 "po zhotovení</t>
  </si>
  <si>
    <t>382413122.R</t>
  </si>
  <si>
    <t>Osazení plastové jímky z polypropylenu PP na obetonování objemu 50000 l</t>
  </si>
  <si>
    <t>Poznámka k položce:_x000d_
Poznámka k položce: pomocí lan</t>
  </si>
  <si>
    <t>562300290.R</t>
  </si>
  <si>
    <t>Jímka na dešťovou vodu z PE, objem 50 m3, 13490x2300x2350 mm, tl. stěny 14 mm, osazená do země</t>
  </si>
  <si>
    <t>894812376</t>
  </si>
  <si>
    <t>Revizní a čistící šachta z polypropylenu PP pro hladké trouby DN 600 poklop (mříž) litinový pro třídu zatížení D400 s betonovým prstencem</t>
  </si>
  <si>
    <t>871360310</t>
  </si>
  <si>
    <t>Montáž kanalizačního potrubí z plastů z polypropylenu PP hladkého plnostěnného SN 10 DN 250</t>
  </si>
  <si>
    <t>286171040</t>
  </si>
  <si>
    <t>trubka kanalizační PP SN 10, dl. 1m, DN 250</t>
  </si>
  <si>
    <t>CS ÚRS 2017 01</t>
  </si>
  <si>
    <t>877360320</t>
  </si>
  <si>
    <t>Montáž tvarovek na kanalizačním plastovém potrubí z polypropylenu PP hladkého plnostěnného odboček DN 250</t>
  </si>
  <si>
    <t>50</t>
  </si>
  <si>
    <t>286133020</t>
  </si>
  <si>
    <t>tvarovka T-kus s redukcí příslušenství drenážního systému DN 250/100</t>
  </si>
  <si>
    <t>52</t>
  </si>
  <si>
    <t>894812613.R</t>
  </si>
  <si>
    <t>Revizní a čistící šachta z polypropylenu PP vyříznutí a utěsnění otvoru ve stěně jímky DN 250</t>
  </si>
  <si>
    <t>54</t>
  </si>
  <si>
    <t>894812614.R</t>
  </si>
  <si>
    <t>Pomocný kotevní a spojovací materiál</t>
  </si>
  <si>
    <t>kpl</t>
  </si>
  <si>
    <t>56</t>
  </si>
  <si>
    <t>Vodorovné konstrukce</t>
  </si>
  <si>
    <t>451572111</t>
  </si>
  <si>
    <t>Lože pod potrubí, stoky a drobné objekty v otevřeném výkopu z kameniva drobného těženého 0 až 4 mm</t>
  </si>
  <si>
    <t>58</t>
  </si>
  <si>
    <t>Poznámka k položce:_x000d_
Poznámka k položce: Lože pod potrubí pro úhle uložení 120°, otevřený výkop, z písku se zhutněním</t>
  </si>
  <si>
    <t>0,161*51,5+0,122*107,5</t>
  </si>
  <si>
    <t>451573111</t>
  </si>
  <si>
    <t>Lože pod potrubí, stoky a drobné objekty v otevřeném výkopu z písku a štěrkopísku do 63 mm</t>
  </si>
  <si>
    <t>60</t>
  </si>
  <si>
    <t>Poznámka k položce:_x000d_
Poznámka k položce: frakce 4-16 mm pod jímku</t>
  </si>
  <si>
    <t>452311131</t>
  </si>
  <si>
    <t>Podkladní a zajišťovací konstrukce z betonu prostého v otevřeném výkopu desky pod potrubí, stoky a drobné objekty z betonu tř. C 12/15</t>
  </si>
  <si>
    <t>62</t>
  </si>
  <si>
    <t>0,9 "pod šachty a vpusti</t>
  </si>
  <si>
    <t>Trubní vedení</t>
  </si>
  <si>
    <t>871310310</t>
  </si>
  <si>
    <t>Montáž kanalizačního potrubí z plastů z polypropylenu PP hladkého plnostěnného SN 10 DN 150</t>
  </si>
  <si>
    <t>64</t>
  </si>
  <si>
    <t>286171120</t>
  </si>
  <si>
    <t>trubka kanalizační PP SN 10, dl. 3m, DN 150</t>
  </si>
  <si>
    <t>66</t>
  </si>
  <si>
    <t>Poznámka k položce:_x000d_
Poznámka k položce: ztratné 5%</t>
  </si>
  <si>
    <t>68</t>
  </si>
  <si>
    <t>286171140</t>
  </si>
  <si>
    <t>trubka kanalizační PP SN 10, dl. 3m, DN 250</t>
  </si>
  <si>
    <t>70</t>
  </si>
  <si>
    <t>879221911.R</t>
  </si>
  <si>
    <t>Napojení drenážní komunikace DN 100 do šachty betonové</t>
  </si>
  <si>
    <t>72</t>
  </si>
  <si>
    <t>891262122</t>
  </si>
  <si>
    <t>Montáž kanalizačních armatur na potrubí šoupátek v otevřeném výkopu nebo v šachtách s osazením zemní soupravy (bez poklopů) DN 100</t>
  </si>
  <si>
    <t>74</t>
  </si>
  <si>
    <t>422214540</t>
  </si>
  <si>
    <t>šoupátko odpadní voda litina GGG 50 krátká stavební dl PN 10/16 DN 100x190mm</t>
  </si>
  <si>
    <t>76</t>
  </si>
  <si>
    <t>891365111</t>
  </si>
  <si>
    <t>Montáž vodovodních armatur na potrubí koncových klapek (žabích) hrdlových DN 250</t>
  </si>
  <si>
    <t>78</t>
  </si>
  <si>
    <t>422844210</t>
  </si>
  <si>
    <t xml:space="preserve">klapka zpětná samočinná uhlíková ocel L10 117 516 T 400°C  DN 250</t>
  </si>
  <si>
    <t>80</t>
  </si>
  <si>
    <t>Poznámka k položce:_x000d_
Poznámka k položce: žabí klapka</t>
  </si>
  <si>
    <t>891365911</t>
  </si>
  <si>
    <t>Výměna vodovodních armatur na potrubí koncových klapek (žabích) hrdlových DN 250</t>
  </si>
  <si>
    <t>82</t>
  </si>
  <si>
    <t>894414211</t>
  </si>
  <si>
    <t>Osazení železobetonových dílců pro šachty desek zákrytových</t>
  </si>
  <si>
    <t>84</t>
  </si>
  <si>
    <t>592243640</t>
  </si>
  <si>
    <t xml:space="preserve">deska betonová zákrytová šachetní čtvercová  150 x 180 x 62,5 cm</t>
  </si>
  <si>
    <t>86</t>
  </si>
  <si>
    <t>894812006.R</t>
  </si>
  <si>
    <t>Revizní a čistící šachta z polypropylenu PP pro hladké trouby DN 400 šachtové dno (DN šachty / DN trubního vedení) DN 400/250 přímý tok</t>
  </si>
  <si>
    <t>88</t>
  </si>
  <si>
    <t>894812033</t>
  </si>
  <si>
    <t>Revizní a čistící šachta z polypropylenu PP pro hladké trouby DN 400 roura šachtová korugovaná bez hrdla, světlé hloubky 2000 mm</t>
  </si>
  <si>
    <t>90</t>
  </si>
  <si>
    <t>894812041</t>
  </si>
  <si>
    <t>Revizní a čistící šachta z polypropylenu PP pro hladké trouby DN 400 roura šachtová korugovaná Příplatek k cenám 2031 - 2035 za uříznutí šachtové roury</t>
  </si>
  <si>
    <t>92</t>
  </si>
  <si>
    <t>894812063</t>
  </si>
  <si>
    <t>Revizní a čistící šachta z polypropylenu PP pro hladké trouby DN 400 poklop litinový (pro třídu zatížení) plný do teleskopické trubky (D400)</t>
  </si>
  <si>
    <t>94</t>
  </si>
  <si>
    <t>894812611</t>
  </si>
  <si>
    <t>Revizní a čistící šachta z polypropylenu PP vyříznutí a utěsnění otvoru ve stěně šachty DN 110</t>
  </si>
  <si>
    <t>96</t>
  </si>
  <si>
    <t>Poznámka k položce:_x000d_
Poznámka k položce: navrtávka</t>
  </si>
  <si>
    <t>49</t>
  </si>
  <si>
    <t>592238580.R</t>
  </si>
  <si>
    <t>Roznášecí betonový prstenec T3 400 (400/535-595/150)</t>
  </si>
  <si>
    <t>98</t>
  </si>
  <si>
    <t>286618160</t>
  </si>
  <si>
    <t xml:space="preserve">revizní šachty a dvorní vpusti - kanalizační šachty revizní šachty  D 315 koš kalový pro silniční vpusť 315 mm</t>
  </si>
  <si>
    <t>100</t>
  </si>
  <si>
    <t>51</t>
  </si>
  <si>
    <t>286619420</t>
  </si>
  <si>
    <t>těsnění pro teleskop a bet. prstenec</t>
  </si>
  <si>
    <t>102</t>
  </si>
  <si>
    <t>894411121</t>
  </si>
  <si>
    <t>Zřízení šachet kanalizačních z betonových dílců výšky vstupu do 1,50 m s obložením dna betonem tř. C 25/30, na potrubí DN přes 200 do 300</t>
  </si>
  <si>
    <t>104</t>
  </si>
  <si>
    <t>Poznámka k položce:_x000d_
Poznámka k položce: včetně těsnění a vymazání vodotěsným polymerovým silikonovým tmelem</t>
  </si>
  <si>
    <t>53</t>
  </si>
  <si>
    <t>592243230</t>
  </si>
  <si>
    <t>prstenec šachetní betonový vyrovnávací 62,5x12x10 cm</t>
  </si>
  <si>
    <t>106</t>
  </si>
  <si>
    <t>3 "šachta</t>
  </si>
  <si>
    <t>592243230.R</t>
  </si>
  <si>
    <t>prstenec šachetní betonový vyrovnávací 62,5x12x12 cm</t>
  </si>
  <si>
    <t>108</t>
  </si>
  <si>
    <t>55</t>
  </si>
  <si>
    <t>592243210</t>
  </si>
  <si>
    <t>prstenec šachetní betonový vyrovnávací 62,5x12x8 cm</t>
  </si>
  <si>
    <t>110</t>
  </si>
  <si>
    <t>592243200.R</t>
  </si>
  <si>
    <t>prstenec šachetní betonový vyrovnávací 62,5x12x4 cm</t>
  </si>
  <si>
    <t>112</t>
  </si>
  <si>
    <t>57</t>
  </si>
  <si>
    <t>592243370.1</t>
  </si>
  <si>
    <t xml:space="preserve">dno betonové šachty kanalizační, DN1000/250, sv.v. 650 mm  s vložkami pro hladké potrubí a čedičovou výstelkou</t>
  </si>
  <si>
    <t>114</t>
  </si>
  <si>
    <t>592241610</t>
  </si>
  <si>
    <t>skruž kanalizační s ocelovými stupadly 100 x 50 x 12 cm</t>
  </si>
  <si>
    <t>116</t>
  </si>
  <si>
    <t>59</t>
  </si>
  <si>
    <t>899104111</t>
  </si>
  <si>
    <t>Osazení poklopů litinových a ocelových včetně rámů pro třídu zatížení D400, E600</t>
  </si>
  <si>
    <t>118</t>
  </si>
  <si>
    <t>552414020</t>
  </si>
  <si>
    <t xml:space="preserve">poklop šachtový s rámem DN600 třída D 400,  bez odvětrání</t>
  </si>
  <si>
    <t>120</t>
  </si>
  <si>
    <t>61</t>
  </si>
  <si>
    <t>552414060</t>
  </si>
  <si>
    <t xml:space="preserve">poklop šachtový s rámem DN600 třída D 400,  s odvětráním</t>
  </si>
  <si>
    <t>122</t>
  </si>
  <si>
    <t>286617840</t>
  </si>
  <si>
    <t>revizní šachty D 400-kalový koš pro D 315</t>
  </si>
  <si>
    <t>124</t>
  </si>
  <si>
    <t>63</t>
  </si>
  <si>
    <t>899623141</t>
  </si>
  <si>
    <t>Obetonování potrubí nebo zdiva stok betonem prostým v otevřeném výkopu, beton tř. C 12/15</t>
  </si>
  <si>
    <t>126</t>
  </si>
  <si>
    <t>51,5*0,25</t>
  </si>
  <si>
    <t>107,5*0,25</t>
  </si>
  <si>
    <t>899643111</t>
  </si>
  <si>
    <t>Bednění pro obetonování potrubí v otevřeném výkopu</t>
  </si>
  <si>
    <t>128</t>
  </si>
  <si>
    <t>3,14*0,2*107,5</t>
  </si>
  <si>
    <t>3,14*0,3*51,5</t>
  </si>
  <si>
    <t>65</t>
  </si>
  <si>
    <t>417362021</t>
  </si>
  <si>
    <t>Výztuž ztužujících pásů a věnců ze svařovaných sítí z drátů typu KARI</t>
  </si>
  <si>
    <t>130</t>
  </si>
  <si>
    <t>Poznámka k položce:_x000d_
Poznámka k položce: 150/150/6</t>
  </si>
  <si>
    <t>51,5*0,6*3,03/1000</t>
  </si>
  <si>
    <t>107,5*0,6*3,03/1000</t>
  </si>
  <si>
    <t>899722114</t>
  </si>
  <si>
    <t>Krytí potrubí z plastů výstražnou fólií z PVC šířky 40 cm</t>
  </si>
  <si>
    <t>132</t>
  </si>
  <si>
    <t>67</t>
  </si>
  <si>
    <t>899722114.R</t>
  </si>
  <si>
    <t>Záslepka dna vývodu na koncové vpusti</t>
  </si>
  <si>
    <t>134</t>
  </si>
  <si>
    <t>99</t>
  </si>
  <si>
    <t>Přesun hmot a manipulace se sutí</t>
  </si>
  <si>
    <t>998276101</t>
  </si>
  <si>
    <t>Přesun hmot pro trubní vedení hloubené z trub z plastických hmot nebo sklolaminátových pro vodovody nebo kanalizace v otevřeném výkopu dopravní vzdálenost do 15 m</t>
  </si>
  <si>
    <t>136</t>
  </si>
  <si>
    <t>69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</si>
  <si>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</si>
  <si>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</si>
  <si>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138</t>
  </si>
  <si>
    <t>721290112</t>
  </si>
  <si>
    <t>Zkouška těsnosti kanalizace v objektech vodou DN 150 nebo DN 200</t>
  </si>
  <si>
    <t>140</t>
  </si>
  <si>
    <t>Poznámka k položce:_x000d_
Poznámka k položce: včetně zabezpečení konců potrubí</t>
  </si>
  <si>
    <t>107,5</t>
  </si>
  <si>
    <t>71</t>
  </si>
  <si>
    <t>721290113</t>
  </si>
  <si>
    <t>Zkouška těsnosti kanalizace v objektech vodou DN 250 nebo DN 300</t>
  </si>
  <si>
    <t>142</t>
  </si>
  <si>
    <t>Poznámka k položce:_x000d_
Poznámka k položce:</t>
  </si>
  <si>
    <t>51,5</t>
  </si>
  <si>
    <t xml:space="preserve">SO 401 - Veřejné osvětlení 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</si>
  <si>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</si>
  <si>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</si>
  <si>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</si>
  <si>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</si>
  <si>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748 - Elektromontáže - osvětlovací zařízení a svítidla</t>
  </si>
  <si>
    <t>M - Práce a dodávky M</t>
  </si>
  <si>
    <t xml:space="preserve">    21-M - Elektromontáže</t>
  </si>
  <si>
    <t xml:space="preserve">    58-M - Revize vyhrazených technických zařízení</t>
  </si>
  <si>
    <t xml:space="preserve">    VRN1 - Průzkumné, geodetické a projektové práce</t>
  </si>
  <si>
    <t>131201101</t>
  </si>
  <si>
    <t>Hloubení nezapažených jam a zářezů s urovnáním dna do předepsaného profilu a spádu v hornině tř. 3 do 100 m3</t>
  </si>
  <si>
    <t xml:space="preserve">1*1*1*20 "stožár </t>
  </si>
  <si>
    <t>132201102</t>
  </si>
  <si>
    <t>Hloubení zapažených i nezapažených rýh šířky do 600 mm s urovnáním dna do předepsaného profilu a spádu v hornině tř. 3 přes 100 m3</t>
  </si>
  <si>
    <t>550*0,4*1,0 "délka*šířka*hloubka</t>
  </si>
  <si>
    <t>20+220-176"hloubení jam+hloubení rýh-zásyp rýh</t>
  </si>
  <si>
    <t>64*1,75 "Přepočtené koeficientem množství</t>
  </si>
  <si>
    <t>550*0,4*0,8 "zásyp rýhy délka*šířka*hloubka</t>
  </si>
  <si>
    <t>275313611</t>
  </si>
  <si>
    <t>Základy z betonu prostého patky a bloky z betonu kamenem neprokládaného tř. C 16/20</t>
  </si>
  <si>
    <t>550*0,4*0,2 "délka*hloubka*šířka</t>
  </si>
  <si>
    <t>998231311</t>
  </si>
  <si>
    <t>Přesun hmot pro sadovnické a krajinářské úpravy - strojně dopravní vzdálenost do 5000 m</t>
  </si>
  <si>
    <t>741210105.R</t>
  </si>
  <si>
    <t>Montáž rozváděčů</t>
  </si>
  <si>
    <t>357116720.R</t>
  </si>
  <si>
    <t>elektroměrový rozvaděč, pilířový, jednosazbový 3x16A</t>
  </si>
  <si>
    <t>357116721.R</t>
  </si>
  <si>
    <t>rozvaděč VO, pilířový, včetně osazení</t>
  </si>
  <si>
    <t>741810003</t>
  </si>
  <si>
    <t>Zkoušky a prohlídky elektrických rozvodů a zařízení celková prohlídka a vyhotovení revizní zprávy pro objem montážních prací přes 500 do 1000 tis. Kč</t>
  </si>
  <si>
    <t>741810011</t>
  </si>
  <si>
    <t>Zkoušky a prohlídky elektrických rozvodů a zařízení celková prohlídka a vyhotovení revizní zprávy pro objem montážních prací Příplatek k ceně 0003 za každých dalších i započatých 500 tis. Kč přes 1000 tis. Kč</t>
  </si>
  <si>
    <t>741910171</t>
  </si>
  <si>
    <t>Montáž výložníků bez kabelových lávek a osazení úchytných prvků atypických se zhotovením, jakékoliv šířky závěsných se závěsem a 1 oboustranným ramenem</t>
  </si>
  <si>
    <t>348444710</t>
  </si>
  <si>
    <t xml:space="preserve">výložník obloukový pro svítidlo  jednoduchý</t>
  </si>
  <si>
    <t>742</t>
  </si>
  <si>
    <t>Elektroinstalace - slaboproud</t>
  </si>
  <si>
    <t>742112200</t>
  </si>
  <si>
    <t>Montáž rozvodnic oceloplechových nebo plastových bez zapojení vodičů pro síť veřejného osvětlení, typ KS 4</t>
  </si>
  <si>
    <t>CS ÚRS 2013 01</t>
  </si>
  <si>
    <t>1136641</t>
  </si>
  <si>
    <t>Svorky a svorkovnice Svorky řadové a stož STOZAROVA SVORKOVNICE SR721-14</t>
  </si>
  <si>
    <t>KS</t>
  </si>
  <si>
    <t>742993105.1</t>
  </si>
  <si>
    <t>Napojení nového rozvodu VO ve stávající lampě nebo rozvaděči</t>
  </si>
  <si>
    <t>742993110.1</t>
  </si>
  <si>
    <t>Revize, seřízení a uvedení do provozu VO</t>
  </si>
  <si>
    <t>743</t>
  </si>
  <si>
    <t>Elektromontáže - hrubá montáž</t>
  </si>
  <si>
    <t>741110003</t>
  </si>
  <si>
    <t>Montáž trubek elektroinstalačních s nasunutím nebo našroubováním do krabic plastových tuhých, uložených pevně, vnější Ø přes 35 mm</t>
  </si>
  <si>
    <t>600+40</t>
  </si>
  <si>
    <t>345713610</t>
  </si>
  <si>
    <t>trubka elektroinstalační HDPE tuhá dvouplášťová korugovaná D 41/50mm</t>
  </si>
  <si>
    <t>345713680</t>
  </si>
  <si>
    <t>trubka elektroinstalační HDPE tuhá dvouplášťová korugovaná D 136/160mm</t>
  </si>
  <si>
    <t>743612111</t>
  </si>
  <si>
    <t>Montáž uzemňovacího vedení s upevněním, propojením a připojením pomocí svorek v zemi s izolací spojů pásku průřezu do 120 mm2 v městské zástavbě</t>
  </si>
  <si>
    <t>354420620</t>
  </si>
  <si>
    <t>pás zemnící 30x4mm FeZn</t>
  </si>
  <si>
    <t>kg</t>
  </si>
  <si>
    <t>650*1,05 "Přepočtené koeficientem množství</t>
  </si>
  <si>
    <t>743612111.R</t>
  </si>
  <si>
    <t>D+M zemnících svorek</t>
  </si>
  <si>
    <t>744</t>
  </si>
  <si>
    <t>Elektromontáže - rozvody vodičů měděných</t>
  </si>
  <si>
    <t>744431100</t>
  </si>
  <si>
    <t>Montáž kabelů měděných bez ukončení uložených volně nebo v liště plných kulatých (CYKY) počtu a průřezu žil 2x1,5 až 6 mm2</t>
  </si>
  <si>
    <t>341110300</t>
  </si>
  <si>
    <t>kabel silový s Cu jádrem 1 kV 3x1,5mm2</t>
  </si>
  <si>
    <t>741122623</t>
  </si>
  <si>
    <t>Montáž kabelů měděných bez ukončení uložených pevně plných kulatých nebo bezhalogenových (CYKY) počtu a průřezu žil 4x10 mm2</t>
  </si>
  <si>
    <t>341110760</t>
  </si>
  <si>
    <t>kabel silový s Cu jádrem 1 kV 4x10mm2</t>
  </si>
  <si>
    <t>746</t>
  </si>
  <si>
    <t>Elektromontáže - soubory pro vodiče</t>
  </si>
  <si>
    <t>746111110</t>
  </si>
  <si>
    <t>Ukončení vodičů holých se zapojením na přístroji pasů měděných, průřezu do 40x5 mm</t>
  </si>
  <si>
    <t>746212110</t>
  </si>
  <si>
    <t>Ukončení vodičů izolovaných s označením a zapojením na svorkovnici s otevřením a uzavřením krytu, průřezu žíly do 2,5 mm2</t>
  </si>
  <si>
    <t>741130005</t>
  </si>
  <si>
    <t>Ukončení vodičů izolovaných s označením a zapojením v rozváděči nebo na přístroji, průřezu žíly do 10 mm2</t>
  </si>
  <si>
    <t>748</t>
  </si>
  <si>
    <t>Elektromontáže - osvětlovací zařízení a svítidla</t>
  </si>
  <si>
    <t>741373002</t>
  </si>
  <si>
    <t>Montáž svítidel výbojkových se zapojením vodičů průmyslových nebo venkovních na výložník</t>
  </si>
  <si>
    <t>347742000.1</t>
  </si>
  <si>
    <t>svítidlo pro veřejné osvětlení 36W, 4500lm, 3000K</t>
  </si>
  <si>
    <t>347742000.2</t>
  </si>
  <si>
    <t>svítidlo pro veřejné osvětlení 71W, 7600lm, 3000K</t>
  </si>
  <si>
    <t>748719211</t>
  </si>
  <si>
    <t>Montáž stožárů osvětlení, bez zemních prací ocelových samostatně stojících, délky do 12 m</t>
  </si>
  <si>
    <t>316740690</t>
  </si>
  <si>
    <t>stožár osvětlovací uliční Pz 133/89/60 v 8,0m</t>
  </si>
  <si>
    <t>748739100</t>
  </si>
  <si>
    <t>Montáž patic stožárů osvětlení betonových</t>
  </si>
  <si>
    <t>592133000.R</t>
  </si>
  <si>
    <t>patice stožáru osvětlení ostatní betonová</t>
  </si>
  <si>
    <t>Práce a dodávky M</t>
  </si>
  <si>
    <t>21-M</t>
  </si>
  <si>
    <t>Elektromontáže</t>
  </si>
  <si>
    <t>210204201V</t>
  </si>
  <si>
    <t>Dodávka a montáž elektrovýzbroje stožárů osvětlení 1 okruh</t>
  </si>
  <si>
    <t>210204211V</t>
  </si>
  <si>
    <t>Dodávka a montáž drobného materiálu (svorky, stahováky, šrouby atd.)</t>
  </si>
  <si>
    <t>sada</t>
  </si>
  <si>
    <t>Poznámka k položce:_x000d_
Poznámka k položce: Ochranná manžeta stožáru plastová pr.133 Štítek označovací na stožár vč. osazení Zinkový sprej Opatření vodiče smršťovací bužírkou zž Trubice smršťovací d 25 x 1000 m zž</t>
  </si>
  <si>
    <t>58-M</t>
  </si>
  <si>
    <t>Revize vyhrazených technických zařízení</t>
  </si>
  <si>
    <t>580108011.R</t>
  </si>
  <si>
    <t>Ostatní elektrické spotřebiče a zdroje kontrola stavu stožárového svítidla parkového nebo sadového, o počtu světel přes 2</t>
  </si>
  <si>
    <t>580108012.R</t>
  </si>
  <si>
    <t>Zjistění skutečného stavu</t>
  </si>
  <si>
    <t>VRN1</t>
  </si>
  <si>
    <t>Průzkumné, geodetické a projektové práce</t>
  </si>
  <si>
    <t>012002000</t>
  </si>
  <si>
    <t>Hlavní tituly průvodních činností a nákladů průzkumné, geodetické a projektové práce geodetické práce - Vytyčení trati kabelového vedení podzemního v zástavbě</t>
  </si>
  <si>
    <t>SO 402 - Informační systém</t>
  </si>
  <si>
    <t>120001101</t>
  </si>
  <si>
    <t>Příplatek k cenám vykopávek za ztížení vykopávky v blízkosti inženýrských sítí nebo výbušnin v horninách jakékoliv třídy</t>
  </si>
  <si>
    <t>120/3</t>
  </si>
  <si>
    <t>15 "hloubení základů pro prvky inf. systému</t>
  </si>
  <si>
    <t>600*0,2*1,0 "délka*šířka*hloubka</t>
  </si>
  <si>
    <t>15+120-96</t>
  </si>
  <si>
    <t>39*1,75 "Přepočtené koeficientem množství</t>
  </si>
  <si>
    <t>600*0,2*0,8 "zásyp rýhy délka*šířka*hloubka</t>
  </si>
  <si>
    <t xml:space="preserve">15 "beton na základy inf systému </t>
  </si>
  <si>
    <t>600*0,2*0,2 "délka*hloubka*šířka</t>
  </si>
  <si>
    <t>74112202.R</t>
  </si>
  <si>
    <t>Montáž kabel Cu sk.1 do 1 kV do 0,40 kg uložený volně</t>
  </si>
  <si>
    <t>350+350+400</t>
  </si>
  <si>
    <t>10.049.249</t>
  </si>
  <si>
    <t>Kabely a vodiče a příslušenství Kabely a vodiče Datové kabely UTP 4x2x0,5 cat.5e drát bal.305m</t>
  </si>
  <si>
    <t>10.049.249.R</t>
  </si>
  <si>
    <t>Kabely a vodiče a příslušenství Kabely a vodiče Datové kabely UTP cat6</t>
  </si>
  <si>
    <t>10.049.250.R</t>
  </si>
  <si>
    <t>Optika SM 9/125 4 vlákna LA</t>
  </si>
  <si>
    <t>741122231</t>
  </si>
  <si>
    <t>Montáž kabelů měděných bez ukončení uložených volně nebo v liště plných kulatých (CYKY) počtu a průřezu žil 5x1,5 až 2,5 mm2</t>
  </si>
  <si>
    <t>341110900</t>
  </si>
  <si>
    <t>kabel silový s Cu jádrem 1 kV 5x1,5mm2</t>
  </si>
  <si>
    <t>741813004.R</t>
  </si>
  <si>
    <t>TCP/IP Switch 8 port, včetně montáže</t>
  </si>
  <si>
    <t>741813005.R</t>
  </si>
  <si>
    <t>rozvděč pilířový PR 1,2 včetně montáže a osazení</t>
  </si>
  <si>
    <t>741122211</t>
  </si>
  <si>
    <t>Montáž kabelů měděných bez ukončení uložených volně nebo v liště plných kulatých (CYKY) počtu a průřezu žil 3x1,5 až 6 mm2</t>
  </si>
  <si>
    <t>450+200</t>
  </si>
  <si>
    <t>341110360</t>
  </si>
  <si>
    <t>kabel silový s Cu jádrem 1 kV 3x2,5mm2</t>
  </si>
  <si>
    <t>741122232</t>
  </si>
  <si>
    <t>Montáž kabelů měděných bez ukončení uložených volně nebo v liště plných kulatých (CYKY) počtu a průřezu žil 5x4 až 6 mm2</t>
  </si>
  <si>
    <t>341110980</t>
  </si>
  <si>
    <t>kabel silový s Cu jádrem 1 kV 5x4mm2</t>
  </si>
  <si>
    <t>741813001.R</t>
  </si>
  <si>
    <t>Umístění indukční smyčky pod povrch nebo zabudování do podkladu stávající či nové vozovky. Zahrnuje řezání drážky, vložení smyčky a vyplnění drážky spárovou hmotou.</t>
  </si>
  <si>
    <t>741813002.R</t>
  </si>
  <si>
    <t>Indukční zemní smyčka z vinutých vodivých kabelů pro detekci přítomnosti nebo průjezdu vozidel.</t>
  </si>
  <si>
    <t>741813003.R</t>
  </si>
  <si>
    <t>D+M Dvoukanálový detektor pro sledování přítomnosti vozidla, upevnění na DIN lištu 230V nebo 110V. 1x výstupní relé pro každou smyčku volba přítomnostní nebo impulsní. Procesorové řízení, autokalibrace, přesná kalibrace.</t>
  </si>
  <si>
    <t>742230003</t>
  </si>
  <si>
    <t>Montáž kamerového systému venkovní kamery</t>
  </si>
  <si>
    <t>742230129.R</t>
  </si>
  <si>
    <t>kamera na stožáru VO1, včetně rozvaděče a připojení na MP</t>
  </si>
  <si>
    <t xml:space="preserve">Poznámka k položce:_x000d_
IP OTOČNÁ SPEEDDOME KAMERA_x000d_
Minimální požadavky na IP speed DOME kameru: _x000d_
- Plná kompatabilita se záznamovým SW _x000d_
- obrazový senzor CMOS _x000d_
- velikost obrazového senzoru minimálně 1/1.9" _x000d_
- Video komprese H.264 nebo H.265 _x000d_
- světelná citlivost minimálně 0.003 luxu v barvě a 0.0004 luxu v čb režimu _x000d_
- rozlišení videa minimálně 1920x1080 Full HD _x000d_
- zoom - minimálně 36x optický, 15x digitální _x000d_
- True WDR, 120dB _x000d_
- inteligentní sledování – automatické sledování pohybujících se objektů _x000d_
- inteligentní detekce překročení dané hranice, vstup a výstup z a do definované zóny _x000d_
- 300 předvoleb zobrazení _x000d_
- minimálně 6 patrolů (minimálně 32 presetů na 1 patrol) _x000d_
- minimálně 8 trasy o délce minimálně 10 minut _x000d_
- Napájení Hi-PoE/24V AC _x000d_
- počet alarmových vstupů/výstupů - minimálně 6/2 _x000d_
- Elektronická stabilizace obrazu _x000d_
- Minimálně IP66, IK10 _x000d_
- Rozsah pracovních teplot minimálně -40 až +60 °C _x000d_
- Slot na paměťovou kartu - podpora paměťových karet o velikosti minimálně 128 GB _x000d_
- 1x RJ45 10M/100M_x000d_
 _x000d_
Skříň bude vybavena routerem a anténou, přes kterou bude kamera připojena do internetové sítě_x000d_
Technologické vybavení kamerového bodů bude umístěno v nové technologické skříni._x000d_
U kamery bude dále provedeno doplnění záložního zdroje UPS pro krátkodobé výpadky napájení._x000d_
_x000d_
</t>
  </si>
  <si>
    <t>742230126.R</t>
  </si>
  <si>
    <t>Kamera s integrovaným infračerveným přísvitem pro barevné snímání registračních značek projíždějících vozidel.</t>
  </si>
  <si>
    <t>742230102.R</t>
  </si>
  <si>
    <t>D+M Dvouřádkový displej vybavený symbolem parkoviště a 2 monochromatickými zobrazovacími panely s oranžovým svitem pro zobrazení dvoumístného počtu volných parkovacích míst.</t>
  </si>
  <si>
    <t>742230103.R</t>
  </si>
  <si>
    <t>D+M Zónová jednotka pro sledování průjezdů vozidel mezi definovanými parkovacími zónami a monitorování obsazenosti v jednotlivých zónách v rámci parkovacího systému GP4P. Obsahuje napájecí zdroj, řídící jednotku, plastový rozvaděč a montážní desku.</t>
  </si>
  <si>
    <t>742230104.R</t>
  </si>
  <si>
    <t>D+M Dvouřádkový displej vybavený symbolem parkoviště a 8 monochromatickými zobrazovacími panely s oranžovým svitem pro zobrazení textu VOLNO nebo OBSAZENO, případně kombinaci nápisu a počtu volných míst.</t>
  </si>
  <si>
    <t>742230105.R</t>
  </si>
  <si>
    <t>D+M Světelné signalizační zařízení v hliníkovém provedení pro regulaci dopravního provozu v definovaném prostoru. Semafor je vybaven dvěma diodovými panely s jednobarevným svitem (červené a zelené světlo). Průměr čoček 120 mm. Bez uchycení.</t>
  </si>
  <si>
    <t>742230106.R</t>
  </si>
  <si>
    <t>D+M Vjezdový parkovací sloupek obsahující skříň, řídicí jednotku, elektrický rozvaděč, kabeláž, čelní panel, automatické topení a tiskárnu parkovacích lístků.</t>
  </si>
  <si>
    <t>742230107.R</t>
  </si>
  <si>
    <t>D+M Výjezdový parkovací sloupek obsahující skříň, řídicí jednotku, elektrický rozvaděč, kabeláž, kabeláž, čelní panel, automatické topení a čtečku čárového kódu.</t>
  </si>
  <si>
    <t>742230108.R</t>
  </si>
  <si>
    <t>D+M Monochromatický LCD displej schopný zobrazit až 40 alfanumerických znaků (2 řádky, 20 sloupců). Displej je vybaven integrovaným podsvitem pro viditelné zobrazení informací i při zhoršených světelných podmínkách.</t>
  </si>
  <si>
    <t>742230109.R</t>
  </si>
  <si>
    <t>D+M Čtečka bezkontaktních parkovacích karet se zabudovaným RFID čipem, pracující na frekvenci 125 kHz.</t>
  </si>
  <si>
    <t>742230110.R</t>
  </si>
  <si>
    <t>D+M Základní set automatické pokladny s vracením mincí. Vybaveno řídicím a komunikačním počítačem s komunikačním SW, informačním displejem s tlačítkovým ovládáním a tiskárnou účtenek.</t>
  </si>
  <si>
    <t>Poznámka k položce:_x000d_
Poznámka k položce: Součástí setu je i validátor bankovek a mincovník s 6 tubami a kovovou pokladnu na mince. Skříň pokladny je v antikorozní úpravě v barevné kombinaci RAL 6029, 7043 a 9006.</t>
  </si>
  <si>
    <t>742230111.R</t>
  </si>
  <si>
    <t>D+M Modul čtečky čárového 1D kódu pro výjezdový (vjezdový) terminál a pokladny (GP4M, GP4MS) a čelní panel pro umístění snímače čárového kódu.</t>
  </si>
  <si>
    <t>742230112.R</t>
  </si>
  <si>
    <t>D+M Terminál pro příjem bezhotovostních plateb. Pro provedení platby lze využívat kontaktní i bezkontaktní platební karty. Tento produkt je určen pouze pro český trh.</t>
  </si>
  <si>
    <t>742230113.R</t>
  </si>
  <si>
    <t>Příprava pro modul terminálu platební karty. Obsahuje kompletní sestavu dílů a SW pro instalaci. Neobsahuje terminál GP4M Cc CZ1.</t>
  </si>
  <si>
    <t>742230114.R</t>
  </si>
  <si>
    <t>Databázový server pro GPD.</t>
  </si>
  <si>
    <t>742230115.R</t>
  </si>
  <si>
    <t>Software pro zpracování a zpětnou kontrolu dat z parkovacího systému GP4P. SW je dodáván včetně základní sady předpřipravených šablon reportů GPSW RT Standard. Cena je za jednu licenci pro 1 PC.</t>
  </si>
  <si>
    <t>742230116.R</t>
  </si>
  <si>
    <t>Software pro administraci a skupinové zpracování dlouhodobých a kongresových parkovacích karet či hromadnou správu uživatelů parkoviště. Cena je za jednu licenci pro 1 PC.</t>
  </si>
  <si>
    <t>742230117.R</t>
  </si>
  <si>
    <t>Konfigurovatelný aplikační software pro dohled a správu parkovacího systému GP4P. Použití je omezeno velikostí parkoviště - max. 3 ks připojených zařízení (1× automatická pokladna, 2× parkovací stojan).</t>
  </si>
  <si>
    <t>742230118.R</t>
  </si>
  <si>
    <t>Softwarová administrace datového serveru GPD, manuální pokladny nebo klientské stanice GPK.</t>
  </si>
  <si>
    <t>742230119.R</t>
  </si>
  <si>
    <t>Modifikace automatické pokladny GP4M. Dodatečně instalované PC do pokladny ovládá celý parkovací systém (pouze pro malé systémy do 6 připojených jednotek)</t>
  </si>
  <si>
    <t>742230120.R</t>
  </si>
  <si>
    <t>D+M Stolní čtečka bezkontaktních parkovacích karet se zabudovaným RFID čipem, pracující na frekvenci 125 kHz. Napájení 5 V DC, čtecí dosah 10 - 15 cm.</t>
  </si>
  <si>
    <t>742230121.R</t>
  </si>
  <si>
    <t>Základní SW jádro pro zpracování registračních značek projíždějících vozidel, databáze pro evidenci záznamů a komunikační rozhraní pro synchronizaci dat s parkovacím systémem GP4P.</t>
  </si>
  <si>
    <t>742230122.R</t>
  </si>
  <si>
    <t>Software pro rozpoznání registračních značek projíždějících vozidel. Použití je omezeno na jednu kameru pro snímání SPZ a rychlost do 10 km/h.</t>
  </si>
  <si>
    <t>742230123.R</t>
  </si>
  <si>
    <t>D+M Čidlo pro rozlišení výšky vozidla včetně sloupu</t>
  </si>
  <si>
    <t>742230124.R</t>
  </si>
  <si>
    <t>Montáž HW, instalace SW, dopravné, režie, školení</t>
  </si>
  <si>
    <t>742230125.R</t>
  </si>
  <si>
    <t>D+M Kovový sloupek pro vestavbu kamery pro snímání registračních značek projíždějících vozidel.</t>
  </si>
  <si>
    <t>742230127.R</t>
  </si>
  <si>
    <t>D+M Nízký kovový sloupek pro upevnění semaforu, s instalací na vrchní plochu automatické silniční závory.</t>
  </si>
  <si>
    <t>742230128.R</t>
  </si>
  <si>
    <t>D+M Aut. závora pro intenz. provoz až do 4m délky ramene bez příslušenství, rychlost 3s, frekvenční měnič, dvoukanálový externí detektor. Elektronika s frekvenčním měničem zajišťuje vyšší životnost mechanizmu závory.</t>
  </si>
  <si>
    <t xml:space="preserve">Poznámka k položce:_x000d_
Poznámka k položce:  Povrchová úprava galvanickým zinkováním a práškovou barvou RAL 2000.</t>
  </si>
  <si>
    <t>742230130.R</t>
  </si>
  <si>
    <t>D+M wifi přijímač na stožáru VO1, včetně rozvaděče</t>
  </si>
  <si>
    <t>700*1,05 "Přepočtené koeficientem množství</t>
  </si>
  <si>
    <t>podružný materiál ( koncovky, spojky, zakončení vodičů)</t>
  </si>
  <si>
    <t xml:space="preserve">SO 801 - Sadové úpravy a mobiliář </t>
  </si>
  <si>
    <t>20276255</t>
  </si>
  <si>
    <t>-805862119</t>
  </si>
  <si>
    <t>Základy pro patky laviček a odpodkových košů</t>
  </si>
  <si>
    <t>6*(2*(0,2*0,5*0,25))+6*(2*(0,2*0,5*0,25))</t>
  </si>
  <si>
    <t>-702196900</t>
  </si>
  <si>
    <t>-1072716115</t>
  </si>
  <si>
    <t>1215532962</t>
  </si>
  <si>
    <t>181451121</t>
  </si>
  <si>
    <t>Založení trávníku na půdě předem připravené plochy přes 1000 m2 výsevem včetně utažení lučního v rovině nebo na svahu do 1:5</t>
  </si>
  <si>
    <t>-482903669</t>
  </si>
  <si>
    <t>Poznámka k položce:_x000d_
Výsev bude proveden parkovou travní směsí v množství 25 g/m2.</t>
  </si>
  <si>
    <t>00572410</t>
  </si>
  <si>
    <t>osivo směs travní parková</t>
  </si>
  <si>
    <t>2042167121</t>
  </si>
  <si>
    <t>2250*0,015 'Přepočtené koeficientem množství</t>
  </si>
  <si>
    <t>182301132</t>
  </si>
  <si>
    <t>Rozprostření a urovnání ornice ve svahu sklonu přes 1:5 při souvislé ploše přes 500 m2, tl. vrstvy přes 100 do 150 mm</t>
  </si>
  <si>
    <t>1790932628</t>
  </si>
  <si>
    <t>183101321</t>
  </si>
  <si>
    <t>Hloubení jamek pro vysazování rostlin v zemině tř.1 až 4 s výměnou půdy z 100% v rovině nebo na svahu do 1:5, objemu přes 0,40 do 1,00 m3</t>
  </si>
  <si>
    <t>-1161743823</t>
  </si>
  <si>
    <t>Poznámka k položce:_x000d_
Sazenice výšky 2m se zapěstovanými kořenovými baly budou vysazeny do vyhloubené hranaté jámy o velikosti nejméně dvojnásobku jejich balu (jáma 1,0x1,0x0,5 m) se100 % výměnou půdy za zahradnický substrát.</t>
  </si>
  <si>
    <t>10321100</t>
  </si>
  <si>
    <t>zahradní substrát pro výsadbu VL</t>
  </si>
  <si>
    <t>-119320952</t>
  </si>
  <si>
    <t>184102114</t>
  </si>
  <si>
    <t>Výsadba dřeviny s balem do předem vyhloubené jamky se zalitím v rovině nebo na svahu do 1:5, při průměru balu přes 400 do 500 mm</t>
  </si>
  <si>
    <t>842846970</t>
  </si>
  <si>
    <t>02650300.1</t>
  </si>
  <si>
    <t>Javor mléč /Acer platanoides/ obv. kmene 18-20 cm</t>
  </si>
  <si>
    <t>1694701423</t>
  </si>
  <si>
    <t>Poznámka k položce:_x000d_
Sazenice se zapěstovanými kořenovými baly, obvod kmínku v 1 mtr výšky činí 18-20 cm</t>
  </si>
  <si>
    <t>184102311</t>
  </si>
  <si>
    <t>Výsadba keře bez balu do předem vyhloubené jamky se zalitím v rovině nebo na svahu do 1:5 výšky do 2 m v terénu</t>
  </si>
  <si>
    <t>226211008</t>
  </si>
  <si>
    <t>02652025</t>
  </si>
  <si>
    <t>šeřík obecný /Syringa vulgaris/</t>
  </si>
  <si>
    <t>1189829078</t>
  </si>
  <si>
    <t>02652023</t>
  </si>
  <si>
    <t>Zlatice prostřední /Forsythia intermedia -gold/ 40-60cm</t>
  </si>
  <si>
    <t>620966403</t>
  </si>
  <si>
    <t>184215132</t>
  </si>
  <si>
    <t>Ukotvení dřeviny kůly třemi kůly, délky přes 1 do 2 m</t>
  </si>
  <si>
    <t>-258461331</t>
  </si>
  <si>
    <t>Poznámka k položce:_x000d_
Stromy budou ukotveny ke 3 svislým kůlům zaraženým do dna výsadbové jámy min. 50 cm. Kůly se špicí o délce 200 cm a průměru 5-7 cm budou umístěny svisle z obou stran kmínku.</t>
  </si>
  <si>
    <t>Kůly - 63 ks na sazenici</t>
  </si>
  <si>
    <t>3*71</t>
  </si>
  <si>
    <t>60591255</t>
  </si>
  <si>
    <t>kůl vyvazovací dřevěný impregnovaný D 8cm dl 2,5m</t>
  </si>
  <si>
    <t>-998259734</t>
  </si>
  <si>
    <t>184501121</t>
  </si>
  <si>
    <t>Zhotovení obalu kmene a spodních částí větví stromu z juty v jedné vrstvě v rovině nebo na svahu do 1:5</t>
  </si>
  <si>
    <t>-1898336201</t>
  </si>
  <si>
    <t>Ochrana kmene před sluneční spálou</t>
  </si>
  <si>
    <t xml:space="preserve">juta 200g/m2 - výška do 1 mtr </t>
  </si>
  <si>
    <t>71*((2*3,14*0,05)*1)</t>
  </si>
  <si>
    <t>10364101</t>
  </si>
  <si>
    <t xml:space="preserve">zemina pro terénní úpravy -  ornice</t>
  </si>
  <si>
    <t>808495594</t>
  </si>
  <si>
    <t>hmotnost ornice cca 1,5t/m3</t>
  </si>
  <si>
    <t>2250*0,15/1,5</t>
  </si>
  <si>
    <t>184802111</t>
  </si>
  <si>
    <t>Chemické odplevelení půdy před založením kultury, trávníku nebo zpevněných ploch o výměře jednotlivě přes 20 m2 v rovině nebo na svahu do 1:5 postřikem na široko</t>
  </si>
  <si>
    <t>819720796</t>
  </si>
  <si>
    <t>2*2250</t>
  </si>
  <si>
    <t>184911311</t>
  </si>
  <si>
    <t>Položení mulčovací textilie proti prorůstání plevelů kolem vysázených rostlin v rovině nebo na svahu do 1:5</t>
  </si>
  <si>
    <t>-2135549661</t>
  </si>
  <si>
    <t xml:space="preserve">vystlání závlahové mísy 71 ks </t>
  </si>
  <si>
    <t>71*(3,14*0,8*0,8)</t>
  </si>
  <si>
    <t>69311225.1</t>
  </si>
  <si>
    <t>mulčovací textilie z přírodních biologicky rozložitelných materiálů min. 45 g/m2</t>
  </si>
  <si>
    <t>1987878094</t>
  </si>
  <si>
    <t>Poznámka k položce:_x000d_
viz. PD</t>
  </si>
  <si>
    <t>184911431</t>
  </si>
  <si>
    <t>Mulčování vysazených rostlin mulčovací kůrou, tl. přes 100 do 150 mm v rovině nebo na svahu do 1:5</t>
  </si>
  <si>
    <t>-297786411</t>
  </si>
  <si>
    <t>10391100</t>
  </si>
  <si>
    <t>kůra mulčovací VL</t>
  </si>
  <si>
    <t>1153849061</t>
  </si>
  <si>
    <t>142,682*0,153 'Přepočtené koeficientem množství</t>
  </si>
  <si>
    <t>185802124</t>
  </si>
  <si>
    <t>Hnojení půdy nebo trávníku na svahu přes 1:5 do 1:2 umělým hnojivem s rozdělením k jednotlivým rostlinám</t>
  </si>
  <si>
    <t>-1724023856</t>
  </si>
  <si>
    <t>Hnojivo tablety (4 ks na sazenici á 10g)</t>
  </si>
  <si>
    <t>71*0,04/1000</t>
  </si>
  <si>
    <t>25191155</t>
  </si>
  <si>
    <t>hnojivo průmyslové</t>
  </si>
  <si>
    <t>-1607590666</t>
  </si>
  <si>
    <t>185851121</t>
  </si>
  <si>
    <t>Dovoz vody pro zálivku rostlin na vzdálenost do 1000 m</t>
  </si>
  <si>
    <t>-1604396908</t>
  </si>
  <si>
    <t>Nezbytná zálivka 50 ltr/sazenici</t>
  </si>
  <si>
    <t>91*0,050</t>
  </si>
  <si>
    <t>185851129</t>
  </si>
  <si>
    <t>Dovoz vody pro zálivku rostlin Příplatek k ceně za každých dalších i započatých 1000 m</t>
  </si>
  <si>
    <t>-846173302</t>
  </si>
  <si>
    <t>274313611</t>
  </si>
  <si>
    <t>Základy z betonu prostého pasy betonu kamenem neprokládaného tř. C 16/20</t>
  </si>
  <si>
    <t>1388649418</t>
  </si>
  <si>
    <t>Betonové patky - základ pro odpadkový koš (2ks/koš) + lavičky (2ks/lavička)</t>
  </si>
  <si>
    <t>871218113.1</t>
  </si>
  <si>
    <t>Kladení zavlažovací z plastických hmot do připravené rýhy z flexibilního PVC souprava</t>
  </si>
  <si>
    <t>ks</t>
  </si>
  <si>
    <t>2112896891</t>
  </si>
  <si>
    <t>Poznámka k položce:_x000d_
Zavlažovací systém z pružných PE hadic bude průměru 80 mm. Zavlažovací systém bude instalován tak, aby zajistil, že se voda dostane do půdy kolem kmene. Vertikální zavlažovací hadice by měla být dlouhá +/- 30 cm. Součástí systému bude flexi-perforovaná hadice průměru 80mm, tvarovka "T" pr. 80mm,PP koncová zátka s rychloodklapěním víka. Viz PD.</t>
  </si>
  <si>
    <t>28611222.1</t>
  </si>
  <si>
    <t>trubka PVC drenážní flexibilní D 80mm</t>
  </si>
  <si>
    <t>-1047396256</t>
  </si>
  <si>
    <t>28613290.1</t>
  </si>
  <si>
    <t>tvarovka T-kus drenážního systému DN 80</t>
  </si>
  <si>
    <t>667738677</t>
  </si>
  <si>
    <t>28613290.2</t>
  </si>
  <si>
    <t>koncová zátka drenážního systému DN 80</t>
  </si>
  <si>
    <t>-2131494466</t>
  </si>
  <si>
    <t>93600</t>
  </si>
  <si>
    <t>Údržba založených sadovnických úprav v délce 2 roky - pravidelné odplevelování výsadeb, zálivka dřevin a keřů, kosení trávníků, případná dosadba uhynulých rostlin a dřevin, prostřihávání dřevin a opravy ukotvení dřevin</t>
  </si>
  <si>
    <t>574514540</t>
  </si>
  <si>
    <t>Poznámka k položce:_x000d_
pravidelné odplevelování výsadeb, zálivka dřevin a keřů, kosení trávníků, případná dosadba uhynulých rostlin a dřevin, prostřihávání dřevin a opravy ukotvení dřevin</t>
  </si>
  <si>
    <t>936104211</t>
  </si>
  <si>
    <t>Montáž odpadkového koše do betonové patky</t>
  </si>
  <si>
    <t>-1549039182</t>
  </si>
  <si>
    <t>74910130.1</t>
  </si>
  <si>
    <t xml:space="preserve">koš odpadkový kovový kotvený sestava 3 , uzamykatelný v 1100mm š 1400 h 400mm </t>
  </si>
  <si>
    <t>-192465749</t>
  </si>
  <si>
    <t>Poznámka k položce:_x000d_
Bude osazeno 6 odpadkových košů jako typových výrobků o rozměrech 1,4x0,4x1,1m. Odpadkový koš se bude sestava 3 celokovových košů s uzamykatelnými dvířky a celistvou stříškou. Materiál ocelový pozinkovaný plech. Povrchová úprava provedena vrstvou práškové barvy odstínu antracit RAL 7016 (stříbrná 9006). Uvnitř košů budou připraveny vnitřní obruče pro zavěšení pytlů na odpadky o objemu 110l.</t>
  </si>
  <si>
    <t>936124113</t>
  </si>
  <si>
    <t>Montáž lavičky parkové stabilní přichycené kotevními šrouby</t>
  </si>
  <si>
    <t>-1686748874</t>
  </si>
  <si>
    <t>74910106</t>
  </si>
  <si>
    <t xml:space="preserve">lavička s opěradlem kotvená minimálně 1800x625x755mm  konstrukce-litina, sedák-dřevo</t>
  </si>
  <si>
    <t>1159871738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</si>
  <si>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</si>
  <si>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</si>
  <si>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-1231837905</t>
  </si>
  <si>
    <t>-729553267</t>
  </si>
  <si>
    <t>VRN - VRN</t>
  </si>
  <si>
    <t>OST - Ostatní</t>
  </si>
  <si>
    <t xml:space="preserve">    D1 - Ostatní náklady</t>
  </si>
  <si>
    <t xml:space="preserve">    D2 - Průzkumné, geodetické a projektové práce</t>
  </si>
  <si>
    <t xml:space="preserve">    D3 - Zařízení staveniště</t>
  </si>
  <si>
    <t xml:space="preserve">    D4 - Inženýrská činnost</t>
  </si>
  <si>
    <t>OST</t>
  </si>
  <si>
    <t>Ostatní</t>
  </si>
  <si>
    <t>D1</t>
  </si>
  <si>
    <t>Ostatní náklady</t>
  </si>
  <si>
    <t>K001</t>
  </si>
  <si>
    <t>Náklady na vyhotovení výrobní a dílenské dokumentace</t>
  </si>
  <si>
    <t>512</t>
  </si>
  <si>
    <t>-1051951157</t>
  </si>
  <si>
    <t>K002</t>
  </si>
  <si>
    <t>Náklady na vyhotovení plánu BOZP</t>
  </si>
  <si>
    <t>-472587645</t>
  </si>
  <si>
    <t>K003</t>
  </si>
  <si>
    <t>Vypracování povodňového a havarijního plánu</t>
  </si>
  <si>
    <t>1786329235</t>
  </si>
  <si>
    <t>K004</t>
  </si>
  <si>
    <t>Náklady na vyhotovení dokumentace skutečného provedení stavby</t>
  </si>
  <si>
    <t>536854364</t>
  </si>
  <si>
    <t>K005</t>
  </si>
  <si>
    <t>Příprava kolaudace, obstarání všech nezbytných vyjádření, revizí, dokladů apod.</t>
  </si>
  <si>
    <t>-111224211</t>
  </si>
  <si>
    <t>K006</t>
  </si>
  <si>
    <t>Fotodokumentace z průběhu provádění díla</t>
  </si>
  <si>
    <t>630663949</t>
  </si>
  <si>
    <t>D2</t>
  </si>
  <si>
    <t>K007</t>
  </si>
  <si>
    <t>Archeologický dohled</t>
  </si>
  <si>
    <t>89788794</t>
  </si>
  <si>
    <t>K009</t>
  </si>
  <si>
    <t>Geodetické práce - náklady na geodetické zaměření dokončeného díla vč. ostatních geodetických a vytyčovacích činností v průběhu stavby</t>
  </si>
  <si>
    <t>-2072166801</t>
  </si>
  <si>
    <t>D3</t>
  </si>
  <si>
    <t>Zařízení staveniště</t>
  </si>
  <si>
    <t>K010</t>
  </si>
  <si>
    <t>Zařízení staveniště - náklady na zřízení a demontáž zařízení staveniště</t>
  </si>
  <si>
    <t>1210291774</t>
  </si>
  <si>
    <t>K011</t>
  </si>
  <si>
    <t>Připojení staveniště na inženýrské sítě, náklady na media</t>
  </si>
  <si>
    <t>-1915323742</t>
  </si>
  <si>
    <t>D4</t>
  </si>
  <si>
    <t>K012</t>
  </si>
  <si>
    <t>Kompletační a koordinační činnost</t>
  </si>
  <si>
    <t>-1770038771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</si>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</sst>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  <protection locked="0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3</v>
      </c>
      <c r="AK7" s="32" t="s">
        <v>20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25</v>
      </c>
      <c r="AK10" s="32" t="s">
        <v>26</v>
      </c>
      <c r="AN10" s="27" t="s">
        <v>27</v>
      </c>
      <c r="AR10" s="22"/>
      <c r="BE10" s="31"/>
      <c r="BS10" s="19" t="s">
        <v>7</v>
      </c>
    </row>
    <row r="11" s="1" customFormat="1" ht="18.48" customHeight="1">
      <c r="B11" s="22"/>
      <c r="E11" s="27" t="s">
        <v>28</v>
      </c>
      <c r="AK11" s="32" t="s">
        <v>29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30</v>
      </c>
      <c r="AK13" s="32" t="s">
        <v>26</v>
      </c>
      <c r="AN13" s="34" t="s">
        <v>31</v>
      </c>
      <c r="AR13" s="22"/>
      <c r="BE13" s="31"/>
      <c r="BS13" s="19" t="s">
        <v>7</v>
      </c>
    </row>
    <row r="14">
      <c r="B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N14" s="34" t="s">
        <v>31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32</v>
      </c>
      <c r="AK16" s="32" t="s">
        <v>26</v>
      </c>
      <c r="AN16" s="27" t="s">
        <v>33</v>
      </c>
      <c r="AR16" s="22"/>
      <c r="BE16" s="31"/>
      <c r="BS16" s="19" t="s">
        <v>4</v>
      </c>
    </row>
    <row r="17" s="1" customFormat="1" ht="18.48" customHeight="1">
      <c r="B17" s="22"/>
      <c r="E17" s="27" t="s">
        <v>34</v>
      </c>
      <c r="AK17" s="32" t="s">
        <v>29</v>
      </c>
      <c r="AN17" s="27" t="s">
        <v>3</v>
      </c>
      <c r="AR17" s="22"/>
      <c r="BE17" s="31"/>
      <c r="BS17" s="19" t="s">
        <v>35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36</v>
      </c>
      <c r="AK19" s="32" t="s">
        <v>26</v>
      </c>
      <c r="AN19" s="27" t="s">
        <v>37</v>
      </c>
      <c r="AR19" s="22"/>
      <c r="BE19" s="31"/>
      <c r="BS19" s="19" t="s">
        <v>7</v>
      </c>
    </row>
    <row r="20" s="1" customFormat="1" ht="18.48" customHeight="1">
      <c r="B20" s="22"/>
      <c r="E20" s="27" t="s">
        <v>38</v>
      </c>
      <c r="AK20" s="32" t="s">
        <v>29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39</v>
      </c>
      <c r="AR22" s="22"/>
      <c r="BE22" s="31"/>
    </row>
    <row r="23" s="1" customFormat="1" ht="59.25" customHeight="1">
      <c r="B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41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42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43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44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45</v>
      </c>
      <c r="E29" s="3"/>
      <c r="F29" s="32" t="s">
        <v>46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47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48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49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50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51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52</v>
      </c>
      <c r="U35" s="50"/>
      <c r="V35" s="50"/>
      <c r="W35" s="50"/>
      <c r="X35" s="52" t="s">
        <v>53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ET2019_07ES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Parkoviště P+R Na Podole, Beroun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21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>Beroun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23</v>
      </c>
      <c r="AJ47" s="38"/>
      <c r="AK47" s="38"/>
      <c r="AL47" s="38"/>
      <c r="AM47" s="64" t="str">
        <f>IF(AN8= "","",AN8)</f>
        <v>10. 7. 2019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25.65" customHeight="1">
      <c r="A49" s="38"/>
      <c r="B49" s="39"/>
      <c r="C49" s="32" t="s">
        <v>25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>Město Beroun, Husovo nám. 68, 266 01 Beroun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32</v>
      </c>
      <c r="AJ49" s="38"/>
      <c r="AK49" s="38"/>
      <c r="AL49" s="38"/>
      <c r="AM49" s="65" t="str">
        <f>IF(E17="","",E17)</f>
        <v>Ing. arch. Martin Jirovský, Ph. D., MBA</v>
      </c>
      <c r="AN49" s="4"/>
      <c r="AO49" s="4"/>
      <c r="AP49" s="4"/>
      <c r="AQ49" s="38"/>
      <c r="AR49" s="39"/>
      <c r="AS49" s="66" t="s">
        <v>55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30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36</v>
      </c>
      <c r="AJ50" s="38"/>
      <c r="AK50" s="38"/>
      <c r="AL50" s="38"/>
      <c r="AM50" s="65" t="str">
        <f>IF(E20="","",E20)</f>
        <v>Ing. Hana Frčková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56</v>
      </c>
      <c r="D52" s="75"/>
      <c r="E52" s="75"/>
      <c r="F52" s="75"/>
      <c r="G52" s="75"/>
      <c r="H52" s="76"/>
      <c r="I52" s="77" t="s">
        <v>57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58</v>
      </c>
      <c r="AH52" s="75"/>
      <c r="AI52" s="75"/>
      <c r="AJ52" s="75"/>
      <c r="AK52" s="75"/>
      <c r="AL52" s="75"/>
      <c r="AM52" s="75"/>
      <c r="AN52" s="77" t="s">
        <v>59</v>
      </c>
      <c r="AO52" s="75"/>
      <c r="AP52" s="75"/>
      <c r="AQ52" s="79" t="s">
        <v>60</v>
      </c>
      <c r="AR52" s="39"/>
      <c r="AS52" s="80" t="s">
        <v>61</v>
      </c>
      <c r="AT52" s="81" t="s">
        <v>62</v>
      </c>
      <c r="AU52" s="81" t="s">
        <v>63</v>
      </c>
      <c r="AV52" s="81" t="s">
        <v>64</v>
      </c>
      <c r="AW52" s="81" t="s">
        <v>65</v>
      </c>
      <c r="AX52" s="81" t="s">
        <v>66</v>
      </c>
      <c r="AY52" s="81" t="s">
        <v>67</v>
      </c>
      <c r="AZ52" s="81" t="s">
        <v>68</v>
      </c>
      <c r="BA52" s="81" t="s">
        <v>69</v>
      </c>
      <c r="BB52" s="81" t="s">
        <v>70</v>
      </c>
      <c r="BC52" s="81" t="s">
        <v>71</v>
      </c>
      <c r="BD52" s="82" t="s">
        <v>72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73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ROUND(SUM(AG55:AG62),2)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ROUND(SUM(AS55:AS62),2)</f>
        <v>0</v>
      </c>
      <c r="AT54" s="93">
        <f>ROUND(SUM(AV54:AW54),2)</f>
        <v>0</v>
      </c>
      <c r="AU54" s="94">
        <f>ROUND(SUM(AU55:AU62),5)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ROUND(SUM(AZ55:AZ62),2)</f>
        <v>0</v>
      </c>
      <c r="BA54" s="93">
        <f>ROUND(SUM(BA55:BA62),2)</f>
        <v>0</v>
      </c>
      <c r="BB54" s="93">
        <f>ROUND(SUM(BB55:BB62),2)</f>
        <v>0</v>
      </c>
      <c r="BC54" s="93">
        <f>ROUND(SUM(BC55:BC62),2)</f>
        <v>0</v>
      </c>
      <c r="BD54" s="95">
        <f>ROUND(SUM(BD55:BD62),2)</f>
        <v>0</v>
      </c>
      <c r="BE54" s="6"/>
      <c r="BS54" s="96" t="s">
        <v>74</v>
      </c>
      <c r="BT54" s="96" t="s">
        <v>75</v>
      </c>
      <c r="BU54" s="97" t="s">
        <v>76</v>
      </c>
      <c r="BV54" s="96" t="s">
        <v>77</v>
      </c>
      <c r="BW54" s="96" t="s">
        <v>5</v>
      </c>
      <c r="BX54" s="96" t="s">
        <v>78</v>
      </c>
      <c r="CL54" s="96" t="s">
        <v>3</v>
      </c>
    </row>
    <row r="55" s="7" customFormat="1" ht="16.5" customHeight="1">
      <c r="A55" s="98" t="s">
        <v>79</v>
      </c>
      <c r="B55" s="99"/>
      <c r="C55" s="100"/>
      <c r="D55" s="101" t="s">
        <v>80</v>
      </c>
      <c r="E55" s="101"/>
      <c r="F55" s="101"/>
      <c r="G55" s="101"/>
      <c r="H55" s="101"/>
      <c r="I55" s="102"/>
      <c r="J55" s="101" t="s">
        <v>81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3">
        <f>'SO 101 - Místní komunikace'!J30</f>
        <v>0</v>
      </c>
      <c r="AH55" s="102"/>
      <c r="AI55" s="102"/>
      <c r="AJ55" s="102"/>
      <c r="AK55" s="102"/>
      <c r="AL55" s="102"/>
      <c r="AM55" s="102"/>
      <c r="AN55" s="103">
        <f>SUM(AG55,AT55)</f>
        <v>0</v>
      </c>
      <c r="AO55" s="102"/>
      <c r="AP55" s="102"/>
      <c r="AQ55" s="104" t="s">
        <v>82</v>
      </c>
      <c r="AR55" s="99"/>
      <c r="AS55" s="105">
        <v>0</v>
      </c>
      <c r="AT55" s="106">
        <f>ROUND(SUM(AV55:AW55),2)</f>
        <v>0</v>
      </c>
      <c r="AU55" s="107">
        <f>'SO 101 - Místní komunikace'!P91</f>
        <v>0</v>
      </c>
      <c r="AV55" s="106">
        <f>'SO 101 - Místní komunikace'!J33</f>
        <v>0</v>
      </c>
      <c r="AW55" s="106">
        <f>'SO 101 - Místní komunikace'!J34</f>
        <v>0</v>
      </c>
      <c r="AX55" s="106">
        <f>'SO 101 - Místní komunikace'!J35</f>
        <v>0</v>
      </c>
      <c r="AY55" s="106">
        <f>'SO 101 - Místní komunikace'!J36</f>
        <v>0</v>
      </c>
      <c r="AZ55" s="106">
        <f>'SO 101 - Místní komunikace'!F33</f>
        <v>0</v>
      </c>
      <c r="BA55" s="106">
        <f>'SO 101 - Místní komunikace'!F34</f>
        <v>0</v>
      </c>
      <c r="BB55" s="106">
        <f>'SO 101 - Místní komunikace'!F35</f>
        <v>0</v>
      </c>
      <c r="BC55" s="106">
        <f>'SO 101 - Místní komunikace'!F36</f>
        <v>0</v>
      </c>
      <c r="BD55" s="108">
        <f>'SO 101 - Místní komunikace'!F37</f>
        <v>0</v>
      </c>
      <c r="BE55" s="7"/>
      <c r="BT55" s="109" t="s">
        <v>83</v>
      </c>
      <c r="BV55" s="109" t="s">
        <v>77</v>
      </c>
      <c r="BW55" s="109" t="s">
        <v>84</v>
      </c>
      <c r="BX55" s="109" t="s">
        <v>5</v>
      </c>
      <c r="CL55" s="109" t="s">
        <v>3</v>
      </c>
      <c r="CM55" s="109" t="s">
        <v>85</v>
      </c>
    </row>
    <row r="56" s="7" customFormat="1" ht="16.5" customHeight="1">
      <c r="A56" s="98" t="s">
        <v>79</v>
      </c>
      <c r="B56" s="99"/>
      <c r="C56" s="100"/>
      <c r="D56" s="101" t="s">
        <v>86</v>
      </c>
      <c r="E56" s="101"/>
      <c r="F56" s="101"/>
      <c r="G56" s="101"/>
      <c r="H56" s="101"/>
      <c r="I56" s="102"/>
      <c r="J56" s="101" t="s">
        <v>87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3">
        <f>'SO 102 - Parkovací stání'!J30</f>
        <v>0</v>
      </c>
      <c r="AH56" s="102"/>
      <c r="AI56" s="102"/>
      <c r="AJ56" s="102"/>
      <c r="AK56" s="102"/>
      <c r="AL56" s="102"/>
      <c r="AM56" s="102"/>
      <c r="AN56" s="103">
        <f>SUM(AG56,AT56)</f>
        <v>0</v>
      </c>
      <c r="AO56" s="102"/>
      <c r="AP56" s="102"/>
      <c r="AQ56" s="104" t="s">
        <v>82</v>
      </c>
      <c r="AR56" s="99"/>
      <c r="AS56" s="105">
        <v>0</v>
      </c>
      <c r="AT56" s="106">
        <f>ROUND(SUM(AV56:AW56),2)</f>
        <v>0</v>
      </c>
      <c r="AU56" s="107">
        <f>'SO 102 - Parkovací stání'!P87</f>
        <v>0</v>
      </c>
      <c r="AV56" s="106">
        <f>'SO 102 - Parkovací stání'!J33</f>
        <v>0</v>
      </c>
      <c r="AW56" s="106">
        <f>'SO 102 - Parkovací stání'!J34</f>
        <v>0</v>
      </c>
      <c r="AX56" s="106">
        <f>'SO 102 - Parkovací stání'!J35</f>
        <v>0</v>
      </c>
      <c r="AY56" s="106">
        <f>'SO 102 - Parkovací stání'!J36</f>
        <v>0</v>
      </c>
      <c r="AZ56" s="106">
        <f>'SO 102 - Parkovací stání'!F33</f>
        <v>0</v>
      </c>
      <c r="BA56" s="106">
        <f>'SO 102 - Parkovací stání'!F34</f>
        <v>0</v>
      </c>
      <c r="BB56" s="106">
        <f>'SO 102 - Parkovací stání'!F35</f>
        <v>0</v>
      </c>
      <c r="BC56" s="106">
        <f>'SO 102 - Parkovací stání'!F36</f>
        <v>0</v>
      </c>
      <c r="BD56" s="108">
        <f>'SO 102 - Parkovací stání'!F37</f>
        <v>0</v>
      </c>
      <c r="BE56" s="7"/>
      <c r="BT56" s="109" t="s">
        <v>83</v>
      </c>
      <c r="BV56" s="109" t="s">
        <v>77</v>
      </c>
      <c r="BW56" s="109" t="s">
        <v>88</v>
      </c>
      <c r="BX56" s="109" t="s">
        <v>5</v>
      </c>
      <c r="CL56" s="109" t="s">
        <v>3</v>
      </c>
      <c r="CM56" s="109" t="s">
        <v>85</v>
      </c>
    </row>
    <row r="57" s="7" customFormat="1" ht="16.5" customHeight="1">
      <c r="A57" s="98" t="s">
        <v>79</v>
      </c>
      <c r="B57" s="99"/>
      <c r="C57" s="100"/>
      <c r="D57" s="101" t="s">
        <v>89</v>
      </c>
      <c r="E57" s="101"/>
      <c r="F57" s="101"/>
      <c r="G57" s="101"/>
      <c r="H57" s="101"/>
      <c r="I57" s="102"/>
      <c r="J57" s="101" t="s">
        <v>90</v>
      </c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3">
        <f>'SO 103 - Chodník'!J30</f>
        <v>0</v>
      </c>
      <c r="AH57" s="102"/>
      <c r="AI57" s="102"/>
      <c r="AJ57" s="102"/>
      <c r="AK57" s="102"/>
      <c r="AL57" s="102"/>
      <c r="AM57" s="102"/>
      <c r="AN57" s="103">
        <f>SUM(AG57,AT57)</f>
        <v>0</v>
      </c>
      <c r="AO57" s="102"/>
      <c r="AP57" s="102"/>
      <c r="AQ57" s="104" t="s">
        <v>82</v>
      </c>
      <c r="AR57" s="99"/>
      <c r="AS57" s="105">
        <v>0</v>
      </c>
      <c r="AT57" s="106">
        <f>ROUND(SUM(AV57:AW57),2)</f>
        <v>0</v>
      </c>
      <c r="AU57" s="107">
        <f>'SO 103 - Chodník'!P88</f>
        <v>0</v>
      </c>
      <c r="AV57" s="106">
        <f>'SO 103 - Chodník'!J33</f>
        <v>0</v>
      </c>
      <c r="AW57" s="106">
        <f>'SO 103 - Chodník'!J34</f>
        <v>0</v>
      </c>
      <c r="AX57" s="106">
        <f>'SO 103 - Chodník'!J35</f>
        <v>0</v>
      </c>
      <c r="AY57" s="106">
        <f>'SO 103 - Chodník'!J36</f>
        <v>0</v>
      </c>
      <c r="AZ57" s="106">
        <f>'SO 103 - Chodník'!F33</f>
        <v>0</v>
      </c>
      <c r="BA57" s="106">
        <f>'SO 103 - Chodník'!F34</f>
        <v>0</v>
      </c>
      <c r="BB57" s="106">
        <f>'SO 103 - Chodník'!F35</f>
        <v>0</v>
      </c>
      <c r="BC57" s="106">
        <f>'SO 103 - Chodník'!F36</f>
        <v>0</v>
      </c>
      <c r="BD57" s="108">
        <f>'SO 103 - Chodník'!F37</f>
        <v>0</v>
      </c>
      <c r="BE57" s="7"/>
      <c r="BT57" s="109" t="s">
        <v>83</v>
      </c>
      <c r="BV57" s="109" t="s">
        <v>77</v>
      </c>
      <c r="BW57" s="109" t="s">
        <v>91</v>
      </c>
      <c r="BX57" s="109" t="s">
        <v>5</v>
      </c>
      <c r="CL57" s="109" t="s">
        <v>3</v>
      </c>
      <c r="CM57" s="109" t="s">
        <v>85</v>
      </c>
    </row>
    <row r="58" s="7" customFormat="1" ht="16.5" customHeight="1">
      <c r="A58" s="98" t="s">
        <v>79</v>
      </c>
      <c r="B58" s="99"/>
      <c r="C58" s="100"/>
      <c r="D58" s="101" t="s">
        <v>92</v>
      </c>
      <c r="E58" s="101"/>
      <c r="F58" s="101"/>
      <c r="G58" s="101"/>
      <c r="H58" s="101"/>
      <c r="I58" s="102"/>
      <c r="J58" s="101" t="s">
        <v>93</v>
      </c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3">
        <f>'SO 301 - Dešťová kanalizace'!J30</f>
        <v>0</v>
      </c>
      <c r="AH58" s="102"/>
      <c r="AI58" s="102"/>
      <c r="AJ58" s="102"/>
      <c r="AK58" s="102"/>
      <c r="AL58" s="102"/>
      <c r="AM58" s="102"/>
      <c r="AN58" s="103">
        <f>SUM(AG58,AT58)</f>
        <v>0</v>
      </c>
      <c r="AO58" s="102"/>
      <c r="AP58" s="102"/>
      <c r="AQ58" s="104" t="s">
        <v>82</v>
      </c>
      <c r="AR58" s="99"/>
      <c r="AS58" s="105">
        <v>0</v>
      </c>
      <c r="AT58" s="106">
        <f>ROUND(SUM(AV58:AW58),2)</f>
        <v>0</v>
      </c>
      <c r="AU58" s="107">
        <f>'SO 301 - Dešťová kanalizace'!P87</f>
        <v>0</v>
      </c>
      <c r="AV58" s="106">
        <f>'SO 301 - Dešťová kanalizace'!J33</f>
        <v>0</v>
      </c>
      <c r="AW58" s="106">
        <f>'SO 301 - Dešťová kanalizace'!J34</f>
        <v>0</v>
      </c>
      <c r="AX58" s="106">
        <f>'SO 301 - Dešťová kanalizace'!J35</f>
        <v>0</v>
      </c>
      <c r="AY58" s="106">
        <f>'SO 301 - Dešťová kanalizace'!J36</f>
        <v>0</v>
      </c>
      <c r="AZ58" s="106">
        <f>'SO 301 - Dešťová kanalizace'!F33</f>
        <v>0</v>
      </c>
      <c r="BA58" s="106">
        <f>'SO 301 - Dešťová kanalizace'!F34</f>
        <v>0</v>
      </c>
      <c r="BB58" s="106">
        <f>'SO 301 - Dešťová kanalizace'!F35</f>
        <v>0</v>
      </c>
      <c r="BC58" s="106">
        <f>'SO 301 - Dešťová kanalizace'!F36</f>
        <v>0</v>
      </c>
      <c r="BD58" s="108">
        <f>'SO 301 - Dešťová kanalizace'!F37</f>
        <v>0</v>
      </c>
      <c r="BE58" s="7"/>
      <c r="BT58" s="109" t="s">
        <v>83</v>
      </c>
      <c r="BV58" s="109" t="s">
        <v>77</v>
      </c>
      <c r="BW58" s="109" t="s">
        <v>94</v>
      </c>
      <c r="BX58" s="109" t="s">
        <v>5</v>
      </c>
      <c r="CL58" s="109" t="s">
        <v>3</v>
      </c>
      <c r="CM58" s="109" t="s">
        <v>85</v>
      </c>
    </row>
    <row r="59" s="7" customFormat="1" ht="16.5" customHeight="1">
      <c r="A59" s="98" t="s">
        <v>79</v>
      </c>
      <c r="B59" s="99"/>
      <c r="C59" s="100"/>
      <c r="D59" s="101" t="s">
        <v>95</v>
      </c>
      <c r="E59" s="101"/>
      <c r="F59" s="101"/>
      <c r="G59" s="101"/>
      <c r="H59" s="101"/>
      <c r="I59" s="102"/>
      <c r="J59" s="101" t="s">
        <v>96</v>
      </c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3">
        <f>'SO 401 - Veřejné osvětlení '!J30</f>
        <v>0</v>
      </c>
      <c r="AH59" s="102"/>
      <c r="AI59" s="102"/>
      <c r="AJ59" s="102"/>
      <c r="AK59" s="102"/>
      <c r="AL59" s="102"/>
      <c r="AM59" s="102"/>
      <c r="AN59" s="103">
        <f>SUM(AG59,AT59)</f>
        <v>0</v>
      </c>
      <c r="AO59" s="102"/>
      <c r="AP59" s="102"/>
      <c r="AQ59" s="104" t="s">
        <v>82</v>
      </c>
      <c r="AR59" s="99"/>
      <c r="AS59" s="105">
        <v>0</v>
      </c>
      <c r="AT59" s="106">
        <f>ROUND(SUM(AV59:AW59),2)</f>
        <v>0</v>
      </c>
      <c r="AU59" s="107">
        <f>'SO 401 - Veřejné osvětlení '!P97</f>
        <v>0</v>
      </c>
      <c r="AV59" s="106">
        <f>'SO 401 - Veřejné osvětlení '!J33</f>
        <v>0</v>
      </c>
      <c r="AW59" s="106">
        <f>'SO 401 - Veřejné osvětlení '!J34</f>
        <v>0</v>
      </c>
      <c r="AX59" s="106">
        <f>'SO 401 - Veřejné osvětlení '!J35</f>
        <v>0</v>
      </c>
      <c r="AY59" s="106">
        <f>'SO 401 - Veřejné osvětlení '!J36</f>
        <v>0</v>
      </c>
      <c r="AZ59" s="106">
        <f>'SO 401 - Veřejné osvětlení '!F33</f>
        <v>0</v>
      </c>
      <c r="BA59" s="106">
        <f>'SO 401 - Veřejné osvětlení '!F34</f>
        <v>0</v>
      </c>
      <c r="BB59" s="106">
        <f>'SO 401 - Veřejné osvětlení '!F35</f>
        <v>0</v>
      </c>
      <c r="BC59" s="106">
        <f>'SO 401 - Veřejné osvětlení '!F36</f>
        <v>0</v>
      </c>
      <c r="BD59" s="108">
        <f>'SO 401 - Veřejné osvětlení '!F37</f>
        <v>0</v>
      </c>
      <c r="BE59" s="7"/>
      <c r="BT59" s="109" t="s">
        <v>83</v>
      </c>
      <c r="BV59" s="109" t="s">
        <v>77</v>
      </c>
      <c r="BW59" s="109" t="s">
        <v>97</v>
      </c>
      <c r="BX59" s="109" t="s">
        <v>5</v>
      </c>
      <c r="CL59" s="109" t="s">
        <v>3</v>
      </c>
      <c r="CM59" s="109" t="s">
        <v>85</v>
      </c>
    </row>
    <row r="60" s="7" customFormat="1" ht="16.5" customHeight="1">
      <c r="A60" s="98" t="s">
        <v>79</v>
      </c>
      <c r="B60" s="99"/>
      <c r="C60" s="100"/>
      <c r="D60" s="101" t="s">
        <v>98</v>
      </c>
      <c r="E60" s="101"/>
      <c r="F60" s="101"/>
      <c r="G60" s="101"/>
      <c r="H60" s="101"/>
      <c r="I60" s="102"/>
      <c r="J60" s="101" t="s">
        <v>99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3">
        <f>'SO 402 - Informační systém'!J30</f>
        <v>0</v>
      </c>
      <c r="AH60" s="102"/>
      <c r="AI60" s="102"/>
      <c r="AJ60" s="102"/>
      <c r="AK60" s="102"/>
      <c r="AL60" s="102"/>
      <c r="AM60" s="102"/>
      <c r="AN60" s="103">
        <f>SUM(AG60,AT60)</f>
        <v>0</v>
      </c>
      <c r="AO60" s="102"/>
      <c r="AP60" s="102"/>
      <c r="AQ60" s="104" t="s">
        <v>82</v>
      </c>
      <c r="AR60" s="99"/>
      <c r="AS60" s="105">
        <v>0</v>
      </c>
      <c r="AT60" s="106">
        <f>ROUND(SUM(AV60:AW60),2)</f>
        <v>0</v>
      </c>
      <c r="AU60" s="107">
        <f>'SO 402 - Informační systém'!P92</f>
        <v>0</v>
      </c>
      <c r="AV60" s="106">
        <f>'SO 402 - Informační systém'!J33</f>
        <v>0</v>
      </c>
      <c r="AW60" s="106">
        <f>'SO 402 - Informační systém'!J34</f>
        <v>0</v>
      </c>
      <c r="AX60" s="106">
        <f>'SO 402 - Informační systém'!J35</f>
        <v>0</v>
      </c>
      <c r="AY60" s="106">
        <f>'SO 402 - Informační systém'!J36</f>
        <v>0</v>
      </c>
      <c r="AZ60" s="106">
        <f>'SO 402 - Informační systém'!F33</f>
        <v>0</v>
      </c>
      <c r="BA60" s="106">
        <f>'SO 402 - Informační systém'!F34</f>
        <v>0</v>
      </c>
      <c r="BB60" s="106">
        <f>'SO 402 - Informační systém'!F35</f>
        <v>0</v>
      </c>
      <c r="BC60" s="106">
        <f>'SO 402 - Informační systém'!F36</f>
        <v>0</v>
      </c>
      <c r="BD60" s="108">
        <f>'SO 402 - Informační systém'!F37</f>
        <v>0</v>
      </c>
      <c r="BE60" s="7"/>
      <c r="BT60" s="109" t="s">
        <v>83</v>
      </c>
      <c r="BV60" s="109" t="s">
        <v>77</v>
      </c>
      <c r="BW60" s="109" t="s">
        <v>100</v>
      </c>
      <c r="BX60" s="109" t="s">
        <v>5</v>
      </c>
      <c r="CL60" s="109" t="s">
        <v>3</v>
      </c>
      <c r="CM60" s="109" t="s">
        <v>85</v>
      </c>
    </row>
    <row r="61" s="7" customFormat="1" ht="16.5" customHeight="1">
      <c r="A61" s="98" t="s">
        <v>79</v>
      </c>
      <c r="B61" s="99"/>
      <c r="C61" s="100"/>
      <c r="D61" s="101" t="s">
        <v>101</v>
      </c>
      <c r="E61" s="101"/>
      <c r="F61" s="101"/>
      <c r="G61" s="101"/>
      <c r="H61" s="101"/>
      <c r="I61" s="102"/>
      <c r="J61" s="101" t="s">
        <v>102</v>
      </c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3">
        <f>'SO 801 - Sadové úpravy a ...'!J30</f>
        <v>0</v>
      </c>
      <c r="AH61" s="102"/>
      <c r="AI61" s="102"/>
      <c r="AJ61" s="102"/>
      <c r="AK61" s="102"/>
      <c r="AL61" s="102"/>
      <c r="AM61" s="102"/>
      <c r="AN61" s="103">
        <f>SUM(AG61,AT61)</f>
        <v>0</v>
      </c>
      <c r="AO61" s="102"/>
      <c r="AP61" s="102"/>
      <c r="AQ61" s="104" t="s">
        <v>82</v>
      </c>
      <c r="AR61" s="99"/>
      <c r="AS61" s="105">
        <v>0</v>
      </c>
      <c r="AT61" s="106">
        <f>ROUND(SUM(AV61:AW61),2)</f>
        <v>0</v>
      </c>
      <c r="AU61" s="107">
        <f>'SO 801 - Sadové úpravy a ...'!P85</f>
        <v>0</v>
      </c>
      <c r="AV61" s="106">
        <f>'SO 801 - Sadové úpravy a ...'!J33</f>
        <v>0</v>
      </c>
      <c r="AW61" s="106">
        <f>'SO 801 - Sadové úpravy a ...'!J34</f>
        <v>0</v>
      </c>
      <c r="AX61" s="106">
        <f>'SO 801 - Sadové úpravy a ...'!J35</f>
        <v>0</v>
      </c>
      <c r="AY61" s="106">
        <f>'SO 801 - Sadové úpravy a ...'!J36</f>
        <v>0</v>
      </c>
      <c r="AZ61" s="106">
        <f>'SO 801 - Sadové úpravy a ...'!F33</f>
        <v>0</v>
      </c>
      <c r="BA61" s="106">
        <f>'SO 801 - Sadové úpravy a ...'!F34</f>
        <v>0</v>
      </c>
      <c r="BB61" s="106">
        <f>'SO 801 - Sadové úpravy a ...'!F35</f>
        <v>0</v>
      </c>
      <c r="BC61" s="106">
        <f>'SO 801 - Sadové úpravy a ...'!F36</f>
        <v>0</v>
      </c>
      <c r="BD61" s="108">
        <f>'SO 801 - Sadové úpravy a ...'!F37</f>
        <v>0</v>
      </c>
      <c r="BE61" s="7"/>
      <c r="BT61" s="109" t="s">
        <v>83</v>
      </c>
      <c r="BV61" s="109" t="s">
        <v>77</v>
      </c>
      <c r="BW61" s="109" t="s">
        <v>103</v>
      </c>
      <c r="BX61" s="109" t="s">
        <v>5</v>
      </c>
      <c r="CL61" s="109" t="s">
        <v>3</v>
      </c>
      <c r="CM61" s="109" t="s">
        <v>85</v>
      </c>
    </row>
    <row r="62" s="7" customFormat="1" ht="16.5" customHeight="1">
      <c r="A62" s="98" t="s">
        <v>79</v>
      </c>
      <c r="B62" s="99"/>
      <c r="C62" s="100"/>
      <c r="D62" s="101" t="s">
        <v>104</v>
      </c>
      <c r="E62" s="101"/>
      <c r="F62" s="101"/>
      <c r="G62" s="101"/>
      <c r="H62" s="101"/>
      <c r="I62" s="102"/>
      <c r="J62" s="101" t="s">
        <v>104</v>
      </c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3">
        <f>'VRN - VRN'!J30</f>
        <v>0</v>
      </c>
      <c r="AH62" s="102"/>
      <c r="AI62" s="102"/>
      <c r="AJ62" s="102"/>
      <c r="AK62" s="102"/>
      <c r="AL62" s="102"/>
      <c r="AM62" s="102"/>
      <c r="AN62" s="103">
        <f>SUM(AG62,AT62)</f>
        <v>0</v>
      </c>
      <c r="AO62" s="102"/>
      <c r="AP62" s="102"/>
      <c r="AQ62" s="104" t="s">
        <v>82</v>
      </c>
      <c r="AR62" s="99"/>
      <c r="AS62" s="110">
        <v>0</v>
      </c>
      <c r="AT62" s="111">
        <f>ROUND(SUM(AV62:AW62),2)</f>
        <v>0</v>
      </c>
      <c r="AU62" s="112">
        <f>'VRN - VRN'!P84</f>
        <v>0</v>
      </c>
      <c r="AV62" s="111">
        <f>'VRN - VRN'!J33</f>
        <v>0</v>
      </c>
      <c r="AW62" s="111">
        <f>'VRN - VRN'!J34</f>
        <v>0</v>
      </c>
      <c r="AX62" s="111">
        <f>'VRN - VRN'!J35</f>
        <v>0</v>
      </c>
      <c r="AY62" s="111">
        <f>'VRN - VRN'!J36</f>
        <v>0</v>
      </c>
      <c r="AZ62" s="111">
        <f>'VRN - VRN'!F33</f>
        <v>0</v>
      </c>
      <c r="BA62" s="111">
        <f>'VRN - VRN'!F34</f>
        <v>0</v>
      </c>
      <c r="BB62" s="111">
        <f>'VRN - VRN'!F35</f>
        <v>0</v>
      </c>
      <c r="BC62" s="111">
        <f>'VRN - VRN'!F36</f>
        <v>0</v>
      </c>
      <c r="BD62" s="113">
        <f>'VRN - VRN'!F37</f>
        <v>0</v>
      </c>
      <c r="BE62" s="7"/>
      <c r="BT62" s="109" t="s">
        <v>83</v>
      </c>
      <c r="BV62" s="109" t="s">
        <v>77</v>
      </c>
      <c r="BW62" s="109" t="s">
        <v>105</v>
      </c>
      <c r="BX62" s="109" t="s">
        <v>5</v>
      </c>
      <c r="CL62" s="109" t="s">
        <v>3</v>
      </c>
      <c r="CM62" s="109" t="s">
        <v>85</v>
      </c>
    </row>
    <row r="63" s="2" customFormat="1" ht="30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9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="2" customFormat="1" ht="6.96" customHeight="1">
      <c r="A64" s="38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39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</sheetData>
  <mergeCells count="70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101 - Místní komunikace'!C2" display="/"/>
    <hyperlink ref="A56" location="'SO 102 - Parkovací stání'!C2" display="/"/>
    <hyperlink ref="A57" location="'SO 103 - Chodník'!C2" display="/"/>
    <hyperlink ref="A58" location="'SO 301 - Dešťová kanalizace'!C2" display="/"/>
    <hyperlink ref="A59" location="'SO 401 - Veřejné osvětlení '!C2" display="/"/>
    <hyperlink ref="A60" location="'SO 402 - Informační systém'!C2" display="/"/>
    <hyperlink ref="A61" location="'SO 801 - Sadové úpravy a ...'!C2" display="/"/>
    <hyperlink ref="A62" location="'VRN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0" customWidth="1"/>
    <col min="2" max="2" width="1.667969" style="240" customWidth="1"/>
    <col min="3" max="4" width="5" style="240" customWidth="1"/>
    <col min="5" max="5" width="11.66016" style="240" customWidth="1"/>
    <col min="6" max="6" width="9.160156" style="240" customWidth="1"/>
    <col min="7" max="7" width="5" style="240" customWidth="1"/>
    <col min="8" max="8" width="77.83203" style="240" customWidth="1"/>
    <col min="9" max="10" width="20" style="240" customWidth="1"/>
    <col min="11" max="11" width="1.667969" style="240" customWidth="1"/>
  </cols>
  <sheetData>
    <row r="1" s="1" customFormat="1" ht="37.5" customHeight="1"/>
    <row r="2" s="1" customFormat="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="16" customFormat="1" ht="45" customHeight="1">
      <c r="B3" s="244"/>
      <c r="C3" s="245" t="s">
        <v>1256</v>
      </c>
      <c r="D3" s="245"/>
      <c r="E3" s="245"/>
      <c r="F3" s="245"/>
      <c r="G3" s="245"/>
      <c r="H3" s="245"/>
      <c r="I3" s="245"/>
      <c r="J3" s="245"/>
      <c r="K3" s="246"/>
    </row>
    <row r="4" s="1" customFormat="1" ht="25.5" customHeight="1">
      <c r="B4" s="247"/>
      <c r="C4" s="248" t="s">
        <v>1257</v>
      </c>
      <c r="D4" s="248"/>
      <c r="E4" s="248"/>
      <c r="F4" s="248"/>
      <c r="G4" s="248"/>
      <c r="H4" s="248"/>
      <c r="I4" s="248"/>
      <c r="J4" s="248"/>
      <c r="K4" s="249"/>
    </row>
    <row r="5" s="1" customFormat="1" ht="5.25" customHeight="1">
      <c r="B5" s="247"/>
      <c r="C5" s="250"/>
      <c r="D5" s="250"/>
      <c r="E5" s="250"/>
      <c r="F5" s="250"/>
      <c r="G5" s="250"/>
      <c r="H5" s="250"/>
      <c r="I5" s="250"/>
      <c r="J5" s="250"/>
      <c r="K5" s="249"/>
    </row>
    <row r="6" s="1" customFormat="1" ht="15" customHeight="1">
      <c r="B6" s="247"/>
      <c r="C6" s="251" t="s">
        <v>1258</v>
      </c>
      <c r="D6" s="251"/>
      <c r="E6" s="251"/>
      <c r="F6" s="251"/>
      <c r="G6" s="251"/>
      <c r="H6" s="251"/>
      <c r="I6" s="251"/>
      <c r="J6" s="251"/>
      <c r="K6" s="249"/>
    </row>
    <row r="7" s="1" customFormat="1" ht="15" customHeight="1">
      <c r="B7" s="252"/>
      <c r="C7" s="251" t="s">
        <v>1259</v>
      </c>
      <c r="D7" s="251"/>
      <c r="E7" s="251"/>
      <c r="F7" s="251"/>
      <c r="G7" s="251"/>
      <c r="H7" s="251"/>
      <c r="I7" s="251"/>
      <c r="J7" s="251"/>
      <c r="K7" s="249"/>
    </row>
    <row r="8" s="1" customFormat="1" ht="12.75" customHeight="1">
      <c r="B8" s="252"/>
      <c r="C8" s="251"/>
      <c r="D8" s="251"/>
      <c r="E8" s="251"/>
      <c r="F8" s="251"/>
      <c r="G8" s="251"/>
      <c r="H8" s="251"/>
      <c r="I8" s="251"/>
      <c r="J8" s="251"/>
      <c r="K8" s="249"/>
    </row>
    <row r="9" s="1" customFormat="1" ht="15" customHeight="1">
      <c r="B9" s="252"/>
      <c r="C9" s="251" t="s">
        <v>1260</v>
      </c>
      <c r="D9" s="251"/>
      <c r="E9" s="251"/>
      <c r="F9" s="251"/>
      <c r="G9" s="251"/>
      <c r="H9" s="251"/>
      <c r="I9" s="251"/>
      <c r="J9" s="251"/>
      <c r="K9" s="249"/>
    </row>
    <row r="10" s="1" customFormat="1" ht="15" customHeight="1">
      <c r="B10" s="252"/>
      <c r="C10" s="251"/>
      <c r="D10" s="251" t="s">
        <v>1261</v>
      </c>
      <c r="E10" s="251"/>
      <c r="F10" s="251"/>
      <c r="G10" s="251"/>
      <c r="H10" s="251"/>
      <c r="I10" s="251"/>
      <c r="J10" s="251"/>
      <c r="K10" s="249"/>
    </row>
    <row r="11" s="1" customFormat="1" ht="15" customHeight="1">
      <c r="B11" s="252"/>
      <c r="C11" s="253"/>
      <c r="D11" s="251" t="s">
        <v>1262</v>
      </c>
      <c r="E11" s="251"/>
      <c r="F11" s="251"/>
      <c r="G11" s="251"/>
      <c r="H11" s="251"/>
      <c r="I11" s="251"/>
      <c r="J11" s="251"/>
      <c r="K11" s="249"/>
    </row>
    <row r="12" s="1" customFormat="1" ht="15" customHeight="1">
      <c r="B12" s="252"/>
      <c r="C12" s="253"/>
      <c r="D12" s="251"/>
      <c r="E12" s="251"/>
      <c r="F12" s="251"/>
      <c r="G12" s="251"/>
      <c r="H12" s="251"/>
      <c r="I12" s="251"/>
      <c r="J12" s="251"/>
      <c r="K12" s="249"/>
    </row>
    <row r="13" s="1" customFormat="1" ht="15" customHeight="1">
      <c r="B13" s="252"/>
      <c r="C13" s="253"/>
      <c r="D13" s="254" t="s">
        <v>1263</v>
      </c>
      <c r="E13" s="251"/>
      <c r="F13" s="251"/>
      <c r="G13" s="251"/>
      <c r="H13" s="251"/>
      <c r="I13" s="251"/>
      <c r="J13" s="251"/>
      <c r="K13" s="249"/>
    </row>
    <row r="14" s="1" customFormat="1" ht="12.75" customHeight="1">
      <c r="B14" s="252"/>
      <c r="C14" s="253"/>
      <c r="D14" s="253"/>
      <c r="E14" s="253"/>
      <c r="F14" s="253"/>
      <c r="G14" s="253"/>
      <c r="H14" s="253"/>
      <c r="I14" s="253"/>
      <c r="J14" s="253"/>
      <c r="K14" s="249"/>
    </row>
    <row r="15" s="1" customFormat="1" ht="15" customHeight="1">
      <c r="B15" s="252"/>
      <c r="C15" s="253"/>
      <c r="D15" s="251" t="s">
        <v>1264</v>
      </c>
      <c r="E15" s="251"/>
      <c r="F15" s="251"/>
      <c r="G15" s="251"/>
      <c r="H15" s="251"/>
      <c r="I15" s="251"/>
      <c r="J15" s="251"/>
      <c r="K15" s="249"/>
    </row>
    <row r="16" s="1" customFormat="1" ht="15" customHeight="1">
      <c r="B16" s="252"/>
      <c r="C16" s="253"/>
      <c r="D16" s="251" t="s">
        <v>1265</v>
      </c>
      <c r="E16" s="251"/>
      <c r="F16" s="251"/>
      <c r="G16" s="251"/>
      <c r="H16" s="251"/>
      <c r="I16" s="251"/>
      <c r="J16" s="251"/>
      <c r="K16" s="249"/>
    </row>
    <row r="17" s="1" customFormat="1" ht="15" customHeight="1">
      <c r="B17" s="252"/>
      <c r="C17" s="253"/>
      <c r="D17" s="251" t="s">
        <v>1266</v>
      </c>
      <c r="E17" s="251"/>
      <c r="F17" s="251"/>
      <c r="G17" s="251"/>
      <c r="H17" s="251"/>
      <c r="I17" s="251"/>
      <c r="J17" s="251"/>
      <c r="K17" s="249"/>
    </row>
    <row r="18" s="1" customFormat="1" ht="15" customHeight="1">
      <c r="B18" s="252"/>
      <c r="C18" s="253"/>
      <c r="D18" s="253"/>
      <c r="E18" s="255" t="s">
        <v>82</v>
      </c>
      <c r="F18" s="251" t="s">
        <v>1267</v>
      </c>
      <c r="G18" s="251"/>
      <c r="H18" s="251"/>
      <c r="I18" s="251"/>
      <c r="J18" s="251"/>
      <c r="K18" s="249"/>
    </row>
    <row r="19" s="1" customFormat="1" ht="15" customHeight="1">
      <c r="B19" s="252"/>
      <c r="C19" s="253"/>
      <c r="D19" s="253"/>
      <c r="E19" s="255" t="s">
        <v>1268</v>
      </c>
      <c r="F19" s="251" t="s">
        <v>1269</v>
      </c>
      <c r="G19" s="251"/>
      <c r="H19" s="251"/>
      <c r="I19" s="251"/>
      <c r="J19" s="251"/>
      <c r="K19" s="249"/>
    </row>
    <row r="20" s="1" customFormat="1" ht="15" customHeight="1">
      <c r="B20" s="252"/>
      <c r="C20" s="253"/>
      <c r="D20" s="253"/>
      <c r="E20" s="255" t="s">
        <v>1270</v>
      </c>
      <c r="F20" s="251" t="s">
        <v>1271</v>
      </c>
      <c r="G20" s="251"/>
      <c r="H20" s="251"/>
      <c r="I20" s="251"/>
      <c r="J20" s="251"/>
      <c r="K20" s="249"/>
    </row>
    <row r="21" s="1" customFormat="1" ht="15" customHeight="1">
      <c r="B21" s="252"/>
      <c r="C21" s="253"/>
      <c r="D21" s="253"/>
      <c r="E21" s="255" t="s">
        <v>1272</v>
      </c>
      <c r="F21" s="251" t="s">
        <v>1273</v>
      </c>
      <c r="G21" s="251"/>
      <c r="H21" s="251"/>
      <c r="I21" s="251"/>
      <c r="J21" s="251"/>
      <c r="K21" s="249"/>
    </row>
    <row r="22" s="1" customFormat="1" ht="15" customHeight="1">
      <c r="B22" s="252"/>
      <c r="C22" s="253"/>
      <c r="D22" s="253"/>
      <c r="E22" s="255" t="s">
        <v>1214</v>
      </c>
      <c r="F22" s="251" t="s">
        <v>1215</v>
      </c>
      <c r="G22" s="251"/>
      <c r="H22" s="251"/>
      <c r="I22" s="251"/>
      <c r="J22" s="251"/>
      <c r="K22" s="249"/>
    </row>
    <row r="23" s="1" customFormat="1" ht="15" customHeight="1">
      <c r="B23" s="252"/>
      <c r="C23" s="253"/>
      <c r="D23" s="253"/>
      <c r="E23" s="255" t="s">
        <v>1274</v>
      </c>
      <c r="F23" s="251" t="s">
        <v>1275</v>
      </c>
      <c r="G23" s="251"/>
      <c r="H23" s="251"/>
      <c r="I23" s="251"/>
      <c r="J23" s="251"/>
      <c r="K23" s="249"/>
    </row>
    <row r="24" s="1" customFormat="1" ht="12.75" customHeight="1">
      <c r="B24" s="252"/>
      <c r="C24" s="253"/>
      <c r="D24" s="253"/>
      <c r="E24" s="253"/>
      <c r="F24" s="253"/>
      <c r="G24" s="253"/>
      <c r="H24" s="253"/>
      <c r="I24" s="253"/>
      <c r="J24" s="253"/>
      <c r="K24" s="249"/>
    </row>
    <row r="25" s="1" customFormat="1" ht="15" customHeight="1">
      <c r="B25" s="252"/>
      <c r="C25" s="251" t="s">
        <v>1276</v>
      </c>
      <c r="D25" s="251"/>
      <c r="E25" s="251"/>
      <c r="F25" s="251"/>
      <c r="G25" s="251"/>
      <c r="H25" s="251"/>
      <c r="I25" s="251"/>
      <c r="J25" s="251"/>
      <c r="K25" s="249"/>
    </row>
    <row r="26" s="1" customFormat="1" ht="15" customHeight="1">
      <c r="B26" s="252"/>
      <c r="C26" s="251" t="s">
        <v>1277</v>
      </c>
      <c r="D26" s="251"/>
      <c r="E26" s="251"/>
      <c r="F26" s="251"/>
      <c r="G26" s="251"/>
      <c r="H26" s="251"/>
      <c r="I26" s="251"/>
      <c r="J26" s="251"/>
      <c r="K26" s="249"/>
    </row>
    <row r="27" s="1" customFormat="1" ht="15" customHeight="1">
      <c r="B27" s="252"/>
      <c r="C27" s="251"/>
      <c r="D27" s="251" t="s">
        <v>1278</v>
      </c>
      <c r="E27" s="251"/>
      <c r="F27" s="251"/>
      <c r="G27" s="251"/>
      <c r="H27" s="251"/>
      <c r="I27" s="251"/>
      <c r="J27" s="251"/>
      <c r="K27" s="249"/>
    </row>
    <row r="28" s="1" customFormat="1" ht="15" customHeight="1">
      <c r="B28" s="252"/>
      <c r="C28" s="253"/>
      <c r="D28" s="251" t="s">
        <v>1279</v>
      </c>
      <c r="E28" s="251"/>
      <c r="F28" s="251"/>
      <c r="G28" s="251"/>
      <c r="H28" s="251"/>
      <c r="I28" s="251"/>
      <c r="J28" s="251"/>
      <c r="K28" s="249"/>
    </row>
    <row r="29" s="1" customFormat="1" ht="12.75" customHeight="1">
      <c r="B29" s="252"/>
      <c r="C29" s="253"/>
      <c r="D29" s="253"/>
      <c r="E29" s="253"/>
      <c r="F29" s="253"/>
      <c r="G29" s="253"/>
      <c r="H29" s="253"/>
      <c r="I29" s="253"/>
      <c r="J29" s="253"/>
      <c r="K29" s="249"/>
    </row>
    <row r="30" s="1" customFormat="1" ht="15" customHeight="1">
      <c r="B30" s="252"/>
      <c r="C30" s="253"/>
      <c r="D30" s="251" t="s">
        <v>1280</v>
      </c>
      <c r="E30" s="251"/>
      <c r="F30" s="251"/>
      <c r="G30" s="251"/>
      <c r="H30" s="251"/>
      <c r="I30" s="251"/>
      <c r="J30" s="251"/>
      <c r="K30" s="249"/>
    </row>
    <row r="31" s="1" customFormat="1" ht="15" customHeight="1">
      <c r="B31" s="252"/>
      <c r="C31" s="253"/>
      <c r="D31" s="251" t="s">
        <v>1281</v>
      </c>
      <c r="E31" s="251"/>
      <c r="F31" s="251"/>
      <c r="G31" s="251"/>
      <c r="H31" s="251"/>
      <c r="I31" s="251"/>
      <c r="J31" s="251"/>
      <c r="K31" s="249"/>
    </row>
    <row r="32" s="1" customFormat="1" ht="12.75" customHeight="1">
      <c r="B32" s="252"/>
      <c r="C32" s="253"/>
      <c r="D32" s="253"/>
      <c r="E32" s="253"/>
      <c r="F32" s="253"/>
      <c r="G32" s="253"/>
      <c r="H32" s="253"/>
      <c r="I32" s="253"/>
      <c r="J32" s="253"/>
      <c r="K32" s="249"/>
    </row>
    <row r="33" s="1" customFormat="1" ht="15" customHeight="1">
      <c r="B33" s="252"/>
      <c r="C33" s="253"/>
      <c r="D33" s="251" t="s">
        <v>1282</v>
      </c>
      <c r="E33" s="251"/>
      <c r="F33" s="251"/>
      <c r="G33" s="251"/>
      <c r="H33" s="251"/>
      <c r="I33" s="251"/>
      <c r="J33" s="251"/>
      <c r="K33" s="249"/>
    </row>
    <row r="34" s="1" customFormat="1" ht="15" customHeight="1">
      <c r="B34" s="252"/>
      <c r="C34" s="253"/>
      <c r="D34" s="251" t="s">
        <v>1283</v>
      </c>
      <c r="E34" s="251"/>
      <c r="F34" s="251"/>
      <c r="G34" s="251"/>
      <c r="H34" s="251"/>
      <c r="I34" s="251"/>
      <c r="J34" s="251"/>
      <c r="K34" s="249"/>
    </row>
    <row r="35" s="1" customFormat="1" ht="15" customHeight="1">
      <c r="B35" s="252"/>
      <c r="C35" s="253"/>
      <c r="D35" s="251" t="s">
        <v>1284</v>
      </c>
      <c r="E35" s="251"/>
      <c r="F35" s="251"/>
      <c r="G35" s="251"/>
      <c r="H35" s="251"/>
      <c r="I35" s="251"/>
      <c r="J35" s="251"/>
      <c r="K35" s="249"/>
    </row>
    <row r="36" s="1" customFormat="1" ht="15" customHeight="1">
      <c r="B36" s="252"/>
      <c r="C36" s="253"/>
      <c r="D36" s="251"/>
      <c r="E36" s="254" t="s">
        <v>127</v>
      </c>
      <c r="F36" s="251"/>
      <c r="G36" s="251" t="s">
        <v>1285</v>
      </c>
      <c r="H36" s="251"/>
      <c r="I36" s="251"/>
      <c r="J36" s="251"/>
      <c r="K36" s="249"/>
    </row>
    <row r="37" s="1" customFormat="1" ht="30.75" customHeight="1">
      <c r="B37" s="252"/>
      <c r="C37" s="253"/>
      <c r="D37" s="251"/>
      <c r="E37" s="254" t="s">
        <v>1286</v>
      </c>
      <c r="F37" s="251"/>
      <c r="G37" s="251" t="s">
        <v>1287</v>
      </c>
      <c r="H37" s="251"/>
      <c r="I37" s="251"/>
      <c r="J37" s="251"/>
      <c r="K37" s="249"/>
    </row>
    <row r="38" s="1" customFormat="1" ht="15" customHeight="1">
      <c r="B38" s="252"/>
      <c r="C38" s="253"/>
      <c r="D38" s="251"/>
      <c r="E38" s="254" t="s">
        <v>56</v>
      </c>
      <c r="F38" s="251"/>
      <c r="G38" s="251" t="s">
        <v>1288</v>
      </c>
      <c r="H38" s="251"/>
      <c r="I38" s="251"/>
      <c r="J38" s="251"/>
      <c r="K38" s="249"/>
    </row>
    <row r="39" s="1" customFormat="1" ht="15" customHeight="1">
      <c r="B39" s="252"/>
      <c r="C39" s="253"/>
      <c r="D39" s="251"/>
      <c r="E39" s="254" t="s">
        <v>57</v>
      </c>
      <c r="F39" s="251"/>
      <c r="G39" s="251" t="s">
        <v>1289</v>
      </c>
      <c r="H39" s="251"/>
      <c r="I39" s="251"/>
      <c r="J39" s="251"/>
      <c r="K39" s="249"/>
    </row>
    <row r="40" s="1" customFormat="1" ht="15" customHeight="1">
      <c r="B40" s="252"/>
      <c r="C40" s="253"/>
      <c r="D40" s="251"/>
      <c r="E40" s="254" t="s">
        <v>128</v>
      </c>
      <c r="F40" s="251"/>
      <c r="G40" s="251" t="s">
        <v>1290</v>
      </c>
      <c r="H40" s="251"/>
      <c r="I40" s="251"/>
      <c r="J40" s="251"/>
      <c r="K40" s="249"/>
    </row>
    <row r="41" s="1" customFormat="1" ht="15" customHeight="1">
      <c r="B41" s="252"/>
      <c r="C41" s="253"/>
      <c r="D41" s="251"/>
      <c r="E41" s="254" t="s">
        <v>129</v>
      </c>
      <c r="F41" s="251"/>
      <c r="G41" s="251" t="s">
        <v>1291</v>
      </c>
      <c r="H41" s="251"/>
      <c r="I41" s="251"/>
      <c r="J41" s="251"/>
      <c r="K41" s="249"/>
    </row>
    <row r="42" s="1" customFormat="1" ht="15" customHeight="1">
      <c r="B42" s="252"/>
      <c r="C42" s="253"/>
      <c r="D42" s="251"/>
      <c r="E42" s="254" t="s">
        <v>1292</v>
      </c>
      <c r="F42" s="251"/>
      <c r="G42" s="251" t="s">
        <v>1293</v>
      </c>
      <c r="H42" s="251"/>
      <c r="I42" s="251"/>
      <c r="J42" s="251"/>
      <c r="K42" s="249"/>
    </row>
    <row r="43" s="1" customFormat="1" ht="15" customHeight="1">
      <c r="B43" s="252"/>
      <c r="C43" s="253"/>
      <c r="D43" s="251"/>
      <c r="E43" s="254"/>
      <c r="F43" s="251"/>
      <c r="G43" s="251" t="s">
        <v>1294</v>
      </c>
      <c r="H43" s="251"/>
      <c r="I43" s="251"/>
      <c r="J43" s="251"/>
      <c r="K43" s="249"/>
    </row>
    <row r="44" s="1" customFormat="1" ht="15" customHeight="1">
      <c r="B44" s="252"/>
      <c r="C44" s="253"/>
      <c r="D44" s="251"/>
      <c r="E44" s="254" t="s">
        <v>1295</v>
      </c>
      <c r="F44" s="251"/>
      <c r="G44" s="251" t="s">
        <v>1296</v>
      </c>
      <c r="H44" s="251"/>
      <c r="I44" s="251"/>
      <c r="J44" s="251"/>
      <c r="K44" s="249"/>
    </row>
    <row r="45" s="1" customFormat="1" ht="15" customHeight="1">
      <c r="B45" s="252"/>
      <c r="C45" s="253"/>
      <c r="D45" s="251"/>
      <c r="E45" s="254" t="s">
        <v>131</v>
      </c>
      <c r="F45" s="251"/>
      <c r="G45" s="251" t="s">
        <v>1297</v>
      </c>
      <c r="H45" s="251"/>
      <c r="I45" s="251"/>
      <c r="J45" s="251"/>
      <c r="K45" s="249"/>
    </row>
    <row r="46" s="1" customFormat="1" ht="12.75" customHeight="1">
      <c r="B46" s="252"/>
      <c r="C46" s="253"/>
      <c r="D46" s="251"/>
      <c r="E46" s="251"/>
      <c r="F46" s="251"/>
      <c r="G46" s="251"/>
      <c r="H46" s="251"/>
      <c r="I46" s="251"/>
      <c r="J46" s="251"/>
      <c r="K46" s="249"/>
    </row>
    <row r="47" s="1" customFormat="1" ht="15" customHeight="1">
      <c r="B47" s="252"/>
      <c r="C47" s="253"/>
      <c r="D47" s="251" t="s">
        <v>1298</v>
      </c>
      <c r="E47" s="251"/>
      <c r="F47" s="251"/>
      <c r="G47" s="251"/>
      <c r="H47" s="251"/>
      <c r="I47" s="251"/>
      <c r="J47" s="251"/>
      <c r="K47" s="249"/>
    </row>
    <row r="48" s="1" customFormat="1" ht="15" customHeight="1">
      <c r="B48" s="252"/>
      <c r="C48" s="253"/>
      <c r="D48" s="253"/>
      <c r="E48" s="251" t="s">
        <v>1299</v>
      </c>
      <c r="F48" s="251"/>
      <c r="G48" s="251"/>
      <c r="H48" s="251"/>
      <c r="I48" s="251"/>
      <c r="J48" s="251"/>
      <c r="K48" s="249"/>
    </row>
    <row r="49" s="1" customFormat="1" ht="15" customHeight="1">
      <c r="B49" s="252"/>
      <c r="C49" s="253"/>
      <c r="D49" s="253"/>
      <c r="E49" s="251" t="s">
        <v>1300</v>
      </c>
      <c r="F49" s="251"/>
      <c r="G49" s="251"/>
      <c r="H49" s="251"/>
      <c r="I49" s="251"/>
      <c r="J49" s="251"/>
      <c r="K49" s="249"/>
    </row>
    <row r="50" s="1" customFormat="1" ht="15" customHeight="1">
      <c r="B50" s="252"/>
      <c r="C50" s="253"/>
      <c r="D50" s="253"/>
      <c r="E50" s="251" t="s">
        <v>1301</v>
      </c>
      <c r="F50" s="251"/>
      <c r="G50" s="251"/>
      <c r="H50" s="251"/>
      <c r="I50" s="251"/>
      <c r="J50" s="251"/>
      <c r="K50" s="249"/>
    </row>
    <row r="51" s="1" customFormat="1" ht="15" customHeight="1">
      <c r="B51" s="252"/>
      <c r="C51" s="253"/>
      <c r="D51" s="251" t="s">
        <v>1302</v>
      </c>
      <c r="E51" s="251"/>
      <c r="F51" s="251"/>
      <c r="G51" s="251"/>
      <c r="H51" s="251"/>
      <c r="I51" s="251"/>
      <c r="J51" s="251"/>
      <c r="K51" s="249"/>
    </row>
    <row r="52" s="1" customFormat="1" ht="25.5" customHeight="1">
      <c r="B52" s="247"/>
      <c r="C52" s="248" t="s">
        <v>1303</v>
      </c>
      <c r="D52" s="248"/>
      <c r="E52" s="248"/>
      <c r="F52" s="248"/>
      <c r="G52" s="248"/>
      <c r="H52" s="248"/>
      <c r="I52" s="248"/>
      <c r="J52" s="248"/>
      <c r="K52" s="249"/>
    </row>
    <row r="53" s="1" customFormat="1" ht="5.25" customHeight="1">
      <c r="B53" s="247"/>
      <c r="C53" s="250"/>
      <c r="D53" s="250"/>
      <c r="E53" s="250"/>
      <c r="F53" s="250"/>
      <c r="G53" s="250"/>
      <c r="H53" s="250"/>
      <c r="I53" s="250"/>
      <c r="J53" s="250"/>
      <c r="K53" s="249"/>
    </row>
    <row r="54" s="1" customFormat="1" ht="15" customHeight="1">
      <c r="B54" s="247"/>
      <c r="C54" s="251" t="s">
        <v>1304</v>
      </c>
      <c r="D54" s="251"/>
      <c r="E54" s="251"/>
      <c r="F54" s="251"/>
      <c r="G54" s="251"/>
      <c r="H54" s="251"/>
      <c r="I54" s="251"/>
      <c r="J54" s="251"/>
      <c r="K54" s="249"/>
    </row>
    <row r="55" s="1" customFormat="1" ht="15" customHeight="1">
      <c r="B55" s="247"/>
      <c r="C55" s="251" t="s">
        <v>1305</v>
      </c>
      <c r="D55" s="251"/>
      <c r="E55" s="251"/>
      <c r="F55" s="251"/>
      <c r="G55" s="251"/>
      <c r="H55" s="251"/>
      <c r="I55" s="251"/>
      <c r="J55" s="251"/>
      <c r="K55" s="249"/>
    </row>
    <row r="56" s="1" customFormat="1" ht="12.75" customHeight="1">
      <c r="B56" s="247"/>
      <c r="C56" s="251"/>
      <c r="D56" s="251"/>
      <c r="E56" s="251"/>
      <c r="F56" s="251"/>
      <c r="G56" s="251"/>
      <c r="H56" s="251"/>
      <c r="I56" s="251"/>
      <c r="J56" s="251"/>
      <c r="K56" s="249"/>
    </row>
    <row r="57" s="1" customFormat="1" ht="15" customHeight="1">
      <c r="B57" s="247"/>
      <c r="C57" s="251" t="s">
        <v>1306</v>
      </c>
      <c r="D57" s="251"/>
      <c r="E57" s="251"/>
      <c r="F57" s="251"/>
      <c r="G57" s="251"/>
      <c r="H57" s="251"/>
      <c r="I57" s="251"/>
      <c r="J57" s="251"/>
      <c r="K57" s="249"/>
    </row>
    <row r="58" s="1" customFormat="1" ht="15" customHeight="1">
      <c r="B58" s="247"/>
      <c r="C58" s="253"/>
      <c r="D58" s="251" t="s">
        <v>1307</v>
      </c>
      <c r="E58" s="251"/>
      <c r="F58" s="251"/>
      <c r="G58" s="251"/>
      <c r="H58" s="251"/>
      <c r="I58" s="251"/>
      <c r="J58" s="251"/>
      <c r="K58" s="249"/>
    </row>
    <row r="59" s="1" customFormat="1" ht="15" customHeight="1">
      <c r="B59" s="247"/>
      <c r="C59" s="253"/>
      <c r="D59" s="251" t="s">
        <v>1308</v>
      </c>
      <c r="E59" s="251"/>
      <c r="F59" s="251"/>
      <c r="G59" s="251"/>
      <c r="H59" s="251"/>
      <c r="I59" s="251"/>
      <c r="J59" s="251"/>
      <c r="K59" s="249"/>
    </row>
    <row r="60" s="1" customFormat="1" ht="15" customHeight="1">
      <c r="B60" s="247"/>
      <c r="C60" s="253"/>
      <c r="D60" s="251" t="s">
        <v>1309</v>
      </c>
      <c r="E60" s="251"/>
      <c r="F60" s="251"/>
      <c r="G60" s="251"/>
      <c r="H60" s="251"/>
      <c r="I60" s="251"/>
      <c r="J60" s="251"/>
      <c r="K60" s="249"/>
    </row>
    <row r="61" s="1" customFormat="1" ht="15" customHeight="1">
      <c r="B61" s="247"/>
      <c r="C61" s="253"/>
      <c r="D61" s="251" t="s">
        <v>1310</v>
      </c>
      <c r="E61" s="251"/>
      <c r="F61" s="251"/>
      <c r="G61" s="251"/>
      <c r="H61" s="251"/>
      <c r="I61" s="251"/>
      <c r="J61" s="251"/>
      <c r="K61" s="249"/>
    </row>
    <row r="62" s="1" customFormat="1" ht="15" customHeight="1">
      <c r="B62" s="247"/>
      <c r="C62" s="253"/>
      <c r="D62" s="256" t="s">
        <v>1311</v>
      </c>
      <c r="E62" s="256"/>
      <c r="F62" s="256"/>
      <c r="G62" s="256"/>
      <c r="H62" s="256"/>
      <c r="I62" s="256"/>
      <c r="J62" s="256"/>
      <c r="K62" s="249"/>
    </row>
    <row r="63" s="1" customFormat="1" ht="15" customHeight="1">
      <c r="B63" s="247"/>
      <c r="C63" s="253"/>
      <c r="D63" s="251" t="s">
        <v>1312</v>
      </c>
      <c r="E63" s="251"/>
      <c r="F63" s="251"/>
      <c r="G63" s="251"/>
      <c r="H63" s="251"/>
      <c r="I63" s="251"/>
      <c r="J63" s="251"/>
      <c r="K63" s="249"/>
    </row>
    <row r="64" s="1" customFormat="1" ht="12.75" customHeight="1">
      <c r="B64" s="247"/>
      <c r="C64" s="253"/>
      <c r="D64" s="253"/>
      <c r="E64" s="257"/>
      <c r="F64" s="253"/>
      <c r="G64" s="253"/>
      <c r="H64" s="253"/>
      <c r="I64" s="253"/>
      <c r="J64" s="253"/>
      <c r="K64" s="249"/>
    </row>
    <row r="65" s="1" customFormat="1" ht="15" customHeight="1">
      <c r="B65" s="247"/>
      <c r="C65" s="253"/>
      <c r="D65" s="251" t="s">
        <v>1313</v>
      </c>
      <c r="E65" s="251"/>
      <c r="F65" s="251"/>
      <c r="G65" s="251"/>
      <c r="H65" s="251"/>
      <c r="I65" s="251"/>
      <c r="J65" s="251"/>
      <c r="K65" s="249"/>
    </row>
    <row r="66" s="1" customFormat="1" ht="15" customHeight="1">
      <c r="B66" s="247"/>
      <c r="C66" s="253"/>
      <c r="D66" s="256" t="s">
        <v>1314</v>
      </c>
      <c r="E66" s="256"/>
      <c r="F66" s="256"/>
      <c r="G66" s="256"/>
      <c r="H66" s="256"/>
      <c r="I66" s="256"/>
      <c r="J66" s="256"/>
      <c r="K66" s="249"/>
    </row>
    <row r="67" s="1" customFormat="1" ht="15" customHeight="1">
      <c r="B67" s="247"/>
      <c r="C67" s="253"/>
      <c r="D67" s="251" t="s">
        <v>1315</v>
      </c>
      <c r="E67" s="251"/>
      <c r="F67" s="251"/>
      <c r="G67" s="251"/>
      <c r="H67" s="251"/>
      <c r="I67" s="251"/>
      <c r="J67" s="251"/>
      <c r="K67" s="249"/>
    </row>
    <row r="68" s="1" customFormat="1" ht="15" customHeight="1">
      <c r="B68" s="247"/>
      <c r="C68" s="253"/>
      <c r="D68" s="251" t="s">
        <v>1316</v>
      </c>
      <c r="E68" s="251"/>
      <c r="F68" s="251"/>
      <c r="G68" s="251"/>
      <c r="H68" s="251"/>
      <c r="I68" s="251"/>
      <c r="J68" s="251"/>
      <c r="K68" s="249"/>
    </row>
    <row r="69" s="1" customFormat="1" ht="15" customHeight="1">
      <c r="B69" s="247"/>
      <c r="C69" s="253"/>
      <c r="D69" s="251" t="s">
        <v>1317</v>
      </c>
      <c r="E69" s="251"/>
      <c r="F69" s="251"/>
      <c r="G69" s="251"/>
      <c r="H69" s="251"/>
      <c r="I69" s="251"/>
      <c r="J69" s="251"/>
      <c r="K69" s="249"/>
    </row>
    <row r="70" s="1" customFormat="1" ht="15" customHeight="1">
      <c r="B70" s="247"/>
      <c r="C70" s="253"/>
      <c r="D70" s="251" t="s">
        <v>1318</v>
      </c>
      <c r="E70" s="251"/>
      <c r="F70" s="251"/>
      <c r="G70" s="251"/>
      <c r="H70" s="251"/>
      <c r="I70" s="251"/>
      <c r="J70" s="251"/>
      <c r="K70" s="249"/>
    </row>
    <row r="71" s="1" customFormat="1" ht="12.75" customHeight="1">
      <c r="B71" s="258"/>
      <c r="C71" s="259"/>
      <c r="D71" s="259"/>
      <c r="E71" s="259"/>
      <c r="F71" s="259"/>
      <c r="G71" s="259"/>
      <c r="H71" s="259"/>
      <c r="I71" s="259"/>
      <c r="J71" s="259"/>
      <c r="K71" s="260"/>
    </row>
    <row r="72" s="1" customFormat="1" ht="18.75" customHeight="1">
      <c r="B72" s="261"/>
      <c r="C72" s="261"/>
      <c r="D72" s="261"/>
      <c r="E72" s="261"/>
      <c r="F72" s="261"/>
      <c r="G72" s="261"/>
      <c r="H72" s="261"/>
      <c r="I72" s="261"/>
      <c r="J72" s="261"/>
      <c r="K72" s="262"/>
    </row>
    <row r="73" s="1" customFormat="1" ht="18.75" customHeight="1">
      <c r="B73" s="262"/>
      <c r="C73" s="262"/>
      <c r="D73" s="262"/>
      <c r="E73" s="262"/>
      <c r="F73" s="262"/>
      <c r="G73" s="262"/>
      <c r="H73" s="262"/>
      <c r="I73" s="262"/>
      <c r="J73" s="262"/>
      <c r="K73" s="262"/>
    </row>
    <row r="74" s="1" customFormat="1" ht="7.5" customHeight="1">
      <c r="B74" s="263"/>
      <c r="C74" s="264"/>
      <c r="D74" s="264"/>
      <c r="E74" s="264"/>
      <c r="F74" s="264"/>
      <c r="G74" s="264"/>
      <c r="H74" s="264"/>
      <c r="I74" s="264"/>
      <c r="J74" s="264"/>
      <c r="K74" s="265"/>
    </row>
    <row r="75" s="1" customFormat="1" ht="45" customHeight="1">
      <c r="B75" s="266"/>
      <c r="C75" s="267" t="s">
        <v>1319</v>
      </c>
      <c r="D75" s="267"/>
      <c r="E75" s="267"/>
      <c r="F75" s="267"/>
      <c r="G75" s="267"/>
      <c r="H75" s="267"/>
      <c r="I75" s="267"/>
      <c r="J75" s="267"/>
      <c r="K75" s="268"/>
    </row>
    <row r="76" s="1" customFormat="1" ht="17.25" customHeight="1">
      <c r="B76" s="266"/>
      <c r="C76" s="269" t="s">
        <v>1320</v>
      </c>
      <c r="D76" s="269"/>
      <c r="E76" s="269"/>
      <c r="F76" s="269" t="s">
        <v>1321</v>
      </c>
      <c r="G76" s="270"/>
      <c r="H76" s="269" t="s">
        <v>57</v>
      </c>
      <c r="I76" s="269" t="s">
        <v>60</v>
      </c>
      <c r="J76" s="269" t="s">
        <v>1322</v>
      </c>
      <c r="K76" s="268"/>
    </row>
    <row r="77" s="1" customFormat="1" ht="17.25" customHeight="1">
      <c r="B77" s="266"/>
      <c r="C77" s="271" t="s">
        <v>1323</v>
      </c>
      <c r="D77" s="271"/>
      <c r="E77" s="271"/>
      <c r="F77" s="272" t="s">
        <v>1324</v>
      </c>
      <c r="G77" s="273"/>
      <c r="H77" s="271"/>
      <c r="I77" s="271"/>
      <c r="J77" s="271" t="s">
        <v>1325</v>
      </c>
      <c r="K77" s="268"/>
    </row>
    <row r="78" s="1" customFormat="1" ht="5.25" customHeight="1">
      <c r="B78" s="266"/>
      <c r="C78" s="274"/>
      <c r="D78" s="274"/>
      <c r="E78" s="274"/>
      <c r="F78" s="274"/>
      <c r="G78" s="275"/>
      <c r="H78" s="274"/>
      <c r="I78" s="274"/>
      <c r="J78" s="274"/>
      <c r="K78" s="268"/>
    </row>
    <row r="79" s="1" customFormat="1" ht="15" customHeight="1">
      <c r="B79" s="266"/>
      <c r="C79" s="254" t="s">
        <v>56</v>
      </c>
      <c r="D79" s="274"/>
      <c r="E79" s="274"/>
      <c r="F79" s="276" t="s">
        <v>1326</v>
      </c>
      <c r="G79" s="275"/>
      <c r="H79" s="254" t="s">
        <v>1327</v>
      </c>
      <c r="I79" s="254" t="s">
        <v>1328</v>
      </c>
      <c r="J79" s="254">
        <v>20</v>
      </c>
      <c r="K79" s="268"/>
    </row>
    <row r="80" s="1" customFormat="1" ht="15" customHeight="1">
      <c r="B80" s="266"/>
      <c r="C80" s="254" t="s">
        <v>1329</v>
      </c>
      <c r="D80" s="254"/>
      <c r="E80" s="254"/>
      <c r="F80" s="276" t="s">
        <v>1326</v>
      </c>
      <c r="G80" s="275"/>
      <c r="H80" s="254" t="s">
        <v>1330</v>
      </c>
      <c r="I80" s="254" t="s">
        <v>1328</v>
      </c>
      <c r="J80" s="254">
        <v>120</v>
      </c>
      <c r="K80" s="268"/>
    </row>
    <row r="81" s="1" customFormat="1" ht="15" customHeight="1">
      <c r="B81" s="277"/>
      <c r="C81" s="254" t="s">
        <v>1331</v>
      </c>
      <c r="D81" s="254"/>
      <c r="E81" s="254"/>
      <c r="F81" s="276" t="s">
        <v>1332</v>
      </c>
      <c r="G81" s="275"/>
      <c r="H81" s="254" t="s">
        <v>1333</v>
      </c>
      <c r="I81" s="254" t="s">
        <v>1328</v>
      </c>
      <c r="J81" s="254">
        <v>50</v>
      </c>
      <c r="K81" s="268"/>
    </row>
    <row r="82" s="1" customFormat="1" ht="15" customHeight="1">
      <c r="B82" s="277"/>
      <c r="C82" s="254" t="s">
        <v>1334</v>
      </c>
      <c r="D82" s="254"/>
      <c r="E82" s="254"/>
      <c r="F82" s="276" t="s">
        <v>1326</v>
      </c>
      <c r="G82" s="275"/>
      <c r="H82" s="254" t="s">
        <v>1335</v>
      </c>
      <c r="I82" s="254" t="s">
        <v>1336</v>
      </c>
      <c r="J82" s="254"/>
      <c r="K82" s="268"/>
    </row>
    <row r="83" s="1" customFormat="1" ht="15" customHeight="1">
      <c r="B83" s="277"/>
      <c r="C83" s="278" t="s">
        <v>1337</v>
      </c>
      <c r="D83" s="278"/>
      <c r="E83" s="278"/>
      <c r="F83" s="279" t="s">
        <v>1332</v>
      </c>
      <c r="G83" s="278"/>
      <c r="H83" s="278" t="s">
        <v>1338</v>
      </c>
      <c r="I83" s="278" t="s">
        <v>1328</v>
      </c>
      <c r="J83" s="278">
        <v>15</v>
      </c>
      <c r="K83" s="268"/>
    </row>
    <row r="84" s="1" customFormat="1" ht="15" customHeight="1">
      <c r="B84" s="277"/>
      <c r="C84" s="278" t="s">
        <v>1339</v>
      </c>
      <c r="D84" s="278"/>
      <c r="E84" s="278"/>
      <c r="F84" s="279" t="s">
        <v>1332</v>
      </c>
      <c r="G84" s="278"/>
      <c r="H84" s="278" t="s">
        <v>1340</v>
      </c>
      <c r="I84" s="278" t="s">
        <v>1328</v>
      </c>
      <c r="J84" s="278">
        <v>15</v>
      </c>
      <c r="K84" s="268"/>
    </row>
    <row r="85" s="1" customFormat="1" ht="15" customHeight="1">
      <c r="B85" s="277"/>
      <c r="C85" s="278" t="s">
        <v>1341</v>
      </c>
      <c r="D85" s="278"/>
      <c r="E85" s="278"/>
      <c r="F85" s="279" t="s">
        <v>1332</v>
      </c>
      <c r="G85" s="278"/>
      <c r="H85" s="278" t="s">
        <v>1342</v>
      </c>
      <c r="I85" s="278" t="s">
        <v>1328</v>
      </c>
      <c r="J85" s="278">
        <v>20</v>
      </c>
      <c r="K85" s="268"/>
    </row>
    <row r="86" s="1" customFormat="1" ht="15" customHeight="1">
      <c r="B86" s="277"/>
      <c r="C86" s="278" t="s">
        <v>1343</v>
      </c>
      <c r="D86" s="278"/>
      <c r="E86" s="278"/>
      <c r="F86" s="279" t="s">
        <v>1332</v>
      </c>
      <c r="G86" s="278"/>
      <c r="H86" s="278" t="s">
        <v>1344</v>
      </c>
      <c r="I86" s="278" t="s">
        <v>1328</v>
      </c>
      <c r="J86" s="278">
        <v>20</v>
      </c>
      <c r="K86" s="268"/>
    </row>
    <row r="87" s="1" customFormat="1" ht="15" customHeight="1">
      <c r="B87" s="277"/>
      <c r="C87" s="254" t="s">
        <v>1345</v>
      </c>
      <c r="D87" s="254"/>
      <c r="E87" s="254"/>
      <c r="F87" s="276" t="s">
        <v>1332</v>
      </c>
      <c r="G87" s="275"/>
      <c r="H87" s="254" t="s">
        <v>1346</v>
      </c>
      <c r="I87" s="254" t="s">
        <v>1328</v>
      </c>
      <c r="J87" s="254">
        <v>50</v>
      </c>
      <c r="K87" s="268"/>
    </row>
    <row r="88" s="1" customFormat="1" ht="15" customHeight="1">
      <c r="B88" s="277"/>
      <c r="C88" s="254" t="s">
        <v>1347</v>
      </c>
      <c r="D88" s="254"/>
      <c r="E88" s="254"/>
      <c r="F88" s="276" t="s">
        <v>1332</v>
      </c>
      <c r="G88" s="275"/>
      <c r="H88" s="254" t="s">
        <v>1348</v>
      </c>
      <c r="I88" s="254" t="s">
        <v>1328</v>
      </c>
      <c r="J88" s="254">
        <v>20</v>
      </c>
      <c r="K88" s="268"/>
    </row>
    <row r="89" s="1" customFormat="1" ht="15" customHeight="1">
      <c r="B89" s="277"/>
      <c r="C89" s="254" t="s">
        <v>1349</v>
      </c>
      <c r="D89" s="254"/>
      <c r="E89" s="254"/>
      <c r="F89" s="276" t="s">
        <v>1332</v>
      </c>
      <c r="G89" s="275"/>
      <c r="H89" s="254" t="s">
        <v>1350</v>
      </c>
      <c r="I89" s="254" t="s">
        <v>1328</v>
      </c>
      <c r="J89" s="254">
        <v>20</v>
      </c>
      <c r="K89" s="268"/>
    </row>
    <row r="90" s="1" customFormat="1" ht="15" customHeight="1">
      <c r="B90" s="277"/>
      <c r="C90" s="254" t="s">
        <v>1351</v>
      </c>
      <c r="D90" s="254"/>
      <c r="E90" s="254"/>
      <c r="F90" s="276" t="s">
        <v>1332</v>
      </c>
      <c r="G90" s="275"/>
      <c r="H90" s="254" t="s">
        <v>1352</v>
      </c>
      <c r="I90" s="254" t="s">
        <v>1328</v>
      </c>
      <c r="J90" s="254">
        <v>50</v>
      </c>
      <c r="K90" s="268"/>
    </row>
    <row r="91" s="1" customFormat="1" ht="15" customHeight="1">
      <c r="B91" s="277"/>
      <c r="C91" s="254" t="s">
        <v>1353</v>
      </c>
      <c r="D91" s="254"/>
      <c r="E91" s="254"/>
      <c r="F91" s="276" t="s">
        <v>1332</v>
      </c>
      <c r="G91" s="275"/>
      <c r="H91" s="254" t="s">
        <v>1353</v>
      </c>
      <c r="I91" s="254" t="s">
        <v>1328</v>
      </c>
      <c r="J91" s="254">
        <v>50</v>
      </c>
      <c r="K91" s="268"/>
    </row>
    <row r="92" s="1" customFormat="1" ht="15" customHeight="1">
      <c r="B92" s="277"/>
      <c r="C92" s="254" t="s">
        <v>1354</v>
      </c>
      <c r="D92" s="254"/>
      <c r="E92" s="254"/>
      <c r="F92" s="276" t="s">
        <v>1332</v>
      </c>
      <c r="G92" s="275"/>
      <c r="H92" s="254" t="s">
        <v>1355</v>
      </c>
      <c r="I92" s="254" t="s">
        <v>1328</v>
      </c>
      <c r="J92" s="254">
        <v>255</v>
      </c>
      <c r="K92" s="268"/>
    </row>
    <row r="93" s="1" customFormat="1" ht="15" customHeight="1">
      <c r="B93" s="277"/>
      <c r="C93" s="254" t="s">
        <v>1356</v>
      </c>
      <c r="D93" s="254"/>
      <c r="E93" s="254"/>
      <c r="F93" s="276" t="s">
        <v>1326</v>
      </c>
      <c r="G93" s="275"/>
      <c r="H93" s="254" t="s">
        <v>1357</v>
      </c>
      <c r="I93" s="254" t="s">
        <v>1358</v>
      </c>
      <c r="J93" s="254"/>
      <c r="K93" s="268"/>
    </row>
    <row r="94" s="1" customFormat="1" ht="15" customHeight="1">
      <c r="B94" s="277"/>
      <c r="C94" s="254" t="s">
        <v>1359</v>
      </c>
      <c r="D94" s="254"/>
      <c r="E94" s="254"/>
      <c r="F94" s="276" t="s">
        <v>1326</v>
      </c>
      <c r="G94" s="275"/>
      <c r="H94" s="254" t="s">
        <v>1360</v>
      </c>
      <c r="I94" s="254" t="s">
        <v>1361</v>
      </c>
      <c r="J94" s="254"/>
      <c r="K94" s="268"/>
    </row>
    <row r="95" s="1" customFormat="1" ht="15" customHeight="1">
      <c r="B95" s="277"/>
      <c r="C95" s="254" t="s">
        <v>1362</v>
      </c>
      <c r="D95" s="254"/>
      <c r="E95" s="254"/>
      <c r="F95" s="276" t="s">
        <v>1326</v>
      </c>
      <c r="G95" s="275"/>
      <c r="H95" s="254" t="s">
        <v>1362</v>
      </c>
      <c r="I95" s="254" t="s">
        <v>1361</v>
      </c>
      <c r="J95" s="254"/>
      <c r="K95" s="268"/>
    </row>
    <row r="96" s="1" customFormat="1" ht="15" customHeight="1">
      <c r="B96" s="277"/>
      <c r="C96" s="254" t="s">
        <v>41</v>
      </c>
      <c r="D96" s="254"/>
      <c r="E96" s="254"/>
      <c r="F96" s="276" t="s">
        <v>1326</v>
      </c>
      <c r="G96" s="275"/>
      <c r="H96" s="254" t="s">
        <v>1363</v>
      </c>
      <c r="I96" s="254" t="s">
        <v>1361</v>
      </c>
      <c r="J96" s="254"/>
      <c r="K96" s="268"/>
    </row>
    <row r="97" s="1" customFormat="1" ht="15" customHeight="1">
      <c r="B97" s="277"/>
      <c r="C97" s="254" t="s">
        <v>51</v>
      </c>
      <c r="D97" s="254"/>
      <c r="E97" s="254"/>
      <c r="F97" s="276" t="s">
        <v>1326</v>
      </c>
      <c r="G97" s="275"/>
      <c r="H97" s="254" t="s">
        <v>1364</v>
      </c>
      <c r="I97" s="254" t="s">
        <v>1361</v>
      </c>
      <c r="J97" s="254"/>
      <c r="K97" s="268"/>
    </row>
    <row r="98" s="1" customFormat="1" ht="15" customHeight="1">
      <c r="B98" s="280"/>
      <c r="C98" s="281"/>
      <c r="D98" s="281"/>
      <c r="E98" s="281"/>
      <c r="F98" s="281"/>
      <c r="G98" s="281"/>
      <c r="H98" s="281"/>
      <c r="I98" s="281"/>
      <c r="J98" s="281"/>
      <c r="K98" s="282"/>
    </row>
    <row r="99" s="1" customFormat="1" ht="18.7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3"/>
    </row>
    <row r="100" s="1" customFormat="1" ht="18.75" customHeight="1"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</row>
    <row r="101" s="1" customFormat="1" ht="7.5" customHeight="1">
      <c r="B101" s="263"/>
      <c r="C101" s="264"/>
      <c r="D101" s="264"/>
      <c r="E101" s="264"/>
      <c r="F101" s="264"/>
      <c r="G101" s="264"/>
      <c r="H101" s="264"/>
      <c r="I101" s="264"/>
      <c r="J101" s="264"/>
      <c r="K101" s="265"/>
    </row>
    <row r="102" s="1" customFormat="1" ht="45" customHeight="1">
      <c r="B102" s="266"/>
      <c r="C102" s="267" t="s">
        <v>1365</v>
      </c>
      <c r="D102" s="267"/>
      <c r="E102" s="267"/>
      <c r="F102" s="267"/>
      <c r="G102" s="267"/>
      <c r="H102" s="267"/>
      <c r="I102" s="267"/>
      <c r="J102" s="267"/>
      <c r="K102" s="268"/>
    </row>
    <row r="103" s="1" customFormat="1" ht="17.25" customHeight="1">
      <c r="B103" s="266"/>
      <c r="C103" s="269" t="s">
        <v>1320</v>
      </c>
      <c r="D103" s="269"/>
      <c r="E103" s="269"/>
      <c r="F103" s="269" t="s">
        <v>1321</v>
      </c>
      <c r="G103" s="270"/>
      <c r="H103" s="269" t="s">
        <v>57</v>
      </c>
      <c r="I103" s="269" t="s">
        <v>60</v>
      </c>
      <c r="J103" s="269" t="s">
        <v>1322</v>
      </c>
      <c r="K103" s="268"/>
    </row>
    <row r="104" s="1" customFormat="1" ht="17.25" customHeight="1">
      <c r="B104" s="266"/>
      <c r="C104" s="271" t="s">
        <v>1323</v>
      </c>
      <c r="D104" s="271"/>
      <c r="E104" s="271"/>
      <c r="F104" s="272" t="s">
        <v>1324</v>
      </c>
      <c r="G104" s="273"/>
      <c r="H104" s="271"/>
      <c r="I104" s="271"/>
      <c r="J104" s="271" t="s">
        <v>1325</v>
      </c>
      <c r="K104" s="268"/>
    </row>
    <row r="105" s="1" customFormat="1" ht="5.25" customHeight="1">
      <c r="B105" s="266"/>
      <c r="C105" s="269"/>
      <c r="D105" s="269"/>
      <c r="E105" s="269"/>
      <c r="F105" s="269"/>
      <c r="G105" s="285"/>
      <c r="H105" s="269"/>
      <c r="I105" s="269"/>
      <c r="J105" s="269"/>
      <c r="K105" s="268"/>
    </row>
    <row r="106" s="1" customFormat="1" ht="15" customHeight="1">
      <c r="B106" s="266"/>
      <c r="C106" s="254" t="s">
        <v>56</v>
      </c>
      <c r="D106" s="274"/>
      <c r="E106" s="274"/>
      <c r="F106" s="276" t="s">
        <v>1326</v>
      </c>
      <c r="G106" s="285"/>
      <c r="H106" s="254" t="s">
        <v>1366</v>
      </c>
      <c r="I106" s="254" t="s">
        <v>1328</v>
      </c>
      <c r="J106" s="254">
        <v>20</v>
      </c>
      <c r="K106" s="268"/>
    </row>
    <row r="107" s="1" customFormat="1" ht="15" customHeight="1">
      <c r="B107" s="266"/>
      <c r="C107" s="254" t="s">
        <v>1329</v>
      </c>
      <c r="D107" s="254"/>
      <c r="E107" s="254"/>
      <c r="F107" s="276" t="s">
        <v>1326</v>
      </c>
      <c r="G107" s="254"/>
      <c r="H107" s="254" t="s">
        <v>1366</v>
      </c>
      <c r="I107" s="254" t="s">
        <v>1328</v>
      </c>
      <c r="J107" s="254">
        <v>120</v>
      </c>
      <c r="K107" s="268"/>
    </row>
    <row r="108" s="1" customFormat="1" ht="15" customHeight="1">
      <c r="B108" s="277"/>
      <c r="C108" s="254" t="s">
        <v>1331</v>
      </c>
      <c r="D108" s="254"/>
      <c r="E108" s="254"/>
      <c r="F108" s="276" t="s">
        <v>1332</v>
      </c>
      <c r="G108" s="254"/>
      <c r="H108" s="254" t="s">
        <v>1366</v>
      </c>
      <c r="I108" s="254" t="s">
        <v>1328</v>
      </c>
      <c r="J108" s="254">
        <v>50</v>
      </c>
      <c r="K108" s="268"/>
    </row>
    <row r="109" s="1" customFormat="1" ht="15" customHeight="1">
      <c r="B109" s="277"/>
      <c r="C109" s="254" t="s">
        <v>1334</v>
      </c>
      <c r="D109" s="254"/>
      <c r="E109" s="254"/>
      <c r="F109" s="276" t="s">
        <v>1326</v>
      </c>
      <c r="G109" s="254"/>
      <c r="H109" s="254" t="s">
        <v>1366</v>
      </c>
      <c r="I109" s="254" t="s">
        <v>1336</v>
      </c>
      <c r="J109" s="254"/>
      <c r="K109" s="268"/>
    </row>
    <row r="110" s="1" customFormat="1" ht="15" customHeight="1">
      <c r="B110" s="277"/>
      <c r="C110" s="254" t="s">
        <v>1345</v>
      </c>
      <c r="D110" s="254"/>
      <c r="E110" s="254"/>
      <c r="F110" s="276" t="s">
        <v>1332</v>
      </c>
      <c r="G110" s="254"/>
      <c r="H110" s="254" t="s">
        <v>1366</v>
      </c>
      <c r="I110" s="254" t="s">
        <v>1328</v>
      </c>
      <c r="J110" s="254">
        <v>50</v>
      </c>
      <c r="K110" s="268"/>
    </row>
    <row r="111" s="1" customFormat="1" ht="15" customHeight="1">
      <c r="B111" s="277"/>
      <c r="C111" s="254" t="s">
        <v>1353</v>
      </c>
      <c r="D111" s="254"/>
      <c r="E111" s="254"/>
      <c r="F111" s="276" t="s">
        <v>1332</v>
      </c>
      <c r="G111" s="254"/>
      <c r="H111" s="254" t="s">
        <v>1366</v>
      </c>
      <c r="I111" s="254" t="s">
        <v>1328</v>
      </c>
      <c r="J111" s="254">
        <v>50</v>
      </c>
      <c r="K111" s="268"/>
    </row>
    <row r="112" s="1" customFormat="1" ht="15" customHeight="1">
      <c r="B112" s="277"/>
      <c r="C112" s="254" t="s">
        <v>1351</v>
      </c>
      <c r="D112" s="254"/>
      <c r="E112" s="254"/>
      <c r="F112" s="276" t="s">
        <v>1332</v>
      </c>
      <c r="G112" s="254"/>
      <c r="H112" s="254" t="s">
        <v>1366</v>
      </c>
      <c r="I112" s="254" t="s">
        <v>1328</v>
      </c>
      <c r="J112" s="254">
        <v>50</v>
      </c>
      <c r="K112" s="268"/>
    </row>
    <row r="113" s="1" customFormat="1" ht="15" customHeight="1">
      <c r="B113" s="277"/>
      <c r="C113" s="254" t="s">
        <v>56</v>
      </c>
      <c r="D113" s="254"/>
      <c r="E113" s="254"/>
      <c r="F113" s="276" t="s">
        <v>1326</v>
      </c>
      <c r="G113" s="254"/>
      <c r="H113" s="254" t="s">
        <v>1367</v>
      </c>
      <c r="I113" s="254" t="s">
        <v>1328</v>
      </c>
      <c r="J113" s="254">
        <v>20</v>
      </c>
      <c r="K113" s="268"/>
    </row>
    <row r="114" s="1" customFormat="1" ht="15" customHeight="1">
      <c r="B114" s="277"/>
      <c r="C114" s="254" t="s">
        <v>1368</v>
      </c>
      <c r="D114" s="254"/>
      <c r="E114" s="254"/>
      <c r="F114" s="276" t="s">
        <v>1326</v>
      </c>
      <c r="G114" s="254"/>
      <c r="H114" s="254" t="s">
        <v>1369</v>
      </c>
      <c r="I114" s="254" t="s">
        <v>1328</v>
      </c>
      <c r="J114" s="254">
        <v>120</v>
      </c>
      <c r="K114" s="268"/>
    </row>
    <row r="115" s="1" customFormat="1" ht="15" customHeight="1">
      <c r="B115" s="277"/>
      <c r="C115" s="254" t="s">
        <v>41</v>
      </c>
      <c r="D115" s="254"/>
      <c r="E115" s="254"/>
      <c r="F115" s="276" t="s">
        <v>1326</v>
      </c>
      <c r="G115" s="254"/>
      <c r="H115" s="254" t="s">
        <v>1370</v>
      </c>
      <c r="I115" s="254" t="s">
        <v>1361</v>
      </c>
      <c r="J115" s="254"/>
      <c r="K115" s="268"/>
    </row>
    <row r="116" s="1" customFormat="1" ht="15" customHeight="1">
      <c r="B116" s="277"/>
      <c r="C116" s="254" t="s">
        <v>51</v>
      </c>
      <c r="D116" s="254"/>
      <c r="E116" s="254"/>
      <c r="F116" s="276" t="s">
        <v>1326</v>
      </c>
      <c r="G116" s="254"/>
      <c r="H116" s="254" t="s">
        <v>1371</v>
      </c>
      <c r="I116" s="254" t="s">
        <v>1361</v>
      </c>
      <c r="J116" s="254"/>
      <c r="K116" s="268"/>
    </row>
    <row r="117" s="1" customFormat="1" ht="15" customHeight="1">
      <c r="B117" s="277"/>
      <c r="C117" s="254" t="s">
        <v>60</v>
      </c>
      <c r="D117" s="254"/>
      <c r="E117" s="254"/>
      <c r="F117" s="276" t="s">
        <v>1326</v>
      </c>
      <c r="G117" s="254"/>
      <c r="H117" s="254" t="s">
        <v>1372</v>
      </c>
      <c r="I117" s="254" t="s">
        <v>1373</v>
      </c>
      <c r="J117" s="254"/>
      <c r="K117" s="268"/>
    </row>
    <row r="118" s="1" customFormat="1" ht="15" customHeight="1">
      <c r="B118" s="280"/>
      <c r="C118" s="286"/>
      <c r="D118" s="286"/>
      <c r="E118" s="286"/>
      <c r="F118" s="286"/>
      <c r="G118" s="286"/>
      <c r="H118" s="286"/>
      <c r="I118" s="286"/>
      <c r="J118" s="286"/>
      <c r="K118" s="282"/>
    </row>
    <row r="119" s="1" customFormat="1" ht="18.75" customHeight="1">
      <c r="B119" s="287"/>
      <c r="C119" s="251"/>
      <c r="D119" s="251"/>
      <c r="E119" s="251"/>
      <c r="F119" s="288"/>
      <c r="G119" s="251"/>
      <c r="H119" s="251"/>
      <c r="I119" s="251"/>
      <c r="J119" s="251"/>
      <c r="K119" s="287"/>
    </row>
    <row r="120" s="1" customFormat="1" ht="18.75" customHeight="1"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</row>
    <row r="12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="1" customFormat="1" ht="45" customHeight="1">
      <c r="B122" s="292"/>
      <c r="C122" s="245" t="s">
        <v>1374</v>
      </c>
      <c r="D122" s="245"/>
      <c r="E122" s="245"/>
      <c r="F122" s="245"/>
      <c r="G122" s="245"/>
      <c r="H122" s="245"/>
      <c r="I122" s="245"/>
      <c r="J122" s="245"/>
      <c r="K122" s="293"/>
    </row>
    <row r="123" s="1" customFormat="1" ht="17.25" customHeight="1">
      <c r="B123" s="294"/>
      <c r="C123" s="269" t="s">
        <v>1320</v>
      </c>
      <c r="D123" s="269"/>
      <c r="E123" s="269"/>
      <c r="F123" s="269" t="s">
        <v>1321</v>
      </c>
      <c r="G123" s="270"/>
      <c r="H123" s="269" t="s">
        <v>57</v>
      </c>
      <c r="I123" s="269" t="s">
        <v>60</v>
      </c>
      <c r="J123" s="269" t="s">
        <v>1322</v>
      </c>
      <c r="K123" s="295"/>
    </row>
    <row r="124" s="1" customFormat="1" ht="17.25" customHeight="1">
      <c r="B124" s="294"/>
      <c r="C124" s="271" t="s">
        <v>1323</v>
      </c>
      <c r="D124" s="271"/>
      <c r="E124" s="271"/>
      <c r="F124" s="272" t="s">
        <v>1324</v>
      </c>
      <c r="G124" s="273"/>
      <c r="H124" s="271"/>
      <c r="I124" s="271"/>
      <c r="J124" s="271" t="s">
        <v>1325</v>
      </c>
      <c r="K124" s="295"/>
    </row>
    <row r="125" s="1" customFormat="1" ht="5.25" customHeight="1">
      <c r="B125" s="296"/>
      <c r="C125" s="274"/>
      <c r="D125" s="274"/>
      <c r="E125" s="274"/>
      <c r="F125" s="274"/>
      <c r="G125" s="254"/>
      <c r="H125" s="274"/>
      <c r="I125" s="274"/>
      <c r="J125" s="274"/>
      <c r="K125" s="297"/>
    </row>
    <row r="126" s="1" customFormat="1" ht="15" customHeight="1">
      <c r="B126" s="296"/>
      <c r="C126" s="254" t="s">
        <v>1329</v>
      </c>
      <c r="D126" s="274"/>
      <c r="E126" s="274"/>
      <c r="F126" s="276" t="s">
        <v>1326</v>
      </c>
      <c r="G126" s="254"/>
      <c r="H126" s="254" t="s">
        <v>1366</v>
      </c>
      <c r="I126" s="254" t="s">
        <v>1328</v>
      </c>
      <c r="J126" s="254">
        <v>120</v>
      </c>
      <c r="K126" s="298"/>
    </row>
    <row r="127" s="1" customFormat="1" ht="15" customHeight="1">
      <c r="B127" s="296"/>
      <c r="C127" s="254" t="s">
        <v>1375</v>
      </c>
      <c r="D127" s="254"/>
      <c r="E127" s="254"/>
      <c r="F127" s="276" t="s">
        <v>1326</v>
      </c>
      <c r="G127" s="254"/>
      <c r="H127" s="254" t="s">
        <v>1376</v>
      </c>
      <c r="I127" s="254" t="s">
        <v>1328</v>
      </c>
      <c r="J127" s="254" t="s">
        <v>1377</v>
      </c>
      <c r="K127" s="298"/>
    </row>
    <row r="128" s="1" customFormat="1" ht="15" customHeight="1">
      <c r="B128" s="296"/>
      <c r="C128" s="254" t="s">
        <v>1274</v>
      </c>
      <c r="D128" s="254"/>
      <c r="E128" s="254"/>
      <c r="F128" s="276" t="s">
        <v>1326</v>
      </c>
      <c r="G128" s="254"/>
      <c r="H128" s="254" t="s">
        <v>1378</v>
      </c>
      <c r="I128" s="254" t="s">
        <v>1328</v>
      </c>
      <c r="J128" s="254" t="s">
        <v>1377</v>
      </c>
      <c r="K128" s="298"/>
    </row>
    <row r="129" s="1" customFormat="1" ht="15" customHeight="1">
      <c r="B129" s="296"/>
      <c r="C129" s="254" t="s">
        <v>1337</v>
      </c>
      <c r="D129" s="254"/>
      <c r="E129" s="254"/>
      <c r="F129" s="276" t="s">
        <v>1332</v>
      </c>
      <c r="G129" s="254"/>
      <c r="H129" s="254" t="s">
        <v>1338</v>
      </c>
      <c r="I129" s="254" t="s">
        <v>1328</v>
      </c>
      <c r="J129" s="254">
        <v>15</v>
      </c>
      <c r="K129" s="298"/>
    </row>
    <row r="130" s="1" customFormat="1" ht="15" customHeight="1">
      <c r="B130" s="296"/>
      <c r="C130" s="278" t="s">
        <v>1339</v>
      </c>
      <c r="D130" s="278"/>
      <c r="E130" s="278"/>
      <c r="F130" s="279" t="s">
        <v>1332</v>
      </c>
      <c r="G130" s="278"/>
      <c r="H130" s="278" t="s">
        <v>1340</v>
      </c>
      <c r="I130" s="278" t="s">
        <v>1328</v>
      </c>
      <c r="J130" s="278">
        <v>15</v>
      </c>
      <c r="K130" s="298"/>
    </row>
    <row r="131" s="1" customFormat="1" ht="15" customHeight="1">
      <c r="B131" s="296"/>
      <c r="C131" s="278" t="s">
        <v>1341</v>
      </c>
      <c r="D131" s="278"/>
      <c r="E131" s="278"/>
      <c r="F131" s="279" t="s">
        <v>1332</v>
      </c>
      <c r="G131" s="278"/>
      <c r="H131" s="278" t="s">
        <v>1342</v>
      </c>
      <c r="I131" s="278" t="s">
        <v>1328</v>
      </c>
      <c r="J131" s="278">
        <v>20</v>
      </c>
      <c r="K131" s="298"/>
    </row>
    <row r="132" s="1" customFormat="1" ht="15" customHeight="1">
      <c r="B132" s="296"/>
      <c r="C132" s="278" t="s">
        <v>1343</v>
      </c>
      <c r="D132" s="278"/>
      <c r="E132" s="278"/>
      <c r="F132" s="279" t="s">
        <v>1332</v>
      </c>
      <c r="G132" s="278"/>
      <c r="H132" s="278" t="s">
        <v>1344</v>
      </c>
      <c r="I132" s="278" t="s">
        <v>1328</v>
      </c>
      <c r="J132" s="278">
        <v>20</v>
      </c>
      <c r="K132" s="298"/>
    </row>
    <row r="133" s="1" customFormat="1" ht="15" customHeight="1">
      <c r="B133" s="296"/>
      <c r="C133" s="254" t="s">
        <v>1331</v>
      </c>
      <c r="D133" s="254"/>
      <c r="E133" s="254"/>
      <c r="F133" s="276" t="s">
        <v>1332</v>
      </c>
      <c r="G133" s="254"/>
      <c r="H133" s="254" t="s">
        <v>1366</v>
      </c>
      <c r="I133" s="254" t="s">
        <v>1328</v>
      </c>
      <c r="J133" s="254">
        <v>50</v>
      </c>
      <c r="K133" s="298"/>
    </row>
    <row r="134" s="1" customFormat="1" ht="15" customHeight="1">
      <c r="B134" s="296"/>
      <c r="C134" s="254" t="s">
        <v>1345</v>
      </c>
      <c r="D134" s="254"/>
      <c r="E134" s="254"/>
      <c r="F134" s="276" t="s">
        <v>1332</v>
      </c>
      <c r="G134" s="254"/>
      <c r="H134" s="254" t="s">
        <v>1366</v>
      </c>
      <c r="I134" s="254" t="s">
        <v>1328</v>
      </c>
      <c r="J134" s="254">
        <v>50</v>
      </c>
      <c r="K134" s="298"/>
    </row>
    <row r="135" s="1" customFormat="1" ht="15" customHeight="1">
      <c r="B135" s="296"/>
      <c r="C135" s="254" t="s">
        <v>1351</v>
      </c>
      <c r="D135" s="254"/>
      <c r="E135" s="254"/>
      <c r="F135" s="276" t="s">
        <v>1332</v>
      </c>
      <c r="G135" s="254"/>
      <c r="H135" s="254" t="s">
        <v>1366</v>
      </c>
      <c r="I135" s="254" t="s">
        <v>1328</v>
      </c>
      <c r="J135" s="254">
        <v>50</v>
      </c>
      <c r="K135" s="298"/>
    </row>
    <row r="136" s="1" customFormat="1" ht="15" customHeight="1">
      <c r="B136" s="296"/>
      <c r="C136" s="254" t="s">
        <v>1353</v>
      </c>
      <c r="D136" s="254"/>
      <c r="E136" s="254"/>
      <c r="F136" s="276" t="s">
        <v>1332</v>
      </c>
      <c r="G136" s="254"/>
      <c r="H136" s="254" t="s">
        <v>1366</v>
      </c>
      <c r="I136" s="254" t="s">
        <v>1328</v>
      </c>
      <c r="J136" s="254">
        <v>50</v>
      </c>
      <c r="K136" s="298"/>
    </row>
    <row r="137" s="1" customFormat="1" ht="15" customHeight="1">
      <c r="B137" s="296"/>
      <c r="C137" s="254" t="s">
        <v>1354</v>
      </c>
      <c r="D137" s="254"/>
      <c r="E137" s="254"/>
      <c r="F137" s="276" t="s">
        <v>1332</v>
      </c>
      <c r="G137" s="254"/>
      <c r="H137" s="254" t="s">
        <v>1379</v>
      </c>
      <c r="I137" s="254" t="s">
        <v>1328</v>
      </c>
      <c r="J137" s="254">
        <v>255</v>
      </c>
      <c r="K137" s="298"/>
    </row>
    <row r="138" s="1" customFormat="1" ht="15" customHeight="1">
      <c r="B138" s="296"/>
      <c r="C138" s="254" t="s">
        <v>1356</v>
      </c>
      <c r="D138" s="254"/>
      <c r="E138" s="254"/>
      <c r="F138" s="276" t="s">
        <v>1326</v>
      </c>
      <c r="G138" s="254"/>
      <c r="H138" s="254" t="s">
        <v>1380</v>
      </c>
      <c r="I138" s="254" t="s">
        <v>1358</v>
      </c>
      <c r="J138" s="254"/>
      <c r="K138" s="298"/>
    </row>
    <row r="139" s="1" customFormat="1" ht="15" customHeight="1">
      <c r="B139" s="296"/>
      <c r="C139" s="254" t="s">
        <v>1359</v>
      </c>
      <c r="D139" s="254"/>
      <c r="E139" s="254"/>
      <c r="F139" s="276" t="s">
        <v>1326</v>
      </c>
      <c r="G139" s="254"/>
      <c r="H139" s="254" t="s">
        <v>1381</v>
      </c>
      <c r="I139" s="254" t="s">
        <v>1361</v>
      </c>
      <c r="J139" s="254"/>
      <c r="K139" s="298"/>
    </row>
    <row r="140" s="1" customFormat="1" ht="15" customHeight="1">
      <c r="B140" s="296"/>
      <c r="C140" s="254" t="s">
        <v>1362</v>
      </c>
      <c r="D140" s="254"/>
      <c r="E140" s="254"/>
      <c r="F140" s="276" t="s">
        <v>1326</v>
      </c>
      <c r="G140" s="254"/>
      <c r="H140" s="254" t="s">
        <v>1362</v>
      </c>
      <c r="I140" s="254" t="s">
        <v>1361</v>
      </c>
      <c r="J140" s="254"/>
      <c r="K140" s="298"/>
    </row>
    <row r="141" s="1" customFormat="1" ht="15" customHeight="1">
      <c r="B141" s="296"/>
      <c r="C141" s="254" t="s">
        <v>41</v>
      </c>
      <c r="D141" s="254"/>
      <c r="E141" s="254"/>
      <c r="F141" s="276" t="s">
        <v>1326</v>
      </c>
      <c r="G141" s="254"/>
      <c r="H141" s="254" t="s">
        <v>1382</v>
      </c>
      <c r="I141" s="254" t="s">
        <v>1361</v>
      </c>
      <c r="J141" s="254"/>
      <c r="K141" s="298"/>
    </row>
    <row r="142" s="1" customFormat="1" ht="15" customHeight="1">
      <c r="B142" s="296"/>
      <c r="C142" s="254" t="s">
        <v>1383</v>
      </c>
      <c r="D142" s="254"/>
      <c r="E142" s="254"/>
      <c r="F142" s="276" t="s">
        <v>1326</v>
      </c>
      <c r="G142" s="254"/>
      <c r="H142" s="254" t="s">
        <v>1384</v>
      </c>
      <c r="I142" s="254" t="s">
        <v>1361</v>
      </c>
      <c r="J142" s="254"/>
      <c r="K142" s="298"/>
    </row>
    <row r="143" s="1" customFormat="1" ht="15" customHeight="1">
      <c r="B143" s="299"/>
      <c r="C143" s="300"/>
      <c r="D143" s="300"/>
      <c r="E143" s="300"/>
      <c r="F143" s="300"/>
      <c r="G143" s="300"/>
      <c r="H143" s="300"/>
      <c r="I143" s="300"/>
      <c r="J143" s="300"/>
      <c r="K143" s="301"/>
    </row>
    <row r="144" s="1" customFormat="1" ht="18.75" customHeight="1">
      <c r="B144" s="251"/>
      <c r="C144" s="251"/>
      <c r="D144" s="251"/>
      <c r="E144" s="251"/>
      <c r="F144" s="288"/>
      <c r="G144" s="251"/>
      <c r="H144" s="251"/>
      <c r="I144" s="251"/>
      <c r="J144" s="251"/>
      <c r="K144" s="251"/>
    </row>
    <row r="145" s="1" customFormat="1" ht="18.75" customHeight="1"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</row>
    <row r="146" s="1" customFormat="1" ht="7.5" customHeight="1">
      <c r="B146" s="263"/>
      <c r="C146" s="264"/>
      <c r="D146" s="264"/>
      <c r="E146" s="264"/>
      <c r="F146" s="264"/>
      <c r="G146" s="264"/>
      <c r="H146" s="264"/>
      <c r="I146" s="264"/>
      <c r="J146" s="264"/>
      <c r="K146" s="265"/>
    </row>
    <row r="147" s="1" customFormat="1" ht="45" customHeight="1">
      <c r="B147" s="266"/>
      <c r="C147" s="267" t="s">
        <v>1385</v>
      </c>
      <c r="D147" s="267"/>
      <c r="E147" s="267"/>
      <c r="F147" s="267"/>
      <c r="G147" s="267"/>
      <c r="H147" s="267"/>
      <c r="I147" s="267"/>
      <c r="J147" s="267"/>
      <c r="K147" s="268"/>
    </row>
    <row r="148" s="1" customFormat="1" ht="17.25" customHeight="1">
      <c r="B148" s="266"/>
      <c r="C148" s="269" t="s">
        <v>1320</v>
      </c>
      <c r="D148" s="269"/>
      <c r="E148" s="269"/>
      <c r="F148" s="269" t="s">
        <v>1321</v>
      </c>
      <c r="G148" s="270"/>
      <c r="H148" s="269" t="s">
        <v>57</v>
      </c>
      <c r="I148" s="269" t="s">
        <v>60</v>
      </c>
      <c r="J148" s="269" t="s">
        <v>1322</v>
      </c>
      <c r="K148" s="268"/>
    </row>
    <row r="149" s="1" customFormat="1" ht="17.25" customHeight="1">
      <c r="B149" s="266"/>
      <c r="C149" s="271" t="s">
        <v>1323</v>
      </c>
      <c r="D149" s="271"/>
      <c r="E149" s="271"/>
      <c r="F149" s="272" t="s">
        <v>1324</v>
      </c>
      <c r="G149" s="273"/>
      <c r="H149" s="271"/>
      <c r="I149" s="271"/>
      <c r="J149" s="271" t="s">
        <v>1325</v>
      </c>
      <c r="K149" s="268"/>
    </row>
    <row r="150" s="1" customFormat="1" ht="5.25" customHeight="1">
      <c r="B150" s="277"/>
      <c r="C150" s="274"/>
      <c r="D150" s="274"/>
      <c r="E150" s="274"/>
      <c r="F150" s="274"/>
      <c r="G150" s="275"/>
      <c r="H150" s="274"/>
      <c r="I150" s="274"/>
      <c r="J150" s="274"/>
      <c r="K150" s="298"/>
    </row>
    <row r="151" s="1" customFormat="1" ht="15" customHeight="1">
      <c r="B151" s="277"/>
      <c r="C151" s="302" t="s">
        <v>1329</v>
      </c>
      <c r="D151" s="254"/>
      <c r="E151" s="254"/>
      <c r="F151" s="303" t="s">
        <v>1326</v>
      </c>
      <c r="G151" s="254"/>
      <c r="H151" s="302" t="s">
        <v>1366</v>
      </c>
      <c r="I151" s="302" t="s">
        <v>1328</v>
      </c>
      <c r="J151" s="302">
        <v>120</v>
      </c>
      <c r="K151" s="298"/>
    </row>
    <row r="152" s="1" customFormat="1" ht="15" customHeight="1">
      <c r="B152" s="277"/>
      <c r="C152" s="302" t="s">
        <v>1375</v>
      </c>
      <c r="D152" s="254"/>
      <c r="E152" s="254"/>
      <c r="F152" s="303" t="s">
        <v>1326</v>
      </c>
      <c r="G152" s="254"/>
      <c r="H152" s="302" t="s">
        <v>1386</v>
      </c>
      <c r="I152" s="302" t="s">
        <v>1328</v>
      </c>
      <c r="J152" s="302" t="s">
        <v>1377</v>
      </c>
      <c r="K152" s="298"/>
    </row>
    <row r="153" s="1" customFormat="1" ht="15" customHeight="1">
      <c r="B153" s="277"/>
      <c r="C153" s="302" t="s">
        <v>1274</v>
      </c>
      <c r="D153" s="254"/>
      <c r="E153" s="254"/>
      <c r="F153" s="303" t="s">
        <v>1326</v>
      </c>
      <c r="G153" s="254"/>
      <c r="H153" s="302" t="s">
        <v>1387</v>
      </c>
      <c r="I153" s="302" t="s">
        <v>1328</v>
      </c>
      <c r="J153" s="302" t="s">
        <v>1377</v>
      </c>
      <c r="K153" s="298"/>
    </row>
    <row r="154" s="1" customFormat="1" ht="15" customHeight="1">
      <c r="B154" s="277"/>
      <c r="C154" s="302" t="s">
        <v>1331</v>
      </c>
      <c r="D154" s="254"/>
      <c r="E154" s="254"/>
      <c r="F154" s="303" t="s">
        <v>1332</v>
      </c>
      <c r="G154" s="254"/>
      <c r="H154" s="302" t="s">
        <v>1366</v>
      </c>
      <c r="I154" s="302" t="s">
        <v>1328</v>
      </c>
      <c r="J154" s="302">
        <v>50</v>
      </c>
      <c r="K154" s="298"/>
    </row>
    <row r="155" s="1" customFormat="1" ht="15" customHeight="1">
      <c r="B155" s="277"/>
      <c r="C155" s="302" t="s">
        <v>1334</v>
      </c>
      <c r="D155" s="254"/>
      <c r="E155" s="254"/>
      <c r="F155" s="303" t="s">
        <v>1326</v>
      </c>
      <c r="G155" s="254"/>
      <c r="H155" s="302" t="s">
        <v>1366</v>
      </c>
      <c r="I155" s="302" t="s">
        <v>1336</v>
      </c>
      <c r="J155" s="302"/>
      <c r="K155" s="298"/>
    </row>
    <row r="156" s="1" customFormat="1" ht="15" customHeight="1">
      <c r="B156" s="277"/>
      <c r="C156" s="302" t="s">
        <v>1345</v>
      </c>
      <c r="D156" s="254"/>
      <c r="E156" s="254"/>
      <c r="F156" s="303" t="s">
        <v>1332</v>
      </c>
      <c r="G156" s="254"/>
      <c r="H156" s="302" t="s">
        <v>1366</v>
      </c>
      <c r="I156" s="302" t="s">
        <v>1328</v>
      </c>
      <c r="J156" s="302">
        <v>50</v>
      </c>
      <c r="K156" s="298"/>
    </row>
    <row r="157" s="1" customFormat="1" ht="15" customHeight="1">
      <c r="B157" s="277"/>
      <c r="C157" s="302" t="s">
        <v>1353</v>
      </c>
      <c r="D157" s="254"/>
      <c r="E157" s="254"/>
      <c r="F157" s="303" t="s">
        <v>1332</v>
      </c>
      <c r="G157" s="254"/>
      <c r="H157" s="302" t="s">
        <v>1366</v>
      </c>
      <c r="I157" s="302" t="s">
        <v>1328</v>
      </c>
      <c r="J157" s="302">
        <v>50</v>
      </c>
      <c r="K157" s="298"/>
    </row>
    <row r="158" s="1" customFormat="1" ht="15" customHeight="1">
      <c r="B158" s="277"/>
      <c r="C158" s="302" t="s">
        <v>1351</v>
      </c>
      <c r="D158" s="254"/>
      <c r="E158" s="254"/>
      <c r="F158" s="303" t="s">
        <v>1332</v>
      </c>
      <c r="G158" s="254"/>
      <c r="H158" s="302" t="s">
        <v>1366</v>
      </c>
      <c r="I158" s="302" t="s">
        <v>1328</v>
      </c>
      <c r="J158" s="302">
        <v>50</v>
      </c>
      <c r="K158" s="298"/>
    </row>
    <row r="159" s="1" customFormat="1" ht="15" customHeight="1">
      <c r="B159" s="277"/>
      <c r="C159" s="302" t="s">
        <v>111</v>
      </c>
      <c r="D159" s="254"/>
      <c r="E159" s="254"/>
      <c r="F159" s="303" t="s">
        <v>1326</v>
      </c>
      <c r="G159" s="254"/>
      <c r="H159" s="302" t="s">
        <v>1388</v>
      </c>
      <c r="I159" s="302" t="s">
        <v>1328</v>
      </c>
      <c r="J159" s="302" t="s">
        <v>1389</v>
      </c>
      <c r="K159" s="298"/>
    </row>
    <row r="160" s="1" customFormat="1" ht="15" customHeight="1">
      <c r="B160" s="277"/>
      <c r="C160" s="302" t="s">
        <v>1390</v>
      </c>
      <c r="D160" s="254"/>
      <c r="E160" s="254"/>
      <c r="F160" s="303" t="s">
        <v>1326</v>
      </c>
      <c r="G160" s="254"/>
      <c r="H160" s="302" t="s">
        <v>1391</v>
      </c>
      <c r="I160" s="302" t="s">
        <v>1361</v>
      </c>
      <c r="J160" s="302"/>
      <c r="K160" s="298"/>
    </row>
    <row r="161" s="1" customFormat="1" ht="15" customHeight="1">
      <c r="B161" s="304"/>
      <c r="C161" s="286"/>
      <c r="D161" s="286"/>
      <c r="E161" s="286"/>
      <c r="F161" s="286"/>
      <c r="G161" s="286"/>
      <c r="H161" s="286"/>
      <c r="I161" s="286"/>
      <c r="J161" s="286"/>
      <c r="K161" s="305"/>
    </row>
    <row r="162" s="1" customFormat="1" ht="18.75" customHeight="1">
      <c r="B162" s="251"/>
      <c r="C162" s="254"/>
      <c r="D162" s="254"/>
      <c r="E162" s="254"/>
      <c r="F162" s="276"/>
      <c r="G162" s="254"/>
      <c r="H162" s="254"/>
      <c r="I162" s="254"/>
      <c r="J162" s="254"/>
      <c r="K162" s="251"/>
    </row>
    <row r="163" s="1" customFormat="1" ht="18.75" customHeight="1"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</row>
    <row r="164" s="1" customFormat="1" ht="7.5" customHeight="1">
      <c r="B164" s="241"/>
      <c r="C164" s="242"/>
      <c r="D164" s="242"/>
      <c r="E164" s="242"/>
      <c r="F164" s="242"/>
      <c r="G164" s="242"/>
      <c r="H164" s="242"/>
      <c r="I164" s="242"/>
      <c r="J164" s="242"/>
      <c r="K164" s="243"/>
    </row>
    <row r="165" s="1" customFormat="1" ht="45" customHeight="1">
      <c r="B165" s="244"/>
      <c r="C165" s="245" t="s">
        <v>1392</v>
      </c>
      <c r="D165" s="245"/>
      <c r="E165" s="245"/>
      <c r="F165" s="245"/>
      <c r="G165" s="245"/>
      <c r="H165" s="245"/>
      <c r="I165" s="245"/>
      <c r="J165" s="245"/>
      <c r="K165" s="246"/>
    </row>
    <row r="166" s="1" customFormat="1" ht="17.25" customHeight="1">
      <c r="B166" s="244"/>
      <c r="C166" s="269" t="s">
        <v>1320</v>
      </c>
      <c r="D166" s="269"/>
      <c r="E166" s="269"/>
      <c r="F166" s="269" t="s">
        <v>1321</v>
      </c>
      <c r="G166" s="306"/>
      <c r="H166" s="307" t="s">
        <v>57</v>
      </c>
      <c r="I166" s="307" t="s">
        <v>60</v>
      </c>
      <c r="J166" s="269" t="s">
        <v>1322</v>
      </c>
      <c r="K166" s="246"/>
    </row>
    <row r="167" s="1" customFormat="1" ht="17.25" customHeight="1">
      <c r="B167" s="247"/>
      <c r="C167" s="271" t="s">
        <v>1323</v>
      </c>
      <c r="D167" s="271"/>
      <c r="E167" s="271"/>
      <c r="F167" s="272" t="s">
        <v>1324</v>
      </c>
      <c r="G167" s="308"/>
      <c r="H167" s="309"/>
      <c r="I167" s="309"/>
      <c r="J167" s="271" t="s">
        <v>1325</v>
      </c>
      <c r="K167" s="249"/>
    </row>
    <row r="168" s="1" customFormat="1" ht="5.25" customHeight="1">
      <c r="B168" s="277"/>
      <c r="C168" s="274"/>
      <c r="D168" s="274"/>
      <c r="E168" s="274"/>
      <c r="F168" s="274"/>
      <c r="G168" s="275"/>
      <c r="H168" s="274"/>
      <c r="I168" s="274"/>
      <c r="J168" s="274"/>
      <c r="K168" s="298"/>
    </row>
    <row r="169" s="1" customFormat="1" ht="15" customHeight="1">
      <c r="B169" s="277"/>
      <c r="C169" s="254" t="s">
        <v>1329</v>
      </c>
      <c r="D169" s="254"/>
      <c r="E169" s="254"/>
      <c r="F169" s="276" t="s">
        <v>1326</v>
      </c>
      <c r="G169" s="254"/>
      <c r="H169" s="254" t="s">
        <v>1366</v>
      </c>
      <c r="I169" s="254" t="s">
        <v>1328</v>
      </c>
      <c r="J169" s="254">
        <v>120</v>
      </c>
      <c r="K169" s="298"/>
    </row>
    <row r="170" s="1" customFormat="1" ht="15" customHeight="1">
      <c r="B170" s="277"/>
      <c r="C170" s="254" t="s">
        <v>1375</v>
      </c>
      <c r="D170" s="254"/>
      <c r="E170" s="254"/>
      <c r="F170" s="276" t="s">
        <v>1326</v>
      </c>
      <c r="G170" s="254"/>
      <c r="H170" s="254" t="s">
        <v>1376</v>
      </c>
      <c r="I170" s="254" t="s">
        <v>1328</v>
      </c>
      <c r="J170" s="254" t="s">
        <v>1377</v>
      </c>
      <c r="K170" s="298"/>
    </row>
    <row r="171" s="1" customFormat="1" ht="15" customHeight="1">
      <c r="B171" s="277"/>
      <c r="C171" s="254" t="s">
        <v>1274</v>
      </c>
      <c r="D171" s="254"/>
      <c r="E171" s="254"/>
      <c r="F171" s="276" t="s">
        <v>1326</v>
      </c>
      <c r="G171" s="254"/>
      <c r="H171" s="254" t="s">
        <v>1393</v>
      </c>
      <c r="I171" s="254" t="s">
        <v>1328</v>
      </c>
      <c r="J171" s="254" t="s">
        <v>1377</v>
      </c>
      <c r="K171" s="298"/>
    </row>
    <row r="172" s="1" customFormat="1" ht="15" customHeight="1">
      <c r="B172" s="277"/>
      <c r="C172" s="254" t="s">
        <v>1331</v>
      </c>
      <c r="D172" s="254"/>
      <c r="E172" s="254"/>
      <c r="F172" s="276" t="s">
        <v>1332</v>
      </c>
      <c r="G172" s="254"/>
      <c r="H172" s="254" t="s">
        <v>1393</v>
      </c>
      <c r="I172" s="254" t="s">
        <v>1328</v>
      </c>
      <c r="J172" s="254">
        <v>50</v>
      </c>
      <c r="K172" s="298"/>
    </row>
    <row r="173" s="1" customFormat="1" ht="15" customHeight="1">
      <c r="B173" s="277"/>
      <c r="C173" s="254" t="s">
        <v>1334</v>
      </c>
      <c r="D173" s="254"/>
      <c r="E173" s="254"/>
      <c r="F173" s="276" t="s">
        <v>1326</v>
      </c>
      <c r="G173" s="254"/>
      <c r="H173" s="254" t="s">
        <v>1393</v>
      </c>
      <c r="I173" s="254" t="s">
        <v>1336</v>
      </c>
      <c r="J173" s="254"/>
      <c r="K173" s="298"/>
    </row>
    <row r="174" s="1" customFormat="1" ht="15" customHeight="1">
      <c r="B174" s="277"/>
      <c r="C174" s="254" t="s">
        <v>1345</v>
      </c>
      <c r="D174" s="254"/>
      <c r="E174" s="254"/>
      <c r="F174" s="276" t="s">
        <v>1332</v>
      </c>
      <c r="G174" s="254"/>
      <c r="H174" s="254" t="s">
        <v>1393</v>
      </c>
      <c r="I174" s="254" t="s">
        <v>1328</v>
      </c>
      <c r="J174" s="254">
        <v>50</v>
      </c>
      <c r="K174" s="298"/>
    </row>
    <row r="175" s="1" customFormat="1" ht="15" customHeight="1">
      <c r="B175" s="277"/>
      <c r="C175" s="254" t="s">
        <v>1353</v>
      </c>
      <c r="D175" s="254"/>
      <c r="E175" s="254"/>
      <c r="F175" s="276" t="s">
        <v>1332</v>
      </c>
      <c r="G175" s="254"/>
      <c r="H175" s="254" t="s">
        <v>1393</v>
      </c>
      <c r="I175" s="254" t="s">
        <v>1328</v>
      </c>
      <c r="J175" s="254">
        <v>50</v>
      </c>
      <c r="K175" s="298"/>
    </row>
    <row r="176" s="1" customFormat="1" ht="15" customHeight="1">
      <c r="B176" s="277"/>
      <c r="C176" s="254" t="s">
        <v>1351</v>
      </c>
      <c r="D176" s="254"/>
      <c r="E176" s="254"/>
      <c r="F176" s="276" t="s">
        <v>1332</v>
      </c>
      <c r="G176" s="254"/>
      <c r="H176" s="254" t="s">
        <v>1393</v>
      </c>
      <c r="I176" s="254" t="s">
        <v>1328</v>
      </c>
      <c r="J176" s="254">
        <v>50</v>
      </c>
      <c r="K176" s="298"/>
    </row>
    <row r="177" s="1" customFormat="1" ht="15" customHeight="1">
      <c r="B177" s="277"/>
      <c r="C177" s="254" t="s">
        <v>127</v>
      </c>
      <c r="D177" s="254"/>
      <c r="E177" s="254"/>
      <c r="F177" s="276" t="s">
        <v>1326</v>
      </c>
      <c r="G177" s="254"/>
      <c r="H177" s="254" t="s">
        <v>1394</v>
      </c>
      <c r="I177" s="254" t="s">
        <v>1395</v>
      </c>
      <c r="J177" s="254"/>
      <c r="K177" s="298"/>
    </row>
    <row r="178" s="1" customFormat="1" ht="15" customHeight="1">
      <c r="B178" s="277"/>
      <c r="C178" s="254" t="s">
        <v>60</v>
      </c>
      <c r="D178" s="254"/>
      <c r="E178" s="254"/>
      <c r="F178" s="276" t="s">
        <v>1326</v>
      </c>
      <c r="G178" s="254"/>
      <c r="H178" s="254" t="s">
        <v>1396</v>
      </c>
      <c r="I178" s="254" t="s">
        <v>1397</v>
      </c>
      <c r="J178" s="254">
        <v>1</v>
      </c>
      <c r="K178" s="298"/>
    </row>
    <row r="179" s="1" customFormat="1" ht="15" customHeight="1">
      <c r="B179" s="277"/>
      <c r="C179" s="254" t="s">
        <v>56</v>
      </c>
      <c r="D179" s="254"/>
      <c r="E179" s="254"/>
      <c r="F179" s="276" t="s">
        <v>1326</v>
      </c>
      <c r="G179" s="254"/>
      <c r="H179" s="254" t="s">
        <v>1398</v>
      </c>
      <c r="I179" s="254" t="s">
        <v>1328</v>
      </c>
      <c r="J179" s="254">
        <v>20</v>
      </c>
      <c r="K179" s="298"/>
    </row>
    <row r="180" s="1" customFormat="1" ht="15" customHeight="1">
      <c r="B180" s="277"/>
      <c r="C180" s="254" t="s">
        <v>57</v>
      </c>
      <c r="D180" s="254"/>
      <c r="E180" s="254"/>
      <c r="F180" s="276" t="s">
        <v>1326</v>
      </c>
      <c r="G180" s="254"/>
      <c r="H180" s="254" t="s">
        <v>1399</v>
      </c>
      <c r="I180" s="254" t="s">
        <v>1328</v>
      </c>
      <c r="J180" s="254">
        <v>255</v>
      </c>
      <c r="K180" s="298"/>
    </row>
    <row r="181" s="1" customFormat="1" ht="15" customHeight="1">
      <c r="B181" s="277"/>
      <c r="C181" s="254" t="s">
        <v>128</v>
      </c>
      <c r="D181" s="254"/>
      <c r="E181" s="254"/>
      <c r="F181" s="276" t="s">
        <v>1326</v>
      </c>
      <c r="G181" s="254"/>
      <c r="H181" s="254" t="s">
        <v>1290</v>
      </c>
      <c r="I181" s="254" t="s">
        <v>1328</v>
      </c>
      <c r="J181" s="254">
        <v>10</v>
      </c>
      <c r="K181" s="298"/>
    </row>
    <row r="182" s="1" customFormat="1" ht="15" customHeight="1">
      <c r="B182" s="277"/>
      <c r="C182" s="254" t="s">
        <v>129</v>
      </c>
      <c r="D182" s="254"/>
      <c r="E182" s="254"/>
      <c r="F182" s="276" t="s">
        <v>1326</v>
      </c>
      <c r="G182" s="254"/>
      <c r="H182" s="254" t="s">
        <v>1400</v>
      </c>
      <c r="I182" s="254" t="s">
        <v>1361</v>
      </c>
      <c r="J182" s="254"/>
      <c r="K182" s="298"/>
    </row>
    <row r="183" s="1" customFormat="1" ht="15" customHeight="1">
      <c r="B183" s="277"/>
      <c r="C183" s="254" t="s">
        <v>1401</v>
      </c>
      <c r="D183" s="254"/>
      <c r="E183" s="254"/>
      <c r="F183" s="276" t="s">
        <v>1326</v>
      </c>
      <c r="G183" s="254"/>
      <c r="H183" s="254" t="s">
        <v>1402</v>
      </c>
      <c r="I183" s="254" t="s">
        <v>1361</v>
      </c>
      <c r="J183" s="254"/>
      <c r="K183" s="298"/>
    </row>
    <row r="184" s="1" customFormat="1" ht="15" customHeight="1">
      <c r="B184" s="277"/>
      <c r="C184" s="254" t="s">
        <v>1390</v>
      </c>
      <c r="D184" s="254"/>
      <c r="E184" s="254"/>
      <c r="F184" s="276" t="s">
        <v>1326</v>
      </c>
      <c r="G184" s="254"/>
      <c r="H184" s="254" t="s">
        <v>1403</v>
      </c>
      <c r="I184" s="254" t="s">
        <v>1361</v>
      </c>
      <c r="J184" s="254"/>
      <c r="K184" s="298"/>
    </row>
    <row r="185" s="1" customFormat="1" ht="15" customHeight="1">
      <c r="B185" s="277"/>
      <c r="C185" s="254" t="s">
        <v>131</v>
      </c>
      <c r="D185" s="254"/>
      <c r="E185" s="254"/>
      <c r="F185" s="276" t="s">
        <v>1332</v>
      </c>
      <c r="G185" s="254"/>
      <c r="H185" s="254" t="s">
        <v>1404</v>
      </c>
      <c r="I185" s="254" t="s">
        <v>1328</v>
      </c>
      <c r="J185" s="254">
        <v>50</v>
      </c>
      <c r="K185" s="298"/>
    </row>
    <row r="186" s="1" customFormat="1" ht="15" customHeight="1">
      <c r="B186" s="277"/>
      <c r="C186" s="254" t="s">
        <v>1405</v>
      </c>
      <c r="D186" s="254"/>
      <c r="E186" s="254"/>
      <c r="F186" s="276" t="s">
        <v>1332</v>
      </c>
      <c r="G186" s="254"/>
      <c r="H186" s="254" t="s">
        <v>1406</v>
      </c>
      <c r="I186" s="254" t="s">
        <v>1407</v>
      </c>
      <c r="J186" s="254"/>
      <c r="K186" s="298"/>
    </row>
    <row r="187" s="1" customFormat="1" ht="15" customHeight="1">
      <c r="B187" s="277"/>
      <c r="C187" s="254" t="s">
        <v>1408</v>
      </c>
      <c r="D187" s="254"/>
      <c r="E187" s="254"/>
      <c r="F187" s="276" t="s">
        <v>1332</v>
      </c>
      <c r="G187" s="254"/>
      <c r="H187" s="254" t="s">
        <v>1409</v>
      </c>
      <c r="I187" s="254" t="s">
        <v>1407</v>
      </c>
      <c r="J187" s="254"/>
      <c r="K187" s="298"/>
    </row>
    <row r="188" s="1" customFormat="1" ht="15" customHeight="1">
      <c r="B188" s="277"/>
      <c r="C188" s="254" t="s">
        <v>1410</v>
      </c>
      <c r="D188" s="254"/>
      <c r="E188" s="254"/>
      <c r="F188" s="276" t="s">
        <v>1332</v>
      </c>
      <c r="G188" s="254"/>
      <c r="H188" s="254" t="s">
        <v>1411</v>
      </c>
      <c r="I188" s="254" t="s">
        <v>1407</v>
      </c>
      <c r="J188" s="254"/>
      <c r="K188" s="298"/>
    </row>
    <row r="189" s="1" customFormat="1" ht="15" customHeight="1">
      <c r="B189" s="277"/>
      <c r="C189" s="310" t="s">
        <v>1412</v>
      </c>
      <c r="D189" s="254"/>
      <c r="E189" s="254"/>
      <c r="F189" s="276" t="s">
        <v>1332</v>
      </c>
      <c r="G189" s="254"/>
      <c r="H189" s="254" t="s">
        <v>1413</v>
      </c>
      <c r="I189" s="254" t="s">
        <v>1414</v>
      </c>
      <c r="J189" s="311" t="s">
        <v>1415</v>
      </c>
      <c r="K189" s="298"/>
    </row>
    <row r="190" s="1" customFormat="1" ht="15" customHeight="1">
      <c r="B190" s="277"/>
      <c r="C190" s="261" t="s">
        <v>45</v>
      </c>
      <c r="D190" s="254"/>
      <c r="E190" s="254"/>
      <c r="F190" s="276" t="s">
        <v>1326</v>
      </c>
      <c r="G190" s="254"/>
      <c r="H190" s="251" t="s">
        <v>1416</v>
      </c>
      <c r="I190" s="254" t="s">
        <v>1417</v>
      </c>
      <c r="J190" s="254"/>
      <c r="K190" s="298"/>
    </row>
    <row r="191" s="1" customFormat="1" ht="15" customHeight="1">
      <c r="B191" s="277"/>
      <c r="C191" s="261" t="s">
        <v>1418</v>
      </c>
      <c r="D191" s="254"/>
      <c r="E191" s="254"/>
      <c r="F191" s="276" t="s">
        <v>1326</v>
      </c>
      <c r="G191" s="254"/>
      <c r="H191" s="254" t="s">
        <v>1419</v>
      </c>
      <c r="I191" s="254" t="s">
        <v>1361</v>
      </c>
      <c r="J191" s="254"/>
      <c r="K191" s="298"/>
    </row>
    <row r="192" s="1" customFormat="1" ht="15" customHeight="1">
      <c r="B192" s="277"/>
      <c r="C192" s="261" t="s">
        <v>1420</v>
      </c>
      <c r="D192" s="254"/>
      <c r="E192" s="254"/>
      <c r="F192" s="276" t="s">
        <v>1326</v>
      </c>
      <c r="G192" s="254"/>
      <c r="H192" s="254" t="s">
        <v>1421</v>
      </c>
      <c r="I192" s="254" t="s">
        <v>1361</v>
      </c>
      <c r="J192" s="254"/>
      <c r="K192" s="298"/>
    </row>
    <row r="193" s="1" customFormat="1" ht="15" customHeight="1">
      <c r="B193" s="277"/>
      <c r="C193" s="261" t="s">
        <v>1422</v>
      </c>
      <c r="D193" s="254"/>
      <c r="E193" s="254"/>
      <c r="F193" s="276" t="s">
        <v>1332</v>
      </c>
      <c r="G193" s="254"/>
      <c r="H193" s="254" t="s">
        <v>1423</v>
      </c>
      <c r="I193" s="254" t="s">
        <v>1361</v>
      </c>
      <c r="J193" s="254"/>
      <c r="K193" s="298"/>
    </row>
    <row r="194" s="1" customFormat="1" ht="15" customHeight="1">
      <c r="B194" s="304"/>
      <c r="C194" s="312"/>
      <c r="D194" s="286"/>
      <c r="E194" s="286"/>
      <c r="F194" s="286"/>
      <c r="G194" s="286"/>
      <c r="H194" s="286"/>
      <c r="I194" s="286"/>
      <c r="J194" s="286"/>
      <c r="K194" s="305"/>
    </row>
    <row r="195" s="1" customFormat="1" ht="18.75" customHeight="1">
      <c r="B195" s="251"/>
      <c r="C195" s="254"/>
      <c r="D195" s="254"/>
      <c r="E195" s="254"/>
      <c r="F195" s="276"/>
      <c r="G195" s="254"/>
      <c r="H195" s="254"/>
      <c r="I195" s="254"/>
      <c r="J195" s="254"/>
      <c r="K195" s="251"/>
    </row>
    <row r="196" s="1" customFormat="1" ht="18.75" customHeight="1">
      <c r="B196" s="251"/>
      <c r="C196" s="254"/>
      <c r="D196" s="254"/>
      <c r="E196" s="254"/>
      <c r="F196" s="276"/>
      <c r="G196" s="254"/>
      <c r="H196" s="254"/>
      <c r="I196" s="254"/>
      <c r="J196" s="254"/>
      <c r="K196" s="251"/>
    </row>
    <row r="197" s="1" customFormat="1" ht="18.75" customHeight="1">
      <c r="B197" s="262"/>
      <c r="C197" s="262"/>
      <c r="D197" s="262"/>
      <c r="E197" s="262"/>
      <c r="F197" s="262"/>
      <c r="G197" s="262"/>
      <c r="H197" s="262"/>
      <c r="I197" s="262"/>
      <c r="J197" s="262"/>
      <c r="K197" s="262"/>
    </row>
    <row r="198" s="1" customFormat="1" ht="13.5">
      <c r="B198" s="241"/>
      <c r="C198" s="242"/>
      <c r="D198" s="242"/>
      <c r="E198" s="242"/>
      <c r="F198" s="242"/>
      <c r="G198" s="242"/>
      <c r="H198" s="242"/>
      <c r="I198" s="242"/>
      <c r="J198" s="242"/>
      <c r="K198" s="243"/>
    </row>
    <row r="199" s="1" customFormat="1" ht="21">
      <c r="B199" s="244"/>
      <c r="C199" s="245" t="s">
        <v>1424</v>
      </c>
      <c r="D199" s="245"/>
      <c r="E199" s="245"/>
      <c r="F199" s="245"/>
      <c r="G199" s="245"/>
      <c r="H199" s="245"/>
      <c r="I199" s="245"/>
      <c r="J199" s="245"/>
      <c r="K199" s="246"/>
    </row>
    <row r="200" s="1" customFormat="1" ht="25.5" customHeight="1">
      <c r="B200" s="244"/>
      <c r="C200" s="313" t="s">
        <v>1425</v>
      </c>
      <c r="D200" s="313"/>
      <c r="E200" s="313"/>
      <c r="F200" s="313" t="s">
        <v>1426</v>
      </c>
      <c r="G200" s="314"/>
      <c r="H200" s="313" t="s">
        <v>1427</v>
      </c>
      <c r="I200" s="313"/>
      <c r="J200" s="313"/>
      <c r="K200" s="246"/>
    </row>
    <row r="201" s="1" customFormat="1" ht="5.25" customHeight="1">
      <c r="B201" s="277"/>
      <c r="C201" s="274"/>
      <c r="D201" s="274"/>
      <c r="E201" s="274"/>
      <c r="F201" s="274"/>
      <c r="G201" s="254"/>
      <c r="H201" s="274"/>
      <c r="I201" s="274"/>
      <c r="J201" s="274"/>
      <c r="K201" s="298"/>
    </row>
    <row r="202" s="1" customFormat="1" ht="15" customHeight="1">
      <c r="B202" s="277"/>
      <c r="C202" s="254" t="s">
        <v>1417</v>
      </c>
      <c r="D202" s="254"/>
      <c r="E202" s="254"/>
      <c r="F202" s="276" t="s">
        <v>46</v>
      </c>
      <c r="G202" s="254"/>
      <c r="H202" s="254" t="s">
        <v>1428</v>
      </c>
      <c r="I202" s="254"/>
      <c r="J202" s="254"/>
      <c r="K202" s="298"/>
    </row>
    <row r="203" s="1" customFormat="1" ht="15" customHeight="1">
      <c r="B203" s="277"/>
      <c r="C203" s="283"/>
      <c r="D203" s="254"/>
      <c r="E203" s="254"/>
      <c r="F203" s="276" t="s">
        <v>47</v>
      </c>
      <c r="G203" s="254"/>
      <c r="H203" s="254" t="s">
        <v>1429</v>
      </c>
      <c r="I203" s="254"/>
      <c r="J203" s="254"/>
      <c r="K203" s="298"/>
    </row>
    <row r="204" s="1" customFormat="1" ht="15" customHeight="1">
      <c r="B204" s="277"/>
      <c r="C204" s="283"/>
      <c r="D204" s="254"/>
      <c r="E204" s="254"/>
      <c r="F204" s="276" t="s">
        <v>50</v>
      </c>
      <c r="G204" s="254"/>
      <c r="H204" s="254" t="s">
        <v>1430</v>
      </c>
      <c r="I204" s="254"/>
      <c r="J204" s="254"/>
      <c r="K204" s="298"/>
    </row>
    <row r="205" s="1" customFormat="1" ht="15" customHeight="1">
      <c r="B205" s="277"/>
      <c r="C205" s="254"/>
      <c r="D205" s="254"/>
      <c r="E205" s="254"/>
      <c r="F205" s="276" t="s">
        <v>48</v>
      </c>
      <c r="G205" s="254"/>
      <c r="H205" s="254" t="s">
        <v>1431</v>
      </c>
      <c r="I205" s="254"/>
      <c r="J205" s="254"/>
      <c r="K205" s="298"/>
    </row>
    <row r="206" s="1" customFormat="1" ht="15" customHeight="1">
      <c r="B206" s="277"/>
      <c r="C206" s="254"/>
      <c r="D206" s="254"/>
      <c r="E206" s="254"/>
      <c r="F206" s="276" t="s">
        <v>49</v>
      </c>
      <c r="G206" s="254"/>
      <c r="H206" s="254" t="s">
        <v>1432</v>
      </c>
      <c r="I206" s="254"/>
      <c r="J206" s="254"/>
      <c r="K206" s="298"/>
    </row>
    <row r="207" s="1" customFormat="1" ht="15" customHeight="1">
      <c r="B207" s="277"/>
      <c r="C207" s="254"/>
      <c r="D207" s="254"/>
      <c r="E207" s="254"/>
      <c r="F207" s="276"/>
      <c r="G207" s="254"/>
      <c r="H207" s="254"/>
      <c r="I207" s="254"/>
      <c r="J207" s="254"/>
      <c r="K207" s="298"/>
    </row>
    <row r="208" s="1" customFormat="1" ht="15" customHeight="1">
      <c r="B208" s="277"/>
      <c r="C208" s="254" t="s">
        <v>1373</v>
      </c>
      <c r="D208" s="254"/>
      <c r="E208" s="254"/>
      <c r="F208" s="276" t="s">
        <v>82</v>
      </c>
      <c r="G208" s="254"/>
      <c r="H208" s="254" t="s">
        <v>1433</v>
      </c>
      <c r="I208" s="254"/>
      <c r="J208" s="254"/>
      <c r="K208" s="298"/>
    </row>
    <row r="209" s="1" customFormat="1" ht="15" customHeight="1">
      <c r="B209" s="277"/>
      <c r="C209" s="283"/>
      <c r="D209" s="254"/>
      <c r="E209" s="254"/>
      <c r="F209" s="276" t="s">
        <v>1270</v>
      </c>
      <c r="G209" s="254"/>
      <c r="H209" s="254" t="s">
        <v>1271</v>
      </c>
      <c r="I209" s="254"/>
      <c r="J209" s="254"/>
      <c r="K209" s="298"/>
    </row>
    <row r="210" s="1" customFormat="1" ht="15" customHeight="1">
      <c r="B210" s="277"/>
      <c r="C210" s="254"/>
      <c r="D210" s="254"/>
      <c r="E210" s="254"/>
      <c r="F210" s="276" t="s">
        <v>1268</v>
      </c>
      <c r="G210" s="254"/>
      <c r="H210" s="254" t="s">
        <v>1434</v>
      </c>
      <c r="I210" s="254"/>
      <c r="J210" s="254"/>
      <c r="K210" s="298"/>
    </row>
    <row r="211" s="1" customFormat="1" ht="15" customHeight="1">
      <c r="B211" s="315"/>
      <c r="C211" s="283"/>
      <c r="D211" s="283"/>
      <c r="E211" s="283"/>
      <c r="F211" s="276" t="s">
        <v>1272</v>
      </c>
      <c r="G211" s="261"/>
      <c r="H211" s="302" t="s">
        <v>1273</v>
      </c>
      <c r="I211" s="302"/>
      <c r="J211" s="302"/>
      <c r="K211" s="316"/>
    </row>
    <row r="212" s="1" customFormat="1" ht="15" customHeight="1">
      <c r="B212" s="315"/>
      <c r="C212" s="283"/>
      <c r="D212" s="283"/>
      <c r="E212" s="283"/>
      <c r="F212" s="276" t="s">
        <v>1214</v>
      </c>
      <c r="G212" s="261"/>
      <c r="H212" s="302" t="s">
        <v>1217</v>
      </c>
      <c r="I212" s="302"/>
      <c r="J212" s="302"/>
      <c r="K212" s="316"/>
    </row>
    <row r="213" s="1" customFormat="1" ht="15" customHeight="1">
      <c r="B213" s="315"/>
      <c r="C213" s="283"/>
      <c r="D213" s="283"/>
      <c r="E213" s="283"/>
      <c r="F213" s="317"/>
      <c r="G213" s="261"/>
      <c r="H213" s="318"/>
      <c r="I213" s="318"/>
      <c r="J213" s="318"/>
      <c r="K213" s="316"/>
    </row>
    <row r="214" s="1" customFormat="1" ht="15" customHeight="1">
      <c r="B214" s="315"/>
      <c r="C214" s="254" t="s">
        <v>1397</v>
      </c>
      <c r="D214" s="283"/>
      <c r="E214" s="283"/>
      <c r="F214" s="276">
        <v>1</v>
      </c>
      <c r="G214" s="261"/>
      <c r="H214" s="302" t="s">
        <v>1435</v>
      </c>
      <c r="I214" s="302"/>
      <c r="J214" s="302"/>
      <c r="K214" s="316"/>
    </row>
    <row r="215" s="1" customFormat="1" ht="15" customHeight="1">
      <c r="B215" s="315"/>
      <c r="C215" s="283"/>
      <c r="D215" s="283"/>
      <c r="E215" s="283"/>
      <c r="F215" s="276">
        <v>2</v>
      </c>
      <c r="G215" s="261"/>
      <c r="H215" s="302" t="s">
        <v>1436</v>
      </c>
      <c r="I215" s="302"/>
      <c r="J215" s="302"/>
      <c r="K215" s="316"/>
    </row>
    <row r="216" s="1" customFormat="1" ht="15" customHeight="1">
      <c r="B216" s="315"/>
      <c r="C216" s="283"/>
      <c r="D216" s="283"/>
      <c r="E216" s="283"/>
      <c r="F216" s="276">
        <v>3</v>
      </c>
      <c r="G216" s="261"/>
      <c r="H216" s="302" t="s">
        <v>1437</v>
      </c>
      <c r="I216" s="302"/>
      <c r="J216" s="302"/>
      <c r="K216" s="316"/>
    </row>
    <row r="217" s="1" customFormat="1" ht="15" customHeight="1">
      <c r="B217" s="315"/>
      <c r="C217" s="283"/>
      <c r="D217" s="283"/>
      <c r="E217" s="283"/>
      <c r="F217" s="276">
        <v>4</v>
      </c>
      <c r="G217" s="261"/>
      <c r="H217" s="302" t="s">
        <v>1438</v>
      </c>
      <c r="I217" s="302"/>
      <c r="J217" s="302"/>
      <c r="K217" s="316"/>
    </row>
    <row r="218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108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ROUND(J91,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ROUND((SUM(BE91:BE185)),  2)</f>
        <v>0</v>
      </c>
      <c r="G33" s="38"/>
      <c r="H33" s="38"/>
      <c r="I33" s="130">
        <v>0.20999999999999999</v>
      </c>
      <c r="J33" s="129">
        <f>ROUND(((SUM(BE91:BE185))*I33),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ROUND((SUM(BF91:BF185)),  2)</f>
        <v>0</v>
      </c>
      <c r="G34" s="38"/>
      <c r="H34" s="38"/>
      <c r="I34" s="130">
        <v>0.14999999999999999</v>
      </c>
      <c r="J34" s="129">
        <f>ROUND(((SUM(BF91:BF185))*I34),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ROUND((SUM(BG91:BG185)),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ROUND((SUM(BH91:BH185)),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ROUND((SUM(BI91:BI185)),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 101 - Místní komunikace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J91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J92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J93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J123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117</v>
      </c>
      <c r="E63" s="151"/>
      <c r="F63" s="151"/>
      <c r="G63" s="151"/>
      <c r="H63" s="151"/>
      <c r="I63" s="152"/>
      <c r="J63" s="153">
        <f>J128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118</v>
      </c>
      <c r="E64" s="151"/>
      <c r="F64" s="151"/>
      <c r="G64" s="151"/>
      <c r="H64" s="151"/>
      <c r="I64" s="152"/>
      <c r="J64" s="153">
        <f>J151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119</v>
      </c>
      <c r="E65" s="151"/>
      <c r="F65" s="151"/>
      <c r="G65" s="151"/>
      <c r="H65" s="151"/>
      <c r="I65" s="152"/>
      <c r="J65" s="153">
        <f>J154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9"/>
      <c r="C66" s="10"/>
      <c r="D66" s="150" t="s">
        <v>120</v>
      </c>
      <c r="E66" s="151"/>
      <c r="F66" s="151"/>
      <c r="G66" s="151"/>
      <c r="H66" s="151"/>
      <c r="I66" s="152"/>
      <c r="J66" s="153">
        <f>J168</f>
        <v>0</v>
      </c>
      <c r="K66" s="10"/>
      <c r="L66" s="14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9"/>
      <c r="C67" s="10"/>
      <c r="D67" s="150" t="s">
        <v>121</v>
      </c>
      <c r="E67" s="151"/>
      <c r="F67" s="151"/>
      <c r="G67" s="151"/>
      <c r="H67" s="151"/>
      <c r="I67" s="152"/>
      <c r="J67" s="153">
        <f>J174</f>
        <v>0</v>
      </c>
      <c r="K67" s="10"/>
      <c r="L67" s="14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44"/>
      <c r="C68" s="9"/>
      <c r="D68" s="145" t="s">
        <v>122</v>
      </c>
      <c r="E68" s="146"/>
      <c r="F68" s="146"/>
      <c r="G68" s="146"/>
      <c r="H68" s="146"/>
      <c r="I68" s="147"/>
      <c r="J68" s="148">
        <f>J178</f>
        <v>0</v>
      </c>
      <c r="K68" s="9"/>
      <c r="L68" s="14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49"/>
      <c r="C69" s="10"/>
      <c r="D69" s="150" t="s">
        <v>123</v>
      </c>
      <c r="E69" s="151"/>
      <c r="F69" s="151"/>
      <c r="G69" s="151"/>
      <c r="H69" s="151"/>
      <c r="I69" s="152"/>
      <c r="J69" s="153">
        <f>J179</f>
        <v>0</v>
      </c>
      <c r="K69" s="10"/>
      <c r="L69" s="14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44"/>
      <c r="C70" s="9"/>
      <c r="D70" s="145" t="s">
        <v>124</v>
      </c>
      <c r="E70" s="146"/>
      <c r="F70" s="146"/>
      <c r="G70" s="146"/>
      <c r="H70" s="146"/>
      <c r="I70" s="147"/>
      <c r="J70" s="148">
        <f>J182</f>
        <v>0</v>
      </c>
      <c r="K70" s="9"/>
      <c r="L70" s="14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49"/>
      <c r="C71" s="10"/>
      <c r="D71" s="150" t="s">
        <v>125</v>
      </c>
      <c r="E71" s="151"/>
      <c r="F71" s="151"/>
      <c r="G71" s="151"/>
      <c r="H71" s="151"/>
      <c r="I71" s="152"/>
      <c r="J71" s="153">
        <f>J183</f>
        <v>0</v>
      </c>
      <c r="K71" s="10"/>
      <c r="L71" s="14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8"/>
      <c r="B72" s="39"/>
      <c r="C72" s="38"/>
      <c r="D72" s="38"/>
      <c r="E72" s="38"/>
      <c r="F72" s="38"/>
      <c r="G72" s="38"/>
      <c r="H72" s="38"/>
      <c r="I72" s="118"/>
      <c r="J72" s="38"/>
      <c r="K72" s="38"/>
      <c r="L72" s="119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55"/>
      <c r="C73" s="56"/>
      <c r="D73" s="56"/>
      <c r="E73" s="56"/>
      <c r="F73" s="56"/>
      <c r="G73" s="56"/>
      <c r="H73" s="56"/>
      <c r="I73" s="138"/>
      <c r="J73" s="56"/>
      <c r="K73" s="56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7" s="2" customFormat="1" ht="6.96" customHeight="1">
      <c r="A77" s="38"/>
      <c r="B77" s="57"/>
      <c r="C77" s="58"/>
      <c r="D77" s="58"/>
      <c r="E77" s="58"/>
      <c r="F77" s="58"/>
      <c r="G77" s="58"/>
      <c r="H77" s="58"/>
      <c r="I77" s="139"/>
      <c r="J77" s="58"/>
      <c r="K77" s="5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4.96" customHeight="1">
      <c r="A78" s="38"/>
      <c r="B78" s="39"/>
      <c r="C78" s="23" t="s">
        <v>126</v>
      </c>
      <c r="D78" s="38"/>
      <c r="E78" s="38"/>
      <c r="F78" s="38"/>
      <c r="G78" s="38"/>
      <c r="H78" s="38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38"/>
      <c r="D79" s="38"/>
      <c r="E79" s="38"/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17</v>
      </c>
      <c r="D80" s="38"/>
      <c r="E80" s="38"/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38"/>
      <c r="D81" s="38"/>
      <c r="E81" s="117" t="str">
        <f>E7</f>
        <v>Parkoviště P+R Na Podole, Beroun</v>
      </c>
      <c r="F81" s="32"/>
      <c r="G81" s="32"/>
      <c r="H81" s="32"/>
      <c r="I81" s="118"/>
      <c r="J81" s="38"/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107</v>
      </c>
      <c r="D82" s="38"/>
      <c r="E82" s="38"/>
      <c r="F82" s="38"/>
      <c r="G82" s="38"/>
      <c r="H82" s="38"/>
      <c r="I82" s="118"/>
      <c r="J82" s="38"/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38"/>
      <c r="D83" s="38"/>
      <c r="E83" s="62" t="str">
        <f>E9</f>
        <v>SO 101 - Místní komunikace</v>
      </c>
      <c r="F83" s="38"/>
      <c r="G83" s="38"/>
      <c r="H83" s="38"/>
      <c r="I83" s="118"/>
      <c r="J83" s="38"/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38"/>
      <c r="D84" s="38"/>
      <c r="E84" s="38"/>
      <c r="F84" s="38"/>
      <c r="G84" s="38"/>
      <c r="H84" s="38"/>
      <c r="I84" s="118"/>
      <c r="J84" s="38"/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38"/>
      <c r="E85" s="38"/>
      <c r="F85" s="27" t="str">
        <f>F12</f>
        <v>Beroun</v>
      </c>
      <c r="G85" s="38"/>
      <c r="H85" s="38"/>
      <c r="I85" s="120" t="s">
        <v>23</v>
      </c>
      <c r="J85" s="64" t="str">
        <f>IF(J12="","",J12)</f>
        <v>10. 7. 2019</v>
      </c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118"/>
      <c r="J86" s="38"/>
      <c r="K86" s="38"/>
      <c r="L86" s="11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40.05" customHeight="1">
      <c r="A87" s="38"/>
      <c r="B87" s="39"/>
      <c r="C87" s="32" t="s">
        <v>25</v>
      </c>
      <c r="D87" s="38"/>
      <c r="E87" s="38"/>
      <c r="F87" s="27" t="str">
        <f>E15</f>
        <v>Město Beroun, Husovo nám. 68, 266 01 Beroun</v>
      </c>
      <c r="G87" s="38"/>
      <c r="H87" s="38"/>
      <c r="I87" s="120" t="s">
        <v>32</v>
      </c>
      <c r="J87" s="36" t="str">
        <f>E21</f>
        <v>Ing. arch. Martin Jirovský, Ph. D., MBA</v>
      </c>
      <c r="K87" s="38"/>
      <c r="L87" s="11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30</v>
      </c>
      <c r="D88" s="38"/>
      <c r="E88" s="38"/>
      <c r="F88" s="27" t="str">
        <f>IF(E18="","",E18)</f>
        <v>Vyplň údaj</v>
      </c>
      <c r="G88" s="38"/>
      <c r="H88" s="38"/>
      <c r="I88" s="120" t="s">
        <v>36</v>
      </c>
      <c r="J88" s="36" t="str">
        <f>E24</f>
        <v>Ing. Hana Frčková</v>
      </c>
      <c r="K88" s="38"/>
      <c r="L88" s="11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38"/>
      <c r="D89" s="38"/>
      <c r="E89" s="38"/>
      <c r="F89" s="38"/>
      <c r="G89" s="38"/>
      <c r="H89" s="38"/>
      <c r="I89" s="118"/>
      <c r="J89" s="38"/>
      <c r="K89" s="38"/>
      <c r="L89" s="11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54"/>
      <c r="B90" s="155"/>
      <c r="C90" s="156" t="s">
        <v>127</v>
      </c>
      <c r="D90" s="157" t="s">
        <v>60</v>
      </c>
      <c r="E90" s="157" t="s">
        <v>56</v>
      </c>
      <c r="F90" s="157" t="s">
        <v>57</v>
      </c>
      <c r="G90" s="157" t="s">
        <v>128</v>
      </c>
      <c r="H90" s="157" t="s">
        <v>129</v>
      </c>
      <c r="I90" s="158" t="s">
        <v>130</v>
      </c>
      <c r="J90" s="157" t="s">
        <v>112</v>
      </c>
      <c r="K90" s="159" t="s">
        <v>131</v>
      </c>
      <c r="L90" s="160"/>
      <c r="M90" s="80" t="s">
        <v>3</v>
      </c>
      <c r="N90" s="81" t="s">
        <v>45</v>
      </c>
      <c r="O90" s="81" t="s">
        <v>132</v>
      </c>
      <c r="P90" s="81" t="s">
        <v>133</v>
      </c>
      <c r="Q90" s="81" t="s">
        <v>134</v>
      </c>
      <c r="R90" s="81" t="s">
        <v>135</v>
      </c>
      <c r="S90" s="81" t="s">
        <v>136</v>
      </c>
      <c r="T90" s="82" t="s">
        <v>137</v>
      </c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</row>
    <row r="91" s="2" customFormat="1" ht="22.8" customHeight="1">
      <c r="A91" s="38"/>
      <c r="B91" s="39"/>
      <c r="C91" s="87" t="s">
        <v>138</v>
      </c>
      <c r="D91" s="38"/>
      <c r="E91" s="38"/>
      <c r="F91" s="38"/>
      <c r="G91" s="38"/>
      <c r="H91" s="38"/>
      <c r="I91" s="118"/>
      <c r="J91" s="161">
        <f>BK91</f>
        <v>0</v>
      </c>
      <c r="K91" s="38"/>
      <c r="L91" s="39"/>
      <c r="M91" s="83"/>
      <c r="N91" s="68"/>
      <c r="O91" s="84"/>
      <c r="P91" s="162">
        <f>P92+P178+P182</f>
        <v>0</v>
      </c>
      <c r="Q91" s="84"/>
      <c r="R91" s="162">
        <f>R92+R178+R182</f>
        <v>40.873579100000001</v>
      </c>
      <c r="S91" s="84"/>
      <c r="T91" s="163">
        <f>T92+T178+T182</f>
        <v>158.33099999999999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9" t="s">
        <v>74</v>
      </c>
      <c r="AU91" s="19" t="s">
        <v>113</v>
      </c>
      <c r="BK91" s="164">
        <f>BK92+BK178+BK182</f>
        <v>0</v>
      </c>
    </row>
    <row r="92" s="12" customFormat="1" ht="25.92" customHeight="1">
      <c r="A92" s="12"/>
      <c r="B92" s="165"/>
      <c r="C92" s="12"/>
      <c r="D92" s="166" t="s">
        <v>74</v>
      </c>
      <c r="E92" s="167" t="s">
        <v>139</v>
      </c>
      <c r="F92" s="167" t="s">
        <v>140</v>
      </c>
      <c r="G92" s="12"/>
      <c r="H92" s="12"/>
      <c r="I92" s="168"/>
      <c r="J92" s="169">
        <f>BK92</f>
        <v>0</v>
      </c>
      <c r="K92" s="12"/>
      <c r="L92" s="165"/>
      <c r="M92" s="170"/>
      <c r="N92" s="171"/>
      <c r="O92" s="171"/>
      <c r="P92" s="172">
        <f>P93+P123+P128+P151+P154+P168+P174</f>
        <v>0</v>
      </c>
      <c r="Q92" s="171"/>
      <c r="R92" s="172">
        <f>R93+R123+R128+R151+R154+R168+R174</f>
        <v>40.873579100000001</v>
      </c>
      <c r="S92" s="171"/>
      <c r="T92" s="173">
        <f>T93+T123+T128+T151+T154+T168+T174</f>
        <v>158.20099999999999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66" t="s">
        <v>83</v>
      </c>
      <c r="AT92" s="174" t="s">
        <v>74</v>
      </c>
      <c r="AU92" s="174" t="s">
        <v>75</v>
      </c>
      <c r="AY92" s="166" t="s">
        <v>141</v>
      </c>
      <c r="BK92" s="175">
        <f>BK93+BK123+BK128+BK151+BK154+BK168+BK174</f>
        <v>0</v>
      </c>
    </row>
    <row r="93" s="12" customFormat="1" ht="22.8" customHeight="1">
      <c r="A93" s="12"/>
      <c r="B93" s="165"/>
      <c r="C93" s="12"/>
      <c r="D93" s="166" t="s">
        <v>74</v>
      </c>
      <c r="E93" s="176" t="s">
        <v>83</v>
      </c>
      <c r="F93" s="176" t="s">
        <v>142</v>
      </c>
      <c r="G93" s="12"/>
      <c r="H93" s="12"/>
      <c r="I93" s="168"/>
      <c r="J93" s="177">
        <f>BK93</f>
        <v>0</v>
      </c>
      <c r="K93" s="12"/>
      <c r="L93" s="165"/>
      <c r="M93" s="170"/>
      <c r="N93" s="171"/>
      <c r="O93" s="171"/>
      <c r="P93" s="172">
        <f>SUM(P94:P122)</f>
        <v>0</v>
      </c>
      <c r="Q93" s="171"/>
      <c r="R93" s="172">
        <f>SUM(R94:R122)</f>
        <v>0</v>
      </c>
      <c r="S93" s="171"/>
      <c r="T93" s="173">
        <f>SUM(T94:T122)</f>
        <v>157.95499999999998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66" t="s">
        <v>83</v>
      </c>
      <c r="AT93" s="174" t="s">
        <v>74</v>
      </c>
      <c r="AU93" s="174" t="s">
        <v>83</v>
      </c>
      <c r="AY93" s="166" t="s">
        <v>141</v>
      </c>
      <c r="BK93" s="175">
        <f>SUM(BK94:BK122)</f>
        <v>0</v>
      </c>
    </row>
    <row r="94" s="2" customFormat="1" ht="21.75" customHeight="1">
      <c r="A94" s="38"/>
      <c r="B94" s="178"/>
      <c r="C94" s="179" t="s">
        <v>83</v>
      </c>
      <c r="D94" s="179" t="s">
        <v>143</v>
      </c>
      <c r="E94" s="180" t="s">
        <v>144</v>
      </c>
      <c r="F94" s="181" t="s">
        <v>145</v>
      </c>
      <c r="G94" s="182" t="s">
        <v>146</v>
      </c>
      <c r="H94" s="183">
        <v>325.5</v>
      </c>
      <c r="I94" s="184"/>
      <c r="J94" s="185">
        <f>ROUND(I94*H94,2)</f>
        <v>0</v>
      </c>
      <c r="K94" s="181" t="s">
        <v>147</v>
      </c>
      <c r="L94" s="39"/>
      <c r="M94" s="186" t="s">
        <v>3</v>
      </c>
      <c r="N94" s="187" t="s">
        <v>46</v>
      </c>
      <c r="O94" s="72"/>
      <c r="P94" s="188">
        <f>O94*H94</f>
        <v>0</v>
      </c>
      <c r="Q94" s="188">
        <v>0</v>
      </c>
      <c r="R94" s="188">
        <f>Q94*H94</f>
        <v>0</v>
      </c>
      <c r="S94" s="188">
        <v>0.45000000000000001</v>
      </c>
      <c r="T94" s="189">
        <f>S94*H94</f>
        <v>146.47499999999999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90" t="s">
        <v>148</v>
      </c>
      <c r="AT94" s="190" t="s">
        <v>143</v>
      </c>
      <c r="AU94" s="190" t="s">
        <v>85</v>
      </c>
      <c r="AY94" s="19" t="s">
        <v>141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19" t="s">
        <v>83</v>
      </c>
      <c r="BK94" s="191">
        <f>ROUND(I94*H94,2)</f>
        <v>0</v>
      </c>
      <c r="BL94" s="19" t="s">
        <v>148</v>
      </c>
      <c r="BM94" s="190" t="s">
        <v>149</v>
      </c>
    </row>
    <row r="95" s="13" customFormat="1">
      <c r="A95" s="13"/>
      <c r="B95" s="192"/>
      <c r="C95" s="13"/>
      <c r="D95" s="193" t="s">
        <v>150</v>
      </c>
      <c r="E95" s="194" t="s">
        <v>3</v>
      </c>
      <c r="F95" s="195" t="s">
        <v>151</v>
      </c>
      <c r="G95" s="13"/>
      <c r="H95" s="194" t="s">
        <v>3</v>
      </c>
      <c r="I95" s="196"/>
      <c r="J95" s="13"/>
      <c r="K95" s="13"/>
      <c r="L95" s="192"/>
      <c r="M95" s="197"/>
      <c r="N95" s="198"/>
      <c r="O95" s="198"/>
      <c r="P95" s="198"/>
      <c r="Q95" s="198"/>
      <c r="R95" s="198"/>
      <c r="S95" s="198"/>
      <c r="T95" s="19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4" t="s">
        <v>150</v>
      </c>
      <c r="AU95" s="194" t="s">
        <v>85</v>
      </c>
      <c r="AV95" s="13" t="s">
        <v>83</v>
      </c>
      <c r="AW95" s="13" t="s">
        <v>35</v>
      </c>
      <c r="AX95" s="13" t="s">
        <v>75</v>
      </c>
      <c r="AY95" s="194" t="s">
        <v>141</v>
      </c>
    </row>
    <row r="96" s="14" customFormat="1">
      <c r="A96" s="14"/>
      <c r="B96" s="200"/>
      <c r="C96" s="14"/>
      <c r="D96" s="193" t="s">
        <v>150</v>
      </c>
      <c r="E96" s="201" t="s">
        <v>3</v>
      </c>
      <c r="F96" s="202" t="s">
        <v>152</v>
      </c>
      <c r="G96" s="14"/>
      <c r="H96" s="203">
        <v>325.5</v>
      </c>
      <c r="I96" s="204"/>
      <c r="J96" s="14"/>
      <c r="K96" s="14"/>
      <c r="L96" s="200"/>
      <c r="M96" s="205"/>
      <c r="N96" s="206"/>
      <c r="O96" s="206"/>
      <c r="P96" s="206"/>
      <c r="Q96" s="206"/>
      <c r="R96" s="206"/>
      <c r="S96" s="206"/>
      <c r="T96" s="20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1" t="s">
        <v>150</v>
      </c>
      <c r="AU96" s="201" t="s">
        <v>85</v>
      </c>
      <c r="AV96" s="14" t="s">
        <v>85</v>
      </c>
      <c r="AW96" s="14" t="s">
        <v>35</v>
      </c>
      <c r="AX96" s="14" t="s">
        <v>75</v>
      </c>
      <c r="AY96" s="201" t="s">
        <v>141</v>
      </c>
    </row>
    <row r="97" s="15" customFormat="1">
      <c r="A97" s="15"/>
      <c r="B97" s="208"/>
      <c r="C97" s="15"/>
      <c r="D97" s="193" t="s">
        <v>150</v>
      </c>
      <c r="E97" s="209" t="s">
        <v>3</v>
      </c>
      <c r="F97" s="210" t="s">
        <v>153</v>
      </c>
      <c r="G97" s="15"/>
      <c r="H97" s="211">
        <v>325.5</v>
      </c>
      <c r="I97" s="212"/>
      <c r="J97" s="15"/>
      <c r="K97" s="15"/>
      <c r="L97" s="208"/>
      <c r="M97" s="213"/>
      <c r="N97" s="214"/>
      <c r="O97" s="214"/>
      <c r="P97" s="214"/>
      <c r="Q97" s="214"/>
      <c r="R97" s="214"/>
      <c r="S97" s="214"/>
      <c r="T97" s="2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09" t="s">
        <v>150</v>
      </c>
      <c r="AU97" s="209" t="s">
        <v>85</v>
      </c>
      <c r="AV97" s="15" t="s">
        <v>148</v>
      </c>
      <c r="AW97" s="15" t="s">
        <v>35</v>
      </c>
      <c r="AX97" s="15" t="s">
        <v>83</v>
      </c>
      <c r="AY97" s="209" t="s">
        <v>141</v>
      </c>
    </row>
    <row r="98" s="2" customFormat="1" ht="21.75" customHeight="1">
      <c r="A98" s="38"/>
      <c r="B98" s="178"/>
      <c r="C98" s="179" t="s">
        <v>85</v>
      </c>
      <c r="D98" s="179" t="s">
        <v>143</v>
      </c>
      <c r="E98" s="180" t="s">
        <v>154</v>
      </c>
      <c r="F98" s="181" t="s">
        <v>155</v>
      </c>
      <c r="G98" s="182" t="s">
        <v>156</v>
      </c>
      <c r="H98" s="183">
        <v>56</v>
      </c>
      <c r="I98" s="184"/>
      <c r="J98" s="185">
        <f>ROUND(I98*H98,2)</f>
        <v>0</v>
      </c>
      <c r="K98" s="181" t="s">
        <v>147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0.20499999999999999</v>
      </c>
      <c r="T98" s="189">
        <f>S98*H98</f>
        <v>11.479999999999999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148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157</v>
      </c>
    </row>
    <row r="99" s="2" customFormat="1" ht="21.75" customHeight="1">
      <c r="A99" s="38"/>
      <c r="B99" s="178"/>
      <c r="C99" s="179" t="s">
        <v>158</v>
      </c>
      <c r="D99" s="179" t="s">
        <v>143</v>
      </c>
      <c r="E99" s="180" t="s">
        <v>159</v>
      </c>
      <c r="F99" s="181" t="s">
        <v>160</v>
      </c>
      <c r="G99" s="182" t="s">
        <v>161</v>
      </c>
      <c r="H99" s="183">
        <v>390</v>
      </c>
      <c r="I99" s="184"/>
      <c r="J99" s="185">
        <f>ROUND(I99*H99,2)</f>
        <v>0</v>
      </c>
      <c r="K99" s="181" t="s">
        <v>147</v>
      </c>
      <c r="L99" s="39"/>
      <c r="M99" s="186" t="s">
        <v>3</v>
      </c>
      <c r="N99" s="187" t="s">
        <v>46</v>
      </c>
      <c r="O99" s="72"/>
      <c r="P99" s="188">
        <f>O99*H99</f>
        <v>0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90" t="s">
        <v>148</v>
      </c>
      <c r="AT99" s="190" t="s">
        <v>143</v>
      </c>
      <c r="AU99" s="190" t="s">
        <v>85</v>
      </c>
      <c r="AY99" s="19" t="s">
        <v>141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19" t="s">
        <v>83</v>
      </c>
      <c r="BK99" s="191">
        <f>ROUND(I99*H99,2)</f>
        <v>0</v>
      </c>
      <c r="BL99" s="19" t="s">
        <v>148</v>
      </c>
      <c r="BM99" s="190" t="s">
        <v>162</v>
      </c>
    </row>
    <row r="100" s="2" customFormat="1" ht="21.75" customHeight="1">
      <c r="A100" s="38"/>
      <c r="B100" s="178"/>
      <c r="C100" s="179" t="s">
        <v>148</v>
      </c>
      <c r="D100" s="179" t="s">
        <v>143</v>
      </c>
      <c r="E100" s="180" t="s">
        <v>163</v>
      </c>
      <c r="F100" s="181" t="s">
        <v>164</v>
      </c>
      <c r="G100" s="182" t="s">
        <v>161</v>
      </c>
      <c r="H100" s="183">
        <v>1679</v>
      </c>
      <c r="I100" s="184"/>
      <c r="J100" s="185">
        <f>ROUND(I100*H100,2)</f>
        <v>0</v>
      </c>
      <c r="K100" s="181" t="s">
        <v>147</v>
      </c>
      <c r="L100" s="39"/>
      <c r="M100" s="186" t="s">
        <v>3</v>
      </c>
      <c r="N100" s="187" t="s">
        <v>46</v>
      </c>
      <c r="O100" s="72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0" t="s">
        <v>148</v>
      </c>
      <c r="AT100" s="190" t="s">
        <v>143</v>
      </c>
      <c r="AU100" s="190" t="s">
        <v>85</v>
      </c>
      <c r="AY100" s="19" t="s">
        <v>141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9" t="s">
        <v>83</v>
      </c>
      <c r="BK100" s="191">
        <f>ROUND(I100*H100,2)</f>
        <v>0</v>
      </c>
      <c r="BL100" s="19" t="s">
        <v>148</v>
      </c>
      <c r="BM100" s="190" t="s">
        <v>165</v>
      </c>
    </row>
    <row r="101" s="2" customFormat="1">
      <c r="A101" s="38"/>
      <c r="B101" s="39"/>
      <c r="C101" s="38"/>
      <c r="D101" s="193" t="s">
        <v>166</v>
      </c>
      <c r="E101" s="38"/>
      <c r="F101" s="216" t="s">
        <v>167</v>
      </c>
      <c r="G101" s="38"/>
      <c r="H101" s="38"/>
      <c r="I101" s="118"/>
      <c r="J101" s="38"/>
      <c r="K101" s="38"/>
      <c r="L101" s="39"/>
      <c r="M101" s="217"/>
      <c r="N101" s="218"/>
      <c r="O101" s="72"/>
      <c r="P101" s="72"/>
      <c r="Q101" s="72"/>
      <c r="R101" s="72"/>
      <c r="S101" s="72"/>
      <c r="T101" s="73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9" t="s">
        <v>166</v>
      </c>
      <c r="AU101" s="19" t="s">
        <v>85</v>
      </c>
    </row>
    <row r="102" s="13" customFormat="1">
      <c r="A102" s="13"/>
      <c r="B102" s="192"/>
      <c r="C102" s="13"/>
      <c r="D102" s="193" t="s">
        <v>150</v>
      </c>
      <c r="E102" s="194" t="s">
        <v>3</v>
      </c>
      <c r="F102" s="195" t="s">
        <v>168</v>
      </c>
      <c r="G102" s="13"/>
      <c r="H102" s="194" t="s">
        <v>3</v>
      </c>
      <c r="I102" s="196"/>
      <c r="J102" s="13"/>
      <c r="K102" s="13"/>
      <c r="L102" s="192"/>
      <c r="M102" s="197"/>
      <c r="N102" s="198"/>
      <c r="O102" s="198"/>
      <c r="P102" s="198"/>
      <c r="Q102" s="198"/>
      <c r="R102" s="198"/>
      <c r="S102" s="198"/>
      <c r="T102" s="19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194" t="s">
        <v>150</v>
      </c>
      <c r="AU102" s="194" t="s">
        <v>85</v>
      </c>
      <c r="AV102" s="13" t="s">
        <v>83</v>
      </c>
      <c r="AW102" s="13" t="s">
        <v>35</v>
      </c>
      <c r="AX102" s="13" t="s">
        <v>75</v>
      </c>
      <c r="AY102" s="194" t="s">
        <v>141</v>
      </c>
    </row>
    <row r="103" s="14" customFormat="1">
      <c r="A103" s="14"/>
      <c r="B103" s="200"/>
      <c r="C103" s="14"/>
      <c r="D103" s="193" t="s">
        <v>150</v>
      </c>
      <c r="E103" s="201" t="s">
        <v>3</v>
      </c>
      <c r="F103" s="202" t="s">
        <v>169</v>
      </c>
      <c r="G103" s="14"/>
      <c r="H103" s="203">
        <v>824</v>
      </c>
      <c r="I103" s="204"/>
      <c r="J103" s="14"/>
      <c r="K103" s="14"/>
      <c r="L103" s="200"/>
      <c r="M103" s="205"/>
      <c r="N103" s="206"/>
      <c r="O103" s="206"/>
      <c r="P103" s="206"/>
      <c r="Q103" s="206"/>
      <c r="R103" s="206"/>
      <c r="S103" s="206"/>
      <c r="T103" s="20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01" t="s">
        <v>150</v>
      </c>
      <c r="AU103" s="201" t="s">
        <v>85</v>
      </c>
      <c r="AV103" s="14" t="s">
        <v>85</v>
      </c>
      <c r="AW103" s="14" t="s">
        <v>35</v>
      </c>
      <c r="AX103" s="14" t="s">
        <v>75</v>
      </c>
      <c r="AY103" s="201" t="s">
        <v>141</v>
      </c>
    </row>
    <row r="104" s="13" customFormat="1">
      <c r="A104" s="13"/>
      <c r="B104" s="192"/>
      <c r="C104" s="13"/>
      <c r="D104" s="193" t="s">
        <v>150</v>
      </c>
      <c r="E104" s="194" t="s">
        <v>3</v>
      </c>
      <c r="F104" s="195" t="s">
        <v>170</v>
      </c>
      <c r="G104" s="13"/>
      <c r="H104" s="194" t="s">
        <v>3</v>
      </c>
      <c r="I104" s="196"/>
      <c r="J104" s="13"/>
      <c r="K104" s="13"/>
      <c r="L104" s="192"/>
      <c r="M104" s="197"/>
      <c r="N104" s="198"/>
      <c r="O104" s="198"/>
      <c r="P104" s="198"/>
      <c r="Q104" s="198"/>
      <c r="R104" s="198"/>
      <c r="S104" s="198"/>
      <c r="T104" s="19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94" t="s">
        <v>150</v>
      </c>
      <c r="AU104" s="194" t="s">
        <v>85</v>
      </c>
      <c r="AV104" s="13" t="s">
        <v>83</v>
      </c>
      <c r="AW104" s="13" t="s">
        <v>35</v>
      </c>
      <c r="AX104" s="13" t="s">
        <v>75</v>
      </c>
      <c r="AY104" s="194" t="s">
        <v>141</v>
      </c>
    </row>
    <row r="105" s="14" customFormat="1">
      <c r="A105" s="14"/>
      <c r="B105" s="200"/>
      <c r="C105" s="14"/>
      <c r="D105" s="193" t="s">
        <v>150</v>
      </c>
      <c r="E105" s="201" t="s">
        <v>3</v>
      </c>
      <c r="F105" s="202" t="s">
        <v>171</v>
      </c>
      <c r="G105" s="14"/>
      <c r="H105" s="203">
        <v>855</v>
      </c>
      <c r="I105" s="204"/>
      <c r="J105" s="14"/>
      <c r="K105" s="14"/>
      <c r="L105" s="200"/>
      <c r="M105" s="205"/>
      <c r="N105" s="206"/>
      <c r="O105" s="206"/>
      <c r="P105" s="206"/>
      <c r="Q105" s="206"/>
      <c r="R105" s="206"/>
      <c r="S105" s="206"/>
      <c r="T105" s="20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01" t="s">
        <v>150</v>
      </c>
      <c r="AU105" s="201" t="s">
        <v>85</v>
      </c>
      <c r="AV105" s="14" t="s">
        <v>85</v>
      </c>
      <c r="AW105" s="14" t="s">
        <v>35</v>
      </c>
      <c r="AX105" s="14" t="s">
        <v>75</v>
      </c>
      <c r="AY105" s="201" t="s">
        <v>141</v>
      </c>
    </row>
    <row r="106" s="15" customFormat="1">
      <c r="A106" s="15"/>
      <c r="B106" s="208"/>
      <c r="C106" s="15"/>
      <c r="D106" s="193" t="s">
        <v>150</v>
      </c>
      <c r="E106" s="209" t="s">
        <v>3</v>
      </c>
      <c r="F106" s="210" t="s">
        <v>153</v>
      </c>
      <c r="G106" s="15"/>
      <c r="H106" s="211">
        <v>1679</v>
      </c>
      <c r="I106" s="212"/>
      <c r="J106" s="15"/>
      <c r="K106" s="15"/>
      <c r="L106" s="208"/>
      <c r="M106" s="213"/>
      <c r="N106" s="214"/>
      <c r="O106" s="214"/>
      <c r="P106" s="214"/>
      <c r="Q106" s="214"/>
      <c r="R106" s="214"/>
      <c r="S106" s="214"/>
      <c r="T106" s="2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09" t="s">
        <v>150</v>
      </c>
      <c r="AU106" s="209" t="s">
        <v>85</v>
      </c>
      <c r="AV106" s="15" t="s">
        <v>148</v>
      </c>
      <c r="AW106" s="15" t="s">
        <v>35</v>
      </c>
      <c r="AX106" s="15" t="s">
        <v>83</v>
      </c>
      <c r="AY106" s="209" t="s">
        <v>141</v>
      </c>
    </row>
    <row r="107" s="2" customFormat="1" ht="21.75" customHeight="1">
      <c r="A107" s="38"/>
      <c r="B107" s="178"/>
      <c r="C107" s="179" t="s">
        <v>172</v>
      </c>
      <c r="D107" s="179" t="s">
        <v>143</v>
      </c>
      <c r="E107" s="180" t="s">
        <v>173</v>
      </c>
      <c r="F107" s="181" t="s">
        <v>174</v>
      </c>
      <c r="G107" s="182" t="s">
        <v>161</v>
      </c>
      <c r="H107" s="183">
        <v>1679</v>
      </c>
      <c r="I107" s="184"/>
      <c r="J107" s="185">
        <f>ROUND(I107*H107,2)</f>
        <v>0</v>
      </c>
      <c r="K107" s="181" t="s">
        <v>147</v>
      </c>
      <c r="L107" s="39"/>
      <c r="M107" s="186" t="s">
        <v>3</v>
      </c>
      <c r="N107" s="187" t="s">
        <v>46</v>
      </c>
      <c r="O107" s="72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90" t="s">
        <v>148</v>
      </c>
      <c r="AT107" s="190" t="s">
        <v>143</v>
      </c>
      <c r="AU107" s="190" t="s">
        <v>85</v>
      </c>
      <c r="AY107" s="19" t="s">
        <v>141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19" t="s">
        <v>83</v>
      </c>
      <c r="BK107" s="191">
        <f>ROUND(I107*H107,2)</f>
        <v>0</v>
      </c>
      <c r="BL107" s="19" t="s">
        <v>148</v>
      </c>
      <c r="BM107" s="190" t="s">
        <v>175</v>
      </c>
    </row>
    <row r="108" s="2" customFormat="1" ht="21.75" customHeight="1">
      <c r="A108" s="38"/>
      <c r="B108" s="178"/>
      <c r="C108" s="179" t="s">
        <v>176</v>
      </c>
      <c r="D108" s="179" t="s">
        <v>143</v>
      </c>
      <c r="E108" s="180" t="s">
        <v>177</v>
      </c>
      <c r="F108" s="181" t="s">
        <v>178</v>
      </c>
      <c r="G108" s="182" t="s">
        <v>161</v>
      </c>
      <c r="H108" s="183">
        <v>40.874000000000002</v>
      </c>
      <c r="I108" s="184"/>
      <c r="J108" s="185">
        <f>ROUND(I108*H108,2)</f>
        <v>0</v>
      </c>
      <c r="K108" s="181" t="s">
        <v>147</v>
      </c>
      <c r="L108" s="39"/>
      <c r="M108" s="186" t="s">
        <v>3</v>
      </c>
      <c r="N108" s="187" t="s">
        <v>46</v>
      </c>
      <c r="O108" s="72"/>
      <c r="P108" s="188">
        <f>O108*H108</f>
        <v>0</v>
      </c>
      <c r="Q108" s="188">
        <v>0</v>
      </c>
      <c r="R108" s="188">
        <f>Q108*H108</f>
        <v>0</v>
      </c>
      <c r="S108" s="188">
        <v>0</v>
      </c>
      <c r="T108" s="189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90" t="s">
        <v>148</v>
      </c>
      <c r="AT108" s="190" t="s">
        <v>143</v>
      </c>
      <c r="AU108" s="190" t="s">
        <v>85</v>
      </c>
      <c r="AY108" s="19" t="s">
        <v>141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19" t="s">
        <v>83</v>
      </c>
      <c r="BK108" s="191">
        <f>ROUND(I108*H108,2)</f>
        <v>0</v>
      </c>
      <c r="BL108" s="19" t="s">
        <v>148</v>
      </c>
      <c r="BM108" s="190" t="s">
        <v>179</v>
      </c>
    </row>
    <row r="109" s="2" customFormat="1" ht="21.75" customHeight="1">
      <c r="A109" s="38"/>
      <c r="B109" s="178"/>
      <c r="C109" s="179" t="s">
        <v>180</v>
      </c>
      <c r="D109" s="179" t="s">
        <v>143</v>
      </c>
      <c r="E109" s="180" t="s">
        <v>181</v>
      </c>
      <c r="F109" s="181" t="s">
        <v>182</v>
      </c>
      <c r="G109" s="182" t="s">
        <v>161</v>
      </c>
      <c r="H109" s="183">
        <v>1.8999999999999999</v>
      </c>
      <c r="I109" s="184"/>
      <c r="J109" s="185">
        <f>ROUND(I109*H109,2)</f>
        <v>0</v>
      </c>
      <c r="K109" s="181" t="s">
        <v>147</v>
      </c>
      <c r="L109" s="39"/>
      <c r="M109" s="186" t="s">
        <v>3</v>
      </c>
      <c r="N109" s="187" t="s">
        <v>46</v>
      </c>
      <c r="O109" s="72"/>
      <c r="P109" s="188">
        <f>O109*H109</f>
        <v>0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90" t="s">
        <v>148</v>
      </c>
      <c r="AT109" s="190" t="s">
        <v>143</v>
      </c>
      <c r="AU109" s="190" t="s">
        <v>85</v>
      </c>
      <c r="AY109" s="19" t="s">
        <v>141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19" t="s">
        <v>83</v>
      </c>
      <c r="BK109" s="191">
        <f>ROUND(I109*H109,2)</f>
        <v>0</v>
      </c>
      <c r="BL109" s="19" t="s">
        <v>148</v>
      </c>
      <c r="BM109" s="190" t="s">
        <v>183</v>
      </c>
    </row>
    <row r="110" s="13" customFormat="1">
      <c r="A110" s="13"/>
      <c r="B110" s="192"/>
      <c r="C110" s="13"/>
      <c r="D110" s="193" t="s">
        <v>150</v>
      </c>
      <c r="E110" s="194" t="s">
        <v>3</v>
      </c>
      <c r="F110" s="195" t="s">
        <v>184</v>
      </c>
      <c r="G110" s="13"/>
      <c r="H110" s="194" t="s">
        <v>3</v>
      </c>
      <c r="I110" s="196"/>
      <c r="J110" s="13"/>
      <c r="K110" s="13"/>
      <c r="L110" s="192"/>
      <c r="M110" s="197"/>
      <c r="N110" s="198"/>
      <c r="O110" s="198"/>
      <c r="P110" s="198"/>
      <c r="Q110" s="198"/>
      <c r="R110" s="198"/>
      <c r="S110" s="198"/>
      <c r="T110" s="19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150</v>
      </c>
      <c r="AU110" s="194" t="s">
        <v>85</v>
      </c>
      <c r="AV110" s="13" t="s">
        <v>83</v>
      </c>
      <c r="AW110" s="13" t="s">
        <v>35</v>
      </c>
      <c r="AX110" s="13" t="s">
        <v>75</v>
      </c>
      <c r="AY110" s="194" t="s">
        <v>141</v>
      </c>
    </row>
    <row r="111" s="14" customFormat="1">
      <c r="A111" s="14"/>
      <c r="B111" s="200"/>
      <c r="C111" s="14"/>
      <c r="D111" s="193" t="s">
        <v>150</v>
      </c>
      <c r="E111" s="201" t="s">
        <v>3</v>
      </c>
      <c r="F111" s="202" t="s">
        <v>185</v>
      </c>
      <c r="G111" s="14"/>
      <c r="H111" s="203">
        <v>0.40000000000000002</v>
      </c>
      <c r="I111" s="204"/>
      <c r="J111" s="14"/>
      <c r="K111" s="14"/>
      <c r="L111" s="200"/>
      <c r="M111" s="205"/>
      <c r="N111" s="206"/>
      <c r="O111" s="206"/>
      <c r="P111" s="206"/>
      <c r="Q111" s="206"/>
      <c r="R111" s="206"/>
      <c r="S111" s="206"/>
      <c r="T111" s="20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01" t="s">
        <v>150</v>
      </c>
      <c r="AU111" s="201" t="s">
        <v>85</v>
      </c>
      <c r="AV111" s="14" t="s">
        <v>85</v>
      </c>
      <c r="AW111" s="14" t="s">
        <v>35</v>
      </c>
      <c r="AX111" s="14" t="s">
        <v>75</v>
      </c>
      <c r="AY111" s="201" t="s">
        <v>141</v>
      </c>
    </row>
    <row r="112" s="14" customFormat="1">
      <c r="A112" s="14"/>
      <c r="B112" s="200"/>
      <c r="C112" s="14"/>
      <c r="D112" s="193" t="s">
        <v>150</v>
      </c>
      <c r="E112" s="201" t="s">
        <v>3</v>
      </c>
      <c r="F112" s="202" t="s">
        <v>186</v>
      </c>
      <c r="G112" s="14"/>
      <c r="H112" s="203">
        <v>0.90000000000000002</v>
      </c>
      <c r="I112" s="204"/>
      <c r="J112" s="14"/>
      <c r="K112" s="14"/>
      <c r="L112" s="200"/>
      <c r="M112" s="205"/>
      <c r="N112" s="206"/>
      <c r="O112" s="206"/>
      <c r="P112" s="206"/>
      <c r="Q112" s="206"/>
      <c r="R112" s="206"/>
      <c r="S112" s="206"/>
      <c r="T112" s="20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01" t="s">
        <v>150</v>
      </c>
      <c r="AU112" s="201" t="s">
        <v>85</v>
      </c>
      <c r="AV112" s="14" t="s">
        <v>85</v>
      </c>
      <c r="AW112" s="14" t="s">
        <v>35</v>
      </c>
      <c r="AX112" s="14" t="s">
        <v>75</v>
      </c>
      <c r="AY112" s="201" t="s">
        <v>141</v>
      </c>
    </row>
    <row r="113" s="14" customFormat="1">
      <c r="A113" s="14"/>
      <c r="B113" s="200"/>
      <c r="C113" s="14"/>
      <c r="D113" s="193" t="s">
        <v>150</v>
      </c>
      <c r="E113" s="201" t="s">
        <v>3</v>
      </c>
      <c r="F113" s="202" t="s">
        <v>187</v>
      </c>
      <c r="G113" s="14"/>
      <c r="H113" s="203">
        <v>0.59999999999999998</v>
      </c>
      <c r="I113" s="204"/>
      <c r="J113" s="14"/>
      <c r="K113" s="14"/>
      <c r="L113" s="200"/>
      <c r="M113" s="205"/>
      <c r="N113" s="206"/>
      <c r="O113" s="206"/>
      <c r="P113" s="206"/>
      <c r="Q113" s="206"/>
      <c r="R113" s="206"/>
      <c r="S113" s="206"/>
      <c r="T113" s="20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01" t="s">
        <v>150</v>
      </c>
      <c r="AU113" s="201" t="s">
        <v>85</v>
      </c>
      <c r="AV113" s="14" t="s">
        <v>85</v>
      </c>
      <c r="AW113" s="14" t="s">
        <v>35</v>
      </c>
      <c r="AX113" s="14" t="s">
        <v>75</v>
      </c>
      <c r="AY113" s="201" t="s">
        <v>141</v>
      </c>
    </row>
    <row r="114" s="15" customFormat="1">
      <c r="A114" s="15"/>
      <c r="B114" s="208"/>
      <c r="C114" s="15"/>
      <c r="D114" s="193" t="s">
        <v>150</v>
      </c>
      <c r="E114" s="209" t="s">
        <v>3</v>
      </c>
      <c r="F114" s="210" t="s">
        <v>153</v>
      </c>
      <c r="G114" s="15"/>
      <c r="H114" s="211">
        <v>1.8999999999999999</v>
      </c>
      <c r="I114" s="212"/>
      <c r="J114" s="15"/>
      <c r="K114" s="15"/>
      <c r="L114" s="208"/>
      <c r="M114" s="213"/>
      <c r="N114" s="214"/>
      <c r="O114" s="214"/>
      <c r="P114" s="214"/>
      <c r="Q114" s="214"/>
      <c r="R114" s="214"/>
      <c r="S114" s="214"/>
      <c r="T114" s="2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09" t="s">
        <v>150</v>
      </c>
      <c r="AU114" s="209" t="s">
        <v>85</v>
      </c>
      <c r="AV114" s="15" t="s">
        <v>148</v>
      </c>
      <c r="AW114" s="15" t="s">
        <v>35</v>
      </c>
      <c r="AX114" s="15" t="s">
        <v>83</v>
      </c>
      <c r="AY114" s="209" t="s">
        <v>141</v>
      </c>
    </row>
    <row r="115" s="2" customFormat="1" ht="21.75" customHeight="1">
      <c r="A115" s="38"/>
      <c r="B115" s="178"/>
      <c r="C115" s="179" t="s">
        <v>188</v>
      </c>
      <c r="D115" s="179" t="s">
        <v>143</v>
      </c>
      <c r="E115" s="180" t="s">
        <v>189</v>
      </c>
      <c r="F115" s="181" t="s">
        <v>190</v>
      </c>
      <c r="G115" s="182" t="s">
        <v>161</v>
      </c>
      <c r="H115" s="183">
        <v>40.874000000000002</v>
      </c>
      <c r="I115" s="184"/>
      <c r="J115" s="185">
        <f>ROUND(I115*H115,2)</f>
        <v>0</v>
      </c>
      <c r="K115" s="181" t="s">
        <v>147</v>
      </c>
      <c r="L115" s="39"/>
      <c r="M115" s="186" t="s">
        <v>3</v>
      </c>
      <c r="N115" s="187" t="s">
        <v>46</v>
      </c>
      <c r="O115" s="72"/>
      <c r="P115" s="188">
        <f>O115*H115</f>
        <v>0</v>
      </c>
      <c r="Q115" s="188">
        <v>0</v>
      </c>
      <c r="R115" s="188">
        <f>Q115*H115</f>
        <v>0</v>
      </c>
      <c r="S115" s="188">
        <v>0</v>
      </c>
      <c r="T115" s="189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90" t="s">
        <v>148</v>
      </c>
      <c r="AT115" s="190" t="s">
        <v>143</v>
      </c>
      <c r="AU115" s="190" t="s">
        <v>85</v>
      </c>
      <c r="AY115" s="19" t="s">
        <v>141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19" t="s">
        <v>83</v>
      </c>
      <c r="BK115" s="191">
        <f>ROUND(I115*H115,2)</f>
        <v>0</v>
      </c>
      <c r="BL115" s="19" t="s">
        <v>148</v>
      </c>
      <c r="BM115" s="190" t="s">
        <v>191</v>
      </c>
    </row>
    <row r="116" s="2" customFormat="1" ht="21.75" customHeight="1">
      <c r="A116" s="38"/>
      <c r="B116" s="178"/>
      <c r="C116" s="179" t="s">
        <v>192</v>
      </c>
      <c r="D116" s="179" t="s">
        <v>143</v>
      </c>
      <c r="E116" s="180" t="s">
        <v>193</v>
      </c>
      <c r="F116" s="181" t="s">
        <v>194</v>
      </c>
      <c r="G116" s="182" t="s">
        <v>161</v>
      </c>
      <c r="H116" s="183">
        <v>40.874000000000002</v>
      </c>
      <c r="I116" s="184"/>
      <c r="J116" s="185">
        <f>ROUND(I116*H116,2)</f>
        <v>0</v>
      </c>
      <c r="K116" s="181" t="s">
        <v>147</v>
      </c>
      <c r="L116" s="39"/>
      <c r="M116" s="186" t="s">
        <v>3</v>
      </c>
      <c r="N116" s="187" t="s">
        <v>46</v>
      </c>
      <c r="O116" s="72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90" t="s">
        <v>148</v>
      </c>
      <c r="AT116" s="190" t="s">
        <v>143</v>
      </c>
      <c r="AU116" s="190" t="s">
        <v>85</v>
      </c>
      <c r="AY116" s="19" t="s">
        <v>141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19" t="s">
        <v>83</v>
      </c>
      <c r="BK116" s="191">
        <f>ROUND(I116*H116,2)</f>
        <v>0</v>
      </c>
      <c r="BL116" s="19" t="s">
        <v>148</v>
      </c>
      <c r="BM116" s="190" t="s">
        <v>195</v>
      </c>
    </row>
    <row r="117" s="2" customFormat="1" ht="21.75" customHeight="1">
      <c r="A117" s="38"/>
      <c r="B117" s="178"/>
      <c r="C117" s="179" t="s">
        <v>196</v>
      </c>
      <c r="D117" s="179" t="s">
        <v>143</v>
      </c>
      <c r="E117" s="180" t="s">
        <v>197</v>
      </c>
      <c r="F117" s="181" t="s">
        <v>198</v>
      </c>
      <c r="G117" s="182" t="s">
        <v>161</v>
      </c>
      <c r="H117" s="183">
        <v>40.874000000000002</v>
      </c>
      <c r="I117" s="184"/>
      <c r="J117" s="185">
        <f>ROUND(I117*H117,2)</f>
        <v>0</v>
      </c>
      <c r="K117" s="181" t="s">
        <v>147</v>
      </c>
      <c r="L117" s="39"/>
      <c r="M117" s="186" t="s">
        <v>3</v>
      </c>
      <c r="N117" s="187" t="s">
        <v>46</v>
      </c>
      <c r="O117" s="72"/>
      <c r="P117" s="188">
        <f>O117*H117</f>
        <v>0</v>
      </c>
      <c r="Q117" s="188">
        <v>0</v>
      </c>
      <c r="R117" s="188">
        <f>Q117*H117</f>
        <v>0</v>
      </c>
      <c r="S117" s="188">
        <v>0</v>
      </c>
      <c r="T117" s="189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90" t="s">
        <v>148</v>
      </c>
      <c r="AT117" s="190" t="s">
        <v>143</v>
      </c>
      <c r="AU117" s="190" t="s">
        <v>85</v>
      </c>
      <c r="AY117" s="19" t="s">
        <v>141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19" t="s">
        <v>83</v>
      </c>
      <c r="BK117" s="191">
        <f>ROUND(I117*H117,2)</f>
        <v>0</v>
      </c>
      <c r="BL117" s="19" t="s">
        <v>148</v>
      </c>
      <c r="BM117" s="190" t="s">
        <v>199</v>
      </c>
    </row>
    <row r="118" s="2" customFormat="1" ht="21.75" customHeight="1">
      <c r="A118" s="38"/>
      <c r="B118" s="178"/>
      <c r="C118" s="179" t="s">
        <v>200</v>
      </c>
      <c r="D118" s="179" t="s">
        <v>143</v>
      </c>
      <c r="E118" s="180" t="s">
        <v>201</v>
      </c>
      <c r="F118" s="181" t="s">
        <v>202</v>
      </c>
      <c r="G118" s="182" t="s">
        <v>203</v>
      </c>
      <c r="H118" s="183">
        <v>53.136000000000003</v>
      </c>
      <c r="I118" s="184"/>
      <c r="J118" s="185">
        <f>ROUND(I118*H118,2)</f>
        <v>0</v>
      </c>
      <c r="K118" s="181" t="s">
        <v>147</v>
      </c>
      <c r="L118" s="39"/>
      <c r="M118" s="186" t="s">
        <v>3</v>
      </c>
      <c r="N118" s="187" t="s">
        <v>46</v>
      </c>
      <c r="O118" s="72"/>
      <c r="P118" s="188">
        <f>O118*H118</f>
        <v>0</v>
      </c>
      <c r="Q118" s="188">
        <v>0</v>
      </c>
      <c r="R118" s="188">
        <f>Q118*H118</f>
        <v>0</v>
      </c>
      <c r="S118" s="188">
        <v>0</v>
      </c>
      <c r="T118" s="189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90" t="s">
        <v>148</v>
      </c>
      <c r="AT118" s="190" t="s">
        <v>143</v>
      </c>
      <c r="AU118" s="190" t="s">
        <v>85</v>
      </c>
      <c r="AY118" s="19" t="s">
        <v>141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19" t="s">
        <v>83</v>
      </c>
      <c r="BK118" s="191">
        <f>ROUND(I118*H118,2)</f>
        <v>0</v>
      </c>
      <c r="BL118" s="19" t="s">
        <v>148</v>
      </c>
      <c r="BM118" s="190" t="s">
        <v>204</v>
      </c>
    </row>
    <row r="119" s="14" customFormat="1">
      <c r="A119" s="14"/>
      <c r="B119" s="200"/>
      <c r="C119" s="14"/>
      <c r="D119" s="193" t="s">
        <v>150</v>
      </c>
      <c r="E119" s="201" t="s">
        <v>3</v>
      </c>
      <c r="F119" s="202" t="s">
        <v>205</v>
      </c>
      <c r="G119" s="14"/>
      <c r="H119" s="203">
        <v>53.136000000000003</v>
      </c>
      <c r="I119" s="204"/>
      <c r="J119" s="14"/>
      <c r="K119" s="14"/>
      <c r="L119" s="200"/>
      <c r="M119" s="205"/>
      <c r="N119" s="206"/>
      <c r="O119" s="206"/>
      <c r="P119" s="206"/>
      <c r="Q119" s="206"/>
      <c r="R119" s="206"/>
      <c r="S119" s="206"/>
      <c r="T119" s="20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1" t="s">
        <v>150</v>
      </c>
      <c r="AU119" s="201" t="s">
        <v>85</v>
      </c>
      <c r="AV119" s="14" t="s">
        <v>85</v>
      </c>
      <c r="AW119" s="14" t="s">
        <v>35</v>
      </c>
      <c r="AX119" s="14" t="s">
        <v>83</v>
      </c>
      <c r="AY119" s="201" t="s">
        <v>141</v>
      </c>
    </row>
    <row r="120" s="2" customFormat="1" ht="21.75" customHeight="1">
      <c r="A120" s="38"/>
      <c r="B120" s="178"/>
      <c r="C120" s="179" t="s">
        <v>206</v>
      </c>
      <c r="D120" s="179" t="s">
        <v>143</v>
      </c>
      <c r="E120" s="180" t="s">
        <v>207</v>
      </c>
      <c r="F120" s="181" t="s">
        <v>208</v>
      </c>
      <c r="G120" s="182" t="s">
        <v>161</v>
      </c>
      <c r="H120" s="183">
        <v>23</v>
      </c>
      <c r="I120" s="184"/>
      <c r="J120" s="185">
        <f>ROUND(I120*H120,2)</f>
        <v>0</v>
      </c>
      <c r="K120" s="181" t="s">
        <v>147</v>
      </c>
      <c r="L120" s="39"/>
      <c r="M120" s="186" t="s">
        <v>3</v>
      </c>
      <c r="N120" s="187" t="s">
        <v>46</v>
      </c>
      <c r="O120" s="72"/>
      <c r="P120" s="188">
        <f>O120*H120</f>
        <v>0</v>
      </c>
      <c r="Q120" s="188">
        <v>0</v>
      </c>
      <c r="R120" s="188">
        <f>Q120*H120</f>
        <v>0</v>
      </c>
      <c r="S120" s="188">
        <v>0</v>
      </c>
      <c r="T120" s="18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90" t="s">
        <v>148</v>
      </c>
      <c r="AT120" s="190" t="s">
        <v>143</v>
      </c>
      <c r="AU120" s="190" t="s">
        <v>85</v>
      </c>
      <c r="AY120" s="19" t="s">
        <v>141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19" t="s">
        <v>83</v>
      </c>
      <c r="BK120" s="191">
        <f>ROUND(I120*H120,2)</f>
        <v>0</v>
      </c>
      <c r="BL120" s="19" t="s">
        <v>148</v>
      </c>
      <c r="BM120" s="190" t="s">
        <v>209</v>
      </c>
    </row>
    <row r="121" s="2" customFormat="1" ht="21.75" customHeight="1">
      <c r="A121" s="38"/>
      <c r="B121" s="178"/>
      <c r="C121" s="179" t="s">
        <v>210</v>
      </c>
      <c r="D121" s="179" t="s">
        <v>143</v>
      </c>
      <c r="E121" s="180" t="s">
        <v>211</v>
      </c>
      <c r="F121" s="181" t="s">
        <v>212</v>
      </c>
      <c r="G121" s="182" t="s">
        <v>146</v>
      </c>
      <c r="H121" s="183">
        <v>46</v>
      </c>
      <c r="I121" s="184"/>
      <c r="J121" s="185">
        <f>ROUND(I121*H121,2)</f>
        <v>0</v>
      </c>
      <c r="K121" s="181" t="s">
        <v>147</v>
      </c>
      <c r="L121" s="39"/>
      <c r="M121" s="186" t="s">
        <v>3</v>
      </c>
      <c r="N121" s="187" t="s">
        <v>46</v>
      </c>
      <c r="O121" s="72"/>
      <c r="P121" s="188">
        <f>O121*H121</f>
        <v>0</v>
      </c>
      <c r="Q121" s="188">
        <v>0</v>
      </c>
      <c r="R121" s="188">
        <f>Q121*H121</f>
        <v>0</v>
      </c>
      <c r="S121" s="188">
        <v>0</v>
      </c>
      <c r="T121" s="189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90" t="s">
        <v>148</v>
      </c>
      <c r="AT121" s="190" t="s">
        <v>143</v>
      </c>
      <c r="AU121" s="190" t="s">
        <v>85</v>
      </c>
      <c r="AY121" s="19" t="s">
        <v>141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19" t="s">
        <v>83</v>
      </c>
      <c r="BK121" s="191">
        <f>ROUND(I121*H121,2)</f>
        <v>0</v>
      </c>
      <c r="BL121" s="19" t="s">
        <v>148</v>
      </c>
      <c r="BM121" s="190" t="s">
        <v>213</v>
      </c>
    </row>
    <row r="122" s="2" customFormat="1" ht="16.5" customHeight="1">
      <c r="A122" s="38"/>
      <c r="B122" s="178"/>
      <c r="C122" s="179" t="s">
        <v>214</v>
      </c>
      <c r="D122" s="179" t="s">
        <v>143</v>
      </c>
      <c r="E122" s="180" t="s">
        <v>215</v>
      </c>
      <c r="F122" s="181" t="s">
        <v>216</v>
      </c>
      <c r="G122" s="182" t="s">
        <v>146</v>
      </c>
      <c r="H122" s="183">
        <v>2850</v>
      </c>
      <c r="I122" s="184"/>
      <c r="J122" s="185">
        <f>ROUND(I122*H122,2)</f>
        <v>0</v>
      </c>
      <c r="K122" s="181" t="s">
        <v>147</v>
      </c>
      <c r="L122" s="39"/>
      <c r="M122" s="186" t="s">
        <v>3</v>
      </c>
      <c r="N122" s="187" t="s">
        <v>46</v>
      </c>
      <c r="O122" s="72"/>
      <c r="P122" s="188">
        <f>O122*H122</f>
        <v>0</v>
      </c>
      <c r="Q122" s="188">
        <v>0</v>
      </c>
      <c r="R122" s="188">
        <f>Q122*H122</f>
        <v>0</v>
      </c>
      <c r="S122" s="188">
        <v>0</v>
      </c>
      <c r="T122" s="189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90" t="s">
        <v>148</v>
      </c>
      <c r="AT122" s="190" t="s">
        <v>143</v>
      </c>
      <c r="AU122" s="190" t="s">
        <v>85</v>
      </c>
      <c r="AY122" s="19" t="s">
        <v>141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19" t="s">
        <v>83</v>
      </c>
      <c r="BK122" s="191">
        <f>ROUND(I122*H122,2)</f>
        <v>0</v>
      </c>
      <c r="BL122" s="19" t="s">
        <v>148</v>
      </c>
      <c r="BM122" s="190" t="s">
        <v>217</v>
      </c>
    </row>
    <row r="123" s="12" customFormat="1" ht="22.8" customHeight="1">
      <c r="A123" s="12"/>
      <c r="B123" s="165"/>
      <c r="C123" s="12"/>
      <c r="D123" s="166" t="s">
        <v>74</v>
      </c>
      <c r="E123" s="176" t="s">
        <v>85</v>
      </c>
      <c r="F123" s="176" t="s">
        <v>218</v>
      </c>
      <c r="G123" s="12"/>
      <c r="H123" s="12"/>
      <c r="I123" s="168"/>
      <c r="J123" s="177">
        <f>BK123</f>
        <v>0</v>
      </c>
      <c r="K123" s="12"/>
      <c r="L123" s="165"/>
      <c r="M123" s="170"/>
      <c r="N123" s="171"/>
      <c r="O123" s="171"/>
      <c r="P123" s="172">
        <f>SUM(P124:P127)</f>
        <v>0</v>
      </c>
      <c r="Q123" s="171"/>
      <c r="R123" s="172">
        <f>SUM(R124:R127)</f>
        <v>4.0952570999999995</v>
      </c>
      <c r="S123" s="171"/>
      <c r="T123" s="173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6" t="s">
        <v>83</v>
      </c>
      <c r="AT123" s="174" t="s">
        <v>74</v>
      </c>
      <c r="AU123" s="174" t="s">
        <v>83</v>
      </c>
      <c r="AY123" s="166" t="s">
        <v>141</v>
      </c>
      <c r="BK123" s="175">
        <f>SUM(BK124:BK127)</f>
        <v>0</v>
      </c>
    </row>
    <row r="124" s="2" customFormat="1" ht="16.5" customHeight="1">
      <c r="A124" s="38"/>
      <c r="B124" s="178"/>
      <c r="C124" s="179" t="s">
        <v>9</v>
      </c>
      <c r="D124" s="179" t="s">
        <v>143</v>
      </c>
      <c r="E124" s="180" t="s">
        <v>219</v>
      </c>
      <c r="F124" s="181" t="s">
        <v>220</v>
      </c>
      <c r="G124" s="182" t="s">
        <v>161</v>
      </c>
      <c r="H124" s="183">
        <v>1.815</v>
      </c>
      <c r="I124" s="184"/>
      <c r="J124" s="185">
        <f>ROUND(I124*H124,2)</f>
        <v>0</v>
      </c>
      <c r="K124" s="181" t="s">
        <v>147</v>
      </c>
      <c r="L124" s="39"/>
      <c r="M124" s="186" t="s">
        <v>3</v>
      </c>
      <c r="N124" s="187" t="s">
        <v>46</v>
      </c>
      <c r="O124" s="72"/>
      <c r="P124" s="188">
        <f>O124*H124</f>
        <v>0</v>
      </c>
      <c r="Q124" s="188">
        <v>2.2563399999999998</v>
      </c>
      <c r="R124" s="188">
        <f>Q124*H124</f>
        <v>4.0952570999999995</v>
      </c>
      <c r="S124" s="188">
        <v>0</v>
      </c>
      <c r="T124" s="189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90" t="s">
        <v>148</v>
      </c>
      <c r="AT124" s="190" t="s">
        <v>143</v>
      </c>
      <c r="AU124" s="190" t="s">
        <v>85</v>
      </c>
      <c r="AY124" s="19" t="s">
        <v>141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19" t="s">
        <v>83</v>
      </c>
      <c r="BK124" s="191">
        <f>ROUND(I124*H124,2)</f>
        <v>0</v>
      </c>
      <c r="BL124" s="19" t="s">
        <v>148</v>
      </c>
      <c r="BM124" s="190" t="s">
        <v>221</v>
      </c>
    </row>
    <row r="125" s="13" customFormat="1">
      <c r="A125" s="13"/>
      <c r="B125" s="192"/>
      <c r="C125" s="13"/>
      <c r="D125" s="193" t="s">
        <v>150</v>
      </c>
      <c r="E125" s="194" t="s">
        <v>3</v>
      </c>
      <c r="F125" s="195" t="s">
        <v>222</v>
      </c>
      <c r="G125" s="13"/>
      <c r="H125" s="194" t="s">
        <v>3</v>
      </c>
      <c r="I125" s="196"/>
      <c r="J125" s="13"/>
      <c r="K125" s="13"/>
      <c r="L125" s="192"/>
      <c r="M125" s="197"/>
      <c r="N125" s="198"/>
      <c r="O125" s="198"/>
      <c r="P125" s="198"/>
      <c r="Q125" s="198"/>
      <c r="R125" s="198"/>
      <c r="S125" s="198"/>
      <c r="T125" s="19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4" t="s">
        <v>150</v>
      </c>
      <c r="AU125" s="194" t="s">
        <v>85</v>
      </c>
      <c r="AV125" s="13" t="s">
        <v>83</v>
      </c>
      <c r="AW125" s="13" t="s">
        <v>35</v>
      </c>
      <c r="AX125" s="13" t="s">
        <v>75</v>
      </c>
      <c r="AY125" s="194" t="s">
        <v>141</v>
      </c>
    </row>
    <row r="126" s="14" customFormat="1">
      <c r="A126" s="14"/>
      <c r="B126" s="200"/>
      <c r="C126" s="14"/>
      <c r="D126" s="193" t="s">
        <v>150</v>
      </c>
      <c r="E126" s="201" t="s">
        <v>3</v>
      </c>
      <c r="F126" s="202" t="s">
        <v>223</v>
      </c>
      <c r="G126" s="14"/>
      <c r="H126" s="203">
        <v>1.815</v>
      </c>
      <c r="I126" s="204"/>
      <c r="J126" s="14"/>
      <c r="K126" s="14"/>
      <c r="L126" s="200"/>
      <c r="M126" s="205"/>
      <c r="N126" s="206"/>
      <c r="O126" s="206"/>
      <c r="P126" s="206"/>
      <c r="Q126" s="206"/>
      <c r="R126" s="206"/>
      <c r="S126" s="206"/>
      <c r="T126" s="20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1" t="s">
        <v>150</v>
      </c>
      <c r="AU126" s="201" t="s">
        <v>85</v>
      </c>
      <c r="AV126" s="14" t="s">
        <v>85</v>
      </c>
      <c r="AW126" s="14" t="s">
        <v>35</v>
      </c>
      <c r="AX126" s="14" t="s">
        <v>75</v>
      </c>
      <c r="AY126" s="201" t="s">
        <v>141</v>
      </c>
    </row>
    <row r="127" s="15" customFormat="1">
      <c r="A127" s="15"/>
      <c r="B127" s="208"/>
      <c r="C127" s="15"/>
      <c r="D127" s="193" t="s">
        <v>150</v>
      </c>
      <c r="E127" s="209" t="s">
        <v>3</v>
      </c>
      <c r="F127" s="210" t="s">
        <v>153</v>
      </c>
      <c r="G127" s="15"/>
      <c r="H127" s="211">
        <v>1.815</v>
      </c>
      <c r="I127" s="212"/>
      <c r="J127" s="15"/>
      <c r="K127" s="15"/>
      <c r="L127" s="208"/>
      <c r="M127" s="213"/>
      <c r="N127" s="214"/>
      <c r="O127" s="214"/>
      <c r="P127" s="214"/>
      <c r="Q127" s="214"/>
      <c r="R127" s="214"/>
      <c r="S127" s="214"/>
      <c r="T127" s="2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09" t="s">
        <v>150</v>
      </c>
      <c r="AU127" s="209" t="s">
        <v>85</v>
      </c>
      <c r="AV127" s="15" t="s">
        <v>148</v>
      </c>
      <c r="AW127" s="15" t="s">
        <v>35</v>
      </c>
      <c r="AX127" s="15" t="s">
        <v>83</v>
      </c>
      <c r="AY127" s="209" t="s">
        <v>141</v>
      </c>
    </row>
    <row r="128" s="12" customFormat="1" ht="22.8" customHeight="1">
      <c r="A128" s="12"/>
      <c r="B128" s="165"/>
      <c r="C128" s="12"/>
      <c r="D128" s="166" t="s">
        <v>74</v>
      </c>
      <c r="E128" s="176" t="s">
        <v>172</v>
      </c>
      <c r="F128" s="176" t="s">
        <v>224</v>
      </c>
      <c r="G128" s="12"/>
      <c r="H128" s="12"/>
      <c r="I128" s="168"/>
      <c r="J128" s="177">
        <f>BK128</f>
        <v>0</v>
      </c>
      <c r="K128" s="12"/>
      <c r="L128" s="165"/>
      <c r="M128" s="170"/>
      <c r="N128" s="171"/>
      <c r="O128" s="171"/>
      <c r="P128" s="172">
        <f>SUM(P129:P150)</f>
        <v>0</v>
      </c>
      <c r="Q128" s="171"/>
      <c r="R128" s="172">
        <f>SUM(R129:R150)</f>
        <v>17.244751999999998</v>
      </c>
      <c r="S128" s="171"/>
      <c r="T128" s="173">
        <f>SUM(T129:T150)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6" t="s">
        <v>83</v>
      </c>
      <c r="AT128" s="174" t="s">
        <v>74</v>
      </c>
      <c r="AU128" s="174" t="s">
        <v>83</v>
      </c>
      <c r="AY128" s="166" t="s">
        <v>141</v>
      </c>
      <c r="BK128" s="175">
        <f>SUM(BK129:BK150)</f>
        <v>0</v>
      </c>
    </row>
    <row r="129" s="2" customFormat="1" ht="16.5" customHeight="1">
      <c r="A129" s="38"/>
      <c r="B129" s="178"/>
      <c r="C129" s="179" t="s">
        <v>225</v>
      </c>
      <c r="D129" s="179" t="s">
        <v>143</v>
      </c>
      <c r="E129" s="180" t="s">
        <v>226</v>
      </c>
      <c r="F129" s="181" t="s">
        <v>227</v>
      </c>
      <c r="G129" s="182" t="s">
        <v>146</v>
      </c>
      <c r="H129" s="183">
        <v>3135</v>
      </c>
      <c r="I129" s="184"/>
      <c r="J129" s="185">
        <f>ROUND(I129*H129,2)</f>
        <v>0</v>
      </c>
      <c r="K129" s="181" t="s">
        <v>147</v>
      </c>
      <c r="L129" s="39"/>
      <c r="M129" s="186" t="s">
        <v>3</v>
      </c>
      <c r="N129" s="187" t="s">
        <v>46</v>
      </c>
      <c r="O129" s="72"/>
      <c r="P129" s="188">
        <f>O129*H129</f>
        <v>0</v>
      </c>
      <c r="Q129" s="188">
        <v>0</v>
      </c>
      <c r="R129" s="188">
        <f>Q129*H129</f>
        <v>0</v>
      </c>
      <c r="S129" s="188">
        <v>0</v>
      </c>
      <c r="T129" s="189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90" t="s">
        <v>148</v>
      </c>
      <c r="AT129" s="190" t="s">
        <v>143</v>
      </c>
      <c r="AU129" s="190" t="s">
        <v>85</v>
      </c>
      <c r="AY129" s="19" t="s">
        <v>141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19" t="s">
        <v>83</v>
      </c>
      <c r="BK129" s="191">
        <f>ROUND(I129*H129,2)</f>
        <v>0</v>
      </c>
      <c r="BL129" s="19" t="s">
        <v>148</v>
      </c>
      <c r="BM129" s="190" t="s">
        <v>228</v>
      </c>
    </row>
    <row r="130" s="14" customFormat="1">
      <c r="A130" s="14"/>
      <c r="B130" s="200"/>
      <c r="C130" s="14"/>
      <c r="D130" s="193" t="s">
        <v>150</v>
      </c>
      <c r="E130" s="201" t="s">
        <v>3</v>
      </c>
      <c r="F130" s="202" t="s">
        <v>229</v>
      </c>
      <c r="G130" s="14"/>
      <c r="H130" s="203">
        <v>3135</v>
      </c>
      <c r="I130" s="204"/>
      <c r="J130" s="14"/>
      <c r="K130" s="14"/>
      <c r="L130" s="200"/>
      <c r="M130" s="205"/>
      <c r="N130" s="206"/>
      <c r="O130" s="206"/>
      <c r="P130" s="206"/>
      <c r="Q130" s="206"/>
      <c r="R130" s="206"/>
      <c r="S130" s="206"/>
      <c r="T130" s="20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01" t="s">
        <v>150</v>
      </c>
      <c r="AU130" s="201" t="s">
        <v>85</v>
      </c>
      <c r="AV130" s="14" t="s">
        <v>85</v>
      </c>
      <c r="AW130" s="14" t="s">
        <v>35</v>
      </c>
      <c r="AX130" s="14" t="s">
        <v>75</v>
      </c>
      <c r="AY130" s="201" t="s">
        <v>141</v>
      </c>
    </row>
    <row r="131" s="15" customFormat="1">
      <c r="A131" s="15"/>
      <c r="B131" s="208"/>
      <c r="C131" s="15"/>
      <c r="D131" s="193" t="s">
        <v>150</v>
      </c>
      <c r="E131" s="209" t="s">
        <v>3</v>
      </c>
      <c r="F131" s="210" t="s">
        <v>153</v>
      </c>
      <c r="G131" s="15"/>
      <c r="H131" s="211">
        <v>3135</v>
      </c>
      <c r="I131" s="212"/>
      <c r="J131" s="15"/>
      <c r="K131" s="15"/>
      <c r="L131" s="208"/>
      <c r="M131" s="213"/>
      <c r="N131" s="214"/>
      <c r="O131" s="214"/>
      <c r="P131" s="214"/>
      <c r="Q131" s="214"/>
      <c r="R131" s="214"/>
      <c r="S131" s="214"/>
      <c r="T131" s="2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09" t="s">
        <v>150</v>
      </c>
      <c r="AU131" s="209" t="s">
        <v>85</v>
      </c>
      <c r="AV131" s="15" t="s">
        <v>148</v>
      </c>
      <c r="AW131" s="15" t="s">
        <v>35</v>
      </c>
      <c r="AX131" s="15" t="s">
        <v>83</v>
      </c>
      <c r="AY131" s="209" t="s">
        <v>141</v>
      </c>
    </row>
    <row r="132" s="2" customFormat="1" ht="16.5" customHeight="1">
      <c r="A132" s="38"/>
      <c r="B132" s="178"/>
      <c r="C132" s="179" t="s">
        <v>230</v>
      </c>
      <c r="D132" s="179" t="s">
        <v>143</v>
      </c>
      <c r="E132" s="180" t="s">
        <v>231</v>
      </c>
      <c r="F132" s="181" t="s">
        <v>232</v>
      </c>
      <c r="G132" s="182" t="s">
        <v>146</v>
      </c>
      <c r="H132" s="183">
        <v>2850</v>
      </c>
      <c r="I132" s="184"/>
      <c r="J132" s="185">
        <f>ROUND(I132*H132,2)</f>
        <v>0</v>
      </c>
      <c r="K132" s="181" t="s">
        <v>147</v>
      </c>
      <c r="L132" s="39"/>
      <c r="M132" s="186" t="s">
        <v>3</v>
      </c>
      <c r="N132" s="187" t="s">
        <v>46</v>
      </c>
      <c r="O132" s="72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0" t="s">
        <v>148</v>
      </c>
      <c r="AT132" s="190" t="s">
        <v>143</v>
      </c>
      <c r="AU132" s="190" t="s">
        <v>85</v>
      </c>
      <c r="AY132" s="19" t="s">
        <v>141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9" t="s">
        <v>83</v>
      </c>
      <c r="BK132" s="191">
        <f>ROUND(I132*H132,2)</f>
        <v>0</v>
      </c>
      <c r="BL132" s="19" t="s">
        <v>148</v>
      </c>
      <c r="BM132" s="190" t="s">
        <v>233</v>
      </c>
    </row>
    <row r="133" s="13" customFormat="1">
      <c r="A133" s="13"/>
      <c r="B133" s="192"/>
      <c r="C133" s="13"/>
      <c r="D133" s="193" t="s">
        <v>150</v>
      </c>
      <c r="E133" s="194" t="s">
        <v>3</v>
      </c>
      <c r="F133" s="195" t="s">
        <v>234</v>
      </c>
      <c r="G133" s="13"/>
      <c r="H133" s="194" t="s">
        <v>3</v>
      </c>
      <c r="I133" s="196"/>
      <c r="J133" s="13"/>
      <c r="K133" s="13"/>
      <c r="L133" s="192"/>
      <c r="M133" s="197"/>
      <c r="N133" s="198"/>
      <c r="O133" s="198"/>
      <c r="P133" s="198"/>
      <c r="Q133" s="198"/>
      <c r="R133" s="198"/>
      <c r="S133" s="198"/>
      <c r="T133" s="19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4" t="s">
        <v>150</v>
      </c>
      <c r="AU133" s="194" t="s">
        <v>85</v>
      </c>
      <c r="AV133" s="13" t="s">
        <v>83</v>
      </c>
      <c r="AW133" s="13" t="s">
        <v>35</v>
      </c>
      <c r="AX133" s="13" t="s">
        <v>75</v>
      </c>
      <c r="AY133" s="194" t="s">
        <v>141</v>
      </c>
    </row>
    <row r="134" s="14" customFormat="1">
      <c r="A134" s="14"/>
      <c r="B134" s="200"/>
      <c r="C134" s="14"/>
      <c r="D134" s="193" t="s">
        <v>150</v>
      </c>
      <c r="E134" s="201" t="s">
        <v>3</v>
      </c>
      <c r="F134" s="202" t="s">
        <v>235</v>
      </c>
      <c r="G134" s="14"/>
      <c r="H134" s="203">
        <v>2850</v>
      </c>
      <c r="I134" s="204"/>
      <c r="J134" s="14"/>
      <c r="K134" s="14"/>
      <c r="L134" s="200"/>
      <c r="M134" s="205"/>
      <c r="N134" s="206"/>
      <c r="O134" s="206"/>
      <c r="P134" s="206"/>
      <c r="Q134" s="206"/>
      <c r="R134" s="206"/>
      <c r="S134" s="206"/>
      <c r="T134" s="20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1" t="s">
        <v>150</v>
      </c>
      <c r="AU134" s="201" t="s">
        <v>85</v>
      </c>
      <c r="AV134" s="14" t="s">
        <v>85</v>
      </c>
      <c r="AW134" s="14" t="s">
        <v>35</v>
      </c>
      <c r="AX134" s="14" t="s">
        <v>75</v>
      </c>
      <c r="AY134" s="201" t="s">
        <v>141</v>
      </c>
    </row>
    <row r="135" s="15" customFormat="1">
      <c r="A135" s="15"/>
      <c r="B135" s="208"/>
      <c r="C135" s="15"/>
      <c r="D135" s="193" t="s">
        <v>150</v>
      </c>
      <c r="E135" s="209" t="s">
        <v>3</v>
      </c>
      <c r="F135" s="210" t="s">
        <v>153</v>
      </c>
      <c r="G135" s="15"/>
      <c r="H135" s="211">
        <v>2850</v>
      </c>
      <c r="I135" s="212"/>
      <c r="J135" s="15"/>
      <c r="K135" s="15"/>
      <c r="L135" s="208"/>
      <c r="M135" s="213"/>
      <c r="N135" s="214"/>
      <c r="O135" s="214"/>
      <c r="P135" s="214"/>
      <c r="Q135" s="214"/>
      <c r="R135" s="214"/>
      <c r="S135" s="214"/>
      <c r="T135" s="2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9" t="s">
        <v>150</v>
      </c>
      <c r="AU135" s="209" t="s">
        <v>85</v>
      </c>
      <c r="AV135" s="15" t="s">
        <v>148</v>
      </c>
      <c r="AW135" s="15" t="s">
        <v>35</v>
      </c>
      <c r="AX135" s="15" t="s">
        <v>83</v>
      </c>
      <c r="AY135" s="209" t="s">
        <v>141</v>
      </c>
    </row>
    <row r="136" s="2" customFormat="1" ht="21.75" customHeight="1">
      <c r="A136" s="38"/>
      <c r="B136" s="178"/>
      <c r="C136" s="179" t="s">
        <v>236</v>
      </c>
      <c r="D136" s="179" t="s">
        <v>143</v>
      </c>
      <c r="E136" s="180" t="s">
        <v>237</v>
      </c>
      <c r="F136" s="181" t="s">
        <v>238</v>
      </c>
      <c r="G136" s="182" t="s">
        <v>146</v>
      </c>
      <c r="H136" s="183">
        <v>2816.4000000000001</v>
      </c>
      <c r="I136" s="184"/>
      <c r="J136" s="185">
        <f>ROUND(I136*H136,2)</f>
        <v>0</v>
      </c>
      <c r="K136" s="181" t="s">
        <v>147</v>
      </c>
      <c r="L136" s="39"/>
      <c r="M136" s="186" t="s">
        <v>3</v>
      </c>
      <c r="N136" s="187" t="s">
        <v>46</v>
      </c>
      <c r="O136" s="72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90" t="s">
        <v>148</v>
      </c>
      <c r="AT136" s="190" t="s">
        <v>143</v>
      </c>
      <c r="AU136" s="190" t="s">
        <v>85</v>
      </c>
      <c r="AY136" s="19" t="s">
        <v>141</v>
      </c>
      <c r="BE136" s="191">
        <f>IF(N136="základní",J136,0)</f>
        <v>0</v>
      </c>
      <c r="BF136" s="191">
        <f>IF(N136="snížená",J136,0)</f>
        <v>0</v>
      </c>
      <c r="BG136" s="191">
        <f>IF(N136="zákl. přenesená",J136,0)</f>
        <v>0</v>
      </c>
      <c r="BH136" s="191">
        <f>IF(N136="sníž. přenesená",J136,0)</f>
        <v>0</v>
      </c>
      <c r="BI136" s="191">
        <f>IF(N136="nulová",J136,0)</f>
        <v>0</v>
      </c>
      <c r="BJ136" s="19" t="s">
        <v>83</v>
      </c>
      <c r="BK136" s="191">
        <f>ROUND(I136*H136,2)</f>
        <v>0</v>
      </c>
      <c r="BL136" s="19" t="s">
        <v>148</v>
      </c>
      <c r="BM136" s="190" t="s">
        <v>239</v>
      </c>
    </row>
    <row r="137" s="2" customFormat="1" ht="21.75" customHeight="1">
      <c r="A137" s="38"/>
      <c r="B137" s="178"/>
      <c r="C137" s="179" t="s">
        <v>240</v>
      </c>
      <c r="D137" s="179" t="s">
        <v>143</v>
      </c>
      <c r="E137" s="180" t="s">
        <v>241</v>
      </c>
      <c r="F137" s="181" t="s">
        <v>242</v>
      </c>
      <c r="G137" s="182" t="s">
        <v>146</v>
      </c>
      <c r="H137" s="183">
        <v>3135</v>
      </c>
      <c r="I137" s="184"/>
      <c r="J137" s="185">
        <f>ROUND(I137*H137,2)</f>
        <v>0</v>
      </c>
      <c r="K137" s="181" t="s">
        <v>147</v>
      </c>
      <c r="L137" s="39"/>
      <c r="M137" s="186" t="s">
        <v>3</v>
      </c>
      <c r="N137" s="187" t="s">
        <v>46</v>
      </c>
      <c r="O137" s="72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0" t="s">
        <v>148</v>
      </c>
      <c r="AT137" s="190" t="s">
        <v>143</v>
      </c>
      <c r="AU137" s="190" t="s">
        <v>85</v>
      </c>
      <c r="AY137" s="19" t="s">
        <v>141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9" t="s">
        <v>83</v>
      </c>
      <c r="BK137" s="191">
        <f>ROUND(I137*H137,2)</f>
        <v>0</v>
      </c>
      <c r="BL137" s="19" t="s">
        <v>148</v>
      </c>
      <c r="BM137" s="190" t="s">
        <v>243</v>
      </c>
    </row>
    <row r="138" s="14" customFormat="1">
      <c r="A138" s="14"/>
      <c r="B138" s="200"/>
      <c r="C138" s="14"/>
      <c r="D138" s="193" t="s">
        <v>150</v>
      </c>
      <c r="E138" s="201" t="s">
        <v>3</v>
      </c>
      <c r="F138" s="202" t="s">
        <v>229</v>
      </c>
      <c r="G138" s="14"/>
      <c r="H138" s="203">
        <v>3135</v>
      </c>
      <c r="I138" s="204"/>
      <c r="J138" s="14"/>
      <c r="K138" s="14"/>
      <c r="L138" s="200"/>
      <c r="M138" s="205"/>
      <c r="N138" s="206"/>
      <c r="O138" s="206"/>
      <c r="P138" s="206"/>
      <c r="Q138" s="206"/>
      <c r="R138" s="206"/>
      <c r="S138" s="206"/>
      <c r="T138" s="20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1" t="s">
        <v>150</v>
      </c>
      <c r="AU138" s="201" t="s">
        <v>85</v>
      </c>
      <c r="AV138" s="14" t="s">
        <v>85</v>
      </c>
      <c r="AW138" s="14" t="s">
        <v>35</v>
      </c>
      <c r="AX138" s="14" t="s">
        <v>75</v>
      </c>
      <c r="AY138" s="201" t="s">
        <v>141</v>
      </c>
    </row>
    <row r="139" s="15" customFormat="1">
      <c r="A139" s="15"/>
      <c r="B139" s="208"/>
      <c r="C139" s="15"/>
      <c r="D139" s="193" t="s">
        <v>150</v>
      </c>
      <c r="E139" s="209" t="s">
        <v>3</v>
      </c>
      <c r="F139" s="210" t="s">
        <v>153</v>
      </c>
      <c r="G139" s="15"/>
      <c r="H139" s="211">
        <v>3135</v>
      </c>
      <c r="I139" s="212"/>
      <c r="J139" s="15"/>
      <c r="K139" s="15"/>
      <c r="L139" s="208"/>
      <c r="M139" s="213"/>
      <c r="N139" s="214"/>
      <c r="O139" s="214"/>
      <c r="P139" s="214"/>
      <c r="Q139" s="214"/>
      <c r="R139" s="214"/>
      <c r="S139" s="214"/>
      <c r="T139" s="2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9" t="s">
        <v>150</v>
      </c>
      <c r="AU139" s="209" t="s">
        <v>85</v>
      </c>
      <c r="AV139" s="15" t="s">
        <v>148</v>
      </c>
      <c r="AW139" s="15" t="s">
        <v>35</v>
      </c>
      <c r="AX139" s="15" t="s">
        <v>83</v>
      </c>
      <c r="AY139" s="209" t="s">
        <v>141</v>
      </c>
    </row>
    <row r="140" s="2" customFormat="1" ht="16.5" customHeight="1">
      <c r="A140" s="38"/>
      <c r="B140" s="178"/>
      <c r="C140" s="179" t="s">
        <v>244</v>
      </c>
      <c r="D140" s="179" t="s">
        <v>143</v>
      </c>
      <c r="E140" s="180" t="s">
        <v>245</v>
      </c>
      <c r="F140" s="181" t="s">
        <v>246</v>
      </c>
      <c r="G140" s="182" t="s">
        <v>156</v>
      </c>
      <c r="H140" s="183">
        <v>50</v>
      </c>
      <c r="I140" s="184"/>
      <c r="J140" s="185">
        <f>ROUND(I140*H140,2)</f>
        <v>0</v>
      </c>
      <c r="K140" s="181" t="s">
        <v>147</v>
      </c>
      <c r="L140" s="39"/>
      <c r="M140" s="186" t="s">
        <v>3</v>
      </c>
      <c r="N140" s="187" t="s">
        <v>46</v>
      </c>
      <c r="O140" s="72"/>
      <c r="P140" s="188">
        <f>O140*H140</f>
        <v>0</v>
      </c>
      <c r="Q140" s="188">
        <v>0.00084999999999999995</v>
      </c>
      <c r="R140" s="188">
        <f>Q140*H140</f>
        <v>0.042499999999999996</v>
      </c>
      <c r="S140" s="188">
        <v>0</v>
      </c>
      <c r="T140" s="18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90" t="s">
        <v>148</v>
      </c>
      <c r="AT140" s="190" t="s">
        <v>143</v>
      </c>
      <c r="AU140" s="190" t="s">
        <v>85</v>
      </c>
      <c r="AY140" s="19" t="s">
        <v>141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19" t="s">
        <v>83</v>
      </c>
      <c r="BK140" s="191">
        <f>ROUND(I140*H140,2)</f>
        <v>0</v>
      </c>
      <c r="BL140" s="19" t="s">
        <v>148</v>
      </c>
      <c r="BM140" s="190" t="s">
        <v>247</v>
      </c>
    </row>
    <row r="141" s="2" customFormat="1" ht="16.5" customHeight="1">
      <c r="A141" s="38"/>
      <c r="B141" s="178"/>
      <c r="C141" s="179" t="s">
        <v>8</v>
      </c>
      <c r="D141" s="179" t="s">
        <v>143</v>
      </c>
      <c r="E141" s="180" t="s">
        <v>248</v>
      </c>
      <c r="F141" s="181" t="s">
        <v>249</v>
      </c>
      <c r="G141" s="182" t="s">
        <v>146</v>
      </c>
      <c r="H141" s="183">
        <v>3135</v>
      </c>
      <c r="I141" s="184"/>
      <c r="J141" s="185">
        <f>ROUND(I141*H141,2)</f>
        <v>0</v>
      </c>
      <c r="K141" s="181" t="s">
        <v>147</v>
      </c>
      <c r="L141" s="39"/>
      <c r="M141" s="186" t="s">
        <v>3</v>
      </c>
      <c r="N141" s="187" t="s">
        <v>46</v>
      </c>
      <c r="O141" s="72"/>
      <c r="P141" s="188">
        <f>O141*H141</f>
        <v>0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90" t="s">
        <v>148</v>
      </c>
      <c r="AT141" s="190" t="s">
        <v>143</v>
      </c>
      <c r="AU141" s="190" t="s">
        <v>85</v>
      </c>
      <c r="AY141" s="19" t="s">
        <v>141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19" t="s">
        <v>83</v>
      </c>
      <c r="BK141" s="191">
        <f>ROUND(I141*H141,2)</f>
        <v>0</v>
      </c>
      <c r="BL141" s="19" t="s">
        <v>148</v>
      </c>
      <c r="BM141" s="190" t="s">
        <v>250</v>
      </c>
    </row>
    <row r="142" s="2" customFormat="1" ht="16.5" customHeight="1">
      <c r="A142" s="38"/>
      <c r="B142" s="178"/>
      <c r="C142" s="179" t="s">
        <v>251</v>
      </c>
      <c r="D142" s="179" t="s">
        <v>143</v>
      </c>
      <c r="E142" s="180" t="s">
        <v>252</v>
      </c>
      <c r="F142" s="181" t="s">
        <v>253</v>
      </c>
      <c r="G142" s="182" t="s">
        <v>146</v>
      </c>
      <c r="H142" s="183">
        <v>2816.4000000000001</v>
      </c>
      <c r="I142" s="184"/>
      <c r="J142" s="185">
        <f>ROUND(I142*H142,2)</f>
        <v>0</v>
      </c>
      <c r="K142" s="181" t="s">
        <v>147</v>
      </c>
      <c r="L142" s="39"/>
      <c r="M142" s="186" t="s">
        <v>3</v>
      </c>
      <c r="N142" s="187" t="s">
        <v>46</v>
      </c>
      <c r="O142" s="72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0" t="s">
        <v>148</v>
      </c>
      <c r="AT142" s="190" t="s">
        <v>143</v>
      </c>
      <c r="AU142" s="190" t="s">
        <v>85</v>
      </c>
      <c r="AY142" s="19" t="s">
        <v>141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19" t="s">
        <v>83</v>
      </c>
      <c r="BK142" s="191">
        <f>ROUND(I142*H142,2)</f>
        <v>0</v>
      </c>
      <c r="BL142" s="19" t="s">
        <v>148</v>
      </c>
      <c r="BM142" s="190" t="s">
        <v>254</v>
      </c>
    </row>
    <row r="143" s="2" customFormat="1" ht="21.75" customHeight="1">
      <c r="A143" s="38"/>
      <c r="B143" s="178"/>
      <c r="C143" s="179" t="s">
        <v>255</v>
      </c>
      <c r="D143" s="179" t="s">
        <v>143</v>
      </c>
      <c r="E143" s="180" t="s">
        <v>256</v>
      </c>
      <c r="F143" s="181" t="s">
        <v>257</v>
      </c>
      <c r="G143" s="182" t="s">
        <v>146</v>
      </c>
      <c r="H143" s="183">
        <v>2816.4000000000001</v>
      </c>
      <c r="I143" s="184"/>
      <c r="J143" s="185">
        <f>ROUND(I143*H143,2)</f>
        <v>0</v>
      </c>
      <c r="K143" s="181" t="s">
        <v>147</v>
      </c>
      <c r="L143" s="39"/>
      <c r="M143" s="186" t="s">
        <v>3</v>
      </c>
      <c r="N143" s="187" t="s">
        <v>46</v>
      </c>
      <c r="O143" s="72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90" t="s">
        <v>148</v>
      </c>
      <c r="AT143" s="190" t="s">
        <v>143</v>
      </c>
      <c r="AU143" s="190" t="s">
        <v>85</v>
      </c>
      <c r="AY143" s="19" t="s">
        <v>141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9" t="s">
        <v>83</v>
      </c>
      <c r="BK143" s="191">
        <f>ROUND(I143*H143,2)</f>
        <v>0</v>
      </c>
      <c r="BL143" s="19" t="s">
        <v>148</v>
      </c>
      <c r="BM143" s="190" t="s">
        <v>258</v>
      </c>
    </row>
    <row r="144" s="14" customFormat="1">
      <c r="A144" s="14"/>
      <c r="B144" s="200"/>
      <c r="C144" s="14"/>
      <c r="D144" s="193" t="s">
        <v>150</v>
      </c>
      <c r="E144" s="201" t="s">
        <v>3</v>
      </c>
      <c r="F144" s="202" t="s">
        <v>259</v>
      </c>
      <c r="G144" s="14"/>
      <c r="H144" s="203">
        <v>2816.4000000000001</v>
      </c>
      <c r="I144" s="204"/>
      <c r="J144" s="14"/>
      <c r="K144" s="14"/>
      <c r="L144" s="200"/>
      <c r="M144" s="205"/>
      <c r="N144" s="206"/>
      <c r="O144" s="206"/>
      <c r="P144" s="206"/>
      <c r="Q144" s="206"/>
      <c r="R144" s="206"/>
      <c r="S144" s="206"/>
      <c r="T144" s="20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1" t="s">
        <v>150</v>
      </c>
      <c r="AU144" s="201" t="s">
        <v>85</v>
      </c>
      <c r="AV144" s="14" t="s">
        <v>85</v>
      </c>
      <c r="AW144" s="14" t="s">
        <v>35</v>
      </c>
      <c r="AX144" s="14" t="s">
        <v>75</v>
      </c>
      <c r="AY144" s="201" t="s">
        <v>141</v>
      </c>
    </row>
    <row r="145" s="15" customFormat="1">
      <c r="A145" s="15"/>
      <c r="B145" s="208"/>
      <c r="C145" s="15"/>
      <c r="D145" s="193" t="s">
        <v>150</v>
      </c>
      <c r="E145" s="209" t="s">
        <v>3</v>
      </c>
      <c r="F145" s="210" t="s">
        <v>153</v>
      </c>
      <c r="G145" s="15"/>
      <c r="H145" s="211">
        <v>2816.4000000000001</v>
      </c>
      <c r="I145" s="212"/>
      <c r="J145" s="15"/>
      <c r="K145" s="15"/>
      <c r="L145" s="208"/>
      <c r="M145" s="213"/>
      <c r="N145" s="214"/>
      <c r="O145" s="214"/>
      <c r="P145" s="214"/>
      <c r="Q145" s="214"/>
      <c r="R145" s="214"/>
      <c r="S145" s="214"/>
      <c r="T145" s="2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09" t="s">
        <v>150</v>
      </c>
      <c r="AU145" s="209" t="s">
        <v>85</v>
      </c>
      <c r="AV145" s="15" t="s">
        <v>148</v>
      </c>
      <c r="AW145" s="15" t="s">
        <v>35</v>
      </c>
      <c r="AX145" s="15" t="s">
        <v>83</v>
      </c>
      <c r="AY145" s="209" t="s">
        <v>141</v>
      </c>
    </row>
    <row r="146" s="2" customFormat="1" ht="21.75" customHeight="1">
      <c r="A146" s="38"/>
      <c r="B146" s="178"/>
      <c r="C146" s="179" t="s">
        <v>260</v>
      </c>
      <c r="D146" s="179" t="s">
        <v>143</v>
      </c>
      <c r="E146" s="180" t="s">
        <v>261</v>
      </c>
      <c r="F146" s="181" t="s">
        <v>262</v>
      </c>
      <c r="G146" s="182" t="s">
        <v>146</v>
      </c>
      <c r="H146" s="183">
        <v>27.300000000000001</v>
      </c>
      <c r="I146" s="184"/>
      <c r="J146" s="185">
        <f>ROUND(I146*H146,2)</f>
        <v>0</v>
      </c>
      <c r="K146" s="181" t="s">
        <v>147</v>
      </c>
      <c r="L146" s="39"/>
      <c r="M146" s="186" t="s">
        <v>3</v>
      </c>
      <c r="N146" s="187" t="s">
        <v>46</v>
      </c>
      <c r="O146" s="72"/>
      <c r="P146" s="188">
        <f>O146*H146</f>
        <v>0</v>
      </c>
      <c r="Q146" s="188">
        <v>0.1837</v>
      </c>
      <c r="R146" s="188">
        <f>Q146*H146</f>
        <v>5.0150100000000002</v>
      </c>
      <c r="S146" s="188">
        <v>0</v>
      </c>
      <c r="T146" s="18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90" t="s">
        <v>148</v>
      </c>
      <c r="AT146" s="190" t="s">
        <v>143</v>
      </c>
      <c r="AU146" s="190" t="s">
        <v>85</v>
      </c>
      <c r="AY146" s="19" t="s">
        <v>141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19" t="s">
        <v>83</v>
      </c>
      <c r="BK146" s="191">
        <f>ROUND(I146*H146,2)</f>
        <v>0</v>
      </c>
      <c r="BL146" s="19" t="s">
        <v>148</v>
      </c>
      <c r="BM146" s="190" t="s">
        <v>263</v>
      </c>
    </row>
    <row r="147" s="14" customFormat="1">
      <c r="A147" s="14"/>
      <c r="B147" s="200"/>
      <c r="C147" s="14"/>
      <c r="D147" s="193" t="s">
        <v>150</v>
      </c>
      <c r="E147" s="201" t="s">
        <v>3</v>
      </c>
      <c r="F147" s="202" t="s">
        <v>264</v>
      </c>
      <c r="G147" s="14"/>
      <c r="H147" s="203">
        <v>27.300000000000001</v>
      </c>
      <c r="I147" s="204"/>
      <c r="J147" s="14"/>
      <c r="K147" s="14"/>
      <c r="L147" s="200"/>
      <c r="M147" s="205"/>
      <c r="N147" s="206"/>
      <c r="O147" s="206"/>
      <c r="P147" s="206"/>
      <c r="Q147" s="206"/>
      <c r="R147" s="206"/>
      <c r="S147" s="206"/>
      <c r="T147" s="20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01" t="s">
        <v>150</v>
      </c>
      <c r="AU147" s="201" t="s">
        <v>85</v>
      </c>
      <c r="AV147" s="14" t="s">
        <v>85</v>
      </c>
      <c r="AW147" s="14" t="s">
        <v>35</v>
      </c>
      <c r="AX147" s="14" t="s">
        <v>75</v>
      </c>
      <c r="AY147" s="201" t="s">
        <v>141</v>
      </c>
    </row>
    <row r="148" s="15" customFormat="1">
      <c r="A148" s="15"/>
      <c r="B148" s="208"/>
      <c r="C148" s="15"/>
      <c r="D148" s="193" t="s">
        <v>150</v>
      </c>
      <c r="E148" s="209" t="s">
        <v>3</v>
      </c>
      <c r="F148" s="210" t="s">
        <v>153</v>
      </c>
      <c r="G148" s="15"/>
      <c r="H148" s="211">
        <v>27.300000000000001</v>
      </c>
      <c r="I148" s="212"/>
      <c r="J148" s="15"/>
      <c r="K148" s="15"/>
      <c r="L148" s="208"/>
      <c r="M148" s="213"/>
      <c r="N148" s="214"/>
      <c r="O148" s="214"/>
      <c r="P148" s="214"/>
      <c r="Q148" s="214"/>
      <c r="R148" s="214"/>
      <c r="S148" s="214"/>
      <c r="T148" s="2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9" t="s">
        <v>150</v>
      </c>
      <c r="AU148" s="209" t="s">
        <v>85</v>
      </c>
      <c r="AV148" s="15" t="s">
        <v>148</v>
      </c>
      <c r="AW148" s="15" t="s">
        <v>35</v>
      </c>
      <c r="AX148" s="15" t="s">
        <v>83</v>
      </c>
      <c r="AY148" s="209" t="s">
        <v>141</v>
      </c>
    </row>
    <row r="149" s="2" customFormat="1" ht="16.5" customHeight="1">
      <c r="A149" s="38"/>
      <c r="B149" s="178"/>
      <c r="C149" s="219" t="s">
        <v>265</v>
      </c>
      <c r="D149" s="219" t="s">
        <v>266</v>
      </c>
      <c r="E149" s="220" t="s">
        <v>267</v>
      </c>
      <c r="F149" s="221" t="s">
        <v>268</v>
      </c>
      <c r="G149" s="222" t="s">
        <v>146</v>
      </c>
      <c r="H149" s="223">
        <v>29.225999999999999</v>
      </c>
      <c r="I149" s="224"/>
      <c r="J149" s="225">
        <f>ROUND(I149*H149,2)</f>
        <v>0</v>
      </c>
      <c r="K149" s="221" t="s">
        <v>3</v>
      </c>
      <c r="L149" s="226"/>
      <c r="M149" s="227" t="s">
        <v>3</v>
      </c>
      <c r="N149" s="228" t="s">
        <v>46</v>
      </c>
      <c r="O149" s="72"/>
      <c r="P149" s="188">
        <f>O149*H149</f>
        <v>0</v>
      </c>
      <c r="Q149" s="188">
        <v>0.41699999999999998</v>
      </c>
      <c r="R149" s="188">
        <f>Q149*H149</f>
        <v>12.187242</v>
      </c>
      <c r="S149" s="188">
        <v>0</v>
      </c>
      <c r="T149" s="1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90" t="s">
        <v>188</v>
      </c>
      <c r="AT149" s="190" t="s">
        <v>266</v>
      </c>
      <c r="AU149" s="190" t="s">
        <v>85</v>
      </c>
      <c r="AY149" s="19" t="s">
        <v>141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9" t="s">
        <v>83</v>
      </c>
      <c r="BK149" s="191">
        <f>ROUND(I149*H149,2)</f>
        <v>0</v>
      </c>
      <c r="BL149" s="19" t="s">
        <v>148</v>
      </c>
      <c r="BM149" s="190" t="s">
        <v>269</v>
      </c>
    </row>
    <row r="150" s="14" customFormat="1">
      <c r="A150" s="14"/>
      <c r="B150" s="200"/>
      <c r="C150" s="14"/>
      <c r="D150" s="193" t="s">
        <v>150</v>
      </c>
      <c r="E150" s="14"/>
      <c r="F150" s="202" t="s">
        <v>270</v>
      </c>
      <c r="G150" s="14"/>
      <c r="H150" s="203">
        <v>29.225999999999999</v>
      </c>
      <c r="I150" s="204"/>
      <c r="J150" s="14"/>
      <c r="K150" s="14"/>
      <c r="L150" s="200"/>
      <c r="M150" s="205"/>
      <c r="N150" s="206"/>
      <c r="O150" s="206"/>
      <c r="P150" s="206"/>
      <c r="Q150" s="206"/>
      <c r="R150" s="206"/>
      <c r="S150" s="206"/>
      <c r="T150" s="20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01" t="s">
        <v>150</v>
      </c>
      <c r="AU150" s="201" t="s">
        <v>85</v>
      </c>
      <c r="AV150" s="14" t="s">
        <v>85</v>
      </c>
      <c r="AW150" s="14" t="s">
        <v>4</v>
      </c>
      <c r="AX150" s="14" t="s">
        <v>83</v>
      </c>
      <c r="AY150" s="201" t="s">
        <v>141</v>
      </c>
    </row>
    <row r="151" s="12" customFormat="1" ht="22.8" customHeight="1">
      <c r="A151" s="12"/>
      <c r="B151" s="165"/>
      <c r="C151" s="12"/>
      <c r="D151" s="166" t="s">
        <v>74</v>
      </c>
      <c r="E151" s="176" t="s">
        <v>176</v>
      </c>
      <c r="F151" s="176" t="s">
        <v>271</v>
      </c>
      <c r="G151" s="12"/>
      <c r="H151" s="12"/>
      <c r="I151" s="168"/>
      <c r="J151" s="177">
        <f>BK151</f>
        <v>0</v>
      </c>
      <c r="K151" s="12"/>
      <c r="L151" s="165"/>
      <c r="M151" s="170"/>
      <c r="N151" s="171"/>
      <c r="O151" s="171"/>
      <c r="P151" s="172">
        <f>SUM(P152:P153)</f>
        <v>0</v>
      </c>
      <c r="Q151" s="171"/>
      <c r="R151" s="172">
        <f>SUM(R152:R153)</f>
        <v>0.20002499999999998</v>
      </c>
      <c r="S151" s="171"/>
      <c r="T151" s="173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6" t="s">
        <v>83</v>
      </c>
      <c r="AT151" s="174" t="s">
        <v>74</v>
      </c>
      <c r="AU151" s="174" t="s">
        <v>83</v>
      </c>
      <c r="AY151" s="166" t="s">
        <v>141</v>
      </c>
      <c r="BK151" s="175">
        <f>SUM(BK152:BK153)</f>
        <v>0</v>
      </c>
    </row>
    <row r="152" s="2" customFormat="1" ht="16.5" customHeight="1">
      <c r="A152" s="38"/>
      <c r="B152" s="178"/>
      <c r="C152" s="179" t="s">
        <v>272</v>
      </c>
      <c r="D152" s="179" t="s">
        <v>143</v>
      </c>
      <c r="E152" s="180" t="s">
        <v>273</v>
      </c>
      <c r="F152" s="181" t="s">
        <v>274</v>
      </c>
      <c r="G152" s="182" t="s">
        <v>146</v>
      </c>
      <c r="H152" s="183">
        <v>17.5</v>
      </c>
      <c r="I152" s="184"/>
      <c r="J152" s="185">
        <f>ROUND(I152*H152,2)</f>
        <v>0</v>
      </c>
      <c r="K152" s="181" t="s">
        <v>147</v>
      </c>
      <c r="L152" s="39"/>
      <c r="M152" s="186" t="s">
        <v>3</v>
      </c>
      <c r="N152" s="187" t="s">
        <v>46</v>
      </c>
      <c r="O152" s="72"/>
      <c r="P152" s="188">
        <f>O152*H152</f>
        <v>0</v>
      </c>
      <c r="Q152" s="188">
        <v>0.011429999999999999</v>
      </c>
      <c r="R152" s="188">
        <f>Q152*H152</f>
        <v>0.20002499999999998</v>
      </c>
      <c r="S152" s="188">
        <v>0</v>
      </c>
      <c r="T152" s="18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90" t="s">
        <v>148</v>
      </c>
      <c r="AT152" s="190" t="s">
        <v>143</v>
      </c>
      <c r="AU152" s="190" t="s">
        <v>85</v>
      </c>
      <c r="AY152" s="19" t="s">
        <v>141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19" t="s">
        <v>83</v>
      </c>
      <c r="BK152" s="191">
        <f>ROUND(I152*H152,2)</f>
        <v>0</v>
      </c>
      <c r="BL152" s="19" t="s">
        <v>148</v>
      </c>
      <c r="BM152" s="190" t="s">
        <v>275</v>
      </c>
    </row>
    <row r="153" s="2" customFormat="1">
      <c r="A153" s="38"/>
      <c r="B153" s="39"/>
      <c r="C153" s="38"/>
      <c r="D153" s="193" t="s">
        <v>166</v>
      </c>
      <c r="E153" s="38"/>
      <c r="F153" s="216" t="s">
        <v>276</v>
      </c>
      <c r="G153" s="38"/>
      <c r="H153" s="38"/>
      <c r="I153" s="118"/>
      <c r="J153" s="38"/>
      <c r="K153" s="38"/>
      <c r="L153" s="39"/>
      <c r="M153" s="217"/>
      <c r="N153" s="218"/>
      <c r="O153" s="72"/>
      <c r="P153" s="72"/>
      <c r="Q153" s="72"/>
      <c r="R153" s="72"/>
      <c r="S153" s="72"/>
      <c r="T153" s="73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9" t="s">
        <v>166</v>
      </c>
      <c r="AU153" s="19" t="s">
        <v>85</v>
      </c>
    </row>
    <row r="154" s="12" customFormat="1" ht="22.8" customHeight="1">
      <c r="A154" s="12"/>
      <c r="B154" s="165"/>
      <c r="C154" s="12"/>
      <c r="D154" s="166" t="s">
        <v>74</v>
      </c>
      <c r="E154" s="176" t="s">
        <v>192</v>
      </c>
      <c r="F154" s="176" t="s">
        <v>277</v>
      </c>
      <c r="G154" s="12"/>
      <c r="H154" s="12"/>
      <c r="I154" s="168"/>
      <c r="J154" s="177">
        <f>BK154</f>
        <v>0</v>
      </c>
      <c r="K154" s="12"/>
      <c r="L154" s="165"/>
      <c r="M154" s="170"/>
      <c r="N154" s="171"/>
      <c r="O154" s="171"/>
      <c r="P154" s="172">
        <f>SUM(P155:P167)</f>
        <v>0</v>
      </c>
      <c r="Q154" s="171"/>
      <c r="R154" s="172">
        <f>SUM(R155:R167)</f>
        <v>19.333545000000001</v>
      </c>
      <c r="S154" s="171"/>
      <c r="T154" s="173">
        <f>SUM(T155:T167)</f>
        <v>0.246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6" t="s">
        <v>83</v>
      </c>
      <c r="AT154" s="174" t="s">
        <v>74</v>
      </c>
      <c r="AU154" s="174" t="s">
        <v>83</v>
      </c>
      <c r="AY154" s="166" t="s">
        <v>141</v>
      </c>
      <c r="BK154" s="175">
        <f>SUM(BK155:BK167)</f>
        <v>0</v>
      </c>
    </row>
    <row r="155" s="2" customFormat="1" ht="16.5" customHeight="1">
      <c r="A155" s="38"/>
      <c r="B155" s="178"/>
      <c r="C155" s="179" t="s">
        <v>278</v>
      </c>
      <c r="D155" s="179" t="s">
        <v>143</v>
      </c>
      <c r="E155" s="180" t="s">
        <v>279</v>
      </c>
      <c r="F155" s="181" t="s">
        <v>280</v>
      </c>
      <c r="G155" s="182" t="s">
        <v>281</v>
      </c>
      <c r="H155" s="183">
        <v>1</v>
      </c>
      <c r="I155" s="184"/>
      <c r="J155" s="185">
        <f>ROUND(I155*H155,2)</f>
        <v>0</v>
      </c>
      <c r="K155" s="181" t="s">
        <v>147</v>
      </c>
      <c r="L155" s="39"/>
      <c r="M155" s="186" t="s">
        <v>3</v>
      </c>
      <c r="N155" s="187" t="s">
        <v>46</v>
      </c>
      <c r="O155" s="72"/>
      <c r="P155" s="188">
        <f>O155*H155</f>
        <v>0</v>
      </c>
      <c r="Q155" s="188">
        <v>0.00069999999999999999</v>
      </c>
      <c r="R155" s="188">
        <f>Q155*H155</f>
        <v>0.00069999999999999999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148</v>
      </c>
      <c r="AT155" s="190" t="s">
        <v>143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148</v>
      </c>
      <c r="BM155" s="190" t="s">
        <v>282</v>
      </c>
    </row>
    <row r="156" s="2" customFormat="1" ht="16.5" customHeight="1">
      <c r="A156" s="38"/>
      <c r="B156" s="178"/>
      <c r="C156" s="219" t="s">
        <v>283</v>
      </c>
      <c r="D156" s="219" t="s">
        <v>266</v>
      </c>
      <c r="E156" s="220" t="s">
        <v>284</v>
      </c>
      <c r="F156" s="221" t="s">
        <v>285</v>
      </c>
      <c r="G156" s="222" t="s">
        <v>281</v>
      </c>
      <c r="H156" s="223">
        <v>1</v>
      </c>
      <c r="I156" s="224"/>
      <c r="J156" s="225">
        <f>ROUND(I156*H156,2)</f>
        <v>0</v>
      </c>
      <c r="K156" s="221" t="s">
        <v>147</v>
      </c>
      <c r="L156" s="226"/>
      <c r="M156" s="227" t="s">
        <v>3</v>
      </c>
      <c r="N156" s="228" t="s">
        <v>46</v>
      </c>
      <c r="O156" s="72"/>
      <c r="P156" s="188">
        <f>O156*H156</f>
        <v>0</v>
      </c>
      <c r="Q156" s="188">
        <v>0.0064999999999999997</v>
      </c>
      <c r="R156" s="188">
        <f>Q156*H156</f>
        <v>0.0064999999999999997</v>
      </c>
      <c r="S156" s="188">
        <v>0</v>
      </c>
      <c r="T156" s="18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90" t="s">
        <v>188</v>
      </c>
      <c r="AT156" s="190" t="s">
        <v>266</v>
      </c>
      <c r="AU156" s="190" t="s">
        <v>85</v>
      </c>
      <c r="AY156" s="19" t="s">
        <v>141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19" t="s">
        <v>83</v>
      </c>
      <c r="BK156" s="191">
        <f>ROUND(I156*H156,2)</f>
        <v>0</v>
      </c>
      <c r="BL156" s="19" t="s">
        <v>148</v>
      </c>
      <c r="BM156" s="190" t="s">
        <v>286</v>
      </c>
    </row>
    <row r="157" s="2" customFormat="1" ht="16.5" customHeight="1">
      <c r="A157" s="38"/>
      <c r="B157" s="178"/>
      <c r="C157" s="219" t="s">
        <v>287</v>
      </c>
      <c r="D157" s="219" t="s">
        <v>266</v>
      </c>
      <c r="E157" s="220" t="s">
        <v>288</v>
      </c>
      <c r="F157" s="221" t="s">
        <v>289</v>
      </c>
      <c r="G157" s="222" t="s">
        <v>281</v>
      </c>
      <c r="H157" s="223">
        <v>1</v>
      </c>
      <c r="I157" s="224"/>
      <c r="J157" s="225">
        <f>ROUND(I157*H157,2)</f>
        <v>0</v>
      </c>
      <c r="K157" s="221" t="s">
        <v>147</v>
      </c>
      <c r="L157" s="226"/>
      <c r="M157" s="227" t="s">
        <v>3</v>
      </c>
      <c r="N157" s="228" t="s">
        <v>46</v>
      </c>
      <c r="O157" s="72"/>
      <c r="P157" s="188">
        <f>O157*H157</f>
        <v>0</v>
      </c>
      <c r="Q157" s="188">
        <v>0.0025000000000000001</v>
      </c>
      <c r="R157" s="188">
        <f>Q157*H157</f>
        <v>0.0025000000000000001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188</v>
      </c>
      <c r="AT157" s="190" t="s">
        <v>266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148</v>
      </c>
      <c r="BM157" s="190" t="s">
        <v>290</v>
      </c>
    </row>
    <row r="158" s="2" customFormat="1" ht="16.5" customHeight="1">
      <c r="A158" s="38"/>
      <c r="B158" s="178"/>
      <c r="C158" s="179" t="s">
        <v>291</v>
      </c>
      <c r="D158" s="179" t="s">
        <v>143</v>
      </c>
      <c r="E158" s="180" t="s">
        <v>292</v>
      </c>
      <c r="F158" s="181" t="s">
        <v>293</v>
      </c>
      <c r="G158" s="182" t="s">
        <v>281</v>
      </c>
      <c r="H158" s="183">
        <v>1</v>
      </c>
      <c r="I158" s="184"/>
      <c r="J158" s="185">
        <f>ROUND(I158*H158,2)</f>
        <v>0</v>
      </c>
      <c r="K158" s="181" t="s">
        <v>147</v>
      </c>
      <c r="L158" s="39"/>
      <c r="M158" s="186" t="s">
        <v>3</v>
      </c>
      <c r="N158" s="187" t="s">
        <v>46</v>
      </c>
      <c r="O158" s="72"/>
      <c r="P158" s="188">
        <f>O158*H158</f>
        <v>0</v>
      </c>
      <c r="Q158" s="188">
        <v>0.10940999999999999</v>
      </c>
      <c r="R158" s="188">
        <f>Q158*H158</f>
        <v>0.10940999999999999</v>
      </c>
      <c r="S158" s="188">
        <v>0</v>
      </c>
      <c r="T158" s="18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90" t="s">
        <v>148</v>
      </c>
      <c r="AT158" s="190" t="s">
        <v>143</v>
      </c>
      <c r="AU158" s="190" t="s">
        <v>85</v>
      </c>
      <c r="AY158" s="19" t="s">
        <v>141</v>
      </c>
      <c r="BE158" s="191">
        <f>IF(N158="základní",J158,0)</f>
        <v>0</v>
      </c>
      <c r="BF158" s="191">
        <f>IF(N158="snížená",J158,0)</f>
        <v>0</v>
      </c>
      <c r="BG158" s="191">
        <f>IF(N158="zákl. přenesená",J158,0)</f>
        <v>0</v>
      </c>
      <c r="BH158" s="191">
        <f>IF(N158="sníž. přenesená",J158,0)</f>
        <v>0</v>
      </c>
      <c r="BI158" s="191">
        <f>IF(N158="nulová",J158,0)</f>
        <v>0</v>
      </c>
      <c r="BJ158" s="19" t="s">
        <v>83</v>
      </c>
      <c r="BK158" s="191">
        <f>ROUND(I158*H158,2)</f>
        <v>0</v>
      </c>
      <c r="BL158" s="19" t="s">
        <v>148</v>
      </c>
      <c r="BM158" s="190" t="s">
        <v>294</v>
      </c>
    </row>
    <row r="159" s="2" customFormat="1" ht="21.75" customHeight="1">
      <c r="A159" s="38"/>
      <c r="B159" s="178"/>
      <c r="C159" s="179" t="s">
        <v>295</v>
      </c>
      <c r="D159" s="179" t="s">
        <v>143</v>
      </c>
      <c r="E159" s="180" t="s">
        <v>296</v>
      </c>
      <c r="F159" s="181" t="s">
        <v>297</v>
      </c>
      <c r="G159" s="182" t="s">
        <v>156</v>
      </c>
      <c r="H159" s="183">
        <v>50</v>
      </c>
      <c r="I159" s="184"/>
      <c r="J159" s="185">
        <f>ROUND(I159*H159,2)</f>
        <v>0</v>
      </c>
      <c r="K159" s="181" t="s">
        <v>147</v>
      </c>
      <c r="L159" s="39"/>
      <c r="M159" s="186" t="s">
        <v>3</v>
      </c>
      <c r="N159" s="187" t="s">
        <v>46</v>
      </c>
      <c r="O159" s="72"/>
      <c r="P159" s="188">
        <f>O159*H159</f>
        <v>0</v>
      </c>
      <c r="Q159" s="188">
        <v>0.20219000000000001</v>
      </c>
      <c r="R159" s="188">
        <f>Q159*H159</f>
        <v>10.109500000000001</v>
      </c>
      <c r="S159" s="188">
        <v>0</v>
      </c>
      <c r="T159" s="18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90" t="s">
        <v>148</v>
      </c>
      <c r="AT159" s="190" t="s">
        <v>143</v>
      </c>
      <c r="AU159" s="190" t="s">
        <v>85</v>
      </c>
      <c r="AY159" s="19" t="s">
        <v>141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19" t="s">
        <v>83</v>
      </c>
      <c r="BK159" s="191">
        <f>ROUND(I159*H159,2)</f>
        <v>0</v>
      </c>
      <c r="BL159" s="19" t="s">
        <v>148</v>
      </c>
      <c r="BM159" s="190" t="s">
        <v>298</v>
      </c>
    </row>
    <row r="160" s="2" customFormat="1" ht="16.5" customHeight="1">
      <c r="A160" s="38"/>
      <c r="B160" s="178"/>
      <c r="C160" s="219" t="s">
        <v>299</v>
      </c>
      <c r="D160" s="219" t="s">
        <v>266</v>
      </c>
      <c r="E160" s="220" t="s">
        <v>300</v>
      </c>
      <c r="F160" s="221" t="s">
        <v>301</v>
      </c>
      <c r="G160" s="222" t="s">
        <v>156</v>
      </c>
      <c r="H160" s="223">
        <v>50</v>
      </c>
      <c r="I160" s="224"/>
      <c r="J160" s="225">
        <f>ROUND(I160*H160,2)</f>
        <v>0</v>
      </c>
      <c r="K160" s="221" t="s">
        <v>147</v>
      </c>
      <c r="L160" s="226"/>
      <c r="M160" s="227" t="s">
        <v>3</v>
      </c>
      <c r="N160" s="228" t="s">
        <v>46</v>
      </c>
      <c r="O160" s="72"/>
      <c r="P160" s="188">
        <f>O160*H160</f>
        <v>0</v>
      </c>
      <c r="Q160" s="188">
        <v>0.058000000000000003</v>
      </c>
      <c r="R160" s="188">
        <f>Q160*H160</f>
        <v>2.9000000000000004</v>
      </c>
      <c r="S160" s="188">
        <v>0</v>
      </c>
      <c r="T160" s="189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90" t="s">
        <v>188</v>
      </c>
      <c r="AT160" s="190" t="s">
        <v>266</v>
      </c>
      <c r="AU160" s="190" t="s">
        <v>85</v>
      </c>
      <c r="AY160" s="19" t="s">
        <v>141</v>
      </c>
      <c r="BE160" s="191">
        <f>IF(N160="základní",J160,0)</f>
        <v>0</v>
      </c>
      <c r="BF160" s="191">
        <f>IF(N160="snížená",J160,0)</f>
        <v>0</v>
      </c>
      <c r="BG160" s="191">
        <f>IF(N160="zákl. přenesená",J160,0)</f>
        <v>0</v>
      </c>
      <c r="BH160" s="191">
        <f>IF(N160="sníž. přenesená",J160,0)</f>
        <v>0</v>
      </c>
      <c r="BI160" s="191">
        <f>IF(N160="nulová",J160,0)</f>
        <v>0</v>
      </c>
      <c r="BJ160" s="19" t="s">
        <v>83</v>
      </c>
      <c r="BK160" s="191">
        <f>ROUND(I160*H160,2)</f>
        <v>0</v>
      </c>
      <c r="BL160" s="19" t="s">
        <v>148</v>
      </c>
      <c r="BM160" s="190" t="s">
        <v>302</v>
      </c>
    </row>
    <row r="161" s="2" customFormat="1" ht="16.5" customHeight="1">
      <c r="A161" s="38"/>
      <c r="B161" s="178"/>
      <c r="C161" s="179" t="s">
        <v>303</v>
      </c>
      <c r="D161" s="179" t="s">
        <v>143</v>
      </c>
      <c r="E161" s="180" t="s">
        <v>304</v>
      </c>
      <c r="F161" s="181" t="s">
        <v>305</v>
      </c>
      <c r="G161" s="182" t="s">
        <v>161</v>
      </c>
      <c r="H161" s="183">
        <v>2.75</v>
      </c>
      <c r="I161" s="184"/>
      <c r="J161" s="185">
        <f>ROUND(I161*H161,2)</f>
        <v>0</v>
      </c>
      <c r="K161" s="181" t="s">
        <v>147</v>
      </c>
      <c r="L161" s="39"/>
      <c r="M161" s="186" t="s">
        <v>3</v>
      </c>
      <c r="N161" s="187" t="s">
        <v>46</v>
      </c>
      <c r="O161" s="72"/>
      <c r="P161" s="188">
        <f>O161*H161</f>
        <v>0</v>
      </c>
      <c r="Q161" s="188">
        <v>2.2563399999999998</v>
      </c>
      <c r="R161" s="188">
        <f>Q161*H161</f>
        <v>6.204934999999999</v>
      </c>
      <c r="S161" s="188">
        <v>0</v>
      </c>
      <c r="T161" s="18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0" t="s">
        <v>148</v>
      </c>
      <c r="AT161" s="190" t="s">
        <v>143</v>
      </c>
      <c r="AU161" s="190" t="s">
        <v>85</v>
      </c>
      <c r="AY161" s="19" t="s">
        <v>141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9" t="s">
        <v>83</v>
      </c>
      <c r="BK161" s="191">
        <f>ROUND(I161*H161,2)</f>
        <v>0</v>
      </c>
      <c r="BL161" s="19" t="s">
        <v>148</v>
      </c>
      <c r="BM161" s="190" t="s">
        <v>306</v>
      </c>
    </row>
    <row r="162" s="13" customFormat="1">
      <c r="A162" s="13"/>
      <c r="B162" s="192"/>
      <c r="C162" s="13"/>
      <c r="D162" s="193" t="s">
        <v>150</v>
      </c>
      <c r="E162" s="194" t="s">
        <v>3</v>
      </c>
      <c r="F162" s="195" t="s">
        <v>307</v>
      </c>
      <c r="G162" s="13"/>
      <c r="H162" s="194" t="s">
        <v>3</v>
      </c>
      <c r="I162" s="196"/>
      <c r="J162" s="13"/>
      <c r="K162" s="13"/>
      <c r="L162" s="192"/>
      <c r="M162" s="197"/>
      <c r="N162" s="198"/>
      <c r="O162" s="198"/>
      <c r="P162" s="198"/>
      <c r="Q162" s="198"/>
      <c r="R162" s="198"/>
      <c r="S162" s="198"/>
      <c r="T162" s="19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4" t="s">
        <v>150</v>
      </c>
      <c r="AU162" s="194" t="s">
        <v>85</v>
      </c>
      <c r="AV162" s="13" t="s">
        <v>83</v>
      </c>
      <c r="AW162" s="13" t="s">
        <v>35</v>
      </c>
      <c r="AX162" s="13" t="s">
        <v>75</v>
      </c>
      <c r="AY162" s="194" t="s">
        <v>141</v>
      </c>
    </row>
    <row r="163" s="14" customFormat="1">
      <c r="A163" s="14"/>
      <c r="B163" s="200"/>
      <c r="C163" s="14"/>
      <c r="D163" s="193" t="s">
        <v>150</v>
      </c>
      <c r="E163" s="201" t="s">
        <v>3</v>
      </c>
      <c r="F163" s="202" t="s">
        <v>308</v>
      </c>
      <c r="G163" s="14"/>
      <c r="H163" s="203">
        <v>2.75</v>
      </c>
      <c r="I163" s="204"/>
      <c r="J163" s="14"/>
      <c r="K163" s="14"/>
      <c r="L163" s="200"/>
      <c r="M163" s="205"/>
      <c r="N163" s="206"/>
      <c r="O163" s="206"/>
      <c r="P163" s="206"/>
      <c r="Q163" s="206"/>
      <c r="R163" s="206"/>
      <c r="S163" s="206"/>
      <c r="T163" s="20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1" t="s">
        <v>150</v>
      </c>
      <c r="AU163" s="201" t="s">
        <v>85</v>
      </c>
      <c r="AV163" s="14" t="s">
        <v>85</v>
      </c>
      <c r="AW163" s="14" t="s">
        <v>35</v>
      </c>
      <c r="AX163" s="14" t="s">
        <v>75</v>
      </c>
      <c r="AY163" s="201" t="s">
        <v>141</v>
      </c>
    </row>
    <row r="164" s="15" customFormat="1">
      <c r="A164" s="15"/>
      <c r="B164" s="208"/>
      <c r="C164" s="15"/>
      <c r="D164" s="193" t="s">
        <v>150</v>
      </c>
      <c r="E164" s="209" t="s">
        <v>3</v>
      </c>
      <c r="F164" s="210" t="s">
        <v>153</v>
      </c>
      <c r="G164" s="15"/>
      <c r="H164" s="211">
        <v>2.75</v>
      </c>
      <c r="I164" s="212"/>
      <c r="J164" s="15"/>
      <c r="K164" s="15"/>
      <c r="L164" s="208"/>
      <c r="M164" s="213"/>
      <c r="N164" s="214"/>
      <c r="O164" s="214"/>
      <c r="P164" s="214"/>
      <c r="Q164" s="214"/>
      <c r="R164" s="214"/>
      <c r="S164" s="214"/>
      <c r="T164" s="2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09" t="s">
        <v>150</v>
      </c>
      <c r="AU164" s="209" t="s">
        <v>85</v>
      </c>
      <c r="AV164" s="15" t="s">
        <v>148</v>
      </c>
      <c r="AW164" s="15" t="s">
        <v>35</v>
      </c>
      <c r="AX164" s="15" t="s">
        <v>83</v>
      </c>
      <c r="AY164" s="209" t="s">
        <v>141</v>
      </c>
    </row>
    <row r="165" s="2" customFormat="1" ht="21.75" customHeight="1">
      <c r="A165" s="38"/>
      <c r="B165" s="178"/>
      <c r="C165" s="179" t="s">
        <v>309</v>
      </c>
      <c r="D165" s="179" t="s">
        <v>143</v>
      </c>
      <c r="E165" s="180" t="s">
        <v>310</v>
      </c>
      <c r="F165" s="181" t="s">
        <v>311</v>
      </c>
      <c r="G165" s="182" t="s">
        <v>156</v>
      </c>
      <c r="H165" s="183">
        <v>3.5</v>
      </c>
      <c r="I165" s="184"/>
      <c r="J165" s="185">
        <f>ROUND(I165*H165,2)</f>
        <v>0</v>
      </c>
      <c r="K165" s="181" t="s">
        <v>147</v>
      </c>
      <c r="L165" s="39"/>
      <c r="M165" s="186" t="s">
        <v>3</v>
      </c>
      <c r="N165" s="187" t="s">
        <v>46</v>
      </c>
      <c r="O165" s="72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0" t="s">
        <v>148</v>
      </c>
      <c r="AT165" s="190" t="s">
        <v>143</v>
      </c>
      <c r="AU165" s="190" t="s">
        <v>85</v>
      </c>
      <c r="AY165" s="19" t="s">
        <v>141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9" t="s">
        <v>83</v>
      </c>
      <c r="BK165" s="191">
        <f>ROUND(I165*H165,2)</f>
        <v>0</v>
      </c>
      <c r="BL165" s="19" t="s">
        <v>148</v>
      </c>
      <c r="BM165" s="190" t="s">
        <v>312</v>
      </c>
    </row>
    <row r="166" s="2" customFormat="1" ht="16.5" customHeight="1">
      <c r="A166" s="38"/>
      <c r="B166" s="178"/>
      <c r="C166" s="179" t="s">
        <v>313</v>
      </c>
      <c r="D166" s="179" t="s">
        <v>143</v>
      </c>
      <c r="E166" s="180" t="s">
        <v>314</v>
      </c>
      <c r="F166" s="181" t="s">
        <v>315</v>
      </c>
      <c r="G166" s="182" t="s">
        <v>156</v>
      </c>
      <c r="H166" s="183">
        <v>3.5</v>
      </c>
      <c r="I166" s="184"/>
      <c r="J166" s="185">
        <f>ROUND(I166*H166,2)</f>
        <v>0</v>
      </c>
      <c r="K166" s="181" t="s">
        <v>147</v>
      </c>
      <c r="L166" s="39"/>
      <c r="M166" s="186" t="s">
        <v>3</v>
      </c>
      <c r="N166" s="187" t="s">
        <v>46</v>
      </c>
      <c r="O166" s="72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90" t="s">
        <v>148</v>
      </c>
      <c r="AT166" s="190" t="s">
        <v>143</v>
      </c>
      <c r="AU166" s="190" t="s">
        <v>85</v>
      </c>
      <c r="AY166" s="19" t="s">
        <v>141</v>
      </c>
      <c r="BE166" s="191">
        <f>IF(N166="základní",J166,0)</f>
        <v>0</v>
      </c>
      <c r="BF166" s="191">
        <f>IF(N166="snížená",J166,0)</f>
        <v>0</v>
      </c>
      <c r="BG166" s="191">
        <f>IF(N166="zákl. přenesená",J166,0)</f>
        <v>0</v>
      </c>
      <c r="BH166" s="191">
        <f>IF(N166="sníž. přenesená",J166,0)</f>
        <v>0</v>
      </c>
      <c r="BI166" s="191">
        <f>IF(N166="nulová",J166,0)</f>
        <v>0</v>
      </c>
      <c r="BJ166" s="19" t="s">
        <v>83</v>
      </c>
      <c r="BK166" s="191">
        <f>ROUND(I166*H166,2)</f>
        <v>0</v>
      </c>
      <c r="BL166" s="19" t="s">
        <v>148</v>
      </c>
      <c r="BM166" s="190" t="s">
        <v>316</v>
      </c>
    </row>
    <row r="167" s="2" customFormat="1" ht="21.75" customHeight="1">
      <c r="A167" s="38"/>
      <c r="B167" s="178"/>
      <c r="C167" s="179" t="s">
        <v>317</v>
      </c>
      <c r="D167" s="179" t="s">
        <v>143</v>
      </c>
      <c r="E167" s="180" t="s">
        <v>318</v>
      </c>
      <c r="F167" s="181" t="s">
        <v>319</v>
      </c>
      <c r="G167" s="182" t="s">
        <v>281</v>
      </c>
      <c r="H167" s="183">
        <v>3</v>
      </c>
      <c r="I167" s="184"/>
      <c r="J167" s="185">
        <f>ROUND(I167*H167,2)</f>
        <v>0</v>
      </c>
      <c r="K167" s="181" t="s">
        <v>147</v>
      </c>
      <c r="L167" s="39"/>
      <c r="M167" s="186" t="s">
        <v>3</v>
      </c>
      <c r="N167" s="187" t="s">
        <v>46</v>
      </c>
      <c r="O167" s="72"/>
      <c r="P167" s="188">
        <f>O167*H167</f>
        <v>0</v>
      </c>
      <c r="Q167" s="188">
        <v>0</v>
      </c>
      <c r="R167" s="188">
        <f>Q167*H167</f>
        <v>0</v>
      </c>
      <c r="S167" s="188">
        <v>0.082000000000000003</v>
      </c>
      <c r="T167" s="189">
        <f>S167*H167</f>
        <v>0.246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0" t="s">
        <v>148</v>
      </c>
      <c r="AT167" s="190" t="s">
        <v>143</v>
      </c>
      <c r="AU167" s="190" t="s">
        <v>85</v>
      </c>
      <c r="AY167" s="19" t="s">
        <v>141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9" t="s">
        <v>83</v>
      </c>
      <c r="BK167" s="191">
        <f>ROUND(I167*H167,2)</f>
        <v>0</v>
      </c>
      <c r="BL167" s="19" t="s">
        <v>148</v>
      </c>
      <c r="BM167" s="190" t="s">
        <v>320</v>
      </c>
    </row>
    <row r="168" s="12" customFormat="1" ht="22.8" customHeight="1">
      <c r="A168" s="12"/>
      <c r="B168" s="165"/>
      <c r="C168" s="12"/>
      <c r="D168" s="166" t="s">
        <v>74</v>
      </c>
      <c r="E168" s="176" t="s">
        <v>321</v>
      </c>
      <c r="F168" s="176" t="s">
        <v>322</v>
      </c>
      <c r="G168" s="12"/>
      <c r="H168" s="12"/>
      <c r="I168" s="168"/>
      <c r="J168" s="177">
        <f>BK168</f>
        <v>0</v>
      </c>
      <c r="K168" s="12"/>
      <c r="L168" s="165"/>
      <c r="M168" s="170"/>
      <c r="N168" s="171"/>
      <c r="O168" s="171"/>
      <c r="P168" s="172">
        <f>SUM(P169:P173)</f>
        <v>0</v>
      </c>
      <c r="Q168" s="171"/>
      <c r="R168" s="172">
        <f>SUM(R169:R173)</f>
        <v>0</v>
      </c>
      <c r="S168" s="171"/>
      <c r="T168" s="173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6" t="s">
        <v>83</v>
      </c>
      <c r="AT168" s="174" t="s">
        <v>74</v>
      </c>
      <c r="AU168" s="174" t="s">
        <v>83</v>
      </c>
      <c r="AY168" s="166" t="s">
        <v>141</v>
      </c>
      <c r="BK168" s="175">
        <f>SUM(BK169:BK173)</f>
        <v>0</v>
      </c>
    </row>
    <row r="169" s="2" customFormat="1" ht="21.75" customHeight="1">
      <c r="A169" s="38"/>
      <c r="B169" s="178"/>
      <c r="C169" s="179" t="s">
        <v>323</v>
      </c>
      <c r="D169" s="179" t="s">
        <v>143</v>
      </c>
      <c r="E169" s="180" t="s">
        <v>324</v>
      </c>
      <c r="F169" s="181" t="s">
        <v>325</v>
      </c>
      <c r="G169" s="182" t="s">
        <v>203</v>
      </c>
      <c r="H169" s="183">
        <v>158.33099999999999</v>
      </c>
      <c r="I169" s="184"/>
      <c r="J169" s="185">
        <f>ROUND(I169*H169,2)</f>
        <v>0</v>
      </c>
      <c r="K169" s="181" t="s">
        <v>147</v>
      </c>
      <c r="L169" s="39"/>
      <c r="M169" s="186" t="s">
        <v>3</v>
      </c>
      <c r="N169" s="187" t="s">
        <v>46</v>
      </c>
      <c r="O169" s="72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90" t="s">
        <v>148</v>
      </c>
      <c r="AT169" s="190" t="s">
        <v>143</v>
      </c>
      <c r="AU169" s="190" t="s">
        <v>85</v>
      </c>
      <c r="AY169" s="19" t="s">
        <v>141</v>
      </c>
      <c r="BE169" s="191">
        <f>IF(N169="základní",J169,0)</f>
        <v>0</v>
      </c>
      <c r="BF169" s="191">
        <f>IF(N169="snížená",J169,0)</f>
        <v>0</v>
      </c>
      <c r="BG169" s="191">
        <f>IF(N169="zákl. přenesená",J169,0)</f>
        <v>0</v>
      </c>
      <c r="BH169" s="191">
        <f>IF(N169="sníž. přenesená",J169,0)</f>
        <v>0</v>
      </c>
      <c r="BI169" s="191">
        <f>IF(N169="nulová",J169,0)</f>
        <v>0</v>
      </c>
      <c r="BJ169" s="19" t="s">
        <v>83</v>
      </c>
      <c r="BK169" s="191">
        <f>ROUND(I169*H169,2)</f>
        <v>0</v>
      </c>
      <c r="BL169" s="19" t="s">
        <v>148</v>
      </c>
      <c r="BM169" s="190" t="s">
        <v>326</v>
      </c>
    </row>
    <row r="170" s="2" customFormat="1" ht="21.75" customHeight="1">
      <c r="A170" s="38"/>
      <c r="B170" s="178"/>
      <c r="C170" s="179" t="s">
        <v>327</v>
      </c>
      <c r="D170" s="179" t="s">
        <v>143</v>
      </c>
      <c r="E170" s="180" t="s">
        <v>328</v>
      </c>
      <c r="F170" s="181" t="s">
        <v>329</v>
      </c>
      <c r="G170" s="182" t="s">
        <v>203</v>
      </c>
      <c r="H170" s="183">
        <v>158.33099999999999</v>
      </c>
      <c r="I170" s="184"/>
      <c r="J170" s="185">
        <f>ROUND(I170*H170,2)</f>
        <v>0</v>
      </c>
      <c r="K170" s="181" t="s">
        <v>147</v>
      </c>
      <c r="L170" s="39"/>
      <c r="M170" s="186" t="s">
        <v>3</v>
      </c>
      <c r="N170" s="187" t="s">
        <v>46</v>
      </c>
      <c r="O170" s="72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90" t="s">
        <v>148</v>
      </c>
      <c r="AT170" s="190" t="s">
        <v>143</v>
      </c>
      <c r="AU170" s="190" t="s">
        <v>85</v>
      </c>
      <c r="AY170" s="19" t="s">
        <v>141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9" t="s">
        <v>83</v>
      </c>
      <c r="BK170" s="191">
        <f>ROUND(I170*H170,2)</f>
        <v>0</v>
      </c>
      <c r="BL170" s="19" t="s">
        <v>148</v>
      </c>
      <c r="BM170" s="190" t="s">
        <v>330</v>
      </c>
    </row>
    <row r="171" s="2" customFormat="1" ht="21.75" customHeight="1">
      <c r="A171" s="38"/>
      <c r="B171" s="178"/>
      <c r="C171" s="179" t="s">
        <v>331</v>
      </c>
      <c r="D171" s="179" t="s">
        <v>143</v>
      </c>
      <c r="E171" s="180" t="s">
        <v>332</v>
      </c>
      <c r="F171" s="181" t="s">
        <v>333</v>
      </c>
      <c r="G171" s="182" t="s">
        <v>203</v>
      </c>
      <c r="H171" s="183">
        <v>158.33099999999999</v>
      </c>
      <c r="I171" s="184"/>
      <c r="J171" s="185">
        <f>ROUND(I171*H171,2)</f>
        <v>0</v>
      </c>
      <c r="K171" s="181" t="s">
        <v>147</v>
      </c>
      <c r="L171" s="39"/>
      <c r="M171" s="186" t="s">
        <v>3</v>
      </c>
      <c r="N171" s="187" t="s">
        <v>46</v>
      </c>
      <c r="O171" s="72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90" t="s">
        <v>148</v>
      </c>
      <c r="AT171" s="190" t="s">
        <v>143</v>
      </c>
      <c r="AU171" s="190" t="s">
        <v>85</v>
      </c>
      <c r="AY171" s="19" t="s">
        <v>141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19" t="s">
        <v>83</v>
      </c>
      <c r="BK171" s="191">
        <f>ROUND(I171*H171,2)</f>
        <v>0</v>
      </c>
      <c r="BL171" s="19" t="s">
        <v>148</v>
      </c>
      <c r="BM171" s="190" t="s">
        <v>334</v>
      </c>
    </row>
    <row r="172" s="2" customFormat="1" ht="16.5" customHeight="1">
      <c r="A172" s="38"/>
      <c r="B172" s="178"/>
      <c r="C172" s="179" t="s">
        <v>335</v>
      </c>
      <c r="D172" s="179" t="s">
        <v>143</v>
      </c>
      <c r="E172" s="180" t="s">
        <v>336</v>
      </c>
      <c r="F172" s="181" t="s">
        <v>337</v>
      </c>
      <c r="G172" s="182" t="s">
        <v>203</v>
      </c>
      <c r="H172" s="183">
        <v>158.33099999999999</v>
      </c>
      <c r="I172" s="184"/>
      <c r="J172" s="185">
        <f>ROUND(I172*H172,2)</f>
        <v>0</v>
      </c>
      <c r="K172" s="181" t="s">
        <v>147</v>
      </c>
      <c r="L172" s="39"/>
      <c r="M172" s="186" t="s">
        <v>3</v>
      </c>
      <c r="N172" s="187" t="s">
        <v>46</v>
      </c>
      <c r="O172" s="72"/>
      <c r="P172" s="188">
        <f>O172*H172</f>
        <v>0</v>
      </c>
      <c r="Q172" s="188">
        <v>0</v>
      </c>
      <c r="R172" s="188">
        <f>Q172*H172</f>
        <v>0</v>
      </c>
      <c r="S172" s="188">
        <v>0</v>
      </c>
      <c r="T172" s="18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90" t="s">
        <v>148</v>
      </c>
      <c r="AT172" s="190" t="s">
        <v>143</v>
      </c>
      <c r="AU172" s="190" t="s">
        <v>85</v>
      </c>
      <c r="AY172" s="19" t="s">
        <v>141</v>
      </c>
      <c r="BE172" s="191">
        <f>IF(N172="základní",J172,0)</f>
        <v>0</v>
      </c>
      <c r="BF172" s="191">
        <f>IF(N172="snížená",J172,0)</f>
        <v>0</v>
      </c>
      <c r="BG172" s="191">
        <f>IF(N172="zákl. přenesená",J172,0)</f>
        <v>0</v>
      </c>
      <c r="BH172" s="191">
        <f>IF(N172="sníž. přenesená",J172,0)</f>
        <v>0</v>
      </c>
      <c r="BI172" s="191">
        <f>IF(N172="nulová",J172,0)</f>
        <v>0</v>
      </c>
      <c r="BJ172" s="19" t="s">
        <v>83</v>
      </c>
      <c r="BK172" s="191">
        <f>ROUND(I172*H172,2)</f>
        <v>0</v>
      </c>
      <c r="BL172" s="19" t="s">
        <v>148</v>
      </c>
      <c r="BM172" s="190" t="s">
        <v>338</v>
      </c>
    </row>
    <row r="173" s="2" customFormat="1" ht="21.75" customHeight="1">
      <c r="A173" s="38"/>
      <c r="B173" s="178"/>
      <c r="C173" s="179" t="s">
        <v>339</v>
      </c>
      <c r="D173" s="179" t="s">
        <v>143</v>
      </c>
      <c r="E173" s="180" t="s">
        <v>340</v>
      </c>
      <c r="F173" s="181" t="s">
        <v>341</v>
      </c>
      <c r="G173" s="182" t="s">
        <v>203</v>
      </c>
      <c r="H173" s="183">
        <v>325.5</v>
      </c>
      <c r="I173" s="184"/>
      <c r="J173" s="185">
        <f>ROUND(I173*H173,2)</f>
        <v>0</v>
      </c>
      <c r="K173" s="181" t="s">
        <v>147</v>
      </c>
      <c r="L173" s="39"/>
      <c r="M173" s="186" t="s">
        <v>3</v>
      </c>
      <c r="N173" s="187" t="s">
        <v>46</v>
      </c>
      <c r="O173" s="72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90" t="s">
        <v>148</v>
      </c>
      <c r="AT173" s="190" t="s">
        <v>143</v>
      </c>
      <c r="AU173" s="190" t="s">
        <v>85</v>
      </c>
      <c r="AY173" s="19" t="s">
        <v>141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19" t="s">
        <v>83</v>
      </c>
      <c r="BK173" s="191">
        <f>ROUND(I173*H173,2)</f>
        <v>0</v>
      </c>
      <c r="BL173" s="19" t="s">
        <v>148</v>
      </c>
      <c r="BM173" s="190" t="s">
        <v>342</v>
      </c>
    </row>
    <row r="174" s="12" customFormat="1" ht="22.8" customHeight="1">
      <c r="A174" s="12"/>
      <c r="B174" s="165"/>
      <c r="C174" s="12"/>
      <c r="D174" s="166" t="s">
        <v>74</v>
      </c>
      <c r="E174" s="176" t="s">
        <v>343</v>
      </c>
      <c r="F174" s="176" t="s">
        <v>344</v>
      </c>
      <c r="G174" s="12"/>
      <c r="H174" s="12"/>
      <c r="I174" s="168"/>
      <c r="J174" s="177">
        <f>BK174</f>
        <v>0</v>
      </c>
      <c r="K174" s="12"/>
      <c r="L174" s="165"/>
      <c r="M174" s="170"/>
      <c r="N174" s="171"/>
      <c r="O174" s="171"/>
      <c r="P174" s="172">
        <f>SUM(P175:P177)</f>
        <v>0</v>
      </c>
      <c r="Q174" s="171"/>
      <c r="R174" s="172">
        <f>SUM(R175:R177)</f>
        <v>0</v>
      </c>
      <c r="S174" s="171"/>
      <c r="T174" s="173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6" t="s">
        <v>83</v>
      </c>
      <c r="AT174" s="174" t="s">
        <v>74</v>
      </c>
      <c r="AU174" s="174" t="s">
        <v>83</v>
      </c>
      <c r="AY174" s="166" t="s">
        <v>141</v>
      </c>
      <c r="BK174" s="175">
        <f>SUM(BK175:BK177)</f>
        <v>0</v>
      </c>
    </row>
    <row r="175" s="2" customFormat="1" ht="21.75" customHeight="1">
      <c r="A175" s="38"/>
      <c r="B175" s="178"/>
      <c r="C175" s="179" t="s">
        <v>345</v>
      </c>
      <c r="D175" s="179" t="s">
        <v>143</v>
      </c>
      <c r="E175" s="180" t="s">
        <v>346</v>
      </c>
      <c r="F175" s="181" t="s">
        <v>347</v>
      </c>
      <c r="G175" s="182" t="s">
        <v>203</v>
      </c>
      <c r="H175" s="183">
        <v>40.874000000000002</v>
      </c>
      <c r="I175" s="184"/>
      <c r="J175" s="185">
        <f>ROUND(I175*H175,2)</f>
        <v>0</v>
      </c>
      <c r="K175" s="181" t="s">
        <v>147</v>
      </c>
      <c r="L175" s="39"/>
      <c r="M175" s="186" t="s">
        <v>3</v>
      </c>
      <c r="N175" s="187" t="s">
        <v>46</v>
      </c>
      <c r="O175" s="72"/>
      <c r="P175" s="188">
        <f>O175*H175</f>
        <v>0</v>
      </c>
      <c r="Q175" s="188">
        <v>0</v>
      </c>
      <c r="R175" s="188">
        <f>Q175*H175</f>
        <v>0</v>
      </c>
      <c r="S175" s="188">
        <v>0</v>
      </c>
      <c r="T175" s="18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90" t="s">
        <v>148</v>
      </c>
      <c r="AT175" s="190" t="s">
        <v>143</v>
      </c>
      <c r="AU175" s="190" t="s">
        <v>85</v>
      </c>
      <c r="AY175" s="19" t="s">
        <v>141</v>
      </c>
      <c r="BE175" s="191">
        <f>IF(N175="základní",J175,0)</f>
        <v>0</v>
      </c>
      <c r="BF175" s="191">
        <f>IF(N175="snížená",J175,0)</f>
        <v>0</v>
      </c>
      <c r="BG175" s="191">
        <f>IF(N175="zákl. přenesená",J175,0)</f>
        <v>0</v>
      </c>
      <c r="BH175" s="191">
        <f>IF(N175="sníž. přenesená",J175,0)</f>
        <v>0</v>
      </c>
      <c r="BI175" s="191">
        <f>IF(N175="nulová",J175,0)</f>
        <v>0</v>
      </c>
      <c r="BJ175" s="19" t="s">
        <v>83</v>
      </c>
      <c r="BK175" s="191">
        <f>ROUND(I175*H175,2)</f>
        <v>0</v>
      </c>
      <c r="BL175" s="19" t="s">
        <v>148</v>
      </c>
      <c r="BM175" s="190" t="s">
        <v>348</v>
      </c>
    </row>
    <row r="176" s="2" customFormat="1" ht="21.75" customHeight="1">
      <c r="A176" s="38"/>
      <c r="B176" s="178"/>
      <c r="C176" s="179" t="s">
        <v>349</v>
      </c>
      <c r="D176" s="179" t="s">
        <v>143</v>
      </c>
      <c r="E176" s="180" t="s">
        <v>350</v>
      </c>
      <c r="F176" s="181" t="s">
        <v>351</v>
      </c>
      <c r="G176" s="182" t="s">
        <v>203</v>
      </c>
      <c r="H176" s="183">
        <v>40.874000000000002</v>
      </c>
      <c r="I176" s="184"/>
      <c r="J176" s="185">
        <f>ROUND(I176*H176,2)</f>
        <v>0</v>
      </c>
      <c r="K176" s="181" t="s">
        <v>147</v>
      </c>
      <c r="L176" s="39"/>
      <c r="M176" s="186" t="s">
        <v>3</v>
      </c>
      <c r="N176" s="187" t="s">
        <v>46</v>
      </c>
      <c r="O176" s="72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90" t="s">
        <v>148</v>
      </c>
      <c r="AT176" s="190" t="s">
        <v>143</v>
      </c>
      <c r="AU176" s="190" t="s">
        <v>85</v>
      </c>
      <c r="AY176" s="19" t="s">
        <v>141</v>
      </c>
      <c r="BE176" s="191">
        <f>IF(N176="základní",J176,0)</f>
        <v>0</v>
      </c>
      <c r="BF176" s="191">
        <f>IF(N176="snížená",J176,0)</f>
        <v>0</v>
      </c>
      <c r="BG176" s="191">
        <f>IF(N176="zákl. přenesená",J176,0)</f>
        <v>0</v>
      </c>
      <c r="BH176" s="191">
        <f>IF(N176="sníž. přenesená",J176,0)</f>
        <v>0</v>
      </c>
      <c r="BI176" s="191">
        <f>IF(N176="nulová",J176,0)</f>
        <v>0</v>
      </c>
      <c r="BJ176" s="19" t="s">
        <v>83</v>
      </c>
      <c r="BK176" s="191">
        <f>ROUND(I176*H176,2)</f>
        <v>0</v>
      </c>
      <c r="BL176" s="19" t="s">
        <v>148</v>
      </c>
      <c r="BM176" s="190" t="s">
        <v>352</v>
      </c>
    </row>
    <row r="177" s="2" customFormat="1" ht="21.75" customHeight="1">
      <c r="A177" s="38"/>
      <c r="B177" s="178"/>
      <c r="C177" s="179" t="s">
        <v>353</v>
      </c>
      <c r="D177" s="179" t="s">
        <v>143</v>
      </c>
      <c r="E177" s="180" t="s">
        <v>354</v>
      </c>
      <c r="F177" s="181" t="s">
        <v>355</v>
      </c>
      <c r="G177" s="182" t="s">
        <v>203</v>
      </c>
      <c r="H177" s="183">
        <v>40.874000000000002</v>
      </c>
      <c r="I177" s="184"/>
      <c r="J177" s="185">
        <f>ROUND(I177*H177,2)</f>
        <v>0</v>
      </c>
      <c r="K177" s="181" t="s">
        <v>147</v>
      </c>
      <c r="L177" s="39"/>
      <c r="M177" s="186" t="s">
        <v>3</v>
      </c>
      <c r="N177" s="187" t="s">
        <v>46</v>
      </c>
      <c r="O177" s="72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90" t="s">
        <v>148</v>
      </c>
      <c r="AT177" s="190" t="s">
        <v>143</v>
      </c>
      <c r="AU177" s="190" t="s">
        <v>85</v>
      </c>
      <c r="AY177" s="19" t="s">
        <v>141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19" t="s">
        <v>83</v>
      </c>
      <c r="BK177" s="191">
        <f>ROUND(I177*H177,2)</f>
        <v>0</v>
      </c>
      <c r="BL177" s="19" t="s">
        <v>148</v>
      </c>
      <c r="BM177" s="190" t="s">
        <v>356</v>
      </c>
    </row>
    <row r="178" s="12" customFormat="1" ht="25.92" customHeight="1">
      <c r="A178" s="12"/>
      <c r="B178" s="165"/>
      <c r="C178" s="12"/>
      <c r="D178" s="166" t="s">
        <v>74</v>
      </c>
      <c r="E178" s="167" t="s">
        <v>357</v>
      </c>
      <c r="F178" s="167" t="s">
        <v>358</v>
      </c>
      <c r="G178" s="12"/>
      <c r="H178" s="12"/>
      <c r="I178" s="168"/>
      <c r="J178" s="169">
        <f>BK178</f>
        <v>0</v>
      </c>
      <c r="K178" s="12"/>
      <c r="L178" s="165"/>
      <c r="M178" s="170"/>
      <c r="N178" s="171"/>
      <c r="O178" s="171"/>
      <c r="P178" s="172">
        <f>P179</f>
        <v>0</v>
      </c>
      <c r="Q178" s="171"/>
      <c r="R178" s="172">
        <f>R179</f>
        <v>0</v>
      </c>
      <c r="S178" s="171"/>
      <c r="T178" s="173">
        <f>T179</f>
        <v>0.13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66" t="s">
        <v>85</v>
      </c>
      <c r="AT178" s="174" t="s">
        <v>74</v>
      </c>
      <c r="AU178" s="174" t="s">
        <v>75</v>
      </c>
      <c r="AY178" s="166" t="s">
        <v>141</v>
      </c>
      <c r="BK178" s="175">
        <f>BK179</f>
        <v>0</v>
      </c>
    </row>
    <row r="179" s="12" customFormat="1" ht="22.8" customHeight="1">
      <c r="A179" s="12"/>
      <c r="B179" s="165"/>
      <c r="C179" s="12"/>
      <c r="D179" s="166" t="s">
        <v>74</v>
      </c>
      <c r="E179" s="176" t="s">
        <v>359</v>
      </c>
      <c r="F179" s="176" t="s">
        <v>360</v>
      </c>
      <c r="G179" s="12"/>
      <c r="H179" s="12"/>
      <c r="I179" s="168"/>
      <c r="J179" s="177">
        <f>BK179</f>
        <v>0</v>
      </c>
      <c r="K179" s="12"/>
      <c r="L179" s="165"/>
      <c r="M179" s="170"/>
      <c r="N179" s="171"/>
      <c r="O179" s="171"/>
      <c r="P179" s="172">
        <f>SUM(P180:P181)</f>
        <v>0</v>
      </c>
      <c r="Q179" s="171"/>
      <c r="R179" s="172">
        <f>SUM(R180:R181)</f>
        <v>0</v>
      </c>
      <c r="S179" s="171"/>
      <c r="T179" s="173">
        <f>SUM(T180:T181)</f>
        <v>0.13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6" t="s">
        <v>85</v>
      </c>
      <c r="AT179" s="174" t="s">
        <v>74</v>
      </c>
      <c r="AU179" s="174" t="s">
        <v>83</v>
      </c>
      <c r="AY179" s="166" t="s">
        <v>141</v>
      </c>
      <c r="BK179" s="175">
        <f>SUM(BK180:BK181)</f>
        <v>0</v>
      </c>
    </row>
    <row r="180" s="2" customFormat="1" ht="16.5" customHeight="1">
      <c r="A180" s="38"/>
      <c r="B180" s="178"/>
      <c r="C180" s="179" t="s">
        <v>361</v>
      </c>
      <c r="D180" s="179" t="s">
        <v>143</v>
      </c>
      <c r="E180" s="180" t="s">
        <v>362</v>
      </c>
      <c r="F180" s="181" t="s">
        <v>363</v>
      </c>
      <c r="G180" s="182" t="s">
        <v>281</v>
      </c>
      <c r="H180" s="183">
        <v>1</v>
      </c>
      <c r="I180" s="184"/>
      <c r="J180" s="185">
        <f>ROUND(I180*H180,2)</f>
        <v>0</v>
      </c>
      <c r="K180" s="181" t="s">
        <v>147</v>
      </c>
      <c r="L180" s="39"/>
      <c r="M180" s="186" t="s">
        <v>3</v>
      </c>
      <c r="N180" s="187" t="s">
        <v>46</v>
      </c>
      <c r="O180" s="72"/>
      <c r="P180" s="188">
        <f>O180*H180</f>
        <v>0</v>
      </c>
      <c r="Q180" s="188">
        <v>0</v>
      </c>
      <c r="R180" s="188">
        <f>Q180*H180</f>
        <v>0</v>
      </c>
      <c r="S180" s="188">
        <v>0.13</v>
      </c>
      <c r="T180" s="189">
        <f>S180*H180</f>
        <v>0.13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90" t="s">
        <v>225</v>
      </c>
      <c r="AT180" s="190" t="s">
        <v>143</v>
      </c>
      <c r="AU180" s="190" t="s">
        <v>85</v>
      </c>
      <c r="AY180" s="19" t="s">
        <v>141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19" t="s">
        <v>83</v>
      </c>
      <c r="BK180" s="191">
        <f>ROUND(I180*H180,2)</f>
        <v>0</v>
      </c>
      <c r="BL180" s="19" t="s">
        <v>225</v>
      </c>
      <c r="BM180" s="190" t="s">
        <v>364</v>
      </c>
    </row>
    <row r="181" s="2" customFormat="1" ht="16.5" customHeight="1">
      <c r="A181" s="38"/>
      <c r="B181" s="178"/>
      <c r="C181" s="179" t="s">
        <v>365</v>
      </c>
      <c r="D181" s="179" t="s">
        <v>143</v>
      </c>
      <c r="E181" s="180" t="s">
        <v>366</v>
      </c>
      <c r="F181" s="181" t="s">
        <v>367</v>
      </c>
      <c r="G181" s="182" t="s">
        <v>281</v>
      </c>
      <c r="H181" s="183">
        <v>1</v>
      </c>
      <c r="I181" s="184"/>
      <c r="J181" s="185">
        <f>ROUND(I181*H181,2)</f>
        <v>0</v>
      </c>
      <c r="K181" s="181" t="s">
        <v>147</v>
      </c>
      <c r="L181" s="39"/>
      <c r="M181" s="186" t="s">
        <v>3</v>
      </c>
      <c r="N181" s="187" t="s">
        <v>46</v>
      </c>
      <c r="O181" s="72"/>
      <c r="P181" s="188">
        <f>O181*H181</f>
        <v>0</v>
      </c>
      <c r="Q181" s="188">
        <v>0</v>
      </c>
      <c r="R181" s="188">
        <f>Q181*H181</f>
        <v>0</v>
      </c>
      <c r="S181" s="188">
        <v>0</v>
      </c>
      <c r="T181" s="18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90" t="s">
        <v>225</v>
      </c>
      <c r="AT181" s="190" t="s">
        <v>143</v>
      </c>
      <c r="AU181" s="190" t="s">
        <v>85</v>
      </c>
      <c r="AY181" s="19" t="s">
        <v>141</v>
      </c>
      <c r="BE181" s="191">
        <f>IF(N181="základní",J181,0)</f>
        <v>0</v>
      </c>
      <c r="BF181" s="191">
        <f>IF(N181="snížená",J181,0)</f>
        <v>0</v>
      </c>
      <c r="BG181" s="191">
        <f>IF(N181="zákl. přenesená",J181,0)</f>
        <v>0</v>
      </c>
      <c r="BH181" s="191">
        <f>IF(N181="sníž. přenesená",J181,0)</f>
        <v>0</v>
      </c>
      <c r="BI181" s="191">
        <f>IF(N181="nulová",J181,0)</f>
        <v>0</v>
      </c>
      <c r="BJ181" s="19" t="s">
        <v>83</v>
      </c>
      <c r="BK181" s="191">
        <f>ROUND(I181*H181,2)</f>
        <v>0</v>
      </c>
      <c r="BL181" s="19" t="s">
        <v>225</v>
      </c>
      <c r="BM181" s="190" t="s">
        <v>368</v>
      </c>
    </row>
    <row r="182" s="12" customFormat="1" ht="25.92" customHeight="1">
      <c r="A182" s="12"/>
      <c r="B182" s="165"/>
      <c r="C182" s="12"/>
      <c r="D182" s="166" t="s">
        <v>74</v>
      </c>
      <c r="E182" s="167" t="s">
        <v>104</v>
      </c>
      <c r="F182" s="167" t="s">
        <v>369</v>
      </c>
      <c r="G182" s="12"/>
      <c r="H182" s="12"/>
      <c r="I182" s="168"/>
      <c r="J182" s="169">
        <f>BK182</f>
        <v>0</v>
      </c>
      <c r="K182" s="12"/>
      <c r="L182" s="165"/>
      <c r="M182" s="170"/>
      <c r="N182" s="171"/>
      <c r="O182" s="171"/>
      <c r="P182" s="172">
        <f>P183</f>
        <v>0</v>
      </c>
      <c r="Q182" s="171"/>
      <c r="R182" s="172">
        <f>R183</f>
        <v>0</v>
      </c>
      <c r="S182" s="171"/>
      <c r="T182" s="173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6" t="s">
        <v>172</v>
      </c>
      <c r="AT182" s="174" t="s">
        <v>74</v>
      </c>
      <c r="AU182" s="174" t="s">
        <v>75</v>
      </c>
      <c r="AY182" s="166" t="s">
        <v>141</v>
      </c>
      <c r="BK182" s="175">
        <f>BK183</f>
        <v>0</v>
      </c>
    </row>
    <row r="183" s="12" customFormat="1" ht="22.8" customHeight="1">
      <c r="A183" s="12"/>
      <c r="B183" s="165"/>
      <c r="C183" s="12"/>
      <c r="D183" s="166" t="s">
        <v>74</v>
      </c>
      <c r="E183" s="176" t="s">
        <v>370</v>
      </c>
      <c r="F183" s="176" t="s">
        <v>371</v>
      </c>
      <c r="G183" s="12"/>
      <c r="H183" s="12"/>
      <c r="I183" s="168"/>
      <c r="J183" s="177">
        <f>BK183</f>
        <v>0</v>
      </c>
      <c r="K183" s="12"/>
      <c r="L183" s="165"/>
      <c r="M183" s="170"/>
      <c r="N183" s="171"/>
      <c r="O183" s="171"/>
      <c r="P183" s="172">
        <f>SUM(P184:P185)</f>
        <v>0</v>
      </c>
      <c r="Q183" s="171"/>
      <c r="R183" s="172">
        <f>SUM(R184:R185)</f>
        <v>0</v>
      </c>
      <c r="S183" s="171"/>
      <c r="T183" s="173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6" t="s">
        <v>172</v>
      </c>
      <c r="AT183" s="174" t="s">
        <v>74</v>
      </c>
      <c r="AU183" s="174" t="s">
        <v>83</v>
      </c>
      <c r="AY183" s="166" t="s">
        <v>141</v>
      </c>
      <c r="BK183" s="175">
        <f>SUM(BK184:BK185)</f>
        <v>0</v>
      </c>
    </row>
    <row r="184" s="2" customFormat="1" ht="16.5" customHeight="1">
      <c r="A184" s="38"/>
      <c r="B184" s="178"/>
      <c r="C184" s="179" t="s">
        <v>372</v>
      </c>
      <c r="D184" s="179" t="s">
        <v>143</v>
      </c>
      <c r="E184" s="180" t="s">
        <v>373</v>
      </c>
      <c r="F184" s="181" t="s">
        <v>374</v>
      </c>
      <c r="G184" s="182" t="s">
        <v>375</v>
      </c>
      <c r="H184" s="183">
        <v>4</v>
      </c>
      <c r="I184" s="184"/>
      <c r="J184" s="185">
        <f>ROUND(I184*H184,2)</f>
        <v>0</v>
      </c>
      <c r="K184" s="181" t="s">
        <v>147</v>
      </c>
      <c r="L184" s="39"/>
      <c r="M184" s="186" t="s">
        <v>3</v>
      </c>
      <c r="N184" s="187" t="s">
        <v>46</v>
      </c>
      <c r="O184" s="72"/>
      <c r="P184" s="188">
        <f>O184*H184</f>
        <v>0</v>
      </c>
      <c r="Q184" s="188">
        <v>0</v>
      </c>
      <c r="R184" s="188">
        <f>Q184*H184</f>
        <v>0</v>
      </c>
      <c r="S184" s="188">
        <v>0</v>
      </c>
      <c r="T184" s="18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90" t="s">
        <v>376</v>
      </c>
      <c r="AT184" s="190" t="s">
        <v>143</v>
      </c>
      <c r="AU184" s="190" t="s">
        <v>85</v>
      </c>
      <c r="AY184" s="19" t="s">
        <v>141</v>
      </c>
      <c r="BE184" s="191">
        <f>IF(N184="základní",J184,0)</f>
        <v>0</v>
      </c>
      <c r="BF184" s="191">
        <f>IF(N184="snížená",J184,0)</f>
        <v>0</v>
      </c>
      <c r="BG184" s="191">
        <f>IF(N184="zákl. přenesená",J184,0)</f>
        <v>0</v>
      </c>
      <c r="BH184" s="191">
        <f>IF(N184="sníž. přenesená",J184,0)</f>
        <v>0</v>
      </c>
      <c r="BI184" s="191">
        <f>IF(N184="nulová",J184,0)</f>
        <v>0</v>
      </c>
      <c r="BJ184" s="19" t="s">
        <v>83</v>
      </c>
      <c r="BK184" s="191">
        <f>ROUND(I184*H184,2)</f>
        <v>0</v>
      </c>
      <c r="BL184" s="19" t="s">
        <v>376</v>
      </c>
      <c r="BM184" s="190" t="s">
        <v>377</v>
      </c>
    </row>
    <row r="185" s="2" customFormat="1">
      <c r="A185" s="38"/>
      <c r="B185" s="39"/>
      <c r="C185" s="38"/>
      <c r="D185" s="193" t="s">
        <v>166</v>
      </c>
      <c r="E185" s="38"/>
      <c r="F185" s="216" t="s">
        <v>378</v>
      </c>
      <c r="G185" s="38"/>
      <c r="H185" s="38"/>
      <c r="I185" s="118"/>
      <c r="J185" s="38"/>
      <c r="K185" s="38"/>
      <c r="L185" s="39"/>
      <c r="M185" s="229"/>
      <c r="N185" s="230"/>
      <c r="O185" s="231"/>
      <c r="P185" s="231"/>
      <c r="Q185" s="231"/>
      <c r="R185" s="231"/>
      <c r="S185" s="231"/>
      <c r="T185" s="23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9" t="s">
        <v>166</v>
      </c>
      <c r="AU185" s="19" t="s">
        <v>85</v>
      </c>
    </row>
    <row r="186" s="2" customFormat="1" ht="6.96" customHeight="1">
      <c r="A186" s="38"/>
      <c r="B186" s="55"/>
      <c r="C186" s="56"/>
      <c r="D186" s="56"/>
      <c r="E186" s="56"/>
      <c r="F186" s="56"/>
      <c r="G186" s="56"/>
      <c r="H186" s="56"/>
      <c r="I186" s="138"/>
      <c r="J186" s="56"/>
      <c r="K186" s="56"/>
      <c r="L186" s="39"/>
      <c r="M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</sheetData>
  <autoFilter ref="C90:K185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379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ROUND(J87,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ROUND((SUM(BE87:BE200)),  2)</f>
        <v>0</v>
      </c>
      <c r="G33" s="38"/>
      <c r="H33" s="38"/>
      <c r="I33" s="130">
        <v>0.20999999999999999</v>
      </c>
      <c r="J33" s="129">
        <f>ROUND(((SUM(BE87:BE200))*I33),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ROUND((SUM(BF87:BF200)),  2)</f>
        <v>0</v>
      </c>
      <c r="G34" s="38"/>
      <c r="H34" s="38"/>
      <c r="I34" s="130">
        <v>0.14999999999999999</v>
      </c>
      <c r="J34" s="129">
        <f>ROUND(((SUM(BF87:BF200))*I34),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ROUND((SUM(BG87:BG200)),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ROUND((SUM(BH87:BH200)),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ROUND((SUM(BI87:BI200)),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 102 - Parkovací stání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J87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J88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J89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J116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117</v>
      </c>
      <c r="E63" s="151"/>
      <c r="F63" s="151"/>
      <c r="G63" s="151"/>
      <c r="H63" s="151"/>
      <c r="I63" s="152"/>
      <c r="J63" s="153">
        <f>J131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119</v>
      </c>
      <c r="E64" s="151"/>
      <c r="F64" s="151"/>
      <c r="G64" s="151"/>
      <c r="H64" s="151"/>
      <c r="I64" s="152"/>
      <c r="J64" s="153">
        <f>J148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121</v>
      </c>
      <c r="E65" s="151"/>
      <c r="F65" s="151"/>
      <c r="G65" s="151"/>
      <c r="H65" s="151"/>
      <c r="I65" s="152"/>
      <c r="J65" s="153">
        <f>J196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44"/>
      <c r="C66" s="9"/>
      <c r="D66" s="145" t="s">
        <v>124</v>
      </c>
      <c r="E66" s="146"/>
      <c r="F66" s="146"/>
      <c r="G66" s="146"/>
      <c r="H66" s="146"/>
      <c r="I66" s="147"/>
      <c r="J66" s="148">
        <f>J198</f>
        <v>0</v>
      </c>
      <c r="K66" s="9"/>
      <c r="L66" s="14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49"/>
      <c r="C67" s="10"/>
      <c r="D67" s="150" t="s">
        <v>125</v>
      </c>
      <c r="E67" s="151"/>
      <c r="F67" s="151"/>
      <c r="G67" s="151"/>
      <c r="H67" s="151"/>
      <c r="I67" s="152"/>
      <c r="J67" s="153">
        <f>J199</f>
        <v>0</v>
      </c>
      <c r="K67" s="10"/>
      <c r="L67" s="14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8"/>
      <c r="B68" s="39"/>
      <c r="C68" s="38"/>
      <c r="D68" s="38"/>
      <c r="E68" s="38"/>
      <c r="F68" s="38"/>
      <c r="G68" s="38"/>
      <c r="H68" s="38"/>
      <c r="I68" s="118"/>
      <c r="J68" s="38"/>
      <c r="K68" s="38"/>
      <c r="L68" s="119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55"/>
      <c r="C69" s="56"/>
      <c r="D69" s="56"/>
      <c r="E69" s="56"/>
      <c r="F69" s="56"/>
      <c r="G69" s="56"/>
      <c r="H69" s="56"/>
      <c r="I69" s="138"/>
      <c r="J69" s="56"/>
      <c r="K69" s="56"/>
      <c r="L69" s="11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3" s="2" customFormat="1" ht="6.96" customHeight="1">
      <c r="A73" s="38"/>
      <c r="B73" s="57"/>
      <c r="C73" s="58"/>
      <c r="D73" s="58"/>
      <c r="E73" s="58"/>
      <c r="F73" s="58"/>
      <c r="G73" s="58"/>
      <c r="H73" s="58"/>
      <c r="I73" s="139"/>
      <c r="J73" s="58"/>
      <c r="K73" s="58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24.96" customHeight="1">
      <c r="A74" s="38"/>
      <c r="B74" s="39"/>
      <c r="C74" s="23" t="s">
        <v>126</v>
      </c>
      <c r="D74" s="38"/>
      <c r="E74" s="38"/>
      <c r="F74" s="38"/>
      <c r="G74" s="38"/>
      <c r="H74" s="38"/>
      <c r="I74" s="118"/>
      <c r="J74" s="38"/>
      <c r="K74" s="38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38"/>
      <c r="D75" s="38"/>
      <c r="E75" s="38"/>
      <c r="F75" s="38"/>
      <c r="G75" s="38"/>
      <c r="H75" s="38"/>
      <c r="I75" s="118"/>
      <c r="J75" s="38"/>
      <c r="K75" s="38"/>
      <c r="L75" s="11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17</v>
      </c>
      <c r="D76" s="38"/>
      <c r="E76" s="38"/>
      <c r="F76" s="38"/>
      <c r="G76" s="38"/>
      <c r="H76" s="38"/>
      <c r="I76" s="118"/>
      <c r="J76" s="38"/>
      <c r="K76" s="38"/>
      <c r="L76" s="11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38"/>
      <c r="D77" s="38"/>
      <c r="E77" s="117" t="str">
        <f>E7</f>
        <v>Parkoviště P+R Na Podole, Beroun</v>
      </c>
      <c r="F77" s="32"/>
      <c r="G77" s="32"/>
      <c r="H77" s="32"/>
      <c r="I77" s="118"/>
      <c r="J77" s="38"/>
      <c r="K77" s="3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107</v>
      </c>
      <c r="D78" s="38"/>
      <c r="E78" s="38"/>
      <c r="F78" s="38"/>
      <c r="G78" s="38"/>
      <c r="H78" s="38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62" t="str">
        <f>E9</f>
        <v>SO 102 - Parkovací stání</v>
      </c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38"/>
      <c r="D80" s="38"/>
      <c r="E80" s="38"/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38"/>
      <c r="E81" s="38"/>
      <c r="F81" s="27" t="str">
        <f>F12</f>
        <v>Beroun</v>
      </c>
      <c r="G81" s="38"/>
      <c r="H81" s="38"/>
      <c r="I81" s="120" t="s">
        <v>23</v>
      </c>
      <c r="J81" s="64" t="str">
        <f>IF(J12="","",J12)</f>
        <v>10. 7. 2019</v>
      </c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38"/>
      <c r="D82" s="38"/>
      <c r="E82" s="38"/>
      <c r="F82" s="38"/>
      <c r="G82" s="38"/>
      <c r="H82" s="38"/>
      <c r="I82" s="118"/>
      <c r="J82" s="38"/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40.05" customHeight="1">
      <c r="A83" s="38"/>
      <c r="B83" s="39"/>
      <c r="C83" s="32" t="s">
        <v>25</v>
      </c>
      <c r="D83" s="38"/>
      <c r="E83" s="38"/>
      <c r="F83" s="27" t="str">
        <f>E15</f>
        <v>Město Beroun, Husovo nám. 68, 266 01 Beroun</v>
      </c>
      <c r="G83" s="38"/>
      <c r="H83" s="38"/>
      <c r="I83" s="120" t="s">
        <v>32</v>
      </c>
      <c r="J83" s="36" t="str">
        <f>E21</f>
        <v>Ing. arch. Martin Jirovský, Ph. D., MBA</v>
      </c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30</v>
      </c>
      <c r="D84" s="38"/>
      <c r="E84" s="38"/>
      <c r="F84" s="27" t="str">
        <f>IF(E18="","",E18)</f>
        <v>Vyplň údaj</v>
      </c>
      <c r="G84" s="38"/>
      <c r="H84" s="38"/>
      <c r="I84" s="120" t="s">
        <v>36</v>
      </c>
      <c r="J84" s="36" t="str">
        <f>E24</f>
        <v>Ing. Hana Frčková</v>
      </c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38"/>
      <c r="D85" s="38"/>
      <c r="E85" s="38"/>
      <c r="F85" s="38"/>
      <c r="G85" s="38"/>
      <c r="H85" s="38"/>
      <c r="I85" s="118"/>
      <c r="J85" s="38"/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54"/>
      <c r="B86" s="155"/>
      <c r="C86" s="156" t="s">
        <v>127</v>
      </c>
      <c r="D86" s="157" t="s">
        <v>60</v>
      </c>
      <c r="E86" s="157" t="s">
        <v>56</v>
      </c>
      <c r="F86" s="157" t="s">
        <v>57</v>
      </c>
      <c r="G86" s="157" t="s">
        <v>128</v>
      </c>
      <c r="H86" s="157" t="s">
        <v>129</v>
      </c>
      <c r="I86" s="158" t="s">
        <v>130</v>
      </c>
      <c r="J86" s="157" t="s">
        <v>112</v>
      </c>
      <c r="K86" s="159" t="s">
        <v>131</v>
      </c>
      <c r="L86" s="160"/>
      <c r="M86" s="80" t="s">
        <v>3</v>
      </c>
      <c r="N86" s="81" t="s">
        <v>45</v>
      </c>
      <c r="O86" s="81" t="s">
        <v>132</v>
      </c>
      <c r="P86" s="81" t="s">
        <v>133</v>
      </c>
      <c r="Q86" s="81" t="s">
        <v>134</v>
      </c>
      <c r="R86" s="81" t="s">
        <v>135</v>
      </c>
      <c r="S86" s="81" t="s">
        <v>136</v>
      </c>
      <c r="T86" s="82" t="s">
        <v>137</v>
      </c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</row>
    <row r="87" s="2" customFormat="1" ht="22.8" customHeight="1">
      <c r="A87" s="38"/>
      <c r="B87" s="39"/>
      <c r="C87" s="87" t="s">
        <v>138</v>
      </c>
      <c r="D87" s="38"/>
      <c r="E87" s="38"/>
      <c r="F87" s="38"/>
      <c r="G87" s="38"/>
      <c r="H87" s="38"/>
      <c r="I87" s="118"/>
      <c r="J87" s="161">
        <f>BK87</f>
        <v>0</v>
      </c>
      <c r="K87" s="38"/>
      <c r="L87" s="39"/>
      <c r="M87" s="83"/>
      <c r="N87" s="68"/>
      <c r="O87" s="84"/>
      <c r="P87" s="162">
        <f>P88+P198</f>
        <v>0</v>
      </c>
      <c r="Q87" s="84"/>
      <c r="R87" s="162">
        <f>R88+R198</f>
        <v>1337.5071879000002</v>
      </c>
      <c r="S87" s="84"/>
      <c r="T87" s="163">
        <f>T88+T198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9" t="s">
        <v>74</v>
      </c>
      <c r="AU87" s="19" t="s">
        <v>113</v>
      </c>
      <c r="BK87" s="164">
        <f>BK88+BK198</f>
        <v>0</v>
      </c>
    </row>
    <row r="88" s="12" customFormat="1" ht="25.92" customHeight="1">
      <c r="A88" s="12"/>
      <c r="B88" s="165"/>
      <c r="C88" s="12"/>
      <c r="D88" s="166" t="s">
        <v>74</v>
      </c>
      <c r="E88" s="167" t="s">
        <v>139</v>
      </c>
      <c r="F88" s="167" t="s">
        <v>140</v>
      </c>
      <c r="G88" s="12"/>
      <c r="H88" s="12"/>
      <c r="I88" s="168"/>
      <c r="J88" s="169">
        <f>BK88</f>
        <v>0</v>
      </c>
      <c r="K88" s="12"/>
      <c r="L88" s="165"/>
      <c r="M88" s="170"/>
      <c r="N88" s="171"/>
      <c r="O88" s="171"/>
      <c r="P88" s="172">
        <f>P89+P116+P131+P148+P196</f>
        <v>0</v>
      </c>
      <c r="Q88" s="171"/>
      <c r="R88" s="172">
        <f>R89+R116+R131+R148+R196</f>
        <v>1337.5071879000002</v>
      </c>
      <c r="S88" s="171"/>
      <c r="T88" s="173">
        <f>T89+T116+T131+T148+T196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66" t="s">
        <v>83</v>
      </c>
      <c r="AT88" s="174" t="s">
        <v>74</v>
      </c>
      <c r="AU88" s="174" t="s">
        <v>75</v>
      </c>
      <c r="AY88" s="166" t="s">
        <v>141</v>
      </c>
      <c r="BK88" s="175">
        <f>BK89+BK116+BK131+BK148+BK196</f>
        <v>0</v>
      </c>
    </row>
    <row r="89" s="12" customFormat="1" ht="22.8" customHeight="1">
      <c r="A89" s="12"/>
      <c r="B89" s="165"/>
      <c r="C89" s="12"/>
      <c r="D89" s="166" t="s">
        <v>74</v>
      </c>
      <c r="E89" s="176" t="s">
        <v>83</v>
      </c>
      <c r="F89" s="176" t="s">
        <v>142</v>
      </c>
      <c r="G89" s="12"/>
      <c r="H89" s="12"/>
      <c r="I89" s="168"/>
      <c r="J89" s="177">
        <f>BK89</f>
        <v>0</v>
      </c>
      <c r="K89" s="12"/>
      <c r="L89" s="165"/>
      <c r="M89" s="170"/>
      <c r="N89" s="171"/>
      <c r="O89" s="171"/>
      <c r="P89" s="172">
        <f>SUM(P90:P115)</f>
        <v>0</v>
      </c>
      <c r="Q89" s="171"/>
      <c r="R89" s="172">
        <f>SUM(R90:R115)</f>
        <v>181.22</v>
      </c>
      <c r="S89" s="171"/>
      <c r="T89" s="173">
        <f>SUM(T90:T115)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6" t="s">
        <v>83</v>
      </c>
      <c r="AT89" s="174" t="s">
        <v>74</v>
      </c>
      <c r="AU89" s="174" t="s">
        <v>83</v>
      </c>
      <c r="AY89" s="166" t="s">
        <v>141</v>
      </c>
      <c r="BK89" s="175">
        <f>SUM(BK90:BK115)</f>
        <v>0</v>
      </c>
    </row>
    <row r="90" s="2" customFormat="1" ht="21.75" customHeight="1">
      <c r="A90" s="38"/>
      <c r="B90" s="178"/>
      <c r="C90" s="179" t="s">
        <v>83</v>
      </c>
      <c r="D90" s="179" t="s">
        <v>143</v>
      </c>
      <c r="E90" s="180" t="s">
        <v>159</v>
      </c>
      <c r="F90" s="181" t="s">
        <v>160</v>
      </c>
      <c r="G90" s="182" t="s">
        <v>161</v>
      </c>
      <c r="H90" s="183">
        <v>353</v>
      </c>
      <c r="I90" s="184"/>
      <c r="J90" s="185">
        <f>ROUND(I90*H90,2)</f>
        <v>0</v>
      </c>
      <c r="K90" s="181" t="s">
        <v>147</v>
      </c>
      <c r="L90" s="39"/>
      <c r="M90" s="186" t="s">
        <v>3</v>
      </c>
      <c r="N90" s="187" t="s">
        <v>46</v>
      </c>
      <c r="O90" s="72"/>
      <c r="P90" s="188">
        <f>O90*H90</f>
        <v>0</v>
      </c>
      <c r="Q90" s="188">
        <v>0</v>
      </c>
      <c r="R90" s="188">
        <f>Q90*H90</f>
        <v>0</v>
      </c>
      <c r="S90" s="188">
        <v>0</v>
      </c>
      <c r="T90" s="189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190" t="s">
        <v>148</v>
      </c>
      <c r="AT90" s="190" t="s">
        <v>143</v>
      </c>
      <c r="AU90" s="190" t="s">
        <v>85</v>
      </c>
      <c r="AY90" s="19" t="s">
        <v>141</v>
      </c>
      <c r="BE90" s="191">
        <f>IF(N90="základní",J90,0)</f>
        <v>0</v>
      </c>
      <c r="BF90" s="191">
        <f>IF(N90="snížená",J90,0)</f>
        <v>0</v>
      </c>
      <c r="BG90" s="191">
        <f>IF(N90="zákl. přenesená",J90,0)</f>
        <v>0</v>
      </c>
      <c r="BH90" s="191">
        <f>IF(N90="sníž. přenesená",J90,0)</f>
        <v>0</v>
      </c>
      <c r="BI90" s="191">
        <f>IF(N90="nulová",J90,0)</f>
        <v>0</v>
      </c>
      <c r="BJ90" s="19" t="s">
        <v>83</v>
      </c>
      <c r="BK90" s="191">
        <f>ROUND(I90*H90,2)</f>
        <v>0</v>
      </c>
      <c r="BL90" s="19" t="s">
        <v>148</v>
      </c>
      <c r="BM90" s="190" t="s">
        <v>380</v>
      </c>
    </row>
    <row r="91" s="2" customFormat="1" ht="21.75" customHeight="1">
      <c r="A91" s="38"/>
      <c r="B91" s="178"/>
      <c r="C91" s="179" t="s">
        <v>85</v>
      </c>
      <c r="D91" s="179" t="s">
        <v>143</v>
      </c>
      <c r="E91" s="180" t="s">
        <v>381</v>
      </c>
      <c r="F91" s="181" t="s">
        <v>382</v>
      </c>
      <c r="G91" s="182" t="s">
        <v>161</v>
      </c>
      <c r="H91" s="183">
        <v>1237.5</v>
      </c>
      <c r="I91" s="184"/>
      <c r="J91" s="185">
        <f>ROUND(I91*H91,2)</f>
        <v>0</v>
      </c>
      <c r="K91" s="181" t="s">
        <v>147</v>
      </c>
      <c r="L91" s="39"/>
      <c r="M91" s="186" t="s">
        <v>3</v>
      </c>
      <c r="N91" s="187" t="s">
        <v>46</v>
      </c>
      <c r="O91" s="7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0" t="s">
        <v>148</v>
      </c>
      <c r="AT91" s="190" t="s">
        <v>143</v>
      </c>
      <c r="AU91" s="190" t="s">
        <v>85</v>
      </c>
      <c r="AY91" s="19" t="s">
        <v>141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19" t="s">
        <v>83</v>
      </c>
      <c r="BK91" s="191">
        <f>ROUND(I91*H91,2)</f>
        <v>0</v>
      </c>
      <c r="BL91" s="19" t="s">
        <v>148</v>
      </c>
      <c r="BM91" s="190" t="s">
        <v>383</v>
      </c>
    </row>
    <row r="92" s="13" customFormat="1">
      <c r="A92" s="13"/>
      <c r="B92" s="192"/>
      <c r="C92" s="13"/>
      <c r="D92" s="193" t="s">
        <v>150</v>
      </c>
      <c r="E92" s="194" t="s">
        <v>3</v>
      </c>
      <c r="F92" s="195" t="s">
        <v>384</v>
      </c>
      <c r="G92" s="13"/>
      <c r="H92" s="194" t="s">
        <v>3</v>
      </c>
      <c r="I92" s="196"/>
      <c r="J92" s="13"/>
      <c r="K92" s="13"/>
      <c r="L92" s="192"/>
      <c r="M92" s="197"/>
      <c r="N92" s="198"/>
      <c r="O92" s="198"/>
      <c r="P92" s="198"/>
      <c r="Q92" s="198"/>
      <c r="R92" s="198"/>
      <c r="S92" s="198"/>
      <c r="T92" s="199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194" t="s">
        <v>150</v>
      </c>
      <c r="AU92" s="194" t="s">
        <v>85</v>
      </c>
      <c r="AV92" s="13" t="s">
        <v>83</v>
      </c>
      <c r="AW92" s="13" t="s">
        <v>35</v>
      </c>
      <c r="AX92" s="13" t="s">
        <v>75</v>
      </c>
      <c r="AY92" s="194" t="s">
        <v>141</v>
      </c>
    </row>
    <row r="93" s="14" customFormat="1">
      <c r="A93" s="14"/>
      <c r="B93" s="200"/>
      <c r="C93" s="14"/>
      <c r="D93" s="193" t="s">
        <v>150</v>
      </c>
      <c r="E93" s="201" t="s">
        <v>3</v>
      </c>
      <c r="F93" s="202" t="s">
        <v>385</v>
      </c>
      <c r="G93" s="14"/>
      <c r="H93" s="203">
        <v>645</v>
      </c>
      <c r="I93" s="204"/>
      <c r="J93" s="14"/>
      <c r="K93" s="14"/>
      <c r="L93" s="200"/>
      <c r="M93" s="205"/>
      <c r="N93" s="206"/>
      <c r="O93" s="206"/>
      <c r="P93" s="206"/>
      <c r="Q93" s="206"/>
      <c r="R93" s="206"/>
      <c r="S93" s="206"/>
      <c r="T93" s="207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01" t="s">
        <v>150</v>
      </c>
      <c r="AU93" s="201" t="s">
        <v>85</v>
      </c>
      <c r="AV93" s="14" t="s">
        <v>85</v>
      </c>
      <c r="AW93" s="14" t="s">
        <v>35</v>
      </c>
      <c r="AX93" s="14" t="s">
        <v>75</v>
      </c>
      <c r="AY93" s="201" t="s">
        <v>141</v>
      </c>
    </row>
    <row r="94" s="13" customFormat="1">
      <c r="A94" s="13"/>
      <c r="B94" s="192"/>
      <c r="C94" s="13"/>
      <c r="D94" s="193" t="s">
        <v>150</v>
      </c>
      <c r="E94" s="194" t="s">
        <v>3</v>
      </c>
      <c r="F94" s="195" t="s">
        <v>386</v>
      </c>
      <c r="G94" s="13"/>
      <c r="H94" s="194" t="s">
        <v>3</v>
      </c>
      <c r="I94" s="196"/>
      <c r="J94" s="13"/>
      <c r="K94" s="13"/>
      <c r="L94" s="192"/>
      <c r="M94" s="197"/>
      <c r="N94" s="198"/>
      <c r="O94" s="198"/>
      <c r="P94" s="198"/>
      <c r="Q94" s="198"/>
      <c r="R94" s="198"/>
      <c r="S94" s="198"/>
      <c r="T94" s="19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94" t="s">
        <v>150</v>
      </c>
      <c r="AU94" s="194" t="s">
        <v>85</v>
      </c>
      <c r="AV94" s="13" t="s">
        <v>83</v>
      </c>
      <c r="AW94" s="13" t="s">
        <v>35</v>
      </c>
      <c r="AX94" s="13" t="s">
        <v>75</v>
      </c>
      <c r="AY94" s="194" t="s">
        <v>141</v>
      </c>
    </row>
    <row r="95" s="14" customFormat="1">
      <c r="A95" s="14"/>
      <c r="B95" s="200"/>
      <c r="C95" s="14"/>
      <c r="D95" s="193" t="s">
        <v>150</v>
      </c>
      <c r="E95" s="201" t="s">
        <v>3</v>
      </c>
      <c r="F95" s="202" t="s">
        <v>387</v>
      </c>
      <c r="G95" s="14"/>
      <c r="H95" s="203">
        <v>592.5</v>
      </c>
      <c r="I95" s="204"/>
      <c r="J95" s="14"/>
      <c r="K95" s="14"/>
      <c r="L95" s="200"/>
      <c r="M95" s="205"/>
      <c r="N95" s="206"/>
      <c r="O95" s="206"/>
      <c r="P95" s="206"/>
      <c r="Q95" s="206"/>
      <c r="R95" s="206"/>
      <c r="S95" s="206"/>
      <c r="T95" s="20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01" t="s">
        <v>150</v>
      </c>
      <c r="AU95" s="201" t="s">
        <v>85</v>
      </c>
      <c r="AV95" s="14" t="s">
        <v>85</v>
      </c>
      <c r="AW95" s="14" t="s">
        <v>35</v>
      </c>
      <c r="AX95" s="14" t="s">
        <v>75</v>
      </c>
      <c r="AY95" s="201" t="s">
        <v>141</v>
      </c>
    </row>
    <row r="96" s="15" customFormat="1">
      <c r="A96" s="15"/>
      <c r="B96" s="208"/>
      <c r="C96" s="15"/>
      <c r="D96" s="193" t="s">
        <v>150</v>
      </c>
      <c r="E96" s="209" t="s">
        <v>3</v>
      </c>
      <c r="F96" s="210" t="s">
        <v>153</v>
      </c>
      <c r="G96" s="15"/>
      <c r="H96" s="211">
        <v>1237.5</v>
      </c>
      <c r="I96" s="212"/>
      <c r="J96" s="15"/>
      <c r="K96" s="15"/>
      <c r="L96" s="208"/>
      <c r="M96" s="213"/>
      <c r="N96" s="214"/>
      <c r="O96" s="214"/>
      <c r="P96" s="214"/>
      <c r="Q96" s="214"/>
      <c r="R96" s="214"/>
      <c r="S96" s="214"/>
      <c r="T96" s="2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09" t="s">
        <v>150</v>
      </c>
      <c r="AU96" s="209" t="s">
        <v>85</v>
      </c>
      <c r="AV96" s="15" t="s">
        <v>148</v>
      </c>
      <c r="AW96" s="15" t="s">
        <v>35</v>
      </c>
      <c r="AX96" s="15" t="s">
        <v>83</v>
      </c>
      <c r="AY96" s="209" t="s">
        <v>141</v>
      </c>
    </row>
    <row r="97" s="2" customFormat="1" ht="21.75" customHeight="1">
      <c r="A97" s="38"/>
      <c r="B97" s="178"/>
      <c r="C97" s="179" t="s">
        <v>158</v>
      </c>
      <c r="D97" s="179" t="s">
        <v>143</v>
      </c>
      <c r="E97" s="180" t="s">
        <v>173</v>
      </c>
      <c r="F97" s="181" t="s">
        <v>174</v>
      </c>
      <c r="G97" s="182" t="s">
        <v>161</v>
      </c>
      <c r="H97" s="183">
        <v>1237.5</v>
      </c>
      <c r="I97" s="184"/>
      <c r="J97" s="185">
        <f>ROUND(I97*H97,2)</f>
        <v>0</v>
      </c>
      <c r="K97" s="181" t="s">
        <v>147</v>
      </c>
      <c r="L97" s="39"/>
      <c r="M97" s="186" t="s">
        <v>3</v>
      </c>
      <c r="N97" s="187" t="s">
        <v>46</v>
      </c>
      <c r="O97" s="72"/>
      <c r="P97" s="188">
        <f>O97*H97</f>
        <v>0</v>
      </c>
      <c r="Q97" s="188">
        <v>0</v>
      </c>
      <c r="R97" s="188">
        <f>Q97*H97</f>
        <v>0</v>
      </c>
      <c r="S97" s="188">
        <v>0</v>
      </c>
      <c r="T97" s="189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90" t="s">
        <v>148</v>
      </c>
      <c r="AT97" s="190" t="s">
        <v>143</v>
      </c>
      <c r="AU97" s="190" t="s">
        <v>85</v>
      </c>
      <c r="AY97" s="19" t="s">
        <v>141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19" t="s">
        <v>83</v>
      </c>
      <c r="BK97" s="191">
        <f>ROUND(I97*H97,2)</f>
        <v>0</v>
      </c>
      <c r="BL97" s="19" t="s">
        <v>148</v>
      </c>
      <c r="BM97" s="190" t="s">
        <v>388</v>
      </c>
    </row>
    <row r="98" s="2" customFormat="1" ht="21.75" customHeight="1">
      <c r="A98" s="38"/>
      <c r="B98" s="178"/>
      <c r="C98" s="179" t="s">
        <v>148</v>
      </c>
      <c r="D98" s="179" t="s">
        <v>143</v>
      </c>
      <c r="E98" s="180" t="s">
        <v>177</v>
      </c>
      <c r="F98" s="181" t="s">
        <v>178</v>
      </c>
      <c r="G98" s="182" t="s">
        <v>161</v>
      </c>
      <c r="H98" s="183">
        <v>1337.5070000000001</v>
      </c>
      <c r="I98" s="184"/>
      <c r="J98" s="185">
        <f>ROUND(I98*H98,2)</f>
        <v>0</v>
      </c>
      <c r="K98" s="181" t="s">
        <v>147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148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389</v>
      </c>
    </row>
    <row r="99" s="2" customFormat="1" ht="21.75" customHeight="1">
      <c r="A99" s="38"/>
      <c r="B99" s="178"/>
      <c r="C99" s="179" t="s">
        <v>172</v>
      </c>
      <c r="D99" s="179" t="s">
        <v>143</v>
      </c>
      <c r="E99" s="180" t="s">
        <v>390</v>
      </c>
      <c r="F99" s="181" t="s">
        <v>391</v>
      </c>
      <c r="G99" s="182" t="s">
        <v>161</v>
      </c>
      <c r="H99" s="183">
        <v>140.63999999999999</v>
      </c>
      <c r="I99" s="184"/>
      <c r="J99" s="185">
        <f>ROUND(I99*H99,2)</f>
        <v>0</v>
      </c>
      <c r="K99" s="181" t="s">
        <v>147</v>
      </c>
      <c r="L99" s="39"/>
      <c r="M99" s="186" t="s">
        <v>3</v>
      </c>
      <c r="N99" s="187" t="s">
        <v>46</v>
      </c>
      <c r="O99" s="72"/>
      <c r="P99" s="188">
        <f>O99*H99</f>
        <v>0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90" t="s">
        <v>148</v>
      </c>
      <c r="AT99" s="190" t="s">
        <v>143</v>
      </c>
      <c r="AU99" s="190" t="s">
        <v>85</v>
      </c>
      <c r="AY99" s="19" t="s">
        <v>141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19" t="s">
        <v>83</v>
      </c>
      <c r="BK99" s="191">
        <f>ROUND(I99*H99,2)</f>
        <v>0</v>
      </c>
      <c r="BL99" s="19" t="s">
        <v>148</v>
      </c>
      <c r="BM99" s="190" t="s">
        <v>392</v>
      </c>
    </row>
    <row r="100" s="14" customFormat="1">
      <c r="A100" s="14"/>
      <c r="B100" s="200"/>
      <c r="C100" s="14"/>
      <c r="D100" s="193" t="s">
        <v>150</v>
      </c>
      <c r="E100" s="201" t="s">
        <v>3</v>
      </c>
      <c r="F100" s="202" t="s">
        <v>393</v>
      </c>
      <c r="G100" s="14"/>
      <c r="H100" s="203">
        <v>140.63999999999999</v>
      </c>
      <c r="I100" s="204"/>
      <c r="J100" s="14"/>
      <c r="K100" s="14"/>
      <c r="L100" s="200"/>
      <c r="M100" s="205"/>
      <c r="N100" s="206"/>
      <c r="O100" s="206"/>
      <c r="P100" s="206"/>
      <c r="Q100" s="206"/>
      <c r="R100" s="206"/>
      <c r="S100" s="206"/>
      <c r="T100" s="20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01" t="s">
        <v>150</v>
      </c>
      <c r="AU100" s="201" t="s">
        <v>85</v>
      </c>
      <c r="AV100" s="14" t="s">
        <v>85</v>
      </c>
      <c r="AW100" s="14" t="s">
        <v>35</v>
      </c>
      <c r="AX100" s="14" t="s">
        <v>75</v>
      </c>
      <c r="AY100" s="201" t="s">
        <v>141</v>
      </c>
    </row>
    <row r="101" s="15" customFormat="1">
      <c r="A101" s="15"/>
      <c r="B101" s="208"/>
      <c r="C101" s="15"/>
      <c r="D101" s="193" t="s">
        <v>150</v>
      </c>
      <c r="E101" s="209" t="s">
        <v>3</v>
      </c>
      <c r="F101" s="210" t="s">
        <v>153</v>
      </c>
      <c r="G101" s="15"/>
      <c r="H101" s="211">
        <v>140.63999999999999</v>
      </c>
      <c r="I101" s="212"/>
      <c r="J101" s="15"/>
      <c r="K101" s="15"/>
      <c r="L101" s="208"/>
      <c r="M101" s="213"/>
      <c r="N101" s="214"/>
      <c r="O101" s="214"/>
      <c r="P101" s="214"/>
      <c r="Q101" s="214"/>
      <c r="R101" s="214"/>
      <c r="S101" s="214"/>
      <c r="T101" s="2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09" t="s">
        <v>150</v>
      </c>
      <c r="AU101" s="209" t="s">
        <v>85</v>
      </c>
      <c r="AV101" s="15" t="s">
        <v>148</v>
      </c>
      <c r="AW101" s="15" t="s">
        <v>35</v>
      </c>
      <c r="AX101" s="15" t="s">
        <v>83</v>
      </c>
      <c r="AY101" s="209" t="s">
        <v>141</v>
      </c>
    </row>
    <row r="102" s="2" customFormat="1" ht="21.75" customHeight="1">
      <c r="A102" s="38"/>
      <c r="B102" s="178"/>
      <c r="C102" s="179" t="s">
        <v>176</v>
      </c>
      <c r="D102" s="179" t="s">
        <v>143</v>
      </c>
      <c r="E102" s="180" t="s">
        <v>394</v>
      </c>
      <c r="F102" s="181" t="s">
        <v>395</v>
      </c>
      <c r="G102" s="182" t="s">
        <v>161</v>
      </c>
      <c r="H102" s="183">
        <v>140.63999999999999</v>
      </c>
      <c r="I102" s="184"/>
      <c r="J102" s="185">
        <f>ROUND(I102*H102,2)</f>
        <v>0</v>
      </c>
      <c r="K102" s="181" t="s">
        <v>147</v>
      </c>
      <c r="L102" s="39"/>
      <c r="M102" s="186" t="s">
        <v>3</v>
      </c>
      <c r="N102" s="187" t="s">
        <v>46</v>
      </c>
      <c r="O102" s="72"/>
      <c r="P102" s="188">
        <f>O102*H102</f>
        <v>0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90" t="s">
        <v>148</v>
      </c>
      <c r="AT102" s="190" t="s">
        <v>143</v>
      </c>
      <c r="AU102" s="190" t="s">
        <v>85</v>
      </c>
      <c r="AY102" s="19" t="s">
        <v>141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19" t="s">
        <v>83</v>
      </c>
      <c r="BK102" s="191">
        <f>ROUND(I102*H102,2)</f>
        <v>0</v>
      </c>
      <c r="BL102" s="19" t="s">
        <v>148</v>
      </c>
      <c r="BM102" s="190" t="s">
        <v>396</v>
      </c>
    </row>
    <row r="103" s="2" customFormat="1" ht="21.75" customHeight="1">
      <c r="A103" s="38"/>
      <c r="B103" s="178"/>
      <c r="C103" s="179" t="s">
        <v>180</v>
      </c>
      <c r="D103" s="179" t="s">
        <v>143</v>
      </c>
      <c r="E103" s="180" t="s">
        <v>193</v>
      </c>
      <c r="F103" s="181" t="s">
        <v>194</v>
      </c>
      <c r="G103" s="182" t="s">
        <v>161</v>
      </c>
      <c r="H103" s="183">
        <v>1337.5070000000001</v>
      </c>
      <c r="I103" s="184"/>
      <c r="J103" s="185">
        <f>ROUND(I103*H103,2)</f>
        <v>0</v>
      </c>
      <c r="K103" s="181" t="s">
        <v>147</v>
      </c>
      <c r="L103" s="39"/>
      <c r="M103" s="186" t="s">
        <v>3</v>
      </c>
      <c r="N103" s="187" t="s">
        <v>46</v>
      </c>
      <c r="O103" s="72"/>
      <c r="P103" s="188">
        <f>O103*H103</f>
        <v>0</v>
      </c>
      <c r="Q103" s="188">
        <v>0</v>
      </c>
      <c r="R103" s="188">
        <f>Q103*H103</f>
        <v>0</v>
      </c>
      <c r="S103" s="188">
        <v>0</v>
      </c>
      <c r="T103" s="189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90" t="s">
        <v>148</v>
      </c>
      <c r="AT103" s="190" t="s">
        <v>143</v>
      </c>
      <c r="AU103" s="190" t="s">
        <v>85</v>
      </c>
      <c r="AY103" s="19" t="s">
        <v>141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19" t="s">
        <v>83</v>
      </c>
      <c r="BK103" s="191">
        <f>ROUND(I103*H103,2)</f>
        <v>0</v>
      </c>
      <c r="BL103" s="19" t="s">
        <v>148</v>
      </c>
      <c r="BM103" s="190" t="s">
        <v>397</v>
      </c>
    </row>
    <row r="104" s="2" customFormat="1" ht="21.75" customHeight="1">
      <c r="A104" s="38"/>
      <c r="B104" s="178"/>
      <c r="C104" s="179" t="s">
        <v>188</v>
      </c>
      <c r="D104" s="179" t="s">
        <v>143</v>
      </c>
      <c r="E104" s="180" t="s">
        <v>197</v>
      </c>
      <c r="F104" s="181" t="s">
        <v>198</v>
      </c>
      <c r="G104" s="182" t="s">
        <v>161</v>
      </c>
      <c r="H104" s="183">
        <v>1337.5070000000001</v>
      </c>
      <c r="I104" s="184"/>
      <c r="J104" s="185">
        <f>ROUND(I104*H104,2)</f>
        <v>0</v>
      </c>
      <c r="K104" s="181" t="s">
        <v>147</v>
      </c>
      <c r="L104" s="39"/>
      <c r="M104" s="186" t="s">
        <v>3</v>
      </c>
      <c r="N104" s="187" t="s">
        <v>46</v>
      </c>
      <c r="O104" s="72"/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90" t="s">
        <v>148</v>
      </c>
      <c r="AT104" s="190" t="s">
        <v>143</v>
      </c>
      <c r="AU104" s="190" t="s">
        <v>85</v>
      </c>
      <c r="AY104" s="19" t="s">
        <v>141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9" t="s">
        <v>83</v>
      </c>
      <c r="BK104" s="191">
        <f>ROUND(I104*H104,2)</f>
        <v>0</v>
      </c>
      <c r="BL104" s="19" t="s">
        <v>148</v>
      </c>
      <c r="BM104" s="190" t="s">
        <v>398</v>
      </c>
    </row>
    <row r="105" s="2" customFormat="1" ht="21.75" customHeight="1">
      <c r="A105" s="38"/>
      <c r="B105" s="178"/>
      <c r="C105" s="179" t="s">
        <v>192</v>
      </c>
      <c r="D105" s="179" t="s">
        <v>143</v>
      </c>
      <c r="E105" s="180" t="s">
        <v>201</v>
      </c>
      <c r="F105" s="181" t="s">
        <v>202</v>
      </c>
      <c r="G105" s="182" t="s">
        <v>203</v>
      </c>
      <c r="H105" s="183">
        <v>1738.759</v>
      </c>
      <c r="I105" s="184"/>
      <c r="J105" s="185">
        <f>ROUND(I105*H105,2)</f>
        <v>0</v>
      </c>
      <c r="K105" s="181" t="s">
        <v>147</v>
      </c>
      <c r="L105" s="39"/>
      <c r="M105" s="186" t="s">
        <v>3</v>
      </c>
      <c r="N105" s="187" t="s">
        <v>46</v>
      </c>
      <c r="O105" s="72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90" t="s">
        <v>148</v>
      </c>
      <c r="AT105" s="190" t="s">
        <v>143</v>
      </c>
      <c r="AU105" s="190" t="s">
        <v>85</v>
      </c>
      <c r="AY105" s="19" t="s">
        <v>141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19" t="s">
        <v>83</v>
      </c>
      <c r="BK105" s="191">
        <f>ROUND(I105*H105,2)</f>
        <v>0</v>
      </c>
      <c r="BL105" s="19" t="s">
        <v>148</v>
      </c>
      <c r="BM105" s="190" t="s">
        <v>399</v>
      </c>
    </row>
    <row r="106" s="14" customFormat="1">
      <c r="A106" s="14"/>
      <c r="B106" s="200"/>
      <c r="C106" s="14"/>
      <c r="D106" s="193" t="s">
        <v>150</v>
      </c>
      <c r="E106" s="201" t="s">
        <v>3</v>
      </c>
      <c r="F106" s="202" t="s">
        <v>400</v>
      </c>
      <c r="G106" s="14"/>
      <c r="H106" s="203">
        <v>1738.759</v>
      </c>
      <c r="I106" s="204"/>
      <c r="J106" s="14"/>
      <c r="K106" s="14"/>
      <c r="L106" s="200"/>
      <c r="M106" s="205"/>
      <c r="N106" s="206"/>
      <c r="O106" s="206"/>
      <c r="P106" s="206"/>
      <c r="Q106" s="206"/>
      <c r="R106" s="206"/>
      <c r="S106" s="206"/>
      <c r="T106" s="20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01" t="s">
        <v>150</v>
      </c>
      <c r="AU106" s="201" t="s">
        <v>85</v>
      </c>
      <c r="AV106" s="14" t="s">
        <v>85</v>
      </c>
      <c r="AW106" s="14" t="s">
        <v>35</v>
      </c>
      <c r="AX106" s="14" t="s">
        <v>83</v>
      </c>
      <c r="AY106" s="201" t="s">
        <v>141</v>
      </c>
    </row>
    <row r="107" s="2" customFormat="1" ht="21.75" customHeight="1">
      <c r="A107" s="38"/>
      <c r="B107" s="178"/>
      <c r="C107" s="179" t="s">
        <v>196</v>
      </c>
      <c r="D107" s="179" t="s">
        <v>143</v>
      </c>
      <c r="E107" s="180" t="s">
        <v>207</v>
      </c>
      <c r="F107" s="181" t="s">
        <v>208</v>
      </c>
      <c r="G107" s="182" t="s">
        <v>161</v>
      </c>
      <c r="H107" s="183">
        <v>21</v>
      </c>
      <c r="I107" s="184"/>
      <c r="J107" s="185">
        <f>ROUND(I107*H107,2)</f>
        <v>0</v>
      </c>
      <c r="K107" s="181" t="s">
        <v>147</v>
      </c>
      <c r="L107" s="39"/>
      <c r="M107" s="186" t="s">
        <v>3</v>
      </c>
      <c r="N107" s="187" t="s">
        <v>46</v>
      </c>
      <c r="O107" s="72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90" t="s">
        <v>148</v>
      </c>
      <c r="AT107" s="190" t="s">
        <v>143</v>
      </c>
      <c r="AU107" s="190" t="s">
        <v>85</v>
      </c>
      <c r="AY107" s="19" t="s">
        <v>141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19" t="s">
        <v>83</v>
      </c>
      <c r="BK107" s="191">
        <f>ROUND(I107*H107,2)</f>
        <v>0</v>
      </c>
      <c r="BL107" s="19" t="s">
        <v>148</v>
      </c>
      <c r="BM107" s="190" t="s">
        <v>401</v>
      </c>
    </row>
    <row r="108" s="2" customFormat="1" ht="21.75" customHeight="1">
      <c r="A108" s="38"/>
      <c r="B108" s="178"/>
      <c r="C108" s="179" t="s">
        <v>200</v>
      </c>
      <c r="D108" s="179" t="s">
        <v>143</v>
      </c>
      <c r="E108" s="180" t="s">
        <v>402</v>
      </c>
      <c r="F108" s="181" t="s">
        <v>403</v>
      </c>
      <c r="G108" s="182" t="s">
        <v>161</v>
      </c>
      <c r="H108" s="183">
        <v>90.609999999999999</v>
      </c>
      <c r="I108" s="184"/>
      <c r="J108" s="185">
        <f>ROUND(I108*H108,2)</f>
        <v>0</v>
      </c>
      <c r="K108" s="181" t="s">
        <v>147</v>
      </c>
      <c r="L108" s="39"/>
      <c r="M108" s="186" t="s">
        <v>3</v>
      </c>
      <c r="N108" s="187" t="s">
        <v>46</v>
      </c>
      <c r="O108" s="72"/>
      <c r="P108" s="188">
        <f>O108*H108</f>
        <v>0</v>
      </c>
      <c r="Q108" s="188">
        <v>0</v>
      </c>
      <c r="R108" s="188">
        <f>Q108*H108</f>
        <v>0</v>
      </c>
      <c r="S108" s="188">
        <v>0</v>
      </c>
      <c r="T108" s="189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90" t="s">
        <v>148</v>
      </c>
      <c r="AT108" s="190" t="s">
        <v>143</v>
      </c>
      <c r="AU108" s="190" t="s">
        <v>85</v>
      </c>
      <c r="AY108" s="19" t="s">
        <v>141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19" t="s">
        <v>83</v>
      </c>
      <c r="BK108" s="191">
        <f>ROUND(I108*H108,2)</f>
        <v>0</v>
      </c>
      <c r="BL108" s="19" t="s">
        <v>148</v>
      </c>
      <c r="BM108" s="190" t="s">
        <v>404</v>
      </c>
    </row>
    <row r="109" s="13" customFormat="1">
      <c r="A109" s="13"/>
      <c r="B109" s="192"/>
      <c r="C109" s="13"/>
      <c r="D109" s="193" t="s">
        <v>150</v>
      </c>
      <c r="E109" s="194" t="s">
        <v>3</v>
      </c>
      <c r="F109" s="195" t="s">
        <v>405</v>
      </c>
      <c r="G109" s="13"/>
      <c r="H109" s="194" t="s">
        <v>3</v>
      </c>
      <c r="I109" s="196"/>
      <c r="J109" s="13"/>
      <c r="K109" s="13"/>
      <c r="L109" s="192"/>
      <c r="M109" s="197"/>
      <c r="N109" s="198"/>
      <c r="O109" s="198"/>
      <c r="P109" s="198"/>
      <c r="Q109" s="198"/>
      <c r="R109" s="198"/>
      <c r="S109" s="198"/>
      <c r="T109" s="199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194" t="s">
        <v>150</v>
      </c>
      <c r="AU109" s="194" t="s">
        <v>85</v>
      </c>
      <c r="AV109" s="13" t="s">
        <v>83</v>
      </c>
      <c r="AW109" s="13" t="s">
        <v>35</v>
      </c>
      <c r="AX109" s="13" t="s">
        <v>75</v>
      </c>
      <c r="AY109" s="194" t="s">
        <v>141</v>
      </c>
    </row>
    <row r="110" s="14" customFormat="1">
      <c r="A110" s="14"/>
      <c r="B110" s="200"/>
      <c r="C110" s="14"/>
      <c r="D110" s="193" t="s">
        <v>150</v>
      </c>
      <c r="E110" s="201" t="s">
        <v>3</v>
      </c>
      <c r="F110" s="202" t="s">
        <v>406</v>
      </c>
      <c r="G110" s="14"/>
      <c r="H110" s="203">
        <v>90.609999999999999</v>
      </c>
      <c r="I110" s="204"/>
      <c r="J110" s="14"/>
      <c r="K110" s="14"/>
      <c r="L110" s="200"/>
      <c r="M110" s="205"/>
      <c r="N110" s="206"/>
      <c r="O110" s="206"/>
      <c r="P110" s="206"/>
      <c r="Q110" s="206"/>
      <c r="R110" s="206"/>
      <c r="S110" s="206"/>
      <c r="T110" s="20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01" t="s">
        <v>150</v>
      </c>
      <c r="AU110" s="201" t="s">
        <v>85</v>
      </c>
      <c r="AV110" s="14" t="s">
        <v>85</v>
      </c>
      <c r="AW110" s="14" t="s">
        <v>35</v>
      </c>
      <c r="AX110" s="14" t="s">
        <v>75</v>
      </c>
      <c r="AY110" s="201" t="s">
        <v>141</v>
      </c>
    </row>
    <row r="111" s="15" customFormat="1">
      <c r="A111" s="15"/>
      <c r="B111" s="208"/>
      <c r="C111" s="15"/>
      <c r="D111" s="193" t="s">
        <v>150</v>
      </c>
      <c r="E111" s="209" t="s">
        <v>3</v>
      </c>
      <c r="F111" s="210" t="s">
        <v>153</v>
      </c>
      <c r="G111" s="15"/>
      <c r="H111" s="211">
        <v>90.609999999999999</v>
      </c>
      <c r="I111" s="212"/>
      <c r="J111" s="15"/>
      <c r="K111" s="15"/>
      <c r="L111" s="208"/>
      <c r="M111" s="213"/>
      <c r="N111" s="214"/>
      <c r="O111" s="214"/>
      <c r="P111" s="214"/>
      <c r="Q111" s="214"/>
      <c r="R111" s="214"/>
      <c r="S111" s="214"/>
      <c r="T111" s="2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09" t="s">
        <v>150</v>
      </c>
      <c r="AU111" s="209" t="s">
        <v>85</v>
      </c>
      <c r="AV111" s="15" t="s">
        <v>148</v>
      </c>
      <c r="AW111" s="15" t="s">
        <v>35</v>
      </c>
      <c r="AX111" s="15" t="s">
        <v>83</v>
      </c>
      <c r="AY111" s="209" t="s">
        <v>141</v>
      </c>
    </row>
    <row r="112" s="2" customFormat="1" ht="16.5" customHeight="1">
      <c r="A112" s="38"/>
      <c r="B112" s="178"/>
      <c r="C112" s="219" t="s">
        <v>206</v>
      </c>
      <c r="D112" s="219" t="s">
        <v>266</v>
      </c>
      <c r="E112" s="220" t="s">
        <v>407</v>
      </c>
      <c r="F112" s="221" t="s">
        <v>408</v>
      </c>
      <c r="G112" s="222" t="s">
        <v>203</v>
      </c>
      <c r="H112" s="223">
        <v>181.22</v>
      </c>
      <c r="I112" s="224"/>
      <c r="J112" s="225">
        <f>ROUND(I112*H112,2)</f>
        <v>0</v>
      </c>
      <c r="K112" s="221" t="s">
        <v>147</v>
      </c>
      <c r="L112" s="226"/>
      <c r="M112" s="227" t="s">
        <v>3</v>
      </c>
      <c r="N112" s="228" t="s">
        <v>46</v>
      </c>
      <c r="O112" s="72"/>
      <c r="P112" s="188">
        <f>O112*H112</f>
        <v>0</v>
      </c>
      <c r="Q112" s="188">
        <v>1</v>
      </c>
      <c r="R112" s="188">
        <f>Q112*H112</f>
        <v>181.22</v>
      </c>
      <c r="S112" s="188">
        <v>0</v>
      </c>
      <c r="T112" s="189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90" t="s">
        <v>188</v>
      </c>
      <c r="AT112" s="190" t="s">
        <v>266</v>
      </c>
      <c r="AU112" s="190" t="s">
        <v>85</v>
      </c>
      <c r="AY112" s="19" t="s">
        <v>141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19" t="s">
        <v>83</v>
      </c>
      <c r="BK112" s="191">
        <f>ROUND(I112*H112,2)</f>
        <v>0</v>
      </c>
      <c r="BL112" s="19" t="s">
        <v>148</v>
      </c>
      <c r="BM112" s="190" t="s">
        <v>409</v>
      </c>
    </row>
    <row r="113" s="14" customFormat="1">
      <c r="A113" s="14"/>
      <c r="B113" s="200"/>
      <c r="C113" s="14"/>
      <c r="D113" s="193" t="s">
        <v>150</v>
      </c>
      <c r="E113" s="14"/>
      <c r="F113" s="202" t="s">
        <v>410</v>
      </c>
      <c r="G113" s="14"/>
      <c r="H113" s="203">
        <v>181.22</v>
      </c>
      <c r="I113" s="204"/>
      <c r="J113" s="14"/>
      <c r="K113" s="14"/>
      <c r="L113" s="200"/>
      <c r="M113" s="205"/>
      <c r="N113" s="206"/>
      <c r="O113" s="206"/>
      <c r="P113" s="206"/>
      <c r="Q113" s="206"/>
      <c r="R113" s="206"/>
      <c r="S113" s="206"/>
      <c r="T113" s="20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01" t="s">
        <v>150</v>
      </c>
      <c r="AU113" s="201" t="s">
        <v>85</v>
      </c>
      <c r="AV113" s="14" t="s">
        <v>85</v>
      </c>
      <c r="AW113" s="14" t="s">
        <v>4</v>
      </c>
      <c r="AX113" s="14" t="s">
        <v>83</v>
      </c>
      <c r="AY113" s="201" t="s">
        <v>141</v>
      </c>
    </row>
    <row r="114" s="2" customFormat="1" ht="21.75" customHeight="1">
      <c r="A114" s="38"/>
      <c r="B114" s="178"/>
      <c r="C114" s="179" t="s">
        <v>210</v>
      </c>
      <c r="D114" s="179" t="s">
        <v>143</v>
      </c>
      <c r="E114" s="180" t="s">
        <v>211</v>
      </c>
      <c r="F114" s="181" t="s">
        <v>212</v>
      </c>
      <c r="G114" s="182" t="s">
        <v>146</v>
      </c>
      <c r="H114" s="183">
        <v>42</v>
      </c>
      <c r="I114" s="184"/>
      <c r="J114" s="185">
        <f>ROUND(I114*H114,2)</f>
        <v>0</v>
      </c>
      <c r="K114" s="181" t="s">
        <v>147</v>
      </c>
      <c r="L114" s="39"/>
      <c r="M114" s="186" t="s">
        <v>3</v>
      </c>
      <c r="N114" s="187" t="s">
        <v>46</v>
      </c>
      <c r="O114" s="72"/>
      <c r="P114" s="188">
        <f>O114*H114</f>
        <v>0</v>
      </c>
      <c r="Q114" s="188">
        <v>0</v>
      </c>
      <c r="R114" s="188">
        <f>Q114*H114</f>
        <v>0</v>
      </c>
      <c r="S114" s="188">
        <v>0</v>
      </c>
      <c r="T114" s="189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90" t="s">
        <v>148</v>
      </c>
      <c r="AT114" s="190" t="s">
        <v>143</v>
      </c>
      <c r="AU114" s="190" t="s">
        <v>85</v>
      </c>
      <c r="AY114" s="19" t="s">
        <v>141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19" t="s">
        <v>83</v>
      </c>
      <c r="BK114" s="191">
        <f>ROUND(I114*H114,2)</f>
        <v>0</v>
      </c>
      <c r="BL114" s="19" t="s">
        <v>148</v>
      </c>
      <c r="BM114" s="190" t="s">
        <v>411</v>
      </c>
    </row>
    <row r="115" s="2" customFormat="1" ht="16.5" customHeight="1">
      <c r="A115" s="38"/>
      <c r="B115" s="178"/>
      <c r="C115" s="179" t="s">
        <v>214</v>
      </c>
      <c r="D115" s="179" t="s">
        <v>143</v>
      </c>
      <c r="E115" s="180" t="s">
        <v>215</v>
      </c>
      <c r="F115" s="181" t="s">
        <v>216</v>
      </c>
      <c r="G115" s="182" t="s">
        <v>146</v>
      </c>
      <c r="H115" s="183">
        <v>1960</v>
      </c>
      <c r="I115" s="184"/>
      <c r="J115" s="185">
        <f>ROUND(I115*H115,2)</f>
        <v>0</v>
      </c>
      <c r="K115" s="181" t="s">
        <v>147</v>
      </c>
      <c r="L115" s="39"/>
      <c r="M115" s="186" t="s">
        <v>3</v>
      </c>
      <c r="N115" s="187" t="s">
        <v>46</v>
      </c>
      <c r="O115" s="72"/>
      <c r="P115" s="188">
        <f>O115*H115</f>
        <v>0</v>
      </c>
      <c r="Q115" s="188">
        <v>0</v>
      </c>
      <c r="R115" s="188">
        <f>Q115*H115</f>
        <v>0</v>
      </c>
      <c r="S115" s="188">
        <v>0</v>
      </c>
      <c r="T115" s="189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90" t="s">
        <v>148</v>
      </c>
      <c r="AT115" s="190" t="s">
        <v>143</v>
      </c>
      <c r="AU115" s="190" t="s">
        <v>85</v>
      </c>
      <c r="AY115" s="19" t="s">
        <v>141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19" t="s">
        <v>83</v>
      </c>
      <c r="BK115" s="191">
        <f>ROUND(I115*H115,2)</f>
        <v>0</v>
      </c>
      <c r="BL115" s="19" t="s">
        <v>148</v>
      </c>
      <c r="BM115" s="190" t="s">
        <v>412</v>
      </c>
    </row>
    <row r="116" s="12" customFormat="1" ht="22.8" customHeight="1">
      <c r="A116" s="12"/>
      <c r="B116" s="165"/>
      <c r="C116" s="12"/>
      <c r="D116" s="166" t="s">
        <v>74</v>
      </c>
      <c r="E116" s="176" t="s">
        <v>85</v>
      </c>
      <c r="F116" s="176" t="s">
        <v>218</v>
      </c>
      <c r="G116" s="12"/>
      <c r="H116" s="12"/>
      <c r="I116" s="168"/>
      <c r="J116" s="177">
        <f>BK116</f>
        <v>0</v>
      </c>
      <c r="K116" s="12"/>
      <c r="L116" s="165"/>
      <c r="M116" s="170"/>
      <c r="N116" s="171"/>
      <c r="O116" s="171"/>
      <c r="P116" s="172">
        <f>SUM(P117:P130)</f>
        <v>0</v>
      </c>
      <c r="Q116" s="171"/>
      <c r="R116" s="172">
        <f>SUM(R117:R130)</f>
        <v>0.81665789999999994</v>
      </c>
      <c r="S116" s="171"/>
      <c r="T116" s="173">
        <f>SUM(T117:T130)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166" t="s">
        <v>83</v>
      </c>
      <c r="AT116" s="174" t="s">
        <v>74</v>
      </c>
      <c r="AU116" s="174" t="s">
        <v>83</v>
      </c>
      <c r="AY116" s="166" t="s">
        <v>141</v>
      </c>
      <c r="BK116" s="175">
        <f>SUM(BK117:BK130)</f>
        <v>0</v>
      </c>
    </row>
    <row r="117" s="2" customFormat="1" ht="16.5" customHeight="1">
      <c r="A117" s="38"/>
      <c r="B117" s="178"/>
      <c r="C117" s="179" t="s">
        <v>9</v>
      </c>
      <c r="D117" s="179" t="s">
        <v>143</v>
      </c>
      <c r="E117" s="180" t="s">
        <v>413</v>
      </c>
      <c r="F117" s="181" t="s">
        <v>414</v>
      </c>
      <c r="G117" s="182" t="s">
        <v>156</v>
      </c>
      <c r="H117" s="183">
        <v>586.29999999999995</v>
      </c>
      <c r="I117" s="184"/>
      <c r="J117" s="185">
        <f>ROUND(I117*H117,2)</f>
        <v>0</v>
      </c>
      <c r="K117" s="181" t="s">
        <v>147</v>
      </c>
      <c r="L117" s="39"/>
      <c r="M117" s="186" t="s">
        <v>3</v>
      </c>
      <c r="N117" s="187" t="s">
        <v>46</v>
      </c>
      <c r="O117" s="72"/>
      <c r="P117" s="188">
        <f>O117*H117</f>
        <v>0</v>
      </c>
      <c r="Q117" s="188">
        <v>0.00048999999999999998</v>
      </c>
      <c r="R117" s="188">
        <f>Q117*H117</f>
        <v>0.28728699999999996</v>
      </c>
      <c r="S117" s="188">
        <v>0</v>
      </c>
      <c r="T117" s="189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90" t="s">
        <v>148</v>
      </c>
      <c r="AT117" s="190" t="s">
        <v>143</v>
      </c>
      <c r="AU117" s="190" t="s">
        <v>85</v>
      </c>
      <c r="AY117" s="19" t="s">
        <v>141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19" t="s">
        <v>83</v>
      </c>
      <c r="BK117" s="191">
        <f>ROUND(I117*H117,2)</f>
        <v>0</v>
      </c>
      <c r="BL117" s="19" t="s">
        <v>148</v>
      </c>
      <c r="BM117" s="190" t="s">
        <v>415</v>
      </c>
    </row>
    <row r="118" s="14" customFormat="1">
      <c r="A118" s="14"/>
      <c r="B118" s="200"/>
      <c r="C118" s="14"/>
      <c r="D118" s="193" t="s">
        <v>150</v>
      </c>
      <c r="E118" s="201" t="s">
        <v>3</v>
      </c>
      <c r="F118" s="202" t="s">
        <v>416</v>
      </c>
      <c r="G118" s="14"/>
      <c r="H118" s="203">
        <v>586.29999999999995</v>
      </c>
      <c r="I118" s="204"/>
      <c r="J118" s="14"/>
      <c r="K118" s="14"/>
      <c r="L118" s="200"/>
      <c r="M118" s="205"/>
      <c r="N118" s="206"/>
      <c r="O118" s="206"/>
      <c r="P118" s="206"/>
      <c r="Q118" s="206"/>
      <c r="R118" s="206"/>
      <c r="S118" s="206"/>
      <c r="T118" s="207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01" t="s">
        <v>150</v>
      </c>
      <c r="AU118" s="201" t="s">
        <v>85</v>
      </c>
      <c r="AV118" s="14" t="s">
        <v>85</v>
      </c>
      <c r="AW118" s="14" t="s">
        <v>35</v>
      </c>
      <c r="AX118" s="14" t="s">
        <v>75</v>
      </c>
      <c r="AY118" s="201" t="s">
        <v>141</v>
      </c>
    </row>
    <row r="119" s="15" customFormat="1">
      <c r="A119" s="15"/>
      <c r="B119" s="208"/>
      <c r="C119" s="15"/>
      <c r="D119" s="193" t="s">
        <v>150</v>
      </c>
      <c r="E119" s="209" t="s">
        <v>3</v>
      </c>
      <c r="F119" s="210" t="s">
        <v>153</v>
      </c>
      <c r="G119" s="15"/>
      <c r="H119" s="211">
        <v>586.29999999999995</v>
      </c>
      <c r="I119" s="212"/>
      <c r="J119" s="15"/>
      <c r="K119" s="15"/>
      <c r="L119" s="208"/>
      <c r="M119" s="213"/>
      <c r="N119" s="214"/>
      <c r="O119" s="214"/>
      <c r="P119" s="214"/>
      <c r="Q119" s="214"/>
      <c r="R119" s="214"/>
      <c r="S119" s="214"/>
      <c r="T119" s="2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09" t="s">
        <v>150</v>
      </c>
      <c r="AU119" s="209" t="s">
        <v>85</v>
      </c>
      <c r="AV119" s="15" t="s">
        <v>148</v>
      </c>
      <c r="AW119" s="15" t="s">
        <v>35</v>
      </c>
      <c r="AX119" s="15" t="s">
        <v>83</v>
      </c>
      <c r="AY119" s="209" t="s">
        <v>141</v>
      </c>
    </row>
    <row r="120" s="2" customFormat="1" ht="16.5" customHeight="1">
      <c r="A120" s="38"/>
      <c r="B120" s="178"/>
      <c r="C120" s="219" t="s">
        <v>225</v>
      </c>
      <c r="D120" s="219" t="s">
        <v>266</v>
      </c>
      <c r="E120" s="220" t="s">
        <v>417</v>
      </c>
      <c r="F120" s="221" t="s">
        <v>418</v>
      </c>
      <c r="G120" s="222" t="s">
        <v>156</v>
      </c>
      <c r="H120" s="223">
        <v>643.5</v>
      </c>
      <c r="I120" s="224"/>
      <c r="J120" s="225">
        <f>ROUND(I120*H120,2)</f>
        <v>0</v>
      </c>
      <c r="K120" s="221" t="s">
        <v>147</v>
      </c>
      <c r="L120" s="226"/>
      <c r="M120" s="227" t="s">
        <v>3</v>
      </c>
      <c r="N120" s="228" t="s">
        <v>46</v>
      </c>
      <c r="O120" s="72"/>
      <c r="P120" s="188">
        <f>O120*H120</f>
        <v>0</v>
      </c>
      <c r="Q120" s="188">
        <v>0.00012</v>
      </c>
      <c r="R120" s="188">
        <f>Q120*H120</f>
        <v>0.077219999999999997</v>
      </c>
      <c r="S120" s="188">
        <v>0</v>
      </c>
      <c r="T120" s="18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90" t="s">
        <v>188</v>
      </c>
      <c r="AT120" s="190" t="s">
        <v>266</v>
      </c>
      <c r="AU120" s="190" t="s">
        <v>85</v>
      </c>
      <c r="AY120" s="19" t="s">
        <v>141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19" t="s">
        <v>83</v>
      </c>
      <c r="BK120" s="191">
        <f>ROUND(I120*H120,2)</f>
        <v>0</v>
      </c>
      <c r="BL120" s="19" t="s">
        <v>148</v>
      </c>
      <c r="BM120" s="190" t="s">
        <v>419</v>
      </c>
    </row>
    <row r="121" s="14" customFormat="1">
      <c r="A121" s="14"/>
      <c r="B121" s="200"/>
      <c r="C121" s="14"/>
      <c r="D121" s="193" t="s">
        <v>150</v>
      </c>
      <c r="E121" s="201" t="s">
        <v>3</v>
      </c>
      <c r="F121" s="202" t="s">
        <v>420</v>
      </c>
      <c r="G121" s="14"/>
      <c r="H121" s="203">
        <v>643.5</v>
      </c>
      <c r="I121" s="204"/>
      <c r="J121" s="14"/>
      <c r="K121" s="14"/>
      <c r="L121" s="200"/>
      <c r="M121" s="205"/>
      <c r="N121" s="206"/>
      <c r="O121" s="206"/>
      <c r="P121" s="206"/>
      <c r="Q121" s="206"/>
      <c r="R121" s="206"/>
      <c r="S121" s="206"/>
      <c r="T121" s="20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1" t="s">
        <v>150</v>
      </c>
      <c r="AU121" s="201" t="s">
        <v>85</v>
      </c>
      <c r="AV121" s="14" t="s">
        <v>85</v>
      </c>
      <c r="AW121" s="14" t="s">
        <v>35</v>
      </c>
      <c r="AX121" s="14" t="s">
        <v>75</v>
      </c>
      <c r="AY121" s="201" t="s">
        <v>141</v>
      </c>
    </row>
    <row r="122" s="15" customFormat="1">
      <c r="A122" s="15"/>
      <c r="B122" s="208"/>
      <c r="C122" s="15"/>
      <c r="D122" s="193" t="s">
        <v>150</v>
      </c>
      <c r="E122" s="209" t="s">
        <v>3</v>
      </c>
      <c r="F122" s="210" t="s">
        <v>153</v>
      </c>
      <c r="G122" s="15"/>
      <c r="H122" s="211">
        <v>643.5</v>
      </c>
      <c r="I122" s="212"/>
      <c r="J122" s="15"/>
      <c r="K122" s="15"/>
      <c r="L122" s="208"/>
      <c r="M122" s="213"/>
      <c r="N122" s="214"/>
      <c r="O122" s="214"/>
      <c r="P122" s="214"/>
      <c r="Q122" s="214"/>
      <c r="R122" s="214"/>
      <c r="S122" s="214"/>
      <c r="T122" s="2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09" t="s">
        <v>150</v>
      </c>
      <c r="AU122" s="209" t="s">
        <v>85</v>
      </c>
      <c r="AV122" s="15" t="s">
        <v>148</v>
      </c>
      <c r="AW122" s="15" t="s">
        <v>35</v>
      </c>
      <c r="AX122" s="15" t="s">
        <v>83</v>
      </c>
      <c r="AY122" s="209" t="s">
        <v>141</v>
      </c>
    </row>
    <row r="123" s="2" customFormat="1" ht="16.5" customHeight="1">
      <c r="A123" s="38"/>
      <c r="B123" s="178"/>
      <c r="C123" s="219" t="s">
        <v>230</v>
      </c>
      <c r="D123" s="219" t="s">
        <v>266</v>
      </c>
      <c r="E123" s="220" t="s">
        <v>421</v>
      </c>
      <c r="F123" s="221" t="s">
        <v>422</v>
      </c>
      <c r="G123" s="222" t="s">
        <v>281</v>
      </c>
      <c r="H123" s="223">
        <v>10</v>
      </c>
      <c r="I123" s="224"/>
      <c r="J123" s="225">
        <f>ROUND(I123*H123,2)</f>
        <v>0</v>
      </c>
      <c r="K123" s="221" t="s">
        <v>147</v>
      </c>
      <c r="L123" s="226"/>
      <c r="M123" s="227" t="s">
        <v>3</v>
      </c>
      <c r="N123" s="228" t="s">
        <v>46</v>
      </c>
      <c r="O123" s="72"/>
      <c r="P123" s="188">
        <f>O123*H123</f>
        <v>0</v>
      </c>
      <c r="Q123" s="188">
        <v>0.00029</v>
      </c>
      <c r="R123" s="188">
        <f>Q123*H123</f>
        <v>0.0028999999999999998</v>
      </c>
      <c r="S123" s="188">
        <v>0</v>
      </c>
      <c r="T123" s="189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90" t="s">
        <v>188</v>
      </c>
      <c r="AT123" s="190" t="s">
        <v>266</v>
      </c>
      <c r="AU123" s="190" t="s">
        <v>85</v>
      </c>
      <c r="AY123" s="19" t="s">
        <v>141</v>
      </c>
      <c r="BE123" s="191">
        <f>IF(N123="základní",J123,0)</f>
        <v>0</v>
      </c>
      <c r="BF123" s="191">
        <f>IF(N123="snížená",J123,0)</f>
        <v>0</v>
      </c>
      <c r="BG123" s="191">
        <f>IF(N123="zákl. přenesená",J123,0)</f>
        <v>0</v>
      </c>
      <c r="BH123" s="191">
        <f>IF(N123="sníž. přenesená",J123,0)</f>
        <v>0</v>
      </c>
      <c r="BI123" s="191">
        <f>IF(N123="nulová",J123,0)</f>
        <v>0</v>
      </c>
      <c r="BJ123" s="19" t="s">
        <v>83</v>
      </c>
      <c r="BK123" s="191">
        <f>ROUND(I123*H123,2)</f>
        <v>0</v>
      </c>
      <c r="BL123" s="19" t="s">
        <v>148</v>
      </c>
      <c r="BM123" s="190" t="s">
        <v>423</v>
      </c>
    </row>
    <row r="124" s="2" customFormat="1" ht="21.75" customHeight="1">
      <c r="A124" s="38"/>
      <c r="B124" s="178"/>
      <c r="C124" s="179" t="s">
        <v>236</v>
      </c>
      <c r="D124" s="179" t="s">
        <v>143</v>
      </c>
      <c r="E124" s="180" t="s">
        <v>424</v>
      </c>
      <c r="F124" s="181" t="s">
        <v>425</v>
      </c>
      <c r="G124" s="182" t="s">
        <v>146</v>
      </c>
      <c r="H124" s="183">
        <v>263.83499999999998</v>
      </c>
      <c r="I124" s="184"/>
      <c r="J124" s="185">
        <f>ROUND(I124*H124,2)</f>
        <v>0</v>
      </c>
      <c r="K124" s="181" t="s">
        <v>147</v>
      </c>
      <c r="L124" s="39"/>
      <c r="M124" s="186" t="s">
        <v>3</v>
      </c>
      <c r="N124" s="187" t="s">
        <v>46</v>
      </c>
      <c r="O124" s="72"/>
      <c r="P124" s="188">
        <f>O124*H124</f>
        <v>0</v>
      </c>
      <c r="Q124" s="188">
        <v>0.00010000000000000001</v>
      </c>
      <c r="R124" s="188">
        <f>Q124*H124</f>
        <v>0.026383500000000001</v>
      </c>
      <c r="S124" s="188">
        <v>0</v>
      </c>
      <c r="T124" s="189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90" t="s">
        <v>148</v>
      </c>
      <c r="AT124" s="190" t="s">
        <v>143</v>
      </c>
      <c r="AU124" s="190" t="s">
        <v>85</v>
      </c>
      <c r="AY124" s="19" t="s">
        <v>141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19" t="s">
        <v>83</v>
      </c>
      <c r="BK124" s="191">
        <f>ROUND(I124*H124,2)</f>
        <v>0</v>
      </c>
      <c r="BL124" s="19" t="s">
        <v>148</v>
      </c>
      <c r="BM124" s="190" t="s">
        <v>426</v>
      </c>
    </row>
    <row r="125" s="2" customFormat="1" ht="16.5" customHeight="1">
      <c r="A125" s="38"/>
      <c r="B125" s="178"/>
      <c r="C125" s="219" t="s">
        <v>240</v>
      </c>
      <c r="D125" s="219" t="s">
        <v>266</v>
      </c>
      <c r="E125" s="220" t="s">
        <v>427</v>
      </c>
      <c r="F125" s="221" t="s">
        <v>428</v>
      </c>
      <c r="G125" s="222" t="s">
        <v>146</v>
      </c>
      <c r="H125" s="223">
        <v>303.41000000000003</v>
      </c>
      <c r="I125" s="224"/>
      <c r="J125" s="225">
        <f>ROUND(I125*H125,2)</f>
        <v>0</v>
      </c>
      <c r="K125" s="221" t="s">
        <v>147</v>
      </c>
      <c r="L125" s="226"/>
      <c r="M125" s="227" t="s">
        <v>3</v>
      </c>
      <c r="N125" s="228" t="s">
        <v>46</v>
      </c>
      <c r="O125" s="72"/>
      <c r="P125" s="188">
        <f>O125*H125</f>
        <v>0</v>
      </c>
      <c r="Q125" s="188">
        <v>0.00010000000000000001</v>
      </c>
      <c r="R125" s="188">
        <f>Q125*H125</f>
        <v>0.030341000000000003</v>
      </c>
      <c r="S125" s="188">
        <v>0</v>
      </c>
      <c r="T125" s="189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90" t="s">
        <v>188</v>
      </c>
      <c r="AT125" s="190" t="s">
        <v>266</v>
      </c>
      <c r="AU125" s="190" t="s">
        <v>85</v>
      </c>
      <c r="AY125" s="19" t="s">
        <v>141</v>
      </c>
      <c r="BE125" s="191">
        <f>IF(N125="základní",J125,0)</f>
        <v>0</v>
      </c>
      <c r="BF125" s="191">
        <f>IF(N125="snížená",J125,0)</f>
        <v>0</v>
      </c>
      <c r="BG125" s="191">
        <f>IF(N125="zákl. přenesená",J125,0)</f>
        <v>0</v>
      </c>
      <c r="BH125" s="191">
        <f>IF(N125="sníž. přenesená",J125,0)</f>
        <v>0</v>
      </c>
      <c r="BI125" s="191">
        <f>IF(N125="nulová",J125,0)</f>
        <v>0</v>
      </c>
      <c r="BJ125" s="19" t="s">
        <v>83</v>
      </c>
      <c r="BK125" s="191">
        <f>ROUND(I125*H125,2)</f>
        <v>0</v>
      </c>
      <c r="BL125" s="19" t="s">
        <v>148</v>
      </c>
      <c r="BM125" s="190" t="s">
        <v>429</v>
      </c>
    </row>
    <row r="126" s="14" customFormat="1">
      <c r="A126" s="14"/>
      <c r="B126" s="200"/>
      <c r="C126" s="14"/>
      <c r="D126" s="193" t="s">
        <v>150</v>
      </c>
      <c r="E126" s="14"/>
      <c r="F126" s="202" t="s">
        <v>430</v>
      </c>
      <c r="G126" s="14"/>
      <c r="H126" s="203">
        <v>303.41000000000003</v>
      </c>
      <c r="I126" s="204"/>
      <c r="J126" s="14"/>
      <c r="K126" s="14"/>
      <c r="L126" s="200"/>
      <c r="M126" s="205"/>
      <c r="N126" s="206"/>
      <c r="O126" s="206"/>
      <c r="P126" s="206"/>
      <c r="Q126" s="206"/>
      <c r="R126" s="206"/>
      <c r="S126" s="206"/>
      <c r="T126" s="20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1" t="s">
        <v>150</v>
      </c>
      <c r="AU126" s="201" t="s">
        <v>85</v>
      </c>
      <c r="AV126" s="14" t="s">
        <v>85</v>
      </c>
      <c r="AW126" s="14" t="s">
        <v>4</v>
      </c>
      <c r="AX126" s="14" t="s">
        <v>83</v>
      </c>
      <c r="AY126" s="201" t="s">
        <v>141</v>
      </c>
    </row>
    <row r="127" s="2" customFormat="1" ht="16.5" customHeight="1">
      <c r="A127" s="38"/>
      <c r="B127" s="178"/>
      <c r="C127" s="179" t="s">
        <v>244</v>
      </c>
      <c r="D127" s="179" t="s">
        <v>143</v>
      </c>
      <c r="E127" s="180" t="s">
        <v>431</v>
      </c>
      <c r="F127" s="181" t="s">
        <v>432</v>
      </c>
      <c r="G127" s="182" t="s">
        <v>161</v>
      </c>
      <c r="H127" s="183">
        <v>0.16</v>
      </c>
      <c r="I127" s="184"/>
      <c r="J127" s="185">
        <f>ROUND(I127*H127,2)</f>
        <v>0</v>
      </c>
      <c r="K127" s="181" t="s">
        <v>147</v>
      </c>
      <c r="L127" s="39"/>
      <c r="M127" s="186" t="s">
        <v>3</v>
      </c>
      <c r="N127" s="187" t="s">
        <v>46</v>
      </c>
      <c r="O127" s="72"/>
      <c r="P127" s="188">
        <f>O127*H127</f>
        <v>0</v>
      </c>
      <c r="Q127" s="188">
        <v>2.45329</v>
      </c>
      <c r="R127" s="188">
        <f>Q127*H127</f>
        <v>0.3925264</v>
      </c>
      <c r="S127" s="188">
        <v>0</v>
      </c>
      <c r="T127" s="189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90" t="s">
        <v>148</v>
      </c>
      <c r="AT127" s="190" t="s">
        <v>143</v>
      </c>
      <c r="AU127" s="190" t="s">
        <v>85</v>
      </c>
      <c r="AY127" s="19" t="s">
        <v>141</v>
      </c>
      <c r="BE127" s="191">
        <f>IF(N127="základní",J127,0)</f>
        <v>0</v>
      </c>
      <c r="BF127" s="191">
        <f>IF(N127="snížená",J127,0)</f>
        <v>0</v>
      </c>
      <c r="BG127" s="191">
        <f>IF(N127="zákl. přenesená",J127,0)</f>
        <v>0</v>
      </c>
      <c r="BH127" s="191">
        <f>IF(N127="sníž. přenesená",J127,0)</f>
        <v>0</v>
      </c>
      <c r="BI127" s="191">
        <f>IF(N127="nulová",J127,0)</f>
        <v>0</v>
      </c>
      <c r="BJ127" s="19" t="s">
        <v>83</v>
      </c>
      <c r="BK127" s="191">
        <f>ROUND(I127*H127,2)</f>
        <v>0</v>
      </c>
      <c r="BL127" s="19" t="s">
        <v>148</v>
      </c>
      <c r="BM127" s="190" t="s">
        <v>433</v>
      </c>
    </row>
    <row r="128" s="13" customFormat="1">
      <c r="A128" s="13"/>
      <c r="B128" s="192"/>
      <c r="C128" s="13"/>
      <c r="D128" s="193" t="s">
        <v>150</v>
      </c>
      <c r="E128" s="194" t="s">
        <v>3</v>
      </c>
      <c r="F128" s="195" t="s">
        <v>434</v>
      </c>
      <c r="G128" s="13"/>
      <c r="H128" s="194" t="s">
        <v>3</v>
      </c>
      <c r="I128" s="196"/>
      <c r="J128" s="13"/>
      <c r="K128" s="13"/>
      <c r="L128" s="192"/>
      <c r="M128" s="197"/>
      <c r="N128" s="198"/>
      <c r="O128" s="198"/>
      <c r="P128" s="198"/>
      <c r="Q128" s="198"/>
      <c r="R128" s="198"/>
      <c r="S128" s="198"/>
      <c r="T128" s="19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4" t="s">
        <v>150</v>
      </c>
      <c r="AU128" s="194" t="s">
        <v>85</v>
      </c>
      <c r="AV128" s="13" t="s">
        <v>83</v>
      </c>
      <c r="AW128" s="13" t="s">
        <v>35</v>
      </c>
      <c r="AX128" s="13" t="s">
        <v>75</v>
      </c>
      <c r="AY128" s="194" t="s">
        <v>141</v>
      </c>
    </row>
    <row r="129" s="14" customFormat="1">
      <c r="A129" s="14"/>
      <c r="B129" s="200"/>
      <c r="C129" s="14"/>
      <c r="D129" s="193" t="s">
        <v>150</v>
      </c>
      <c r="E129" s="201" t="s">
        <v>3</v>
      </c>
      <c r="F129" s="202" t="s">
        <v>435</v>
      </c>
      <c r="G129" s="14"/>
      <c r="H129" s="203">
        <v>0.16</v>
      </c>
      <c r="I129" s="204"/>
      <c r="J129" s="14"/>
      <c r="K129" s="14"/>
      <c r="L129" s="200"/>
      <c r="M129" s="205"/>
      <c r="N129" s="206"/>
      <c r="O129" s="206"/>
      <c r="P129" s="206"/>
      <c r="Q129" s="206"/>
      <c r="R129" s="206"/>
      <c r="S129" s="206"/>
      <c r="T129" s="20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01" t="s">
        <v>150</v>
      </c>
      <c r="AU129" s="201" t="s">
        <v>85</v>
      </c>
      <c r="AV129" s="14" t="s">
        <v>85</v>
      </c>
      <c r="AW129" s="14" t="s">
        <v>35</v>
      </c>
      <c r="AX129" s="14" t="s">
        <v>75</v>
      </c>
      <c r="AY129" s="201" t="s">
        <v>141</v>
      </c>
    </row>
    <row r="130" s="15" customFormat="1">
      <c r="A130" s="15"/>
      <c r="B130" s="208"/>
      <c r="C130" s="15"/>
      <c r="D130" s="193" t="s">
        <v>150</v>
      </c>
      <c r="E130" s="209" t="s">
        <v>3</v>
      </c>
      <c r="F130" s="210" t="s">
        <v>153</v>
      </c>
      <c r="G130" s="15"/>
      <c r="H130" s="211">
        <v>0.16</v>
      </c>
      <c r="I130" s="212"/>
      <c r="J130" s="15"/>
      <c r="K130" s="15"/>
      <c r="L130" s="208"/>
      <c r="M130" s="213"/>
      <c r="N130" s="214"/>
      <c r="O130" s="214"/>
      <c r="P130" s="214"/>
      <c r="Q130" s="214"/>
      <c r="R130" s="214"/>
      <c r="S130" s="214"/>
      <c r="T130" s="2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09" t="s">
        <v>150</v>
      </c>
      <c r="AU130" s="209" t="s">
        <v>85</v>
      </c>
      <c r="AV130" s="15" t="s">
        <v>148</v>
      </c>
      <c r="AW130" s="15" t="s">
        <v>35</v>
      </c>
      <c r="AX130" s="15" t="s">
        <v>83</v>
      </c>
      <c r="AY130" s="209" t="s">
        <v>141</v>
      </c>
    </row>
    <row r="131" s="12" customFormat="1" ht="22.8" customHeight="1">
      <c r="A131" s="12"/>
      <c r="B131" s="165"/>
      <c r="C131" s="12"/>
      <c r="D131" s="166" t="s">
        <v>74</v>
      </c>
      <c r="E131" s="176" t="s">
        <v>172</v>
      </c>
      <c r="F131" s="176" t="s">
        <v>224</v>
      </c>
      <c r="G131" s="12"/>
      <c r="H131" s="12"/>
      <c r="I131" s="168"/>
      <c r="J131" s="177">
        <f>BK131</f>
        <v>0</v>
      </c>
      <c r="K131" s="12"/>
      <c r="L131" s="165"/>
      <c r="M131" s="170"/>
      <c r="N131" s="171"/>
      <c r="O131" s="171"/>
      <c r="P131" s="172">
        <f>SUM(P132:P147)</f>
        <v>0</v>
      </c>
      <c r="Q131" s="171"/>
      <c r="R131" s="172">
        <f>SUM(R132:R147)</f>
        <v>685.32500000000005</v>
      </c>
      <c r="S131" s="171"/>
      <c r="T131" s="173">
        <f>SUM(T132:T147)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6" t="s">
        <v>83</v>
      </c>
      <c r="AT131" s="174" t="s">
        <v>74</v>
      </c>
      <c r="AU131" s="174" t="s">
        <v>83</v>
      </c>
      <c r="AY131" s="166" t="s">
        <v>141</v>
      </c>
      <c r="BK131" s="175">
        <f>SUM(BK132:BK147)</f>
        <v>0</v>
      </c>
    </row>
    <row r="132" s="2" customFormat="1" ht="21.75" customHeight="1">
      <c r="A132" s="38"/>
      <c r="B132" s="178"/>
      <c r="C132" s="179" t="s">
        <v>8</v>
      </c>
      <c r="D132" s="179" t="s">
        <v>143</v>
      </c>
      <c r="E132" s="180" t="s">
        <v>436</v>
      </c>
      <c r="F132" s="181" t="s">
        <v>437</v>
      </c>
      <c r="G132" s="182" t="s">
        <v>146</v>
      </c>
      <c r="H132" s="183">
        <v>2172.5</v>
      </c>
      <c r="I132" s="184"/>
      <c r="J132" s="185">
        <f>ROUND(I132*H132,2)</f>
        <v>0</v>
      </c>
      <c r="K132" s="181" t="s">
        <v>147</v>
      </c>
      <c r="L132" s="39"/>
      <c r="M132" s="186" t="s">
        <v>3</v>
      </c>
      <c r="N132" s="187" t="s">
        <v>46</v>
      </c>
      <c r="O132" s="72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0" t="s">
        <v>148</v>
      </c>
      <c r="AT132" s="190" t="s">
        <v>143</v>
      </c>
      <c r="AU132" s="190" t="s">
        <v>85</v>
      </c>
      <c r="AY132" s="19" t="s">
        <v>141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9" t="s">
        <v>83</v>
      </c>
      <c r="BK132" s="191">
        <f>ROUND(I132*H132,2)</f>
        <v>0</v>
      </c>
      <c r="BL132" s="19" t="s">
        <v>148</v>
      </c>
      <c r="BM132" s="190" t="s">
        <v>438</v>
      </c>
    </row>
    <row r="133" s="14" customFormat="1">
      <c r="A133" s="14"/>
      <c r="B133" s="200"/>
      <c r="C133" s="14"/>
      <c r="D133" s="193" t="s">
        <v>150</v>
      </c>
      <c r="E133" s="201" t="s">
        <v>3</v>
      </c>
      <c r="F133" s="202" t="s">
        <v>439</v>
      </c>
      <c r="G133" s="14"/>
      <c r="H133" s="203">
        <v>2172.5</v>
      </c>
      <c r="I133" s="204"/>
      <c r="J133" s="14"/>
      <c r="K133" s="14"/>
      <c r="L133" s="200"/>
      <c r="M133" s="205"/>
      <c r="N133" s="206"/>
      <c r="O133" s="206"/>
      <c r="P133" s="206"/>
      <c r="Q133" s="206"/>
      <c r="R133" s="206"/>
      <c r="S133" s="206"/>
      <c r="T133" s="20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01" t="s">
        <v>150</v>
      </c>
      <c r="AU133" s="201" t="s">
        <v>85</v>
      </c>
      <c r="AV133" s="14" t="s">
        <v>85</v>
      </c>
      <c r="AW133" s="14" t="s">
        <v>35</v>
      </c>
      <c r="AX133" s="14" t="s">
        <v>75</v>
      </c>
      <c r="AY133" s="201" t="s">
        <v>141</v>
      </c>
    </row>
    <row r="134" s="15" customFormat="1">
      <c r="A134" s="15"/>
      <c r="B134" s="208"/>
      <c r="C134" s="15"/>
      <c r="D134" s="193" t="s">
        <v>150</v>
      </c>
      <c r="E134" s="209" t="s">
        <v>3</v>
      </c>
      <c r="F134" s="210" t="s">
        <v>153</v>
      </c>
      <c r="G134" s="15"/>
      <c r="H134" s="211">
        <v>2172.5</v>
      </c>
      <c r="I134" s="212"/>
      <c r="J134" s="15"/>
      <c r="K134" s="15"/>
      <c r="L134" s="208"/>
      <c r="M134" s="213"/>
      <c r="N134" s="214"/>
      <c r="O134" s="214"/>
      <c r="P134" s="214"/>
      <c r="Q134" s="214"/>
      <c r="R134" s="214"/>
      <c r="S134" s="214"/>
      <c r="T134" s="2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09" t="s">
        <v>150</v>
      </c>
      <c r="AU134" s="209" t="s">
        <v>85</v>
      </c>
      <c r="AV134" s="15" t="s">
        <v>148</v>
      </c>
      <c r="AW134" s="15" t="s">
        <v>35</v>
      </c>
      <c r="AX134" s="15" t="s">
        <v>83</v>
      </c>
      <c r="AY134" s="209" t="s">
        <v>141</v>
      </c>
    </row>
    <row r="135" s="2" customFormat="1" ht="21.75" customHeight="1">
      <c r="A135" s="38"/>
      <c r="B135" s="178"/>
      <c r="C135" s="179" t="s">
        <v>251</v>
      </c>
      <c r="D135" s="179" t="s">
        <v>143</v>
      </c>
      <c r="E135" s="180" t="s">
        <v>440</v>
      </c>
      <c r="F135" s="181" t="s">
        <v>441</v>
      </c>
      <c r="G135" s="182" t="s">
        <v>146</v>
      </c>
      <c r="H135" s="183">
        <v>2172.5</v>
      </c>
      <c r="I135" s="184"/>
      <c r="J135" s="185">
        <f>ROUND(I135*H135,2)</f>
        <v>0</v>
      </c>
      <c r="K135" s="181" t="s">
        <v>147</v>
      </c>
      <c r="L135" s="39"/>
      <c r="M135" s="186" t="s">
        <v>3</v>
      </c>
      <c r="N135" s="187" t="s">
        <v>46</v>
      </c>
      <c r="O135" s="72"/>
      <c r="P135" s="188">
        <f>O135*H135</f>
        <v>0</v>
      </c>
      <c r="Q135" s="188">
        <v>0</v>
      </c>
      <c r="R135" s="188">
        <f>Q135*H135</f>
        <v>0</v>
      </c>
      <c r="S135" s="188">
        <v>0</v>
      </c>
      <c r="T135" s="18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0" t="s">
        <v>148</v>
      </c>
      <c r="AT135" s="190" t="s">
        <v>143</v>
      </c>
      <c r="AU135" s="190" t="s">
        <v>85</v>
      </c>
      <c r="AY135" s="19" t="s">
        <v>141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9" t="s">
        <v>83</v>
      </c>
      <c r="BK135" s="191">
        <f>ROUND(I135*H135,2)</f>
        <v>0</v>
      </c>
      <c r="BL135" s="19" t="s">
        <v>148</v>
      </c>
      <c r="BM135" s="190" t="s">
        <v>442</v>
      </c>
    </row>
    <row r="136" s="2" customFormat="1" ht="16.5" customHeight="1">
      <c r="A136" s="38"/>
      <c r="B136" s="178"/>
      <c r="C136" s="179" t="s">
        <v>255</v>
      </c>
      <c r="D136" s="179" t="s">
        <v>143</v>
      </c>
      <c r="E136" s="180" t="s">
        <v>443</v>
      </c>
      <c r="F136" s="181" t="s">
        <v>444</v>
      </c>
      <c r="G136" s="182" t="s">
        <v>146</v>
      </c>
      <c r="H136" s="183">
        <v>2172.5</v>
      </c>
      <c r="I136" s="184"/>
      <c r="J136" s="185">
        <f>ROUND(I136*H136,2)</f>
        <v>0</v>
      </c>
      <c r="K136" s="181" t="s">
        <v>3</v>
      </c>
      <c r="L136" s="39"/>
      <c r="M136" s="186" t="s">
        <v>3</v>
      </c>
      <c r="N136" s="187" t="s">
        <v>46</v>
      </c>
      <c r="O136" s="72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90" t="s">
        <v>148</v>
      </c>
      <c r="AT136" s="190" t="s">
        <v>143</v>
      </c>
      <c r="AU136" s="190" t="s">
        <v>85</v>
      </c>
      <c r="AY136" s="19" t="s">
        <v>141</v>
      </c>
      <c r="BE136" s="191">
        <f>IF(N136="základní",J136,0)</f>
        <v>0</v>
      </c>
      <c r="BF136" s="191">
        <f>IF(N136="snížená",J136,0)</f>
        <v>0</v>
      </c>
      <c r="BG136" s="191">
        <f>IF(N136="zákl. přenesená",J136,0)</f>
        <v>0</v>
      </c>
      <c r="BH136" s="191">
        <f>IF(N136="sníž. přenesená",J136,0)</f>
        <v>0</v>
      </c>
      <c r="BI136" s="191">
        <f>IF(N136="nulová",J136,0)</f>
        <v>0</v>
      </c>
      <c r="BJ136" s="19" t="s">
        <v>83</v>
      </c>
      <c r="BK136" s="191">
        <f>ROUND(I136*H136,2)</f>
        <v>0</v>
      </c>
      <c r="BL136" s="19" t="s">
        <v>148</v>
      </c>
      <c r="BM136" s="190" t="s">
        <v>445</v>
      </c>
    </row>
    <row r="137" s="2" customFormat="1">
      <c r="A137" s="38"/>
      <c r="B137" s="39"/>
      <c r="C137" s="38"/>
      <c r="D137" s="193" t="s">
        <v>166</v>
      </c>
      <c r="E137" s="38"/>
      <c r="F137" s="216" t="s">
        <v>446</v>
      </c>
      <c r="G137" s="38"/>
      <c r="H137" s="38"/>
      <c r="I137" s="118"/>
      <c r="J137" s="38"/>
      <c r="K137" s="38"/>
      <c r="L137" s="39"/>
      <c r="M137" s="217"/>
      <c r="N137" s="218"/>
      <c r="O137" s="72"/>
      <c r="P137" s="72"/>
      <c r="Q137" s="72"/>
      <c r="R137" s="72"/>
      <c r="S137" s="72"/>
      <c r="T137" s="73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9" t="s">
        <v>166</v>
      </c>
      <c r="AU137" s="19" t="s">
        <v>85</v>
      </c>
    </row>
    <row r="138" s="2" customFormat="1" ht="16.5" customHeight="1">
      <c r="A138" s="38"/>
      <c r="B138" s="178"/>
      <c r="C138" s="179" t="s">
        <v>260</v>
      </c>
      <c r="D138" s="179" t="s">
        <v>143</v>
      </c>
      <c r="E138" s="180" t="s">
        <v>231</v>
      </c>
      <c r="F138" s="181" t="s">
        <v>232</v>
      </c>
      <c r="G138" s="182" t="s">
        <v>146</v>
      </c>
      <c r="H138" s="183">
        <v>1975</v>
      </c>
      <c r="I138" s="184"/>
      <c r="J138" s="185">
        <f>ROUND(I138*H138,2)</f>
        <v>0</v>
      </c>
      <c r="K138" s="181" t="s">
        <v>147</v>
      </c>
      <c r="L138" s="39"/>
      <c r="M138" s="186" t="s">
        <v>3</v>
      </c>
      <c r="N138" s="187" t="s">
        <v>46</v>
      </c>
      <c r="O138" s="72"/>
      <c r="P138" s="188">
        <f>O138*H138</f>
        <v>0</v>
      </c>
      <c r="Q138" s="188">
        <v>0</v>
      </c>
      <c r="R138" s="188">
        <f>Q138*H138</f>
        <v>0</v>
      </c>
      <c r="S138" s="188">
        <v>0</v>
      </c>
      <c r="T138" s="18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90" t="s">
        <v>148</v>
      </c>
      <c r="AT138" s="190" t="s">
        <v>143</v>
      </c>
      <c r="AU138" s="190" t="s">
        <v>85</v>
      </c>
      <c r="AY138" s="19" t="s">
        <v>141</v>
      </c>
      <c r="BE138" s="191">
        <f>IF(N138="základní",J138,0)</f>
        <v>0</v>
      </c>
      <c r="BF138" s="191">
        <f>IF(N138="snížená",J138,0)</f>
        <v>0</v>
      </c>
      <c r="BG138" s="191">
        <f>IF(N138="zákl. přenesená",J138,0)</f>
        <v>0</v>
      </c>
      <c r="BH138" s="191">
        <f>IF(N138="sníž. přenesená",J138,0)</f>
        <v>0</v>
      </c>
      <c r="BI138" s="191">
        <f>IF(N138="nulová",J138,0)</f>
        <v>0</v>
      </c>
      <c r="BJ138" s="19" t="s">
        <v>83</v>
      </c>
      <c r="BK138" s="191">
        <f>ROUND(I138*H138,2)</f>
        <v>0</v>
      </c>
      <c r="BL138" s="19" t="s">
        <v>148</v>
      </c>
      <c r="BM138" s="190" t="s">
        <v>447</v>
      </c>
    </row>
    <row r="139" s="13" customFormat="1">
      <c r="A139" s="13"/>
      <c r="B139" s="192"/>
      <c r="C139" s="13"/>
      <c r="D139" s="193" t="s">
        <v>150</v>
      </c>
      <c r="E139" s="194" t="s">
        <v>3</v>
      </c>
      <c r="F139" s="195" t="s">
        <v>448</v>
      </c>
      <c r="G139" s="13"/>
      <c r="H139" s="194" t="s">
        <v>3</v>
      </c>
      <c r="I139" s="196"/>
      <c r="J139" s="13"/>
      <c r="K139" s="13"/>
      <c r="L139" s="192"/>
      <c r="M139" s="197"/>
      <c r="N139" s="198"/>
      <c r="O139" s="198"/>
      <c r="P139" s="198"/>
      <c r="Q139" s="198"/>
      <c r="R139" s="198"/>
      <c r="S139" s="198"/>
      <c r="T139" s="19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4" t="s">
        <v>150</v>
      </c>
      <c r="AU139" s="194" t="s">
        <v>85</v>
      </c>
      <c r="AV139" s="13" t="s">
        <v>83</v>
      </c>
      <c r="AW139" s="13" t="s">
        <v>35</v>
      </c>
      <c r="AX139" s="13" t="s">
        <v>75</v>
      </c>
      <c r="AY139" s="194" t="s">
        <v>141</v>
      </c>
    </row>
    <row r="140" s="14" customFormat="1">
      <c r="A140" s="14"/>
      <c r="B140" s="200"/>
      <c r="C140" s="14"/>
      <c r="D140" s="193" t="s">
        <v>150</v>
      </c>
      <c r="E140" s="201" t="s">
        <v>3</v>
      </c>
      <c r="F140" s="202" t="s">
        <v>449</v>
      </c>
      <c r="G140" s="14"/>
      <c r="H140" s="203">
        <v>1975</v>
      </c>
      <c r="I140" s="204"/>
      <c r="J140" s="14"/>
      <c r="K140" s="14"/>
      <c r="L140" s="200"/>
      <c r="M140" s="205"/>
      <c r="N140" s="206"/>
      <c r="O140" s="206"/>
      <c r="P140" s="206"/>
      <c r="Q140" s="206"/>
      <c r="R140" s="206"/>
      <c r="S140" s="206"/>
      <c r="T140" s="20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1" t="s">
        <v>150</v>
      </c>
      <c r="AU140" s="201" t="s">
        <v>85</v>
      </c>
      <c r="AV140" s="14" t="s">
        <v>85</v>
      </c>
      <c r="AW140" s="14" t="s">
        <v>35</v>
      </c>
      <c r="AX140" s="14" t="s">
        <v>75</v>
      </c>
      <c r="AY140" s="201" t="s">
        <v>141</v>
      </c>
    </row>
    <row r="141" s="15" customFormat="1">
      <c r="A141" s="15"/>
      <c r="B141" s="208"/>
      <c r="C141" s="15"/>
      <c r="D141" s="193" t="s">
        <v>150</v>
      </c>
      <c r="E141" s="209" t="s">
        <v>3</v>
      </c>
      <c r="F141" s="210" t="s">
        <v>153</v>
      </c>
      <c r="G141" s="15"/>
      <c r="H141" s="211">
        <v>1975</v>
      </c>
      <c r="I141" s="212"/>
      <c r="J141" s="15"/>
      <c r="K141" s="15"/>
      <c r="L141" s="208"/>
      <c r="M141" s="213"/>
      <c r="N141" s="214"/>
      <c r="O141" s="214"/>
      <c r="P141" s="214"/>
      <c r="Q141" s="214"/>
      <c r="R141" s="214"/>
      <c r="S141" s="214"/>
      <c r="T141" s="2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09" t="s">
        <v>150</v>
      </c>
      <c r="AU141" s="209" t="s">
        <v>85</v>
      </c>
      <c r="AV141" s="15" t="s">
        <v>148</v>
      </c>
      <c r="AW141" s="15" t="s">
        <v>35</v>
      </c>
      <c r="AX141" s="15" t="s">
        <v>83</v>
      </c>
      <c r="AY141" s="209" t="s">
        <v>141</v>
      </c>
    </row>
    <row r="142" s="2" customFormat="1" ht="21.75" customHeight="1">
      <c r="A142" s="38"/>
      <c r="B142" s="178"/>
      <c r="C142" s="179" t="s">
        <v>265</v>
      </c>
      <c r="D142" s="179" t="s">
        <v>143</v>
      </c>
      <c r="E142" s="180" t="s">
        <v>450</v>
      </c>
      <c r="F142" s="181" t="s">
        <v>451</v>
      </c>
      <c r="G142" s="182" t="s">
        <v>146</v>
      </c>
      <c r="H142" s="183">
        <v>1975</v>
      </c>
      <c r="I142" s="184"/>
      <c r="J142" s="185">
        <f>ROUND(I142*H142,2)</f>
        <v>0</v>
      </c>
      <c r="K142" s="181" t="s">
        <v>147</v>
      </c>
      <c r="L142" s="39"/>
      <c r="M142" s="186" t="s">
        <v>3</v>
      </c>
      <c r="N142" s="187" t="s">
        <v>46</v>
      </c>
      <c r="O142" s="72"/>
      <c r="P142" s="188">
        <f>O142*H142</f>
        <v>0</v>
      </c>
      <c r="Q142" s="188">
        <v>0.16700000000000001</v>
      </c>
      <c r="R142" s="188">
        <f>Q142*H142</f>
        <v>329.82500000000005</v>
      </c>
      <c r="S142" s="188">
        <v>0</v>
      </c>
      <c r="T142" s="18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0" t="s">
        <v>148</v>
      </c>
      <c r="AT142" s="190" t="s">
        <v>143</v>
      </c>
      <c r="AU142" s="190" t="s">
        <v>85</v>
      </c>
      <c r="AY142" s="19" t="s">
        <v>141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19" t="s">
        <v>83</v>
      </c>
      <c r="BK142" s="191">
        <f>ROUND(I142*H142,2)</f>
        <v>0</v>
      </c>
      <c r="BL142" s="19" t="s">
        <v>148</v>
      </c>
      <c r="BM142" s="190" t="s">
        <v>452</v>
      </c>
    </row>
    <row r="143" s="2" customFormat="1" ht="16.5" customHeight="1">
      <c r="A143" s="38"/>
      <c r="B143" s="178"/>
      <c r="C143" s="219" t="s">
        <v>272</v>
      </c>
      <c r="D143" s="219" t="s">
        <v>266</v>
      </c>
      <c r="E143" s="220" t="s">
        <v>453</v>
      </c>
      <c r="F143" s="221" t="s">
        <v>454</v>
      </c>
      <c r="G143" s="222" t="s">
        <v>146</v>
      </c>
      <c r="H143" s="223">
        <v>1975</v>
      </c>
      <c r="I143" s="224"/>
      <c r="J143" s="225">
        <f>ROUND(I143*H143,2)</f>
        <v>0</v>
      </c>
      <c r="K143" s="221" t="s">
        <v>3</v>
      </c>
      <c r="L143" s="226"/>
      <c r="M143" s="227" t="s">
        <v>3</v>
      </c>
      <c r="N143" s="228" t="s">
        <v>46</v>
      </c>
      <c r="O143" s="72"/>
      <c r="P143" s="188">
        <f>O143*H143</f>
        <v>0</v>
      </c>
      <c r="Q143" s="188">
        <v>0.17999999999999999</v>
      </c>
      <c r="R143" s="188">
        <f>Q143*H143</f>
        <v>355.5</v>
      </c>
      <c r="S143" s="188">
        <v>0</v>
      </c>
      <c r="T143" s="18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90" t="s">
        <v>188</v>
      </c>
      <c r="AT143" s="190" t="s">
        <v>266</v>
      </c>
      <c r="AU143" s="190" t="s">
        <v>85</v>
      </c>
      <c r="AY143" s="19" t="s">
        <v>141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9" t="s">
        <v>83</v>
      </c>
      <c r="BK143" s="191">
        <f>ROUND(I143*H143,2)</f>
        <v>0</v>
      </c>
      <c r="BL143" s="19" t="s">
        <v>148</v>
      </c>
      <c r="BM143" s="190" t="s">
        <v>455</v>
      </c>
    </row>
    <row r="144" s="2" customFormat="1">
      <c r="A144" s="38"/>
      <c r="B144" s="39"/>
      <c r="C144" s="38"/>
      <c r="D144" s="193" t="s">
        <v>166</v>
      </c>
      <c r="E144" s="38"/>
      <c r="F144" s="216" t="s">
        <v>456</v>
      </c>
      <c r="G144" s="38"/>
      <c r="H144" s="38"/>
      <c r="I144" s="118"/>
      <c r="J144" s="38"/>
      <c r="K144" s="38"/>
      <c r="L144" s="39"/>
      <c r="M144" s="217"/>
      <c r="N144" s="218"/>
      <c r="O144" s="72"/>
      <c r="P144" s="72"/>
      <c r="Q144" s="72"/>
      <c r="R144" s="72"/>
      <c r="S144" s="72"/>
      <c r="T144" s="73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9" t="s">
        <v>166</v>
      </c>
      <c r="AU144" s="19" t="s">
        <v>85</v>
      </c>
    </row>
    <row r="145" s="2" customFormat="1" ht="16.5" customHeight="1">
      <c r="A145" s="38"/>
      <c r="B145" s="178"/>
      <c r="C145" s="179" t="s">
        <v>278</v>
      </c>
      <c r="D145" s="179" t="s">
        <v>143</v>
      </c>
      <c r="E145" s="180" t="s">
        <v>457</v>
      </c>
      <c r="F145" s="181" t="s">
        <v>458</v>
      </c>
      <c r="G145" s="182" t="s">
        <v>161</v>
      </c>
      <c r="H145" s="183">
        <v>47.399999999999999</v>
      </c>
      <c r="I145" s="184"/>
      <c r="J145" s="185">
        <f>ROUND(I145*H145,2)</f>
        <v>0</v>
      </c>
      <c r="K145" s="181" t="s">
        <v>3</v>
      </c>
      <c r="L145" s="39"/>
      <c r="M145" s="186" t="s">
        <v>3</v>
      </c>
      <c r="N145" s="187" t="s">
        <v>46</v>
      </c>
      <c r="O145" s="72"/>
      <c r="P145" s="188">
        <f>O145*H145</f>
        <v>0</v>
      </c>
      <c r="Q145" s="188">
        <v>0</v>
      </c>
      <c r="R145" s="188">
        <f>Q145*H145</f>
        <v>0</v>
      </c>
      <c r="S145" s="188">
        <v>0</v>
      </c>
      <c r="T145" s="18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90" t="s">
        <v>148</v>
      </c>
      <c r="AT145" s="190" t="s">
        <v>143</v>
      </c>
      <c r="AU145" s="190" t="s">
        <v>85</v>
      </c>
      <c r="AY145" s="19" t="s">
        <v>141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19" t="s">
        <v>83</v>
      </c>
      <c r="BK145" s="191">
        <f>ROUND(I145*H145,2)</f>
        <v>0</v>
      </c>
      <c r="BL145" s="19" t="s">
        <v>148</v>
      </c>
      <c r="BM145" s="190" t="s">
        <v>459</v>
      </c>
    </row>
    <row r="146" s="13" customFormat="1">
      <c r="A146" s="13"/>
      <c r="B146" s="192"/>
      <c r="C146" s="13"/>
      <c r="D146" s="193" t="s">
        <v>150</v>
      </c>
      <c r="E146" s="194" t="s">
        <v>3</v>
      </c>
      <c r="F146" s="195" t="s">
        <v>460</v>
      </c>
      <c r="G146" s="13"/>
      <c r="H146" s="194" t="s">
        <v>3</v>
      </c>
      <c r="I146" s="196"/>
      <c r="J146" s="13"/>
      <c r="K146" s="13"/>
      <c r="L146" s="192"/>
      <c r="M146" s="197"/>
      <c r="N146" s="198"/>
      <c r="O146" s="198"/>
      <c r="P146" s="198"/>
      <c r="Q146" s="198"/>
      <c r="R146" s="198"/>
      <c r="S146" s="198"/>
      <c r="T146" s="19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4" t="s">
        <v>150</v>
      </c>
      <c r="AU146" s="194" t="s">
        <v>85</v>
      </c>
      <c r="AV146" s="13" t="s">
        <v>83</v>
      </c>
      <c r="AW146" s="13" t="s">
        <v>35</v>
      </c>
      <c r="AX146" s="13" t="s">
        <v>75</v>
      </c>
      <c r="AY146" s="194" t="s">
        <v>141</v>
      </c>
    </row>
    <row r="147" s="14" customFormat="1">
      <c r="A147" s="14"/>
      <c r="B147" s="200"/>
      <c r="C147" s="14"/>
      <c r="D147" s="193" t="s">
        <v>150</v>
      </c>
      <c r="E147" s="201" t="s">
        <v>3</v>
      </c>
      <c r="F147" s="202" t="s">
        <v>461</v>
      </c>
      <c r="G147" s="14"/>
      <c r="H147" s="203">
        <v>47.399999999999999</v>
      </c>
      <c r="I147" s="204"/>
      <c r="J147" s="14"/>
      <c r="K147" s="14"/>
      <c r="L147" s="200"/>
      <c r="M147" s="205"/>
      <c r="N147" s="206"/>
      <c r="O147" s="206"/>
      <c r="P147" s="206"/>
      <c r="Q147" s="206"/>
      <c r="R147" s="206"/>
      <c r="S147" s="206"/>
      <c r="T147" s="20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01" t="s">
        <v>150</v>
      </c>
      <c r="AU147" s="201" t="s">
        <v>85</v>
      </c>
      <c r="AV147" s="14" t="s">
        <v>85</v>
      </c>
      <c r="AW147" s="14" t="s">
        <v>35</v>
      </c>
      <c r="AX147" s="14" t="s">
        <v>83</v>
      </c>
      <c r="AY147" s="201" t="s">
        <v>141</v>
      </c>
    </row>
    <row r="148" s="12" customFormat="1" ht="22.8" customHeight="1">
      <c r="A148" s="12"/>
      <c r="B148" s="165"/>
      <c r="C148" s="12"/>
      <c r="D148" s="166" t="s">
        <v>74</v>
      </c>
      <c r="E148" s="176" t="s">
        <v>192</v>
      </c>
      <c r="F148" s="176" t="s">
        <v>277</v>
      </c>
      <c r="G148" s="12"/>
      <c r="H148" s="12"/>
      <c r="I148" s="168"/>
      <c r="J148" s="177">
        <f>BK148</f>
        <v>0</v>
      </c>
      <c r="K148" s="12"/>
      <c r="L148" s="165"/>
      <c r="M148" s="170"/>
      <c r="N148" s="171"/>
      <c r="O148" s="171"/>
      <c r="P148" s="172">
        <f>SUM(P149:P195)</f>
        <v>0</v>
      </c>
      <c r="Q148" s="171"/>
      <c r="R148" s="172">
        <f>SUM(R149:R195)</f>
        <v>470.14553000000001</v>
      </c>
      <c r="S148" s="171"/>
      <c r="T148" s="173">
        <f>SUM(T149:T195)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6" t="s">
        <v>83</v>
      </c>
      <c r="AT148" s="174" t="s">
        <v>74</v>
      </c>
      <c r="AU148" s="174" t="s">
        <v>83</v>
      </c>
      <c r="AY148" s="166" t="s">
        <v>141</v>
      </c>
      <c r="BK148" s="175">
        <f>SUM(BK149:BK195)</f>
        <v>0</v>
      </c>
    </row>
    <row r="149" s="2" customFormat="1" ht="16.5" customHeight="1">
      <c r="A149" s="38"/>
      <c r="B149" s="178"/>
      <c r="C149" s="179" t="s">
        <v>283</v>
      </c>
      <c r="D149" s="179" t="s">
        <v>143</v>
      </c>
      <c r="E149" s="180" t="s">
        <v>279</v>
      </c>
      <c r="F149" s="181" t="s">
        <v>280</v>
      </c>
      <c r="G149" s="182" t="s">
        <v>281</v>
      </c>
      <c r="H149" s="183">
        <v>26</v>
      </c>
      <c r="I149" s="184"/>
      <c r="J149" s="185">
        <f>ROUND(I149*H149,2)</f>
        <v>0</v>
      </c>
      <c r="K149" s="181" t="s">
        <v>147</v>
      </c>
      <c r="L149" s="39"/>
      <c r="M149" s="186" t="s">
        <v>3</v>
      </c>
      <c r="N149" s="187" t="s">
        <v>46</v>
      </c>
      <c r="O149" s="72"/>
      <c r="P149" s="188">
        <f>O149*H149</f>
        <v>0</v>
      </c>
      <c r="Q149" s="188">
        <v>0.00069999999999999999</v>
      </c>
      <c r="R149" s="188">
        <f>Q149*H149</f>
        <v>0.018200000000000001</v>
      </c>
      <c r="S149" s="188">
        <v>0</v>
      </c>
      <c r="T149" s="1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90" t="s">
        <v>148</v>
      </c>
      <c r="AT149" s="190" t="s">
        <v>143</v>
      </c>
      <c r="AU149" s="190" t="s">
        <v>85</v>
      </c>
      <c r="AY149" s="19" t="s">
        <v>141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9" t="s">
        <v>83</v>
      </c>
      <c r="BK149" s="191">
        <f>ROUND(I149*H149,2)</f>
        <v>0</v>
      </c>
      <c r="BL149" s="19" t="s">
        <v>148</v>
      </c>
      <c r="BM149" s="190" t="s">
        <v>462</v>
      </c>
    </row>
    <row r="150" s="2" customFormat="1" ht="16.5" customHeight="1">
      <c r="A150" s="38"/>
      <c r="B150" s="178"/>
      <c r="C150" s="219" t="s">
        <v>287</v>
      </c>
      <c r="D150" s="219" t="s">
        <v>266</v>
      </c>
      <c r="E150" s="220" t="s">
        <v>463</v>
      </c>
      <c r="F150" s="221" t="s">
        <v>464</v>
      </c>
      <c r="G150" s="222" t="s">
        <v>281</v>
      </c>
      <c r="H150" s="223">
        <v>15</v>
      </c>
      <c r="I150" s="224"/>
      <c r="J150" s="225">
        <f>ROUND(I150*H150,2)</f>
        <v>0</v>
      </c>
      <c r="K150" s="221" t="s">
        <v>147</v>
      </c>
      <c r="L150" s="226"/>
      <c r="M150" s="227" t="s">
        <v>3</v>
      </c>
      <c r="N150" s="228" t="s">
        <v>46</v>
      </c>
      <c r="O150" s="72"/>
      <c r="P150" s="188">
        <f>O150*H150</f>
        <v>0</v>
      </c>
      <c r="Q150" s="188">
        <v>0.0040000000000000001</v>
      </c>
      <c r="R150" s="188">
        <f>Q150*H150</f>
        <v>0.059999999999999998</v>
      </c>
      <c r="S150" s="188">
        <v>0</v>
      </c>
      <c r="T150" s="18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0" t="s">
        <v>188</v>
      </c>
      <c r="AT150" s="190" t="s">
        <v>266</v>
      </c>
      <c r="AU150" s="190" t="s">
        <v>85</v>
      </c>
      <c r="AY150" s="19" t="s">
        <v>141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19" t="s">
        <v>83</v>
      </c>
      <c r="BK150" s="191">
        <f>ROUND(I150*H150,2)</f>
        <v>0</v>
      </c>
      <c r="BL150" s="19" t="s">
        <v>148</v>
      </c>
      <c r="BM150" s="190" t="s">
        <v>465</v>
      </c>
    </row>
    <row r="151" s="2" customFormat="1">
      <c r="A151" s="38"/>
      <c r="B151" s="39"/>
      <c r="C151" s="38"/>
      <c r="D151" s="193" t="s">
        <v>166</v>
      </c>
      <c r="E151" s="38"/>
      <c r="F151" s="216" t="s">
        <v>466</v>
      </c>
      <c r="G151" s="38"/>
      <c r="H151" s="38"/>
      <c r="I151" s="118"/>
      <c r="J151" s="38"/>
      <c r="K151" s="38"/>
      <c r="L151" s="39"/>
      <c r="M151" s="217"/>
      <c r="N151" s="218"/>
      <c r="O151" s="72"/>
      <c r="P151" s="72"/>
      <c r="Q151" s="72"/>
      <c r="R151" s="72"/>
      <c r="S151" s="72"/>
      <c r="T151" s="73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9" t="s">
        <v>166</v>
      </c>
      <c r="AU151" s="19" t="s">
        <v>85</v>
      </c>
    </row>
    <row r="152" s="2" customFormat="1" ht="16.5" customHeight="1">
      <c r="A152" s="38"/>
      <c r="B152" s="178"/>
      <c r="C152" s="219" t="s">
        <v>291</v>
      </c>
      <c r="D152" s="219" t="s">
        <v>266</v>
      </c>
      <c r="E152" s="220" t="s">
        <v>467</v>
      </c>
      <c r="F152" s="221" t="s">
        <v>468</v>
      </c>
      <c r="G152" s="222" t="s">
        <v>281</v>
      </c>
      <c r="H152" s="223">
        <v>11</v>
      </c>
      <c r="I152" s="224"/>
      <c r="J152" s="225">
        <f>ROUND(I152*H152,2)</f>
        <v>0</v>
      </c>
      <c r="K152" s="221" t="s">
        <v>147</v>
      </c>
      <c r="L152" s="226"/>
      <c r="M152" s="227" t="s">
        <v>3</v>
      </c>
      <c r="N152" s="228" t="s">
        <v>46</v>
      </c>
      <c r="O152" s="72"/>
      <c r="P152" s="188">
        <f>O152*H152</f>
        <v>0</v>
      </c>
      <c r="Q152" s="188">
        <v>0.0011999999999999999</v>
      </c>
      <c r="R152" s="188">
        <f>Q152*H152</f>
        <v>0.013199999999999998</v>
      </c>
      <c r="S152" s="188">
        <v>0</v>
      </c>
      <c r="T152" s="18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90" t="s">
        <v>188</v>
      </c>
      <c r="AT152" s="190" t="s">
        <v>266</v>
      </c>
      <c r="AU152" s="190" t="s">
        <v>85</v>
      </c>
      <c r="AY152" s="19" t="s">
        <v>141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19" t="s">
        <v>83</v>
      </c>
      <c r="BK152" s="191">
        <f>ROUND(I152*H152,2)</f>
        <v>0</v>
      </c>
      <c r="BL152" s="19" t="s">
        <v>148</v>
      </c>
      <c r="BM152" s="190" t="s">
        <v>469</v>
      </c>
    </row>
    <row r="153" s="2" customFormat="1">
      <c r="A153" s="38"/>
      <c r="B153" s="39"/>
      <c r="C153" s="38"/>
      <c r="D153" s="193" t="s">
        <v>166</v>
      </c>
      <c r="E153" s="38"/>
      <c r="F153" s="216" t="s">
        <v>470</v>
      </c>
      <c r="G153" s="38"/>
      <c r="H153" s="38"/>
      <c r="I153" s="118"/>
      <c r="J153" s="38"/>
      <c r="K153" s="38"/>
      <c r="L153" s="39"/>
      <c r="M153" s="217"/>
      <c r="N153" s="218"/>
      <c r="O153" s="72"/>
      <c r="P153" s="72"/>
      <c r="Q153" s="72"/>
      <c r="R153" s="72"/>
      <c r="S153" s="72"/>
      <c r="T153" s="73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9" t="s">
        <v>166</v>
      </c>
      <c r="AU153" s="19" t="s">
        <v>85</v>
      </c>
    </row>
    <row r="154" s="2" customFormat="1" ht="16.5" customHeight="1">
      <c r="A154" s="38"/>
      <c r="B154" s="178"/>
      <c r="C154" s="179" t="s">
        <v>295</v>
      </c>
      <c r="D154" s="179" t="s">
        <v>143</v>
      </c>
      <c r="E154" s="180" t="s">
        <v>292</v>
      </c>
      <c r="F154" s="181" t="s">
        <v>293</v>
      </c>
      <c r="G154" s="182" t="s">
        <v>281</v>
      </c>
      <c r="H154" s="183">
        <v>1</v>
      </c>
      <c r="I154" s="184"/>
      <c r="J154" s="185">
        <f>ROUND(I154*H154,2)</f>
        <v>0</v>
      </c>
      <c r="K154" s="181" t="s">
        <v>147</v>
      </c>
      <c r="L154" s="39"/>
      <c r="M154" s="186" t="s">
        <v>3</v>
      </c>
      <c r="N154" s="187" t="s">
        <v>46</v>
      </c>
      <c r="O154" s="72"/>
      <c r="P154" s="188">
        <f>O154*H154</f>
        <v>0</v>
      </c>
      <c r="Q154" s="188">
        <v>0.10940999999999999</v>
      </c>
      <c r="R154" s="188">
        <f>Q154*H154</f>
        <v>0.10940999999999999</v>
      </c>
      <c r="S154" s="188">
        <v>0</v>
      </c>
      <c r="T154" s="18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90" t="s">
        <v>148</v>
      </c>
      <c r="AT154" s="190" t="s">
        <v>143</v>
      </c>
      <c r="AU154" s="190" t="s">
        <v>85</v>
      </c>
      <c r="AY154" s="19" t="s">
        <v>141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19" t="s">
        <v>83</v>
      </c>
      <c r="BK154" s="191">
        <f>ROUND(I154*H154,2)</f>
        <v>0</v>
      </c>
      <c r="BL154" s="19" t="s">
        <v>148</v>
      </c>
      <c r="BM154" s="190" t="s">
        <v>471</v>
      </c>
    </row>
    <row r="155" s="2" customFormat="1" ht="16.5" customHeight="1">
      <c r="A155" s="38"/>
      <c r="B155" s="178"/>
      <c r="C155" s="219" t="s">
        <v>299</v>
      </c>
      <c r="D155" s="219" t="s">
        <v>266</v>
      </c>
      <c r="E155" s="220" t="s">
        <v>284</v>
      </c>
      <c r="F155" s="221" t="s">
        <v>285</v>
      </c>
      <c r="G155" s="222" t="s">
        <v>281</v>
      </c>
      <c r="H155" s="223">
        <v>1</v>
      </c>
      <c r="I155" s="224"/>
      <c r="J155" s="225">
        <f>ROUND(I155*H155,2)</f>
        <v>0</v>
      </c>
      <c r="K155" s="221" t="s">
        <v>147</v>
      </c>
      <c r="L155" s="226"/>
      <c r="M155" s="227" t="s">
        <v>3</v>
      </c>
      <c r="N155" s="228" t="s">
        <v>46</v>
      </c>
      <c r="O155" s="72"/>
      <c r="P155" s="188">
        <f>O155*H155</f>
        <v>0</v>
      </c>
      <c r="Q155" s="188">
        <v>0.0064999999999999997</v>
      </c>
      <c r="R155" s="188">
        <f>Q155*H155</f>
        <v>0.0064999999999999997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188</v>
      </c>
      <c r="AT155" s="190" t="s">
        <v>266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148</v>
      </c>
      <c r="BM155" s="190" t="s">
        <v>472</v>
      </c>
    </row>
    <row r="156" s="2" customFormat="1" ht="16.5" customHeight="1">
      <c r="A156" s="38"/>
      <c r="B156" s="178"/>
      <c r="C156" s="179" t="s">
        <v>303</v>
      </c>
      <c r="D156" s="179" t="s">
        <v>143</v>
      </c>
      <c r="E156" s="180" t="s">
        <v>473</v>
      </c>
      <c r="F156" s="181" t="s">
        <v>474</v>
      </c>
      <c r="G156" s="182" t="s">
        <v>281</v>
      </c>
      <c r="H156" s="183">
        <v>20</v>
      </c>
      <c r="I156" s="184"/>
      <c r="J156" s="185">
        <f>ROUND(I156*H156,2)</f>
        <v>0</v>
      </c>
      <c r="K156" s="181" t="s">
        <v>147</v>
      </c>
      <c r="L156" s="39"/>
      <c r="M156" s="186" t="s">
        <v>3</v>
      </c>
      <c r="N156" s="187" t="s">
        <v>46</v>
      </c>
      <c r="O156" s="72"/>
      <c r="P156" s="188">
        <f>O156*H156</f>
        <v>0</v>
      </c>
      <c r="Q156" s="188">
        <v>0.11241</v>
      </c>
      <c r="R156" s="188">
        <f>Q156*H156</f>
        <v>2.2481999999999998</v>
      </c>
      <c r="S156" s="188">
        <v>0</v>
      </c>
      <c r="T156" s="18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90" t="s">
        <v>148</v>
      </c>
      <c r="AT156" s="190" t="s">
        <v>143</v>
      </c>
      <c r="AU156" s="190" t="s">
        <v>85</v>
      </c>
      <c r="AY156" s="19" t="s">
        <v>141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19" t="s">
        <v>83</v>
      </c>
      <c r="BK156" s="191">
        <f>ROUND(I156*H156,2)</f>
        <v>0</v>
      </c>
      <c r="BL156" s="19" t="s">
        <v>148</v>
      </c>
      <c r="BM156" s="190" t="s">
        <v>475</v>
      </c>
    </row>
    <row r="157" s="2" customFormat="1" ht="16.5" customHeight="1">
      <c r="A157" s="38"/>
      <c r="B157" s="178"/>
      <c r="C157" s="219" t="s">
        <v>309</v>
      </c>
      <c r="D157" s="219" t="s">
        <v>266</v>
      </c>
      <c r="E157" s="220" t="s">
        <v>476</v>
      </c>
      <c r="F157" s="221" t="s">
        <v>477</v>
      </c>
      <c r="G157" s="222" t="s">
        <v>281</v>
      </c>
      <c r="H157" s="223">
        <v>20</v>
      </c>
      <c r="I157" s="224"/>
      <c r="J157" s="225">
        <f>ROUND(I157*H157,2)</f>
        <v>0</v>
      </c>
      <c r="K157" s="221" t="s">
        <v>147</v>
      </c>
      <c r="L157" s="226"/>
      <c r="M157" s="227" t="s">
        <v>3</v>
      </c>
      <c r="N157" s="228" t="s">
        <v>46</v>
      </c>
      <c r="O157" s="72"/>
      <c r="P157" s="188">
        <f>O157*H157</f>
        <v>0</v>
      </c>
      <c r="Q157" s="188">
        <v>0.0061000000000000004</v>
      </c>
      <c r="R157" s="188">
        <f>Q157*H157</f>
        <v>0.12200000000000001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188</v>
      </c>
      <c r="AT157" s="190" t="s">
        <v>266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148</v>
      </c>
      <c r="BM157" s="190" t="s">
        <v>478</v>
      </c>
    </row>
    <row r="158" s="2" customFormat="1" ht="16.5" customHeight="1">
      <c r="A158" s="38"/>
      <c r="B158" s="178"/>
      <c r="C158" s="219" t="s">
        <v>313</v>
      </c>
      <c r="D158" s="219" t="s">
        <v>266</v>
      </c>
      <c r="E158" s="220" t="s">
        <v>479</v>
      </c>
      <c r="F158" s="221" t="s">
        <v>480</v>
      </c>
      <c r="G158" s="222" t="s">
        <v>281</v>
      </c>
      <c r="H158" s="223">
        <v>20</v>
      </c>
      <c r="I158" s="224"/>
      <c r="J158" s="225">
        <f>ROUND(I158*H158,2)</f>
        <v>0</v>
      </c>
      <c r="K158" s="221" t="s">
        <v>147</v>
      </c>
      <c r="L158" s="226"/>
      <c r="M158" s="227" t="s">
        <v>3</v>
      </c>
      <c r="N158" s="228" t="s">
        <v>46</v>
      </c>
      <c r="O158" s="72"/>
      <c r="P158" s="188">
        <f>O158*H158</f>
        <v>0</v>
      </c>
      <c r="Q158" s="188">
        <v>0.0030000000000000001</v>
      </c>
      <c r="R158" s="188">
        <f>Q158*H158</f>
        <v>0.059999999999999998</v>
      </c>
      <c r="S158" s="188">
        <v>0</v>
      </c>
      <c r="T158" s="18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90" t="s">
        <v>188</v>
      </c>
      <c r="AT158" s="190" t="s">
        <v>266</v>
      </c>
      <c r="AU158" s="190" t="s">
        <v>85</v>
      </c>
      <c r="AY158" s="19" t="s">
        <v>141</v>
      </c>
      <c r="BE158" s="191">
        <f>IF(N158="základní",J158,0)</f>
        <v>0</v>
      </c>
      <c r="BF158" s="191">
        <f>IF(N158="snížená",J158,0)</f>
        <v>0</v>
      </c>
      <c r="BG158" s="191">
        <f>IF(N158="zákl. přenesená",J158,0)</f>
        <v>0</v>
      </c>
      <c r="BH158" s="191">
        <f>IF(N158="sníž. přenesená",J158,0)</f>
        <v>0</v>
      </c>
      <c r="BI158" s="191">
        <f>IF(N158="nulová",J158,0)</f>
        <v>0</v>
      </c>
      <c r="BJ158" s="19" t="s">
        <v>83</v>
      </c>
      <c r="BK158" s="191">
        <f>ROUND(I158*H158,2)</f>
        <v>0</v>
      </c>
      <c r="BL158" s="19" t="s">
        <v>148</v>
      </c>
      <c r="BM158" s="190" t="s">
        <v>481</v>
      </c>
    </row>
    <row r="159" s="2" customFormat="1" ht="16.5" customHeight="1">
      <c r="A159" s="38"/>
      <c r="B159" s="178"/>
      <c r="C159" s="179" t="s">
        <v>317</v>
      </c>
      <c r="D159" s="179" t="s">
        <v>143</v>
      </c>
      <c r="E159" s="180" t="s">
        <v>482</v>
      </c>
      <c r="F159" s="181" t="s">
        <v>483</v>
      </c>
      <c r="G159" s="182" t="s">
        <v>156</v>
      </c>
      <c r="H159" s="183">
        <v>818.39999999999998</v>
      </c>
      <c r="I159" s="184"/>
      <c r="J159" s="185">
        <f>ROUND(I159*H159,2)</f>
        <v>0</v>
      </c>
      <c r="K159" s="181" t="s">
        <v>3</v>
      </c>
      <c r="L159" s="39"/>
      <c r="M159" s="186" t="s">
        <v>3</v>
      </c>
      <c r="N159" s="187" t="s">
        <v>46</v>
      </c>
      <c r="O159" s="72"/>
      <c r="P159" s="188">
        <f>O159*H159</f>
        <v>0</v>
      </c>
      <c r="Q159" s="188">
        <v>0.00020000000000000001</v>
      </c>
      <c r="R159" s="188">
        <f>Q159*H159</f>
        <v>0.16367999999999999</v>
      </c>
      <c r="S159" s="188">
        <v>0</v>
      </c>
      <c r="T159" s="18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90" t="s">
        <v>148</v>
      </c>
      <c r="AT159" s="190" t="s">
        <v>143</v>
      </c>
      <c r="AU159" s="190" t="s">
        <v>85</v>
      </c>
      <c r="AY159" s="19" t="s">
        <v>141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19" t="s">
        <v>83</v>
      </c>
      <c r="BK159" s="191">
        <f>ROUND(I159*H159,2)</f>
        <v>0</v>
      </c>
      <c r="BL159" s="19" t="s">
        <v>148</v>
      </c>
      <c r="BM159" s="190" t="s">
        <v>484</v>
      </c>
    </row>
    <row r="160" s="2" customFormat="1">
      <c r="A160" s="38"/>
      <c r="B160" s="39"/>
      <c r="C160" s="38"/>
      <c r="D160" s="193" t="s">
        <v>166</v>
      </c>
      <c r="E160" s="38"/>
      <c r="F160" s="216" t="s">
        <v>485</v>
      </c>
      <c r="G160" s="38"/>
      <c r="H160" s="38"/>
      <c r="I160" s="118"/>
      <c r="J160" s="38"/>
      <c r="K160" s="38"/>
      <c r="L160" s="39"/>
      <c r="M160" s="217"/>
      <c r="N160" s="218"/>
      <c r="O160" s="72"/>
      <c r="P160" s="72"/>
      <c r="Q160" s="72"/>
      <c r="R160" s="72"/>
      <c r="S160" s="72"/>
      <c r="T160" s="73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9" t="s">
        <v>166</v>
      </c>
      <c r="AU160" s="19" t="s">
        <v>85</v>
      </c>
    </row>
    <row r="161" s="13" customFormat="1">
      <c r="A161" s="13"/>
      <c r="B161" s="192"/>
      <c r="C161" s="13"/>
      <c r="D161" s="193" t="s">
        <v>150</v>
      </c>
      <c r="E161" s="194" t="s">
        <v>3</v>
      </c>
      <c r="F161" s="195" t="s">
        <v>486</v>
      </c>
      <c r="G161" s="13"/>
      <c r="H161" s="194" t="s">
        <v>3</v>
      </c>
      <c r="I161" s="196"/>
      <c r="J161" s="13"/>
      <c r="K161" s="13"/>
      <c r="L161" s="192"/>
      <c r="M161" s="197"/>
      <c r="N161" s="198"/>
      <c r="O161" s="198"/>
      <c r="P161" s="198"/>
      <c r="Q161" s="198"/>
      <c r="R161" s="198"/>
      <c r="S161" s="198"/>
      <c r="T161" s="19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4" t="s">
        <v>150</v>
      </c>
      <c r="AU161" s="194" t="s">
        <v>85</v>
      </c>
      <c r="AV161" s="13" t="s">
        <v>83</v>
      </c>
      <c r="AW161" s="13" t="s">
        <v>35</v>
      </c>
      <c r="AX161" s="13" t="s">
        <v>75</v>
      </c>
      <c r="AY161" s="194" t="s">
        <v>141</v>
      </c>
    </row>
    <row r="162" s="14" customFormat="1">
      <c r="A162" s="14"/>
      <c r="B162" s="200"/>
      <c r="C162" s="14"/>
      <c r="D162" s="193" t="s">
        <v>150</v>
      </c>
      <c r="E162" s="201" t="s">
        <v>3</v>
      </c>
      <c r="F162" s="202" t="s">
        <v>487</v>
      </c>
      <c r="G162" s="14"/>
      <c r="H162" s="203">
        <v>818.39999999999998</v>
      </c>
      <c r="I162" s="204"/>
      <c r="J162" s="14"/>
      <c r="K162" s="14"/>
      <c r="L162" s="200"/>
      <c r="M162" s="205"/>
      <c r="N162" s="206"/>
      <c r="O162" s="206"/>
      <c r="P162" s="206"/>
      <c r="Q162" s="206"/>
      <c r="R162" s="206"/>
      <c r="S162" s="206"/>
      <c r="T162" s="20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01" t="s">
        <v>150</v>
      </c>
      <c r="AU162" s="201" t="s">
        <v>85</v>
      </c>
      <c r="AV162" s="14" t="s">
        <v>85</v>
      </c>
      <c r="AW162" s="14" t="s">
        <v>35</v>
      </c>
      <c r="AX162" s="14" t="s">
        <v>75</v>
      </c>
      <c r="AY162" s="201" t="s">
        <v>141</v>
      </c>
    </row>
    <row r="163" s="15" customFormat="1">
      <c r="A163" s="15"/>
      <c r="B163" s="208"/>
      <c r="C163" s="15"/>
      <c r="D163" s="193" t="s">
        <v>150</v>
      </c>
      <c r="E163" s="209" t="s">
        <v>3</v>
      </c>
      <c r="F163" s="210" t="s">
        <v>153</v>
      </c>
      <c r="G163" s="15"/>
      <c r="H163" s="211">
        <v>818.39999999999998</v>
      </c>
      <c r="I163" s="212"/>
      <c r="J163" s="15"/>
      <c r="K163" s="15"/>
      <c r="L163" s="208"/>
      <c r="M163" s="213"/>
      <c r="N163" s="214"/>
      <c r="O163" s="214"/>
      <c r="P163" s="214"/>
      <c r="Q163" s="214"/>
      <c r="R163" s="214"/>
      <c r="S163" s="214"/>
      <c r="T163" s="2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09" t="s">
        <v>150</v>
      </c>
      <c r="AU163" s="209" t="s">
        <v>85</v>
      </c>
      <c r="AV163" s="15" t="s">
        <v>148</v>
      </c>
      <c r="AW163" s="15" t="s">
        <v>35</v>
      </c>
      <c r="AX163" s="15" t="s">
        <v>83</v>
      </c>
      <c r="AY163" s="209" t="s">
        <v>141</v>
      </c>
    </row>
    <row r="164" s="2" customFormat="1" ht="16.5" customHeight="1">
      <c r="A164" s="38"/>
      <c r="B164" s="178"/>
      <c r="C164" s="179" t="s">
        <v>323</v>
      </c>
      <c r="D164" s="179" t="s">
        <v>143</v>
      </c>
      <c r="E164" s="180" t="s">
        <v>488</v>
      </c>
      <c r="F164" s="181" t="s">
        <v>489</v>
      </c>
      <c r="G164" s="182" t="s">
        <v>156</v>
      </c>
      <c r="H164" s="183">
        <v>58</v>
      </c>
      <c r="I164" s="184"/>
      <c r="J164" s="185">
        <f>ROUND(I164*H164,2)</f>
        <v>0</v>
      </c>
      <c r="K164" s="181" t="s">
        <v>3</v>
      </c>
      <c r="L164" s="39"/>
      <c r="M164" s="186" t="s">
        <v>3</v>
      </c>
      <c r="N164" s="187" t="s">
        <v>46</v>
      </c>
      <c r="O164" s="72"/>
      <c r="P164" s="188">
        <f>O164*H164</f>
        <v>0</v>
      </c>
      <c r="Q164" s="188">
        <v>0.00020000000000000001</v>
      </c>
      <c r="R164" s="188">
        <f>Q164*H164</f>
        <v>0.011600000000000001</v>
      </c>
      <c r="S164" s="188">
        <v>0</v>
      </c>
      <c r="T164" s="18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90" t="s">
        <v>148</v>
      </c>
      <c r="AT164" s="190" t="s">
        <v>143</v>
      </c>
      <c r="AU164" s="190" t="s">
        <v>85</v>
      </c>
      <c r="AY164" s="19" t="s">
        <v>141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19" t="s">
        <v>83</v>
      </c>
      <c r="BK164" s="191">
        <f>ROUND(I164*H164,2)</f>
        <v>0</v>
      </c>
      <c r="BL164" s="19" t="s">
        <v>148</v>
      </c>
      <c r="BM164" s="190" t="s">
        <v>490</v>
      </c>
    </row>
    <row r="165" s="2" customFormat="1">
      <c r="A165" s="38"/>
      <c r="B165" s="39"/>
      <c r="C165" s="38"/>
      <c r="D165" s="193" t="s">
        <v>166</v>
      </c>
      <c r="E165" s="38"/>
      <c r="F165" s="216" t="s">
        <v>491</v>
      </c>
      <c r="G165" s="38"/>
      <c r="H165" s="38"/>
      <c r="I165" s="118"/>
      <c r="J165" s="38"/>
      <c r="K165" s="38"/>
      <c r="L165" s="39"/>
      <c r="M165" s="217"/>
      <c r="N165" s="218"/>
      <c r="O165" s="72"/>
      <c r="P165" s="72"/>
      <c r="Q165" s="72"/>
      <c r="R165" s="72"/>
      <c r="S165" s="72"/>
      <c r="T165" s="73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9" t="s">
        <v>166</v>
      </c>
      <c r="AU165" s="19" t="s">
        <v>85</v>
      </c>
    </row>
    <row r="166" s="13" customFormat="1">
      <c r="A166" s="13"/>
      <c r="B166" s="192"/>
      <c r="C166" s="13"/>
      <c r="D166" s="193" t="s">
        <v>150</v>
      </c>
      <c r="E166" s="194" t="s">
        <v>3</v>
      </c>
      <c r="F166" s="195" t="s">
        <v>492</v>
      </c>
      <c r="G166" s="13"/>
      <c r="H166" s="194" t="s">
        <v>3</v>
      </c>
      <c r="I166" s="196"/>
      <c r="J166" s="13"/>
      <c r="K166" s="13"/>
      <c r="L166" s="192"/>
      <c r="M166" s="197"/>
      <c r="N166" s="198"/>
      <c r="O166" s="198"/>
      <c r="P166" s="198"/>
      <c r="Q166" s="198"/>
      <c r="R166" s="198"/>
      <c r="S166" s="198"/>
      <c r="T166" s="19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4" t="s">
        <v>150</v>
      </c>
      <c r="AU166" s="194" t="s">
        <v>85</v>
      </c>
      <c r="AV166" s="13" t="s">
        <v>83</v>
      </c>
      <c r="AW166" s="13" t="s">
        <v>35</v>
      </c>
      <c r="AX166" s="13" t="s">
        <v>75</v>
      </c>
      <c r="AY166" s="194" t="s">
        <v>141</v>
      </c>
    </row>
    <row r="167" s="14" customFormat="1">
      <c r="A167" s="14"/>
      <c r="B167" s="200"/>
      <c r="C167" s="14"/>
      <c r="D167" s="193" t="s">
        <v>150</v>
      </c>
      <c r="E167" s="201" t="s">
        <v>3</v>
      </c>
      <c r="F167" s="202" t="s">
        <v>493</v>
      </c>
      <c r="G167" s="14"/>
      <c r="H167" s="203">
        <v>48</v>
      </c>
      <c r="I167" s="204"/>
      <c r="J167" s="14"/>
      <c r="K167" s="14"/>
      <c r="L167" s="200"/>
      <c r="M167" s="205"/>
      <c r="N167" s="206"/>
      <c r="O167" s="206"/>
      <c r="P167" s="206"/>
      <c r="Q167" s="206"/>
      <c r="R167" s="206"/>
      <c r="S167" s="206"/>
      <c r="T167" s="20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01" t="s">
        <v>150</v>
      </c>
      <c r="AU167" s="201" t="s">
        <v>85</v>
      </c>
      <c r="AV167" s="14" t="s">
        <v>85</v>
      </c>
      <c r="AW167" s="14" t="s">
        <v>35</v>
      </c>
      <c r="AX167" s="14" t="s">
        <v>75</v>
      </c>
      <c r="AY167" s="201" t="s">
        <v>141</v>
      </c>
    </row>
    <row r="168" s="13" customFormat="1">
      <c r="A168" s="13"/>
      <c r="B168" s="192"/>
      <c r="C168" s="13"/>
      <c r="D168" s="193" t="s">
        <v>150</v>
      </c>
      <c r="E168" s="194" t="s">
        <v>3</v>
      </c>
      <c r="F168" s="195" t="s">
        <v>494</v>
      </c>
      <c r="G168" s="13"/>
      <c r="H168" s="194" t="s">
        <v>3</v>
      </c>
      <c r="I168" s="196"/>
      <c r="J168" s="13"/>
      <c r="K168" s="13"/>
      <c r="L168" s="192"/>
      <c r="M168" s="197"/>
      <c r="N168" s="198"/>
      <c r="O168" s="198"/>
      <c r="P168" s="198"/>
      <c r="Q168" s="198"/>
      <c r="R168" s="198"/>
      <c r="S168" s="198"/>
      <c r="T168" s="19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4" t="s">
        <v>150</v>
      </c>
      <c r="AU168" s="194" t="s">
        <v>85</v>
      </c>
      <c r="AV168" s="13" t="s">
        <v>83</v>
      </c>
      <c r="AW168" s="13" t="s">
        <v>35</v>
      </c>
      <c r="AX168" s="13" t="s">
        <v>75</v>
      </c>
      <c r="AY168" s="194" t="s">
        <v>141</v>
      </c>
    </row>
    <row r="169" s="14" customFormat="1">
      <c r="A169" s="14"/>
      <c r="B169" s="200"/>
      <c r="C169" s="14"/>
      <c r="D169" s="193" t="s">
        <v>150</v>
      </c>
      <c r="E169" s="201" t="s">
        <v>3</v>
      </c>
      <c r="F169" s="202" t="s">
        <v>196</v>
      </c>
      <c r="G169" s="14"/>
      <c r="H169" s="203">
        <v>10</v>
      </c>
      <c r="I169" s="204"/>
      <c r="J169" s="14"/>
      <c r="K169" s="14"/>
      <c r="L169" s="200"/>
      <c r="M169" s="205"/>
      <c r="N169" s="206"/>
      <c r="O169" s="206"/>
      <c r="P169" s="206"/>
      <c r="Q169" s="206"/>
      <c r="R169" s="206"/>
      <c r="S169" s="206"/>
      <c r="T169" s="20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1" t="s">
        <v>150</v>
      </c>
      <c r="AU169" s="201" t="s">
        <v>85</v>
      </c>
      <c r="AV169" s="14" t="s">
        <v>85</v>
      </c>
      <c r="AW169" s="14" t="s">
        <v>35</v>
      </c>
      <c r="AX169" s="14" t="s">
        <v>75</v>
      </c>
      <c r="AY169" s="201" t="s">
        <v>141</v>
      </c>
    </row>
    <row r="170" s="15" customFormat="1">
      <c r="A170" s="15"/>
      <c r="B170" s="208"/>
      <c r="C170" s="15"/>
      <c r="D170" s="193" t="s">
        <v>150</v>
      </c>
      <c r="E170" s="209" t="s">
        <v>3</v>
      </c>
      <c r="F170" s="210" t="s">
        <v>153</v>
      </c>
      <c r="G170" s="15"/>
      <c r="H170" s="211">
        <v>58</v>
      </c>
      <c r="I170" s="212"/>
      <c r="J170" s="15"/>
      <c r="K170" s="15"/>
      <c r="L170" s="208"/>
      <c r="M170" s="213"/>
      <c r="N170" s="214"/>
      <c r="O170" s="214"/>
      <c r="P170" s="214"/>
      <c r="Q170" s="214"/>
      <c r="R170" s="214"/>
      <c r="S170" s="214"/>
      <c r="T170" s="2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09" t="s">
        <v>150</v>
      </c>
      <c r="AU170" s="209" t="s">
        <v>85</v>
      </c>
      <c r="AV170" s="15" t="s">
        <v>148</v>
      </c>
      <c r="AW170" s="15" t="s">
        <v>35</v>
      </c>
      <c r="AX170" s="15" t="s">
        <v>83</v>
      </c>
      <c r="AY170" s="209" t="s">
        <v>141</v>
      </c>
    </row>
    <row r="171" s="2" customFormat="1" ht="21.75" customHeight="1">
      <c r="A171" s="38"/>
      <c r="B171" s="178"/>
      <c r="C171" s="179" t="s">
        <v>327</v>
      </c>
      <c r="D171" s="179" t="s">
        <v>143</v>
      </c>
      <c r="E171" s="180" t="s">
        <v>495</v>
      </c>
      <c r="F171" s="181" t="s">
        <v>496</v>
      </c>
      <c r="G171" s="182" t="s">
        <v>146</v>
      </c>
      <c r="H171" s="183">
        <v>63</v>
      </c>
      <c r="I171" s="184"/>
      <c r="J171" s="185">
        <f>ROUND(I171*H171,2)</f>
        <v>0</v>
      </c>
      <c r="K171" s="181" t="s">
        <v>3</v>
      </c>
      <c r="L171" s="39"/>
      <c r="M171" s="186" t="s">
        <v>3</v>
      </c>
      <c r="N171" s="187" t="s">
        <v>46</v>
      </c>
      <c r="O171" s="72"/>
      <c r="P171" s="188">
        <f>O171*H171</f>
        <v>0</v>
      </c>
      <c r="Q171" s="188">
        <v>0.0016000000000000001</v>
      </c>
      <c r="R171" s="188">
        <f>Q171*H171</f>
        <v>0.1008</v>
      </c>
      <c r="S171" s="188">
        <v>0</v>
      </c>
      <c r="T171" s="18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90" t="s">
        <v>148</v>
      </c>
      <c r="AT171" s="190" t="s">
        <v>143</v>
      </c>
      <c r="AU171" s="190" t="s">
        <v>85</v>
      </c>
      <c r="AY171" s="19" t="s">
        <v>141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19" t="s">
        <v>83</v>
      </c>
      <c r="BK171" s="191">
        <f>ROUND(I171*H171,2)</f>
        <v>0</v>
      </c>
      <c r="BL171" s="19" t="s">
        <v>148</v>
      </c>
      <c r="BM171" s="190" t="s">
        <v>497</v>
      </c>
    </row>
    <row r="172" s="2" customFormat="1">
      <c r="A172" s="38"/>
      <c r="B172" s="39"/>
      <c r="C172" s="38"/>
      <c r="D172" s="193" t="s">
        <v>166</v>
      </c>
      <c r="E172" s="38"/>
      <c r="F172" s="216" t="s">
        <v>491</v>
      </c>
      <c r="G172" s="38"/>
      <c r="H172" s="38"/>
      <c r="I172" s="118"/>
      <c r="J172" s="38"/>
      <c r="K172" s="38"/>
      <c r="L172" s="39"/>
      <c r="M172" s="217"/>
      <c r="N172" s="218"/>
      <c r="O172" s="72"/>
      <c r="P172" s="72"/>
      <c r="Q172" s="72"/>
      <c r="R172" s="72"/>
      <c r="S172" s="72"/>
      <c r="T172" s="73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9" t="s">
        <v>166</v>
      </c>
      <c r="AU172" s="19" t="s">
        <v>85</v>
      </c>
    </row>
    <row r="173" s="13" customFormat="1">
      <c r="A173" s="13"/>
      <c r="B173" s="192"/>
      <c r="C173" s="13"/>
      <c r="D173" s="193" t="s">
        <v>150</v>
      </c>
      <c r="E173" s="194" t="s">
        <v>3</v>
      </c>
      <c r="F173" s="195" t="s">
        <v>498</v>
      </c>
      <c r="G173" s="13"/>
      <c r="H173" s="194" t="s">
        <v>3</v>
      </c>
      <c r="I173" s="196"/>
      <c r="J173" s="13"/>
      <c r="K173" s="13"/>
      <c r="L173" s="192"/>
      <c r="M173" s="197"/>
      <c r="N173" s="198"/>
      <c r="O173" s="198"/>
      <c r="P173" s="198"/>
      <c r="Q173" s="198"/>
      <c r="R173" s="198"/>
      <c r="S173" s="198"/>
      <c r="T173" s="19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4" t="s">
        <v>150</v>
      </c>
      <c r="AU173" s="194" t="s">
        <v>85</v>
      </c>
      <c r="AV173" s="13" t="s">
        <v>83</v>
      </c>
      <c r="AW173" s="13" t="s">
        <v>35</v>
      </c>
      <c r="AX173" s="13" t="s">
        <v>75</v>
      </c>
      <c r="AY173" s="194" t="s">
        <v>141</v>
      </c>
    </row>
    <row r="174" s="14" customFormat="1">
      <c r="A174" s="14"/>
      <c r="B174" s="200"/>
      <c r="C174" s="14"/>
      <c r="D174" s="193" t="s">
        <v>150</v>
      </c>
      <c r="E174" s="201" t="s">
        <v>3</v>
      </c>
      <c r="F174" s="202" t="s">
        <v>499</v>
      </c>
      <c r="G174" s="14"/>
      <c r="H174" s="203">
        <v>63</v>
      </c>
      <c r="I174" s="204"/>
      <c r="J174" s="14"/>
      <c r="K174" s="14"/>
      <c r="L174" s="200"/>
      <c r="M174" s="205"/>
      <c r="N174" s="206"/>
      <c r="O174" s="206"/>
      <c r="P174" s="206"/>
      <c r="Q174" s="206"/>
      <c r="R174" s="206"/>
      <c r="S174" s="206"/>
      <c r="T174" s="20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01" t="s">
        <v>150</v>
      </c>
      <c r="AU174" s="201" t="s">
        <v>85</v>
      </c>
      <c r="AV174" s="14" t="s">
        <v>85</v>
      </c>
      <c r="AW174" s="14" t="s">
        <v>35</v>
      </c>
      <c r="AX174" s="14" t="s">
        <v>75</v>
      </c>
      <c r="AY174" s="201" t="s">
        <v>141</v>
      </c>
    </row>
    <row r="175" s="15" customFormat="1">
      <c r="A175" s="15"/>
      <c r="B175" s="208"/>
      <c r="C175" s="15"/>
      <c r="D175" s="193" t="s">
        <v>150</v>
      </c>
      <c r="E175" s="209" t="s">
        <v>3</v>
      </c>
      <c r="F175" s="210" t="s">
        <v>153</v>
      </c>
      <c r="G175" s="15"/>
      <c r="H175" s="211">
        <v>63</v>
      </c>
      <c r="I175" s="212"/>
      <c r="J175" s="15"/>
      <c r="K175" s="15"/>
      <c r="L175" s="208"/>
      <c r="M175" s="213"/>
      <c r="N175" s="214"/>
      <c r="O175" s="214"/>
      <c r="P175" s="214"/>
      <c r="Q175" s="214"/>
      <c r="R175" s="214"/>
      <c r="S175" s="214"/>
      <c r="T175" s="2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09" t="s">
        <v>150</v>
      </c>
      <c r="AU175" s="209" t="s">
        <v>85</v>
      </c>
      <c r="AV175" s="15" t="s">
        <v>148</v>
      </c>
      <c r="AW175" s="15" t="s">
        <v>35</v>
      </c>
      <c r="AX175" s="15" t="s">
        <v>83</v>
      </c>
      <c r="AY175" s="209" t="s">
        <v>141</v>
      </c>
    </row>
    <row r="176" s="2" customFormat="1" ht="21.75" customHeight="1">
      <c r="A176" s="38"/>
      <c r="B176" s="178"/>
      <c r="C176" s="179" t="s">
        <v>331</v>
      </c>
      <c r="D176" s="179" t="s">
        <v>143</v>
      </c>
      <c r="E176" s="180" t="s">
        <v>500</v>
      </c>
      <c r="F176" s="181" t="s">
        <v>501</v>
      </c>
      <c r="G176" s="182" t="s">
        <v>146</v>
      </c>
      <c r="H176" s="183">
        <v>8</v>
      </c>
      <c r="I176" s="184"/>
      <c r="J176" s="185">
        <f>ROUND(I176*H176,2)</f>
        <v>0</v>
      </c>
      <c r="K176" s="181" t="s">
        <v>3</v>
      </c>
      <c r="L176" s="39"/>
      <c r="M176" s="186" t="s">
        <v>3</v>
      </c>
      <c r="N176" s="187" t="s">
        <v>46</v>
      </c>
      <c r="O176" s="72"/>
      <c r="P176" s="188">
        <f>O176*H176</f>
        <v>0</v>
      </c>
      <c r="Q176" s="188">
        <v>0.0016000000000000001</v>
      </c>
      <c r="R176" s="188">
        <f>Q176*H176</f>
        <v>0.012800000000000001</v>
      </c>
      <c r="S176" s="188">
        <v>0</v>
      </c>
      <c r="T176" s="18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90" t="s">
        <v>148</v>
      </c>
      <c r="AT176" s="190" t="s">
        <v>143</v>
      </c>
      <c r="AU176" s="190" t="s">
        <v>85</v>
      </c>
      <c r="AY176" s="19" t="s">
        <v>141</v>
      </c>
      <c r="BE176" s="191">
        <f>IF(N176="základní",J176,0)</f>
        <v>0</v>
      </c>
      <c r="BF176" s="191">
        <f>IF(N176="snížená",J176,0)</f>
        <v>0</v>
      </c>
      <c r="BG176" s="191">
        <f>IF(N176="zákl. přenesená",J176,0)</f>
        <v>0</v>
      </c>
      <c r="BH176" s="191">
        <f>IF(N176="sníž. přenesená",J176,0)</f>
        <v>0</v>
      </c>
      <c r="BI176" s="191">
        <f>IF(N176="nulová",J176,0)</f>
        <v>0</v>
      </c>
      <c r="BJ176" s="19" t="s">
        <v>83</v>
      </c>
      <c r="BK176" s="191">
        <f>ROUND(I176*H176,2)</f>
        <v>0</v>
      </c>
      <c r="BL176" s="19" t="s">
        <v>148</v>
      </c>
      <c r="BM176" s="190" t="s">
        <v>502</v>
      </c>
    </row>
    <row r="177" s="2" customFormat="1">
      <c r="A177" s="38"/>
      <c r="B177" s="39"/>
      <c r="C177" s="38"/>
      <c r="D177" s="193" t="s">
        <v>166</v>
      </c>
      <c r="E177" s="38"/>
      <c r="F177" s="216" t="s">
        <v>503</v>
      </c>
      <c r="G177" s="38"/>
      <c r="H177" s="38"/>
      <c r="I177" s="118"/>
      <c r="J177" s="38"/>
      <c r="K177" s="38"/>
      <c r="L177" s="39"/>
      <c r="M177" s="217"/>
      <c r="N177" s="218"/>
      <c r="O177" s="72"/>
      <c r="P177" s="72"/>
      <c r="Q177" s="72"/>
      <c r="R177" s="72"/>
      <c r="S177" s="72"/>
      <c r="T177" s="73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9" t="s">
        <v>166</v>
      </c>
      <c r="AU177" s="19" t="s">
        <v>85</v>
      </c>
    </row>
    <row r="178" s="13" customFormat="1">
      <c r="A178" s="13"/>
      <c r="B178" s="192"/>
      <c r="C178" s="13"/>
      <c r="D178" s="193" t="s">
        <v>150</v>
      </c>
      <c r="E178" s="194" t="s">
        <v>3</v>
      </c>
      <c r="F178" s="195" t="s">
        <v>504</v>
      </c>
      <c r="G178" s="13"/>
      <c r="H178" s="194" t="s">
        <v>3</v>
      </c>
      <c r="I178" s="196"/>
      <c r="J178" s="13"/>
      <c r="K178" s="13"/>
      <c r="L178" s="192"/>
      <c r="M178" s="197"/>
      <c r="N178" s="198"/>
      <c r="O178" s="198"/>
      <c r="P178" s="198"/>
      <c r="Q178" s="198"/>
      <c r="R178" s="198"/>
      <c r="S178" s="198"/>
      <c r="T178" s="19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4" t="s">
        <v>150</v>
      </c>
      <c r="AU178" s="194" t="s">
        <v>85</v>
      </c>
      <c r="AV178" s="13" t="s">
        <v>83</v>
      </c>
      <c r="AW178" s="13" t="s">
        <v>35</v>
      </c>
      <c r="AX178" s="13" t="s">
        <v>75</v>
      </c>
      <c r="AY178" s="194" t="s">
        <v>141</v>
      </c>
    </row>
    <row r="179" s="14" customFormat="1">
      <c r="A179" s="14"/>
      <c r="B179" s="200"/>
      <c r="C179" s="14"/>
      <c r="D179" s="193" t="s">
        <v>150</v>
      </c>
      <c r="E179" s="201" t="s">
        <v>3</v>
      </c>
      <c r="F179" s="202" t="s">
        <v>505</v>
      </c>
      <c r="G179" s="14"/>
      <c r="H179" s="203">
        <v>6</v>
      </c>
      <c r="I179" s="204"/>
      <c r="J179" s="14"/>
      <c r="K179" s="14"/>
      <c r="L179" s="200"/>
      <c r="M179" s="205"/>
      <c r="N179" s="206"/>
      <c r="O179" s="206"/>
      <c r="P179" s="206"/>
      <c r="Q179" s="206"/>
      <c r="R179" s="206"/>
      <c r="S179" s="206"/>
      <c r="T179" s="20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01" t="s">
        <v>150</v>
      </c>
      <c r="AU179" s="201" t="s">
        <v>85</v>
      </c>
      <c r="AV179" s="14" t="s">
        <v>85</v>
      </c>
      <c r="AW179" s="14" t="s">
        <v>35</v>
      </c>
      <c r="AX179" s="14" t="s">
        <v>75</v>
      </c>
      <c r="AY179" s="201" t="s">
        <v>141</v>
      </c>
    </row>
    <row r="180" s="13" customFormat="1">
      <c r="A180" s="13"/>
      <c r="B180" s="192"/>
      <c r="C180" s="13"/>
      <c r="D180" s="193" t="s">
        <v>150</v>
      </c>
      <c r="E180" s="194" t="s">
        <v>3</v>
      </c>
      <c r="F180" s="195" t="s">
        <v>506</v>
      </c>
      <c r="G180" s="13"/>
      <c r="H180" s="194" t="s">
        <v>3</v>
      </c>
      <c r="I180" s="196"/>
      <c r="J180" s="13"/>
      <c r="K180" s="13"/>
      <c r="L180" s="192"/>
      <c r="M180" s="197"/>
      <c r="N180" s="198"/>
      <c r="O180" s="198"/>
      <c r="P180" s="198"/>
      <c r="Q180" s="198"/>
      <c r="R180" s="198"/>
      <c r="S180" s="198"/>
      <c r="T180" s="19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4" t="s">
        <v>150</v>
      </c>
      <c r="AU180" s="194" t="s">
        <v>85</v>
      </c>
      <c r="AV180" s="13" t="s">
        <v>83</v>
      </c>
      <c r="AW180" s="13" t="s">
        <v>35</v>
      </c>
      <c r="AX180" s="13" t="s">
        <v>75</v>
      </c>
      <c r="AY180" s="194" t="s">
        <v>141</v>
      </c>
    </row>
    <row r="181" s="14" customFormat="1">
      <c r="A181" s="14"/>
      <c r="B181" s="200"/>
      <c r="C181" s="14"/>
      <c r="D181" s="193" t="s">
        <v>150</v>
      </c>
      <c r="E181" s="201" t="s">
        <v>3</v>
      </c>
      <c r="F181" s="202" t="s">
        <v>507</v>
      </c>
      <c r="G181" s="14"/>
      <c r="H181" s="203">
        <v>2</v>
      </c>
      <c r="I181" s="204"/>
      <c r="J181" s="14"/>
      <c r="K181" s="14"/>
      <c r="L181" s="200"/>
      <c r="M181" s="205"/>
      <c r="N181" s="206"/>
      <c r="O181" s="206"/>
      <c r="P181" s="206"/>
      <c r="Q181" s="206"/>
      <c r="R181" s="206"/>
      <c r="S181" s="206"/>
      <c r="T181" s="20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1" t="s">
        <v>150</v>
      </c>
      <c r="AU181" s="201" t="s">
        <v>85</v>
      </c>
      <c r="AV181" s="14" t="s">
        <v>85</v>
      </c>
      <c r="AW181" s="14" t="s">
        <v>35</v>
      </c>
      <c r="AX181" s="14" t="s">
        <v>75</v>
      </c>
      <c r="AY181" s="201" t="s">
        <v>141</v>
      </c>
    </row>
    <row r="182" s="15" customFormat="1">
      <c r="A182" s="15"/>
      <c r="B182" s="208"/>
      <c r="C182" s="15"/>
      <c r="D182" s="193" t="s">
        <v>150</v>
      </c>
      <c r="E182" s="209" t="s">
        <v>3</v>
      </c>
      <c r="F182" s="210" t="s">
        <v>153</v>
      </c>
      <c r="G182" s="15"/>
      <c r="H182" s="211">
        <v>8</v>
      </c>
      <c r="I182" s="212"/>
      <c r="J182" s="15"/>
      <c r="K182" s="15"/>
      <c r="L182" s="208"/>
      <c r="M182" s="213"/>
      <c r="N182" s="214"/>
      <c r="O182" s="214"/>
      <c r="P182" s="214"/>
      <c r="Q182" s="214"/>
      <c r="R182" s="214"/>
      <c r="S182" s="214"/>
      <c r="T182" s="2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09" t="s">
        <v>150</v>
      </c>
      <c r="AU182" s="209" t="s">
        <v>85</v>
      </c>
      <c r="AV182" s="15" t="s">
        <v>148</v>
      </c>
      <c r="AW182" s="15" t="s">
        <v>35</v>
      </c>
      <c r="AX182" s="15" t="s">
        <v>83</v>
      </c>
      <c r="AY182" s="209" t="s">
        <v>141</v>
      </c>
    </row>
    <row r="183" s="2" customFormat="1" ht="21.75" customHeight="1">
      <c r="A183" s="38"/>
      <c r="B183" s="178"/>
      <c r="C183" s="179" t="s">
        <v>335</v>
      </c>
      <c r="D183" s="179" t="s">
        <v>143</v>
      </c>
      <c r="E183" s="180" t="s">
        <v>296</v>
      </c>
      <c r="F183" s="181" t="s">
        <v>297</v>
      </c>
      <c r="G183" s="182" t="s">
        <v>156</v>
      </c>
      <c r="H183" s="183">
        <v>1726</v>
      </c>
      <c r="I183" s="184"/>
      <c r="J183" s="185">
        <f>ROUND(I183*H183,2)</f>
        <v>0</v>
      </c>
      <c r="K183" s="181" t="s">
        <v>147</v>
      </c>
      <c r="L183" s="39"/>
      <c r="M183" s="186" t="s">
        <v>3</v>
      </c>
      <c r="N183" s="187" t="s">
        <v>46</v>
      </c>
      <c r="O183" s="72"/>
      <c r="P183" s="188">
        <f>O183*H183</f>
        <v>0</v>
      </c>
      <c r="Q183" s="188">
        <v>0.20219000000000001</v>
      </c>
      <c r="R183" s="188">
        <f>Q183*H183</f>
        <v>348.97994</v>
      </c>
      <c r="S183" s="188">
        <v>0</v>
      </c>
      <c r="T183" s="18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90" t="s">
        <v>148</v>
      </c>
      <c r="AT183" s="190" t="s">
        <v>143</v>
      </c>
      <c r="AU183" s="190" t="s">
        <v>85</v>
      </c>
      <c r="AY183" s="19" t="s">
        <v>141</v>
      </c>
      <c r="BE183" s="191">
        <f>IF(N183="základní",J183,0)</f>
        <v>0</v>
      </c>
      <c r="BF183" s="191">
        <f>IF(N183="snížená",J183,0)</f>
        <v>0</v>
      </c>
      <c r="BG183" s="191">
        <f>IF(N183="zákl. přenesená",J183,0)</f>
        <v>0</v>
      </c>
      <c r="BH183" s="191">
        <f>IF(N183="sníž. přenesená",J183,0)</f>
        <v>0</v>
      </c>
      <c r="BI183" s="191">
        <f>IF(N183="nulová",J183,0)</f>
        <v>0</v>
      </c>
      <c r="BJ183" s="19" t="s">
        <v>83</v>
      </c>
      <c r="BK183" s="191">
        <f>ROUND(I183*H183,2)</f>
        <v>0</v>
      </c>
      <c r="BL183" s="19" t="s">
        <v>148</v>
      </c>
      <c r="BM183" s="190" t="s">
        <v>508</v>
      </c>
    </row>
    <row r="184" s="2" customFormat="1" ht="16.5" customHeight="1">
      <c r="A184" s="38"/>
      <c r="B184" s="178"/>
      <c r="C184" s="219" t="s">
        <v>339</v>
      </c>
      <c r="D184" s="219" t="s">
        <v>266</v>
      </c>
      <c r="E184" s="220" t="s">
        <v>509</v>
      </c>
      <c r="F184" s="221" t="s">
        <v>510</v>
      </c>
      <c r="G184" s="222" t="s">
        <v>156</v>
      </c>
      <c r="H184" s="223">
        <v>599</v>
      </c>
      <c r="I184" s="224"/>
      <c r="J184" s="225">
        <f>ROUND(I184*H184,2)</f>
        <v>0</v>
      </c>
      <c r="K184" s="221" t="s">
        <v>147</v>
      </c>
      <c r="L184" s="226"/>
      <c r="M184" s="227" t="s">
        <v>3</v>
      </c>
      <c r="N184" s="228" t="s">
        <v>46</v>
      </c>
      <c r="O184" s="72"/>
      <c r="P184" s="188">
        <f>O184*H184</f>
        <v>0</v>
      </c>
      <c r="Q184" s="188">
        <v>0.048300000000000003</v>
      </c>
      <c r="R184" s="188">
        <f>Q184*H184</f>
        <v>28.931700000000003</v>
      </c>
      <c r="S184" s="188">
        <v>0</v>
      </c>
      <c r="T184" s="18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90" t="s">
        <v>188</v>
      </c>
      <c r="AT184" s="190" t="s">
        <v>266</v>
      </c>
      <c r="AU184" s="190" t="s">
        <v>85</v>
      </c>
      <c r="AY184" s="19" t="s">
        <v>141</v>
      </c>
      <c r="BE184" s="191">
        <f>IF(N184="základní",J184,0)</f>
        <v>0</v>
      </c>
      <c r="BF184" s="191">
        <f>IF(N184="snížená",J184,0)</f>
        <v>0</v>
      </c>
      <c r="BG184" s="191">
        <f>IF(N184="zákl. přenesená",J184,0)</f>
        <v>0</v>
      </c>
      <c r="BH184" s="191">
        <f>IF(N184="sníž. přenesená",J184,0)</f>
        <v>0</v>
      </c>
      <c r="BI184" s="191">
        <f>IF(N184="nulová",J184,0)</f>
        <v>0</v>
      </c>
      <c r="BJ184" s="19" t="s">
        <v>83</v>
      </c>
      <c r="BK184" s="191">
        <f>ROUND(I184*H184,2)</f>
        <v>0</v>
      </c>
      <c r="BL184" s="19" t="s">
        <v>148</v>
      </c>
      <c r="BM184" s="190" t="s">
        <v>511</v>
      </c>
    </row>
    <row r="185" s="13" customFormat="1">
      <c r="A185" s="13"/>
      <c r="B185" s="192"/>
      <c r="C185" s="13"/>
      <c r="D185" s="193" t="s">
        <v>150</v>
      </c>
      <c r="E185" s="194" t="s">
        <v>3</v>
      </c>
      <c r="F185" s="195" t="s">
        <v>512</v>
      </c>
      <c r="G185" s="13"/>
      <c r="H185" s="194" t="s">
        <v>3</v>
      </c>
      <c r="I185" s="196"/>
      <c r="J185" s="13"/>
      <c r="K185" s="13"/>
      <c r="L185" s="192"/>
      <c r="M185" s="197"/>
      <c r="N185" s="198"/>
      <c r="O185" s="198"/>
      <c r="P185" s="198"/>
      <c r="Q185" s="198"/>
      <c r="R185" s="198"/>
      <c r="S185" s="198"/>
      <c r="T185" s="19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4" t="s">
        <v>150</v>
      </c>
      <c r="AU185" s="194" t="s">
        <v>85</v>
      </c>
      <c r="AV185" s="13" t="s">
        <v>83</v>
      </c>
      <c r="AW185" s="13" t="s">
        <v>35</v>
      </c>
      <c r="AX185" s="13" t="s">
        <v>75</v>
      </c>
      <c r="AY185" s="194" t="s">
        <v>141</v>
      </c>
    </row>
    <row r="186" s="14" customFormat="1">
      <c r="A186" s="14"/>
      <c r="B186" s="200"/>
      <c r="C186" s="14"/>
      <c r="D186" s="193" t="s">
        <v>150</v>
      </c>
      <c r="E186" s="201" t="s">
        <v>3</v>
      </c>
      <c r="F186" s="202" t="s">
        <v>513</v>
      </c>
      <c r="G186" s="14"/>
      <c r="H186" s="203">
        <v>595</v>
      </c>
      <c r="I186" s="204"/>
      <c r="J186" s="14"/>
      <c r="K186" s="14"/>
      <c r="L186" s="200"/>
      <c r="M186" s="205"/>
      <c r="N186" s="206"/>
      <c r="O186" s="206"/>
      <c r="P186" s="206"/>
      <c r="Q186" s="206"/>
      <c r="R186" s="206"/>
      <c r="S186" s="206"/>
      <c r="T186" s="20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01" t="s">
        <v>150</v>
      </c>
      <c r="AU186" s="201" t="s">
        <v>85</v>
      </c>
      <c r="AV186" s="14" t="s">
        <v>85</v>
      </c>
      <c r="AW186" s="14" t="s">
        <v>35</v>
      </c>
      <c r="AX186" s="14" t="s">
        <v>75</v>
      </c>
      <c r="AY186" s="201" t="s">
        <v>141</v>
      </c>
    </row>
    <row r="187" s="13" customFormat="1">
      <c r="A187" s="13"/>
      <c r="B187" s="192"/>
      <c r="C187" s="13"/>
      <c r="D187" s="193" t="s">
        <v>150</v>
      </c>
      <c r="E187" s="194" t="s">
        <v>3</v>
      </c>
      <c r="F187" s="195" t="s">
        <v>514</v>
      </c>
      <c r="G187" s="13"/>
      <c r="H187" s="194" t="s">
        <v>3</v>
      </c>
      <c r="I187" s="196"/>
      <c r="J187" s="13"/>
      <c r="K187" s="13"/>
      <c r="L187" s="192"/>
      <c r="M187" s="197"/>
      <c r="N187" s="198"/>
      <c r="O187" s="198"/>
      <c r="P187" s="198"/>
      <c r="Q187" s="198"/>
      <c r="R187" s="198"/>
      <c r="S187" s="198"/>
      <c r="T187" s="19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4" t="s">
        <v>150</v>
      </c>
      <c r="AU187" s="194" t="s">
        <v>85</v>
      </c>
      <c r="AV187" s="13" t="s">
        <v>83</v>
      </c>
      <c r="AW187" s="13" t="s">
        <v>35</v>
      </c>
      <c r="AX187" s="13" t="s">
        <v>75</v>
      </c>
      <c r="AY187" s="194" t="s">
        <v>141</v>
      </c>
    </row>
    <row r="188" s="14" customFormat="1">
      <c r="A188" s="14"/>
      <c r="B188" s="200"/>
      <c r="C188" s="14"/>
      <c r="D188" s="193" t="s">
        <v>150</v>
      </c>
      <c r="E188" s="201" t="s">
        <v>3</v>
      </c>
      <c r="F188" s="202" t="s">
        <v>148</v>
      </c>
      <c r="G188" s="14"/>
      <c r="H188" s="203">
        <v>4</v>
      </c>
      <c r="I188" s="204"/>
      <c r="J188" s="14"/>
      <c r="K188" s="14"/>
      <c r="L188" s="200"/>
      <c r="M188" s="205"/>
      <c r="N188" s="206"/>
      <c r="O188" s="206"/>
      <c r="P188" s="206"/>
      <c r="Q188" s="206"/>
      <c r="R188" s="206"/>
      <c r="S188" s="206"/>
      <c r="T188" s="20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01" t="s">
        <v>150</v>
      </c>
      <c r="AU188" s="201" t="s">
        <v>85</v>
      </c>
      <c r="AV188" s="14" t="s">
        <v>85</v>
      </c>
      <c r="AW188" s="14" t="s">
        <v>35</v>
      </c>
      <c r="AX188" s="14" t="s">
        <v>75</v>
      </c>
      <c r="AY188" s="201" t="s">
        <v>141</v>
      </c>
    </row>
    <row r="189" s="15" customFormat="1">
      <c r="A189" s="15"/>
      <c r="B189" s="208"/>
      <c r="C189" s="15"/>
      <c r="D189" s="193" t="s">
        <v>150</v>
      </c>
      <c r="E189" s="209" t="s">
        <v>3</v>
      </c>
      <c r="F189" s="210" t="s">
        <v>153</v>
      </c>
      <c r="G189" s="15"/>
      <c r="H189" s="211">
        <v>599</v>
      </c>
      <c r="I189" s="212"/>
      <c r="J189" s="15"/>
      <c r="K189" s="15"/>
      <c r="L189" s="208"/>
      <c r="M189" s="213"/>
      <c r="N189" s="214"/>
      <c r="O189" s="214"/>
      <c r="P189" s="214"/>
      <c r="Q189" s="214"/>
      <c r="R189" s="214"/>
      <c r="S189" s="214"/>
      <c r="T189" s="2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09" t="s">
        <v>150</v>
      </c>
      <c r="AU189" s="209" t="s">
        <v>85</v>
      </c>
      <c r="AV189" s="15" t="s">
        <v>148</v>
      </c>
      <c r="AW189" s="15" t="s">
        <v>35</v>
      </c>
      <c r="AX189" s="15" t="s">
        <v>83</v>
      </c>
      <c r="AY189" s="209" t="s">
        <v>141</v>
      </c>
    </row>
    <row r="190" s="2" customFormat="1" ht="16.5" customHeight="1">
      <c r="A190" s="38"/>
      <c r="B190" s="178"/>
      <c r="C190" s="219" t="s">
        <v>345</v>
      </c>
      <c r="D190" s="219" t="s">
        <v>266</v>
      </c>
      <c r="E190" s="220" t="s">
        <v>515</v>
      </c>
      <c r="F190" s="221" t="s">
        <v>516</v>
      </c>
      <c r="G190" s="222" t="s">
        <v>156</v>
      </c>
      <c r="H190" s="223">
        <v>65</v>
      </c>
      <c r="I190" s="224"/>
      <c r="J190" s="225">
        <f>ROUND(I190*H190,2)</f>
        <v>0</v>
      </c>
      <c r="K190" s="221" t="s">
        <v>3</v>
      </c>
      <c r="L190" s="226"/>
      <c r="M190" s="227" t="s">
        <v>3</v>
      </c>
      <c r="N190" s="228" t="s">
        <v>46</v>
      </c>
      <c r="O190" s="72"/>
      <c r="P190" s="188">
        <f>O190*H190</f>
        <v>0</v>
      </c>
      <c r="Q190" s="188">
        <v>0.048300000000000003</v>
      </c>
      <c r="R190" s="188">
        <f>Q190*H190</f>
        <v>3.1395</v>
      </c>
      <c r="S190" s="188">
        <v>0</v>
      </c>
      <c r="T190" s="18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90" t="s">
        <v>188</v>
      </c>
      <c r="AT190" s="190" t="s">
        <v>266</v>
      </c>
      <c r="AU190" s="190" t="s">
        <v>85</v>
      </c>
      <c r="AY190" s="19" t="s">
        <v>141</v>
      </c>
      <c r="BE190" s="191">
        <f>IF(N190="základní",J190,0)</f>
        <v>0</v>
      </c>
      <c r="BF190" s="191">
        <f>IF(N190="snížená",J190,0)</f>
        <v>0</v>
      </c>
      <c r="BG190" s="191">
        <f>IF(N190="zákl. přenesená",J190,0)</f>
        <v>0</v>
      </c>
      <c r="BH190" s="191">
        <f>IF(N190="sníž. přenesená",J190,0)</f>
        <v>0</v>
      </c>
      <c r="BI190" s="191">
        <f>IF(N190="nulová",J190,0)</f>
        <v>0</v>
      </c>
      <c r="BJ190" s="19" t="s">
        <v>83</v>
      </c>
      <c r="BK190" s="191">
        <f>ROUND(I190*H190,2)</f>
        <v>0</v>
      </c>
      <c r="BL190" s="19" t="s">
        <v>148</v>
      </c>
      <c r="BM190" s="190" t="s">
        <v>517</v>
      </c>
    </row>
    <row r="191" s="2" customFormat="1" ht="16.5" customHeight="1">
      <c r="A191" s="38"/>
      <c r="B191" s="178"/>
      <c r="C191" s="219" t="s">
        <v>349</v>
      </c>
      <c r="D191" s="219" t="s">
        <v>266</v>
      </c>
      <c r="E191" s="220" t="s">
        <v>518</v>
      </c>
      <c r="F191" s="221" t="s">
        <v>519</v>
      </c>
      <c r="G191" s="222" t="s">
        <v>156</v>
      </c>
      <c r="H191" s="223">
        <v>10</v>
      </c>
      <c r="I191" s="224"/>
      <c r="J191" s="225">
        <f>ROUND(I191*H191,2)</f>
        <v>0</v>
      </c>
      <c r="K191" s="221" t="s">
        <v>147</v>
      </c>
      <c r="L191" s="226"/>
      <c r="M191" s="227" t="s">
        <v>3</v>
      </c>
      <c r="N191" s="228" t="s">
        <v>46</v>
      </c>
      <c r="O191" s="72"/>
      <c r="P191" s="188">
        <f>O191*H191</f>
        <v>0</v>
      </c>
      <c r="Q191" s="188">
        <v>0.064000000000000001</v>
      </c>
      <c r="R191" s="188">
        <f>Q191*H191</f>
        <v>0.64000000000000001</v>
      </c>
      <c r="S191" s="188">
        <v>0</v>
      </c>
      <c r="T191" s="18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90" t="s">
        <v>188</v>
      </c>
      <c r="AT191" s="190" t="s">
        <v>266</v>
      </c>
      <c r="AU191" s="190" t="s">
        <v>85</v>
      </c>
      <c r="AY191" s="19" t="s">
        <v>141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19" t="s">
        <v>83</v>
      </c>
      <c r="BK191" s="191">
        <f>ROUND(I191*H191,2)</f>
        <v>0</v>
      </c>
      <c r="BL191" s="19" t="s">
        <v>148</v>
      </c>
      <c r="BM191" s="190" t="s">
        <v>520</v>
      </c>
    </row>
    <row r="192" s="2" customFormat="1" ht="16.5" customHeight="1">
      <c r="A192" s="38"/>
      <c r="B192" s="178"/>
      <c r="C192" s="219" t="s">
        <v>353</v>
      </c>
      <c r="D192" s="219" t="s">
        <v>266</v>
      </c>
      <c r="E192" s="220" t="s">
        <v>521</v>
      </c>
      <c r="F192" s="221" t="s">
        <v>522</v>
      </c>
      <c r="G192" s="222" t="s">
        <v>156</v>
      </c>
      <c r="H192" s="223">
        <v>2</v>
      </c>
      <c r="I192" s="224"/>
      <c r="J192" s="225">
        <f>ROUND(I192*H192,2)</f>
        <v>0</v>
      </c>
      <c r="K192" s="221" t="s">
        <v>3</v>
      </c>
      <c r="L192" s="226"/>
      <c r="M192" s="227" t="s">
        <v>3</v>
      </c>
      <c r="N192" s="228" t="s">
        <v>46</v>
      </c>
      <c r="O192" s="72"/>
      <c r="P192" s="188">
        <f>O192*H192</f>
        <v>0</v>
      </c>
      <c r="Q192" s="188">
        <v>0.064000000000000001</v>
      </c>
      <c r="R192" s="188">
        <f>Q192*H192</f>
        <v>0.128</v>
      </c>
      <c r="S192" s="188">
        <v>0</v>
      </c>
      <c r="T192" s="189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190" t="s">
        <v>188</v>
      </c>
      <c r="AT192" s="190" t="s">
        <v>266</v>
      </c>
      <c r="AU192" s="190" t="s">
        <v>85</v>
      </c>
      <c r="AY192" s="19" t="s">
        <v>141</v>
      </c>
      <c r="BE192" s="191">
        <f>IF(N192="základní",J192,0)</f>
        <v>0</v>
      </c>
      <c r="BF192" s="191">
        <f>IF(N192="snížená",J192,0)</f>
        <v>0</v>
      </c>
      <c r="BG192" s="191">
        <f>IF(N192="zákl. přenesená",J192,0)</f>
        <v>0</v>
      </c>
      <c r="BH192" s="191">
        <f>IF(N192="sníž. přenesená",J192,0)</f>
        <v>0</v>
      </c>
      <c r="BI192" s="191">
        <f>IF(N192="nulová",J192,0)</f>
        <v>0</v>
      </c>
      <c r="BJ192" s="19" t="s">
        <v>83</v>
      </c>
      <c r="BK192" s="191">
        <f>ROUND(I192*H192,2)</f>
        <v>0</v>
      </c>
      <c r="BL192" s="19" t="s">
        <v>148</v>
      </c>
      <c r="BM192" s="190" t="s">
        <v>523</v>
      </c>
    </row>
    <row r="193" s="2" customFormat="1" ht="16.5" customHeight="1">
      <c r="A193" s="38"/>
      <c r="B193" s="178"/>
      <c r="C193" s="219" t="s">
        <v>361</v>
      </c>
      <c r="D193" s="219" t="s">
        <v>266</v>
      </c>
      <c r="E193" s="220" t="s">
        <v>524</v>
      </c>
      <c r="F193" s="221" t="s">
        <v>525</v>
      </c>
      <c r="G193" s="222" t="s">
        <v>156</v>
      </c>
      <c r="H193" s="223">
        <v>800</v>
      </c>
      <c r="I193" s="224"/>
      <c r="J193" s="225">
        <f>ROUND(I193*H193,2)</f>
        <v>0</v>
      </c>
      <c r="K193" s="221" t="s">
        <v>147</v>
      </c>
      <c r="L193" s="226"/>
      <c r="M193" s="227" t="s">
        <v>3</v>
      </c>
      <c r="N193" s="228" t="s">
        <v>46</v>
      </c>
      <c r="O193" s="72"/>
      <c r="P193" s="188">
        <f>O193*H193</f>
        <v>0</v>
      </c>
      <c r="Q193" s="188">
        <v>0.081000000000000003</v>
      </c>
      <c r="R193" s="188">
        <f>Q193*H193</f>
        <v>64.799999999999997</v>
      </c>
      <c r="S193" s="188">
        <v>0</v>
      </c>
      <c r="T193" s="18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90" t="s">
        <v>188</v>
      </c>
      <c r="AT193" s="190" t="s">
        <v>266</v>
      </c>
      <c r="AU193" s="190" t="s">
        <v>85</v>
      </c>
      <c r="AY193" s="19" t="s">
        <v>141</v>
      </c>
      <c r="BE193" s="191">
        <f>IF(N193="základní",J193,0)</f>
        <v>0</v>
      </c>
      <c r="BF193" s="191">
        <f>IF(N193="snížená",J193,0)</f>
        <v>0</v>
      </c>
      <c r="BG193" s="191">
        <f>IF(N193="zákl. přenesená",J193,0)</f>
        <v>0</v>
      </c>
      <c r="BH193" s="191">
        <f>IF(N193="sníž. přenesená",J193,0)</f>
        <v>0</v>
      </c>
      <c r="BI193" s="191">
        <f>IF(N193="nulová",J193,0)</f>
        <v>0</v>
      </c>
      <c r="BJ193" s="19" t="s">
        <v>83</v>
      </c>
      <c r="BK193" s="191">
        <f>ROUND(I193*H193,2)</f>
        <v>0</v>
      </c>
      <c r="BL193" s="19" t="s">
        <v>148</v>
      </c>
      <c r="BM193" s="190" t="s">
        <v>526</v>
      </c>
    </row>
    <row r="194" s="2" customFormat="1" ht="16.5" customHeight="1">
      <c r="A194" s="38"/>
      <c r="B194" s="178"/>
      <c r="C194" s="219" t="s">
        <v>365</v>
      </c>
      <c r="D194" s="219" t="s">
        <v>266</v>
      </c>
      <c r="E194" s="220" t="s">
        <v>527</v>
      </c>
      <c r="F194" s="221" t="s">
        <v>528</v>
      </c>
      <c r="G194" s="222" t="s">
        <v>156</v>
      </c>
      <c r="H194" s="223">
        <v>250</v>
      </c>
      <c r="I194" s="224"/>
      <c r="J194" s="225">
        <f>ROUND(I194*H194,2)</f>
        <v>0</v>
      </c>
      <c r="K194" s="221" t="s">
        <v>3</v>
      </c>
      <c r="L194" s="226"/>
      <c r="M194" s="227" t="s">
        <v>3</v>
      </c>
      <c r="N194" s="228" t="s">
        <v>46</v>
      </c>
      <c r="O194" s="72"/>
      <c r="P194" s="188">
        <f>O194*H194</f>
        <v>0</v>
      </c>
      <c r="Q194" s="188">
        <v>0.082400000000000001</v>
      </c>
      <c r="R194" s="188">
        <f>Q194*H194</f>
        <v>20.600000000000001</v>
      </c>
      <c r="S194" s="188">
        <v>0</v>
      </c>
      <c r="T194" s="18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90" t="s">
        <v>188</v>
      </c>
      <c r="AT194" s="190" t="s">
        <v>266</v>
      </c>
      <c r="AU194" s="190" t="s">
        <v>85</v>
      </c>
      <c r="AY194" s="19" t="s">
        <v>141</v>
      </c>
      <c r="BE194" s="191">
        <f>IF(N194="základní",J194,0)</f>
        <v>0</v>
      </c>
      <c r="BF194" s="191">
        <f>IF(N194="snížená",J194,0)</f>
        <v>0</v>
      </c>
      <c r="BG194" s="191">
        <f>IF(N194="zákl. přenesená",J194,0)</f>
        <v>0</v>
      </c>
      <c r="BH194" s="191">
        <f>IF(N194="sníž. přenesená",J194,0)</f>
        <v>0</v>
      </c>
      <c r="BI194" s="191">
        <f>IF(N194="nulová",J194,0)</f>
        <v>0</v>
      </c>
      <c r="BJ194" s="19" t="s">
        <v>83</v>
      </c>
      <c r="BK194" s="191">
        <f>ROUND(I194*H194,2)</f>
        <v>0</v>
      </c>
      <c r="BL194" s="19" t="s">
        <v>148</v>
      </c>
      <c r="BM194" s="190" t="s">
        <v>529</v>
      </c>
    </row>
    <row r="195" s="2" customFormat="1">
      <c r="A195" s="38"/>
      <c r="B195" s="39"/>
      <c r="C195" s="38"/>
      <c r="D195" s="193" t="s">
        <v>166</v>
      </c>
      <c r="E195" s="38"/>
      <c r="F195" s="216" t="s">
        <v>530</v>
      </c>
      <c r="G195" s="38"/>
      <c r="H195" s="38"/>
      <c r="I195" s="118"/>
      <c r="J195" s="38"/>
      <c r="K195" s="38"/>
      <c r="L195" s="39"/>
      <c r="M195" s="217"/>
      <c r="N195" s="218"/>
      <c r="O195" s="72"/>
      <c r="P195" s="72"/>
      <c r="Q195" s="72"/>
      <c r="R195" s="72"/>
      <c r="S195" s="72"/>
      <c r="T195" s="73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9" t="s">
        <v>166</v>
      </c>
      <c r="AU195" s="19" t="s">
        <v>85</v>
      </c>
    </row>
    <row r="196" s="12" customFormat="1" ht="22.8" customHeight="1">
      <c r="A196" s="12"/>
      <c r="B196" s="165"/>
      <c r="C196" s="12"/>
      <c r="D196" s="166" t="s">
        <v>74</v>
      </c>
      <c r="E196" s="176" t="s">
        <v>343</v>
      </c>
      <c r="F196" s="176" t="s">
        <v>344</v>
      </c>
      <c r="G196" s="12"/>
      <c r="H196" s="12"/>
      <c r="I196" s="168"/>
      <c r="J196" s="177">
        <f>BK196</f>
        <v>0</v>
      </c>
      <c r="K196" s="12"/>
      <c r="L196" s="165"/>
      <c r="M196" s="170"/>
      <c r="N196" s="171"/>
      <c r="O196" s="171"/>
      <c r="P196" s="172">
        <f>P197</f>
        <v>0</v>
      </c>
      <c r="Q196" s="171"/>
      <c r="R196" s="172">
        <f>R197</f>
        <v>0</v>
      </c>
      <c r="S196" s="171"/>
      <c r="T196" s="173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66" t="s">
        <v>83</v>
      </c>
      <c r="AT196" s="174" t="s">
        <v>74</v>
      </c>
      <c r="AU196" s="174" t="s">
        <v>83</v>
      </c>
      <c r="AY196" s="166" t="s">
        <v>141</v>
      </c>
      <c r="BK196" s="175">
        <f>BK197</f>
        <v>0</v>
      </c>
    </row>
    <row r="197" s="2" customFormat="1" ht="21.75" customHeight="1">
      <c r="A197" s="38"/>
      <c r="B197" s="178"/>
      <c r="C197" s="179" t="s">
        <v>372</v>
      </c>
      <c r="D197" s="179" t="s">
        <v>143</v>
      </c>
      <c r="E197" s="180" t="s">
        <v>346</v>
      </c>
      <c r="F197" s="181" t="s">
        <v>347</v>
      </c>
      <c r="G197" s="182" t="s">
        <v>203</v>
      </c>
      <c r="H197" s="183">
        <v>1337.5070000000001</v>
      </c>
      <c r="I197" s="184"/>
      <c r="J197" s="185">
        <f>ROUND(I197*H197,2)</f>
        <v>0</v>
      </c>
      <c r="K197" s="181" t="s">
        <v>147</v>
      </c>
      <c r="L197" s="39"/>
      <c r="M197" s="186" t="s">
        <v>3</v>
      </c>
      <c r="N197" s="187" t="s">
        <v>46</v>
      </c>
      <c r="O197" s="72"/>
      <c r="P197" s="188">
        <f>O197*H197</f>
        <v>0</v>
      </c>
      <c r="Q197" s="188">
        <v>0</v>
      </c>
      <c r="R197" s="188">
        <f>Q197*H197</f>
        <v>0</v>
      </c>
      <c r="S197" s="188">
        <v>0</v>
      </c>
      <c r="T197" s="18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90" t="s">
        <v>148</v>
      </c>
      <c r="AT197" s="190" t="s">
        <v>143</v>
      </c>
      <c r="AU197" s="190" t="s">
        <v>85</v>
      </c>
      <c r="AY197" s="19" t="s">
        <v>141</v>
      </c>
      <c r="BE197" s="191">
        <f>IF(N197="základní",J197,0)</f>
        <v>0</v>
      </c>
      <c r="BF197" s="191">
        <f>IF(N197="snížená",J197,0)</f>
        <v>0</v>
      </c>
      <c r="BG197" s="191">
        <f>IF(N197="zákl. přenesená",J197,0)</f>
        <v>0</v>
      </c>
      <c r="BH197" s="191">
        <f>IF(N197="sníž. přenesená",J197,0)</f>
        <v>0</v>
      </c>
      <c r="BI197" s="191">
        <f>IF(N197="nulová",J197,0)</f>
        <v>0</v>
      </c>
      <c r="BJ197" s="19" t="s">
        <v>83</v>
      </c>
      <c r="BK197" s="191">
        <f>ROUND(I197*H197,2)</f>
        <v>0</v>
      </c>
      <c r="BL197" s="19" t="s">
        <v>148</v>
      </c>
      <c r="BM197" s="190" t="s">
        <v>531</v>
      </c>
    </row>
    <row r="198" s="12" customFormat="1" ht="25.92" customHeight="1">
      <c r="A198" s="12"/>
      <c r="B198" s="165"/>
      <c r="C198" s="12"/>
      <c r="D198" s="166" t="s">
        <v>74</v>
      </c>
      <c r="E198" s="167" t="s">
        <v>104</v>
      </c>
      <c r="F198" s="167" t="s">
        <v>369</v>
      </c>
      <c r="G198" s="12"/>
      <c r="H198" s="12"/>
      <c r="I198" s="168"/>
      <c r="J198" s="169">
        <f>BK198</f>
        <v>0</v>
      </c>
      <c r="K198" s="12"/>
      <c r="L198" s="165"/>
      <c r="M198" s="170"/>
      <c r="N198" s="171"/>
      <c r="O198" s="171"/>
      <c r="P198" s="172">
        <f>P199</f>
        <v>0</v>
      </c>
      <c r="Q198" s="171"/>
      <c r="R198" s="172">
        <f>R199</f>
        <v>0</v>
      </c>
      <c r="S198" s="171"/>
      <c r="T198" s="173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66" t="s">
        <v>172</v>
      </c>
      <c r="AT198" s="174" t="s">
        <v>74</v>
      </c>
      <c r="AU198" s="174" t="s">
        <v>75</v>
      </c>
      <c r="AY198" s="166" t="s">
        <v>141</v>
      </c>
      <c r="BK198" s="175">
        <f>BK199</f>
        <v>0</v>
      </c>
    </row>
    <row r="199" s="12" customFormat="1" ht="22.8" customHeight="1">
      <c r="A199" s="12"/>
      <c r="B199" s="165"/>
      <c r="C199" s="12"/>
      <c r="D199" s="166" t="s">
        <v>74</v>
      </c>
      <c r="E199" s="176" t="s">
        <v>370</v>
      </c>
      <c r="F199" s="176" t="s">
        <v>371</v>
      </c>
      <c r="G199" s="12"/>
      <c r="H199" s="12"/>
      <c r="I199" s="168"/>
      <c r="J199" s="177">
        <f>BK199</f>
        <v>0</v>
      </c>
      <c r="K199" s="12"/>
      <c r="L199" s="165"/>
      <c r="M199" s="170"/>
      <c r="N199" s="171"/>
      <c r="O199" s="171"/>
      <c r="P199" s="172">
        <f>P200</f>
        <v>0</v>
      </c>
      <c r="Q199" s="171"/>
      <c r="R199" s="172">
        <f>R200</f>
        <v>0</v>
      </c>
      <c r="S199" s="171"/>
      <c r="T199" s="173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66" t="s">
        <v>172</v>
      </c>
      <c r="AT199" s="174" t="s">
        <v>74</v>
      </c>
      <c r="AU199" s="174" t="s">
        <v>83</v>
      </c>
      <c r="AY199" s="166" t="s">
        <v>141</v>
      </c>
      <c r="BK199" s="175">
        <f>BK200</f>
        <v>0</v>
      </c>
    </row>
    <row r="200" s="2" customFormat="1" ht="16.5" customHeight="1">
      <c r="A200" s="38"/>
      <c r="B200" s="178"/>
      <c r="C200" s="179" t="s">
        <v>493</v>
      </c>
      <c r="D200" s="179" t="s">
        <v>143</v>
      </c>
      <c r="E200" s="180" t="s">
        <v>373</v>
      </c>
      <c r="F200" s="181" t="s">
        <v>374</v>
      </c>
      <c r="G200" s="182" t="s">
        <v>375</v>
      </c>
      <c r="H200" s="183">
        <v>4</v>
      </c>
      <c r="I200" s="184"/>
      <c r="J200" s="185">
        <f>ROUND(I200*H200,2)</f>
        <v>0</v>
      </c>
      <c r="K200" s="181" t="s">
        <v>147</v>
      </c>
      <c r="L200" s="39"/>
      <c r="M200" s="233" t="s">
        <v>3</v>
      </c>
      <c r="N200" s="234" t="s">
        <v>46</v>
      </c>
      <c r="O200" s="231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90" t="s">
        <v>376</v>
      </c>
      <c r="AT200" s="190" t="s">
        <v>143</v>
      </c>
      <c r="AU200" s="190" t="s">
        <v>85</v>
      </c>
      <c r="AY200" s="19" t="s">
        <v>141</v>
      </c>
      <c r="BE200" s="191">
        <f>IF(N200="základní",J200,0)</f>
        <v>0</v>
      </c>
      <c r="BF200" s="191">
        <f>IF(N200="snížená",J200,0)</f>
        <v>0</v>
      </c>
      <c r="BG200" s="191">
        <f>IF(N200="zákl. přenesená",J200,0)</f>
        <v>0</v>
      </c>
      <c r="BH200" s="191">
        <f>IF(N200="sníž. přenesená",J200,0)</f>
        <v>0</v>
      </c>
      <c r="BI200" s="191">
        <f>IF(N200="nulová",J200,0)</f>
        <v>0</v>
      </c>
      <c r="BJ200" s="19" t="s">
        <v>83</v>
      </c>
      <c r="BK200" s="191">
        <f>ROUND(I200*H200,2)</f>
        <v>0</v>
      </c>
      <c r="BL200" s="19" t="s">
        <v>376</v>
      </c>
      <c r="BM200" s="190" t="s">
        <v>532</v>
      </c>
    </row>
    <row r="201" s="2" customFormat="1" ht="6.96" customHeight="1">
      <c r="A201" s="38"/>
      <c r="B201" s="55"/>
      <c r="C201" s="56"/>
      <c r="D201" s="56"/>
      <c r="E201" s="56"/>
      <c r="F201" s="56"/>
      <c r="G201" s="56"/>
      <c r="H201" s="56"/>
      <c r="I201" s="138"/>
      <c r="J201" s="56"/>
      <c r="K201" s="56"/>
      <c r="L201" s="39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autoFilter ref="C86:K200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533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ROUND(J88,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ROUND((SUM(BE88:BE145)),  2)</f>
        <v>0</v>
      </c>
      <c r="G33" s="38"/>
      <c r="H33" s="38"/>
      <c r="I33" s="130">
        <v>0.20999999999999999</v>
      </c>
      <c r="J33" s="129">
        <f>ROUND(((SUM(BE88:BE145))*I33),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ROUND((SUM(BF88:BF145)),  2)</f>
        <v>0</v>
      </c>
      <c r="G34" s="38"/>
      <c r="H34" s="38"/>
      <c r="I34" s="130">
        <v>0.14999999999999999</v>
      </c>
      <c r="J34" s="129">
        <f>ROUND(((SUM(BF88:BF145))*I34),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ROUND((SUM(BG88:BG145)),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ROUND((SUM(BH88:BH145)),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ROUND((SUM(BI88:BI145)),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 103 - Chodník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J88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J89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J90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J113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534</v>
      </c>
      <c r="E63" s="151"/>
      <c r="F63" s="151"/>
      <c r="G63" s="151"/>
      <c r="H63" s="151"/>
      <c r="I63" s="152"/>
      <c r="J63" s="153">
        <f>J120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117</v>
      </c>
      <c r="E64" s="151"/>
      <c r="F64" s="151"/>
      <c r="G64" s="151"/>
      <c r="H64" s="151"/>
      <c r="I64" s="152"/>
      <c r="J64" s="153">
        <f>J129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119</v>
      </c>
      <c r="E65" s="151"/>
      <c r="F65" s="151"/>
      <c r="G65" s="151"/>
      <c r="H65" s="151"/>
      <c r="I65" s="152"/>
      <c r="J65" s="153">
        <f>J136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9"/>
      <c r="C66" s="10"/>
      <c r="D66" s="150" t="s">
        <v>121</v>
      </c>
      <c r="E66" s="151"/>
      <c r="F66" s="151"/>
      <c r="G66" s="151"/>
      <c r="H66" s="151"/>
      <c r="I66" s="152"/>
      <c r="J66" s="153">
        <f>J141</f>
        <v>0</v>
      </c>
      <c r="K66" s="10"/>
      <c r="L66" s="14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44"/>
      <c r="C67" s="9"/>
      <c r="D67" s="145" t="s">
        <v>124</v>
      </c>
      <c r="E67" s="146"/>
      <c r="F67" s="146"/>
      <c r="G67" s="146"/>
      <c r="H67" s="146"/>
      <c r="I67" s="147"/>
      <c r="J67" s="148">
        <f>J143</f>
        <v>0</v>
      </c>
      <c r="K67" s="9"/>
      <c r="L67" s="14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49"/>
      <c r="C68" s="10"/>
      <c r="D68" s="150" t="s">
        <v>125</v>
      </c>
      <c r="E68" s="151"/>
      <c r="F68" s="151"/>
      <c r="G68" s="151"/>
      <c r="H68" s="151"/>
      <c r="I68" s="152"/>
      <c r="J68" s="153">
        <f>J144</f>
        <v>0</v>
      </c>
      <c r="K68" s="10"/>
      <c r="L68" s="14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38"/>
      <c r="D69" s="38"/>
      <c r="E69" s="38"/>
      <c r="F69" s="38"/>
      <c r="G69" s="38"/>
      <c r="H69" s="38"/>
      <c r="I69" s="118"/>
      <c r="J69" s="38"/>
      <c r="K69" s="38"/>
      <c r="L69" s="11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5"/>
      <c r="C70" s="56"/>
      <c r="D70" s="56"/>
      <c r="E70" s="56"/>
      <c r="F70" s="56"/>
      <c r="G70" s="56"/>
      <c r="H70" s="56"/>
      <c r="I70" s="138"/>
      <c r="J70" s="56"/>
      <c r="K70" s="56"/>
      <c r="L70" s="119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57"/>
      <c r="C74" s="58"/>
      <c r="D74" s="58"/>
      <c r="E74" s="58"/>
      <c r="F74" s="58"/>
      <c r="G74" s="58"/>
      <c r="H74" s="58"/>
      <c r="I74" s="139"/>
      <c r="J74" s="58"/>
      <c r="K74" s="58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126</v>
      </c>
      <c r="D75" s="38"/>
      <c r="E75" s="38"/>
      <c r="F75" s="38"/>
      <c r="G75" s="38"/>
      <c r="H75" s="38"/>
      <c r="I75" s="118"/>
      <c r="J75" s="38"/>
      <c r="K75" s="38"/>
      <c r="L75" s="11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38"/>
      <c r="D76" s="38"/>
      <c r="E76" s="38"/>
      <c r="F76" s="38"/>
      <c r="G76" s="38"/>
      <c r="H76" s="38"/>
      <c r="I76" s="118"/>
      <c r="J76" s="38"/>
      <c r="K76" s="38"/>
      <c r="L76" s="11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17</v>
      </c>
      <c r="D77" s="38"/>
      <c r="E77" s="38"/>
      <c r="F77" s="38"/>
      <c r="G77" s="38"/>
      <c r="H77" s="38"/>
      <c r="I77" s="118"/>
      <c r="J77" s="38"/>
      <c r="K77" s="3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38"/>
      <c r="D78" s="38"/>
      <c r="E78" s="117" t="str">
        <f>E7</f>
        <v>Parkoviště P+R Na Podole, Beroun</v>
      </c>
      <c r="F78" s="32"/>
      <c r="G78" s="32"/>
      <c r="H78" s="32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107</v>
      </c>
      <c r="D79" s="38"/>
      <c r="E79" s="38"/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38"/>
      <c r="D80" s="38"/>
      <c r="E80" s="62" t="str">
        <f>E9</f>
        <v>SO 103 - Chodník</v>
      </c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38"/>
      <c r="D81" s="38"/>
      <c r="E81" s="38"/>
      <c r="F81" s="38"/>
      <c r="G81" s="38"/>
      <c r="H81" s="38"/>
      <c r="I81" s="118"/>
      <c r="J81" s="38"/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21</v>
      </c>
      <c r="D82" s="38"/>
      <c r="E82" s="38"/>
      <c r="F82" s="27" t="str">
        <f>F12</f>
        <v>Beroun</v>
      </c>
      <c r="G82" s="38"/>
      <c r="H82" s="38"/>
      <c r="I82" s="120" t="s">
        <v>23</v>
      </c>
      <c r="J82" s="64" t="str">
        <f>IF(J12="","",J12)</f>
        <v>10. 7. 2019</v>
      </c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18"/>
      <c r="J83" s="38"/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40.05" customHeight="1">
      <c r="A84" s="38"/>
      <c r="B84" s="39"/>
      <c r="C84" s="32" t="s">
        <v>25</v>
      </c>
      <c r="D84" s="38"/>
      <c r="E84" s="38"/>
      <c r="F84" s="27" t="str">
        <f>E15</f>
        <v>Město Beroun, Husovo nám. 68, 266 01 Beroun</v>
      </c>
      <c r="G84" s="38"/>
      <c r="H84" s="38"/>
      <c r="I84" s="120" t="s">
        <v>32</v>
      </c>
      <c r="J84" s="36" t="str">
        <f>E21</f>
        <v>Ing. arch. Martin Jirovský, Ph. D., MBA</v>
      </c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30</v>
      </c>
      <c r="D85" s="38"/>
      <c r="E85" s="38"/>
      <c r="F85" s="27" t="str">
        <f>IF(E18="","",E18)</f>
        <v>Vyplň údaj</v>
      </c>
      <c r="G85" s="38"/>
      <c r="H85" s="38"/>
      <c r="I85" s="120" t="s">
        <v>36</v>
      </c>
      <c r="J85" s="36" t="str">
        <f>E24</f>
        <v>Ing. Hana Frčková</v>
      </c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38"/>
      <c r="D86" s="38"/>
      <c r="E86" s="38"/>
      <c r="F86" s="38"/>
      <c r="G86" s="38"/>
      <c r="H86" s="38"/>
      <c r="I86" s="118"/>
      <c r="J86" s="38"/>
      <c r="K86" s="38"/>
      <c r="L86" s="11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54"/>
      <c r="B87" s="155"/>
      <c r="C87" s="156" t="s">
        <v>127</v>
      </c>
      <c r="D87" s="157" t="s">
        <v>60</v>
      </c>
      <c r="E87" s="157" t="s">
        <v>56</v>
      </c>
      <c r="F87" s="157" t="s">
        <v>57</v>
      </c>
      <c r="G87" s="157" t="s">
        <v>128</v>
      </c>
      <c r="H87" s="157" t="s">
        <v>129</v>
      </c>
      <c r="I87" s="158" t="s">
        <v>130</v>
      </c>
      <c r="J87" s="157" t="s">
        <v>112</v>
      </c>
      <c r="K87" s="159" t="s">
        <v>131</v>
      </c>
      <c r="L87" s="160"/>
      <c r="M87" s="80" t="s">
        <v>3</v>
      </c>
      <c r="N87" s="81" t="s">
        <v>45</v>
      </c>
      <c r="O87" s="81" t="s">
        <v>132</v>
      </c>
      <c r="P87" s="81" t="s">
        <v>133</v>
      </c>
      <c r="Q87" s="81" t="s">
        <v>134</v>
      </c>
      <c r="R87" s="81" t="s">
        <v>135</v>
      </c>
      <c r="S87" s="81" t="s">
        <v>136</v>
      </c>
      <c r="T87" s="82" t="s">
        <v>137</v>
      </c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</row>
    <row r="88" s="2" customFormat="1" ht="22.8" customHeight="1">
      <c r="A88" s="38"/>
      <c r="B88" s="39"/>
      <c r="C88" s="87" t="s">
        <v>138</v>
      </c>
      <c r="D88" s="38"/>
      <c r="E88" s="38"/>
      <c r="F88" s="38"/>
      <c r="G88" s="38"/>
      <c r="H88" s="38"/>
      <c r="I88" s="118"/>
      <c r="J88" s="161">
        <f>BK88</f>
        <v>0</v>
      </c>
      <c r="K88" s="38"/>
      <c r="L88" s="39"/>
      <c r="M88" s="83"/>
      <c r="N88" s="68"/>
      <c r="O88" s="84"/>
      <c r="P88" s="162">
        <f>P89+P143</f>
        <v>0</v>
      </c>
      <c r="Q88" s="84"/>
      <c r="R88" s="162">
        <f>R89+R143</f>
        <v>123.14770039999999</v>
      </c>
      <c r="S88" s="84"/>
      <c r="T88" s="163">
        <f>T89+T143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9" t="s">
        <v>74</v>
      </c>
      <c r="AU88" s="19" t="s">
        <v>113</v>
      </c>
      <c r="BK88" s="164">
        <f>BK89+BK143</f>
        <v>0</v>
      </c>
    </row>
    <row r="89" s="12" customFormat="1" ht="25.92" customHeight="1">
      <c r="A89" s="12"/>
      <c r="B89" s="165"/>
      <c r="C89" s="12"/>
      <c r="D89" s="166" t="s">
        <v>74</v>
      </c>
      <c r="E89" s="167" t="s">
        <v>139</v>
      </c>
      <c r="F89" s="167" t="s">
        <v>140</v>
      </c>
      <c r="G89" s="12"/>
      <c r="H89" s="12"/>
      <c r="I89" s="168"/>
      <c r="J89" s="169">
        <f>BK89</f>
        <v>0</v>
      </c>
      <c r="K89" s="12"/>
      <c r="L89" s="165"/>
      <c r="M89" s="170"/>
      <c r="N89" s="171"/>
      <c r="O89" s="171"/>
      <c r="P89" s="172">
        <f>P90+P113+P120+P129+P136+P141</f>
        <v>0</v>
      </c>
      <c r="Q89" s="171"/>
      <c r="R89" s="172">
        <f>R90+R113+R120+R129+R136+R141</f>
        <v>123.14770039999999</v>
      </c>
      <c r="S89" s="171"/>
      <c r="T89" s="173">
        <f>T90+T113+T120+T129+T136+T141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6" t="s">
        <v>83</v>
      </c>
      <c r="AT89" s="174" t="s">
        <v>74</v>
      </c>
      <c r="AU89" s="174" t="s">
        <v>75</v>
      </c>
      <c r="AY89" s="166" t="s">
        <v>141</v>
      </c>
      <c r="BK89" s="175">
        <f>BK90+BK113+BK120+BK129+BK136+BK141</f>
        <v>0</v>
      </c>
    </row>
    <row r="90" s="12" customFormat="1" ht="22.8" customHeight="1">
      <c r="A90" s="12"/>
      <c r="B90" s="165"/>
      <c r="C90" s="12"/>
      <c r="D90" s="166" t="s">
        <v>74</v>
      </c>
      <c r="E90" s="176" t="s">
        <v>83</v>
      </c>
      <c r="F90" s="176" t="s">
        <v>142</v>
      </c>
      <c r="G90" s="12"/>
      <c r="H90" s="12"/>
      <c r="I90" s="168"/>
      <c r="J90" s="177">
        <f>BK90</f>
        <v>0</v>
      </c>
      <c r="K90" s="12"/>
      <c r="L90" s="165"/>
      <c r="M90" s="170"/>
      <c r="N90" s="171"/>
      <c r="O90" s="171"/>
      <c r="P90" s="172">
        <f>SUM(P91:P112)</f>
        <v>0</v>
      </c>
      <c r="Q90" s="171"/>
      <c r="R90" s="172">
        <f>SUM(R91:R112)</f>
        <v>0</v>
      </c>
      <c r="S90" s="171"/>
      <c r="T90" s="173">
        <f>SUM(T91:T112)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6" t="s">
        <v>83</v>
      </c>
      <c r="AT90" s="174" t="s">
        <v>74</v>
      </c>
      <c r="AU90" s="174" t="s">
        <v>83</v>
      </c>
      <c r="AY90" s="166" t="s">
        <v>141</v>
      </c>
      <c r="BK90" s="175">
        <f>SUM(BK91:BK112)</f>
        <v>0</v>
      </c>
    </row>
    <row r="91" s="2" customFormat="1" ht="21.75" customHeight="1">
      <c r="A91" s="38"/>
      <c r="B91" s="178"/>
      <c r="C91" s="179" t="s">
        <v>83</v>
      </c>
      <c r="D91" s="179" t="s">
        <v>143</v>
      </c>
      <c r="E91" s="180" t="s">
        <v>535</v>
      </c>
      <c r="F91" s="181" t="s">
        <v>536</v>
      </c>
      <c r="G91" s="182" t="s">
        <v>161</v>
      </c>
      <c r="H91" s="183">
        <v>51</v>
      </c>
      <c r="I91" s="184"/>
      <c r="J91" s="185">
        <f>ROUND(I91*H91,2)</f>
        <v>0</v>
      </c>
      <c r="K91" s="181" t="s">
        <v>147</v>
      </c>
      <c r="L91" s="39"/>
      <c r="M91" s="186" t="s">
        <v>3</v>
      </c>
      <c r="N91" s="187" t="s">
        <v>46</v>
      </c>
      <c r="O91" s="7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0" t="s">
        <v>148</v>
      </c>
      <c r="AT91" s="190" t="s">
        <v>143</v>
      </c>
      <c r="AU91" s="190" t="s">
        <v>85</v>
      </c>
      <c r="AY91" s="19" t="s">
        <v>141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19" t="s">
        <v>83</v>
      </c>
      <c r="BK91" s="191">
        <f>ROUND(I91*H91,2)</f>
        <v>0</v>
      </c>
      <c r="BL91" s="19" t="s">
        <v>148</v>
      </c>
      <c r="BM91" s="190" t="s">
        <v>537</v>
      </c>
    </row>
    <row r="92" s="13" customFormat="1">
      <c r="A92" s="13"/>
      <c r="B92" s="192"/>
      <c r="C92" s="13"/>
      <c r="D92" s="193" t="s">
        <v>150</v>
      </c>
      <c r="E92" s="194" t="s">
        <v>3</v>
      </c>
      <c r="F92" s="195" t="s">
        <v>538</v>
      </c>
      <c r="G92" s="13"/>
      <c r="H92" s="194" t="s">
        <v>3</v>
      </c>
      <c r="I92" s="196"/>
      <c r="J92" s="13"/>
      <c r="K92" s="13"/>
      <c r="L92" s="192"/>
      <c r="M92" s="197"/>
      <c r="N92" s="198"/>
      <c r="O92" s="198"/>
      <c r="P92" s="198"/>
      <c r="Q92" s="198"/>
      <c r="R92" s="198"/>
      <c r="S92" s="198"/>
      <c r="T92" s="199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194" t="s">
        <v>150</v>
      </c>
      <c r="AU92" s="194" t="s">
        <v>85</v>
      </c>
      <c r="AV92" s="13" t="s">
        <v>83</v>
      </c>
      <c r="AW92" s="13" t="s">
        <v>35</v>
      </c>
      <c r="AX92" s="13" t="s">
        <v>75</v>
      </c>
      <c r="AY92" s="194" t="s">
        <v>141</v>
      </c>
    </row>
    <row r="93" s="14" customFormat="1">
      <c r="A93" s="14"/>
      <c r="B93" s="200"/>
      <c r="C93" s="14"/>
      <c r="D93" s="193" t="s">
        <v>150</v>
      </c>
      <c r="E93" s="201" t="s">
        <v>3</v>
      </c>
      <c r="F93" s="202" t="s">
        <v>539</v>
      </c>
      <c r="G93" s="14"/>
      <c r="H93" s="203">
        <v>51</v>
      </c>
      <c r="I93" s="204"/>
      <c r="J93" s="14"/>
      <c r="K93" s="14"/>
      <c r="L93" s="200"/>
      <c r="M93" s="205"/>
      <c r="N93" s="206"/>
      <c r="O93" s="206"/>
      <c r="P93" s="206"/>
      <c r="Q93" s="206"/>
      <c r="R93" s="206"/>
      <c r="S93" s="206"/>
      <c r="T93" s="207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01" t="s">
        <v>150</v>
      </c>
      <c r="AU93" s="201" t="s">
        <v>85</v>
      </c>
      <c r="AV93" s="14" t="s">
        <v>85</v>
      </c>
      <c r="AW93" s="14" t="s">
        <v>35</v>
      </c>
      <c r="AX93" s="14" t="s">
        <v>75</v>
      </c>
      <c r="AY93" s="201" t="s">
        <v>141</v>
      </c>
    </row>
    <row r="94" s="15" customFormat="1">
      <c r="A94" s="15"/>
      <c r="B94" s="208"/>
      <c r="C94" s="15"/>
      <c r="D94" s="193" t="s">
        <v>150</v>
      </c>
      <c r="E94" s="209" t="s">
        <v>3</v>
      </c>
      <c r="F94" s="210" t="s">
        <v>153</v>
      </c>
      <c r="G94" s="15"/>
      <c r="H94" s="211">
        <v>51</v>
      </c>
      <c r="I94" s="212"/>
      <c r="J94" s="15"/>
      <c r="K94" s="15"/>
      <c r="L94" s="208"/>
      <c r="M94" s="213"/>
      <c r="N94" s="214"/>
      <c r="O94" s="214"/>
      <c r="P94" s="214"/>
      <c r="Q94" s="214"/>
      <c r="R94" s="214"/>
      <c r="S94" s="214"/>
      <c r="T94" s="2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09" t="s">
        <v>150</v>
      </c>
      <c r="AU94" s="209" t="s">
        <v>85</v>
      </c>
      <c r="AV94" s="15" t="s">
        <v>148</v>
      </c>
      <c r="AW94" s="15" t="s">
        <v>35</v>
      </c>
      <c r="AX94" s="15" t="s">
        <v>83</v>
      </c>
      <c r="AY94" s="209" t="s">
        <v>141</v>
      </c>
    </row>
    <row r="95" s="2" customFormat="1" ht="21.75" customHeight="1">
      <c r="A95" s="38"/>
      <c r="B95" s="178"/>
      <c r="C95" s="179" t="s">
        <v>85</v>
      </c>
      <c r="D95" s="179" t="s">
        <v>143</v>
      </c>
      <c r="E95" s="180" t="s">
        <v>540</v>
      </c>
      <c r="F95" s="181" t="s">
        <v>541</v>
      </c>
      <c r="G95" s="182" t="s">
        <v>161</v>
      </c>
      <c r="H95" s="183">
        <v>9.6799999999999997</v>
      </c>
      <c r="I95" s="184"/>
      <c r="J95" s="185">
        <f>ROUND(I95*H95,2)</f>
        <v>0</v>
      </c>
      <c r="K95" s="181" t="s">
        <v>147</v>
      </c>
      <c r="L95" s="39"/>
      <c r="M95" s="186" t="s">
        <v>3</v>
      </c>
      <c r="N95" s="187" t="s">
        <v>46</v>
      </c>
      <c r="O95" s="7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90" t="s">
        <v>148</v>
      </c>
      <c r="AT95" s="190" t="s">
        <v>143</v>
      </c>
      <c r="AU95" s="190" t="s">
        <v>85</v>
      </c>
      <c r="AY95" s="19" t="s">
        <v>141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19" t="s">
        <v>83</v>
      </c>
      <c r="BK95" s="191">
        <f>ROUND(I95*H95,2)</f>
        <v>0</v>
      </c>
      <c r="BL95" s="19" t="s">
        <v>148</v>
      </c>
      <c r="BM95" s="190" t="s">
        <v>542</v>
      </c>
    </row>
    <row r="96" s="14" customFormat="1">
      <c r="A96" s="14"/>
      <c r="B96" s="200"/>
      <c r="C96" s="14"/>
      <c r="D96" s="193" t="s">
        <v>150</v>
      </c>
      <c r="E96" s="201" t="s">
        <v>3</v>
      </c>
      <c r="F96" s="202" t="s">
        <v>543</v>
      </c>
      <c r="G96" s="14"/>
      <c r="H96" s="203">
        <v>9.6799999999999997</v>
      </c>
      <c r="I96" s="204"/>
      <c r="J96" s="14"/>
      <c r="K96" s="14"/>
      <c r="L96" s="200"/>
      <c r="M96" s="205"/>
      <c r="N96" s="206"/>
      <c r="O96" s="206"/>
      <c r="P96" s="206"/>
      <c r="Q96" s="206"/>
      <c r="R96" s="206"/>
      <c r="S96" s="206"/>
      <c r="T96" s="20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1" t="s">
        <v>150</v>
      </c>
      <c r="AU96" s="201" t="s">
        <v>85</v>
      </c>
      <c r="AV96" s="14" t="s">
        <v>85</v>
      </c>
      <c r="AW96" s="14" t="s">
        <v>35</v>
      </c>
      <c r="AX96" s="14" t="s">
        <v>75</v>
      </c>
      <c r="AY96" s="201" t="s">
        <v>141</v>
      </c>
    </row>
    <row r="97" s="15" customFormat="1">
      <c r="A97" s="15"/>
      <c r="B97" s="208"/>
      <c r="C97" s="15"/>
      <c r="D97" s="193" t="s">
        <v>150</v>
      </c>
      <c r="E97" s="209" t="s">
        <v>3</v>
      </c>
      <c r="F97" s="210" t="s">
        <v>153</v>
      </c>
      <c r="G97" s="15"/>
      <c r="H97" s="211">
        <v>9.6799999999999997</v>
      </c>
      <c r="I97" s="212"/>
      <c r="J97" s="15"/>
      <c r="K97" s="15"/>
      <c r="L97" s="208"/>
      <c r="M97" s="213"/>
      <c r="N97" s="214"/>
      <c r="O97" s="214"/>
      <c r="P97" s="214"/>
      <c r="Q97" s="214"/>
      <c r="R97" s="214"/>
      <c r="S97" s="214"/>
      <c r="T97" s="2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09" t="s">
        <v>150</v>
      </c>
      <c r="AU97" s="209" t="s">
        <v>85</v>
      </c>
      <c r="AV97" s="15" t="s">
        <v>148</v>
      </c>
      <c r="AW97" s="15" t="s">
        <v>35</v>
      </c>
      <c r="AX97" s="15" t="s">
        <v>83</v>
      </c>
      <c r="AY97" s="209" t="s">
        <v>141</v>
      </c>
    </row>
    <row r="98" s="2" customFormat="1" ht="21.75" customHeight="1">
      <c r="A98" s="38"/>
      <c r="B98" s="178"/>
      <c r="C98" s="179" t="s">
        <v>158</v>
      </c>
      <c r="D98" s="179" t="s">
        <v>143</v>
      </c>
      <c r="E98" s="180" t="s">
        <v>173</v>
      </c>
      <c r="F98" s="181" t="s">
        <v>174</v>
      </c>
      <c r="G98" s="182" t="s">
        <v>161</v>
      </c>
      <c r="H98" s="183">
        <v>9.6799999999999997</v>
      </c>
      <c r="I98" s="184"/>
      <c r="J98" s="185">
        <f>ROUND(I98*H98,2)</f>
        <v>0</v>
      </c>
      <c r="K98" s="181" t="s">
        <v>147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148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544</v>
      </c>
    </row>
    <row r="99" s="2" customFormat="1" ht="21.75" customHeight="1">
      <c r="A99" s="38"/>
      <c r="B99" s="178"/>
      <c r="C99" s="179" t="s">
        <v>148</v>
      </c>
      <c r="D99" s="179" t="s">
        <v>143</v>
      </c>
      <c r="E99" s="180" t="s">
        <v>177</v>
      </c>
      <c r="F99" s="181" t="s">
        <v>178</v>
      </c>
      <c r="G99" s="182" t="s">
        <v>161</v>
      </c>
      <c r="H99" s="183">
        <v>9.6799999999999997</v>
      </c>
      <c r="I99" s="184"/>
      <c r="J99" s="185">
        <f>ROUND(I99*H99,2)</f>
        <v>0</v>
      </c>
      <c r="K99" s="181" t="s">
        <v>147</v>
      </c>
      <c r="L99" s="39"/>
      <c r="M99" s="186" t="s">
        <v>3</v>
      </c>
      <c r="N99" s="187" t="s">
        <v>46</v>
      </c>
      <c r="O99" s="72"/>
      <c r="P99" s="188">
        <f>O99*H99</f>
        <v>0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90" t="s">
        <v>148</v>
      </c>
      <c r="AT99" s="190" t="s">
        <v>143</v>
      </c>
      <c r="AU99" s="190" t="s">
        <v>85</v>
      </c>
      <c r="AY99" s="19" t="s">
        <v>141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19" t="s">
        <v>83</v>
      </c>
      <c r="BK99" s="191">
        <f>ROUND(I99*H99,2)</f>
        <v>0</v>
      </c>
      <c r="BL99" s="19" t="s">
        <v>148</v>
      </c>
      <c r="BM99" s="190" t="s">
        <v>545</v>
      </c>
    </row>
    <row r="100" s="2" customFormat="1" ht="21.75" customHeight="1">
      <c r="A100" s="38"/>
      <c r="B100" s="178"/>
      <c r="C100" s="179" t="s">
        <v>172</v>
      </c>
      <c r="D100" s="179" t="s">
        <v>143</v>
      </c>
      <c r="E100" s="180" t="s">
        <v>189</v>
      </c>
      <c r="F100" s="181" t="s">
        <v>190</v>
      </c>
      <c r="G100" s="182" t="s">
        <v>161</v>
      </c>
      <c r="H100" s="183">
        <v>123.148</v>
      </c>
      <c r="I100" s="184"/>
      <c r="J100" s="185">
        <f>ROUND(I100*H100,2)</f>
        <v>0</v>
      </c>
      <c r="K100" s="181" t="s">
        <v>147</v>
      </c>
      <c r="L100" s="39"/>
      <c r="M100" s="186" t="s">
        <v>3</v>
      </c>
      <c r="N100" s="187" t="s">
        <v>46</v>
      </c>
      <c r="O100" s="72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0" t="s">
        <v>148</v>
      </c>
      <c r="AT100" s="190" t="s">
        <v>143</v>
      </c>
      <c r="AU100" s="190" t="s">
        <v>85</v>
      </c>
      <c r="AY100" s="19" t="s">
        <v>141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9" t="s">
        <v>83</v>
      </c>
      <c r="BK100" s="191">
        <f>ROUND(I100*H100,2)</f>
        <v>0</v>
      </c>
      <c r="BL100" s="19" t="s">
        <v>148</v>
      </c>
      <c r="BM100" s="190" t="s">
        <v>546</v>
      </c>
    </row>
    <row r="101" s="2" customFormat="1" ht="21.75" customHeight="1">
      <c r="A101" s="38"/>
      <c r="B101" s="178"/>
      <c r="C101" s="179" t="s">
        <v>176</v>
      </c>
      <c r="D101" s="179" t="s">
        <v>143</v>
      </c>
      <c r="E101" s="180" t="s">
        <v>193</v>
      </c>
      <c r="F101" s="181" t="s">
        <v>194</v>
      </c>
      <c r="G101" s="182" t="s">
        <v>161</v>
      </c>
      <c r="H101" s="183">
        <v>123.148</v>
      </c>
      <c r="I101" s="184"/>
      <c r="J101" s="185">
        <f>ROUND(I101*H101,2)</f>
        <v>0</v>
      </c>
      <c r="K101" s="181" t="s">
        <v>147</v>
      </c>
      <c r="L101" s="39"/>
      <c r="M101" s="186" t="s">
        <v>3</v>
      </c>
      <c r="N101" s="187" t="s">
        <v>46</v>
      </c>
      <c r="O101" s="7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90" t="s">
        <v>148</v>
      </c>
      <c r="AT101" s="190" t="s">
        <v>143</v>
      </c>
      <c r="AU101" s="190" t="s">
        <v>85</v>
      </c>
      <c r="AY101" s="19" t="s">
        <v>141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19" t="s">
        <v>83</v>
      </c>
      <c r="BK101" s="191">
        <f>ROUND(I101*H101,2)</f>
        <v>0</v>
      </c>
      <c r="BL101" s="19" t="s">
        <v>148</v>
      </c>
      <c r="BM101" s="190" t="s">
        <v>547</v>
      </c>
    </row>
    <row r="102" s="2" customFormat="1" ht="21.75" customHeight="1">
      <c r="A102" s="38"/>
      <c r="B102" s="178"/>
      <c r="C102" s="179" t="s">
        <v>180</v>
      </c>
      <c r="D102" s="179" t="s">
        <v>143</v>
      </c>
      <c r="E102" s="180" t="s">
        <v>201</v>
      </c>
      <c r="F102" s="181" t="s">
        <v>202</v>
      </c>
      <c r="G102" s="182" t="s">
        <v>203</v>
      </c>
      <c r="H102" s="183">
        <v>160.09200000000001</v>
      </c>
      <c r="I102" s="184"/>
      <c r="J102" s="185">
        <f>ROUND(I102*H102,2)</f>
        <v>0</v>
      </c>
      <c r="K102" s="181" t="s">
        <v>147</v>
      </c>
      <c r="L102" s="39"/>
      <c r="M102" s="186" t="s">
        <v>3</v>
      </c>
      <c r="N102" s="187" t="s">
        <v>46</v>
      </c>
      <c r="O102" s="72"/>
      <c r="P102" s="188">
        <f>O102*H102</f>
        <v>0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90" t="s">
        <v>148</v>
      </c>
      <c r="AT102" s="190" t="s">
        <v>143</v>
      </c>
      <c r="AU102" s="190" t="s">
        <v>85</v>
      </c>
      <c r="AY102" s="19" t="s">
        <v>141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19" t="s">
        <v>83</v>
      </c>
      <c r="BK102" s="191">
        <f>ROUND(I102*H102,2)</f>
        <v>0</v>
      </c>
      <c r="BL102" s="19" t="s">
        <v>148</v>
      </c>
      <c r="BM102" s="190" t="s">
        <v>548</v>
      </c>
    </row>
    <row r="103" s="14" customFormat="1">
      <c r="A103" s="14"/>
      <c r="B103" s="200"/>
      <c r="C103" s="14"/>
      <c r="D103" s="193" t="s">
        <v>150</v>
      </c>
      <c r="E103" s="201" t="s">
        <v>3</v>
      </c>
      <c r="F103" s="202" t="s">
        <v>549</v>
      </c>
      <c r="G103" s="14"/>
      <c r="H103" s="203">
        <v>160.09200000000001</v>
      </c>
      <c r="I103" s="204"/>
      <c r="J103" s="14"/>
      <c r="K103" s="14"/>
      <c r="L103" s="200"/>
      <c r="M103" s="205"/>
      <c r="N103" s="206"/>
      <c r="O103" s="206"/>
      <c r="P103" s="206"/>
      <c r="Q103" s="206"/>
      <c r="R103" s="206"/>
      <c r="S103" s="206"/>
      <c r="T103" s="20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01" t="s">
        <v>150</v>
      </c>
      <c r="AU103" s="201" t="s">
        <v>85</v>
      </c>
      <c r="AV103" s="14" t="s">
        <v>85</v>
      </c>
      <c r="AW103" s="14" t="s">
        <v>35</v>
      </c>
      <c r="AX103" s="14" t="s">
        <v>83</v>
      </c>
      <c r="AY103" s="201" t="s">
        <v>141</v>
      </c>
    </row>
    <row r="104" s="2" customFormat="1" ht="21.75" customHeight="1">
      <c r="A104" s="38"/>
      <c r="B104" s="178"/>
      <c r="C104" s="179" t="s">
        <v>188</v>
      </c>
      <c r="D104" s="179" t="s">
        <v>143</v>
      </c>
      <c r="E104" s="180" t="s">
        <v>207</v>
      </c>
      <c r="F104" s="181" t="s">
        <v>208</v>
      </c>
      <c r="G104" s="182" t="s">
        <v>161</v>
      </c>
      <c r="H104" s="183">
        <v>10.199999999999999</v>
      </c>
      <c r="I104" s="184"/>
      <c r="J104" s="185">
        <f>ROUND(I104*H104,2)</f>
        <v>0</v>
      </c>
      <c r="K104" s="181" t="s">
        <v>147</v>
      </c>
      <c r="L104" s="39"/>
      <c r="M104" s="186" t="s">
        <v>3</v>
      </c>
      <c r="N104" s="187" t="s">
        <v>46</v>
      </c>
      <c r="O104" s="72"/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90" t="s">
        <v>148</v>
      </c>
      <c r="AT104" s="190" t="s">
        <v>143</v>
      </c>
      <c r="AU104" s="190" t="s">
        <v>85</v>
      </c>
      <c r="AY104" s="19" t="s">
        <v>141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9" t="s">
        <v>83</v>
      </c>
      <c r="BK104" s="191">
        <f>ROUND(I104*H104,2)</f>
        <v>0</v>
      </c>
      <c r="BL104" s="19" t="s">
        <v>148</v>
      </c>
      <c r="BM104" s="190" t="s">
        <v>550</v>
      </c>
    </row>
    <row r="105" s="2" customFormat="1" ht="21.75" customHeight="1">
      <c r="A105" s="38"/>
      <c r="B105" s="178"/>
      <c r="C105" s="179" t="s">
        <v>192</v>
      </c>
      <c r="D105" s="179" t="s">
        <v>143</v>
      </c>
      <c r="E105" s="180" t="s">
        <v>211</v>
      </c>
      <c r="F105" s="181" t="s">
        <v>212</v>
      </c>
      <c r="G105" s="182" t="s">
        <v>146</v>
      </c>
      <c r="H105" s="183">
        <v>136</v>
      </c>
      <c r="I105" s="184"/>
      <c r="J105" s="185">
        <f>ROUND(I105*H105,2)</f>
        <v>0</v>
      </c>
      <c r="K105" s="181" t="s">
        <v>147</v>
      </c>
      <c r="L105" s="39"/>
      <c r="M105" s="186" t="s">
        <v>3</v>
      </c>
      <c r="N105" s="187" t="s">
        <v>46</v>
      </c>
      <c r="O105" s="72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90" t="s">
        <v>148</v>
      </c>
      <c r="AT105" s="190" t="s">
        <v>143</v>
      </c>
      <c r="AU105" s="190" t="s">
        <v>85</v>
      </c>
      <c r="AY105" s="19" t="s">
        <v>141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19" t="s">
        <v>83</v>
      </c>
      <c r="BK105" s="191">
        <f>ROUND(I105*H105,2)</f>
        <v>0</v>
      </c>
      <c r="BL105" s="19" t="s">
        <v>148</v>
      </c>
      <c r="BM105" s="190" t="s">
        <v>551</v>
      </c>
    </row>
    <row r="106" s="2" customFormat="1" ht="16.5" customHeight="1">
      <c r="A106" s="38"/>
      <c r="B106" s="178"/>
      <c r="C106" s="179" t="s">
        <v>196</v>
      </c>
      <c r="D106" s="179" t="s">
        <v>143</v>
      </c>
      <c r="E106" s="180" t="s">
        <v>215</v>
      </c>
      <c r="F106" s="181" t="s">
        <v>216</v>
      </c>
      <c r="G106" s="182" t="s">
        <v>146</v>
      </c>
      <c r="H106" s="183">
        <v>347.19999999999999</v>
      </c>
      <c r="I106" s="184"/>
      <c r="J106" s="185">
        <f>ROUND(I106*H106,2)</f>
        <v>0</v>
      </c>
      <c r="K106" s="181" t="s">
        <v>147</v>
      </c>
      <c r="L106" s="39"/>
      <c r="M106" s="186" t="s">
        <v>3</v>
      </c>
      <c r="N106" s="187" t="s">
        <v>46</v>
      </c>
      <c r="O106" s="72"/>
      <c r="P106" s="188">
        <f>O106*H106</f>
        <v>0</v>
      </c>
      <c r="Q106" s="188">
        <v>0</v>
      </c>
      <c r="R106" s="188">
        <f>Q106*H106</f>
        <v>0</v>
      </c>
      <c r="S106" s="188">
        <v>0</v>
      </c>
      <c r="T106" s="189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90" t="s">
        <v>148</v>
      </c>
      <c r="AT106" s="190" t="s">
        <v>143</v>
      </c>
      <c r="AU106" s="190" t="s">
        <v>85</v>
      </c>
      <c r="AY106" s="19" t="s">
        <v>141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19" t="s">
        <v>83</v>
      </c>
      <c r="BK106" s="191">
        <f>ROUND(I106*H106,2)</f>
        <v>0</v>
      </c>
      <c r="BL106" s="19" t="s">
        <v>148</v>
      </c>
      <c r="BM106" s="190" t="s">
        <v>552</v>
      </c>
    </row>
    <row r="107" s="2" customFormat="1">
      <c r="A107" s="38"/>
      <c r="B107" s="39"/>
      <c r="C107" s="38"/>
      <c r="D107" s="193" t="s">
        <v>166</v>
      </c>
      <c r="E107" s="38"/>
      <c r="F107" s="216" t="s">
        <v>553</v>
      </c>
      <c r="G107" s="38"/>
      <c r="H107" s="38"/>
      <c r="I107" s="118"/>
      <c r="J107" s="38"/>
      <c r="K107" s="38"/>
      <c r="L107" s="39"/>
      <c r="M107" s="217"/>
      <c r="N107" s="218"/>
      <c r="O107" s="72"/>
      <c r="P107" s="72"/>
      <c r="Q107" s="72"/>
      <c r="R107" s="72"/>
      <c r="S107" s="72"/>
      <c r="T107" s="73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9" t="s">
        <v>166</v>
      </c>
      <c r="AU107" s="19" t="s">
        <v>85</v>
      </c>
    </row>
    <row r="108" s="13" customFormat="1">
      <c r="A108" s="13"/>
      <c r="B108" s="192"/>
      <c r="C108" s="13"/>
      <c r="D108" s="193" t="s">
        <v>150</v>
      </c>
      <c r="E108" s="194" t="s">
        <v>3</v>
      </c>
      <c r="F108" s="195" t="s">
        <v>554</v>
      </c>
      <c r="G108" s="13"/>
      <c r="H108" s="194" t="s">
        <v>3</v>
      </c>
      <c r="I108" s="196"/>
      <c r="J108" s="13"/>
      <c r="K108" s="13"/>
      <c r="L108" s="192"/>
      <c r="M108" s="197"/>
      <c r="N108" s="198"/>
      <c r="O108" s="198"/>
      <c r="P108" s="198"/>
      <c r="Q108" s="198"/>
      <c r="R108" s="198"/>
      <c r="S108" s="198"/>
      <c r="T108" s="19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4" t="s">
        <v>150</v>
      </c>
      <c r="AU108" s="194" t="s">
        <v>85</v>
      </c>
      <c r="AV108" s="13" t="s">
        <v>83</v>
      </c>
      <c r="AW108" s="13" t="s">
        <v>35</v>
      </c>
      <c r="AX108" s="13" t="s">
        <v>75</v>
      </c>
      <c r="AY108" s="194" t="s">
        <v>141</v>
      </c>
    </row>
    <row r="109" s="14" customFormat="1">
      <c r="A109" s="14"/>
      <c r="B109" s="200"/>
      <c r="C109" s="14"/>
      <c r="D109" s="193" t="s">
        <v>150</v>
      </c>
      <c r="E109" s="201" t="s">
        <v>3</v>
      </c>
      <c r="F109" s="202" t="s">
        <v>555</v>
      </c>
      <c r="G109" s="14"/>
      <c r="H109" s="203">
        <v>7.2000000000000002</v>
      </c>
      <c r="I109" s="204"/>
      <c r="J109" s="14"/>
      <c r="K109" s="14"/>
      <c r="L109" s="200"/>
      <c r="M109" s="205"/>
      <c r="N109" s="206"/>
      <c r="O109" s="206"/>
      <c r="P109" s="206"/>
      <c r="Q109" s="206"/>
      <c r="R109" s="206"/>
      <c r="S109" s="206"/>
      <c r="T109" s="20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01" t="s">
        <v>150</v>
      </c>
      <c r="AU109" s="201" t="s">
        <v>85</v>
      </c>
      <c r="AV109" s="14" t="s">
        <v>85</v>
      </c>
      <c r="AW109" s="14" t="s">
        <v>35</v>
      </c>
      <c r="AX109" s="14" t="s">
        <v>75</v>
      </c>
      <c r="AY109" s="201" t="s">
        <v>141</v>
      </c>
    </row>
    <row r="110" s="13" customFormat="1">
      <c r="A110" s="13"/>
      <c r="B110" s="192"/>
      <c r="C110" s="13"/>
      <c r="D110" s="193" t="s">
        <v>150</v>
      </c>
      <c r="E110" s="194" t="s">
        <v>3</v>
      </c>
      <c r="F110" s="195" t="s">
        <v>556</v>
      </c>
      <c r="G110" s="13"/>
      <c r="H110" s="194" t="s">
        <v>3</v>
      </c>
      <c r="I110" s="196"/>
      <c r="J110" s="13"/>
      <c r="K110" s="13"/>
      <c r="L110" s="192"/>
      <c r="M110" s="197"/>
      <c r="N110" s="198"/>
      <c r="O110" s="198"/>
      <c r="P110" s="198"/>
      <c r="Q110" s="198"/>
      <c r="R110" s="198"/>
      <c r="S110" s="198"/>
      <c r="T110" s="19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150</v>
      </c>
      <c r="AU110" s="194" t="s">
        <v>85</v>
      </c>
      <c r="AV110" s="13" t="s">
        <v>83</v>
      </c>
      <c r="AW110" s="13" t="s">
        <v>35</v>
      </c>
      <c r="AX110" s="13" t="s">
        <v>75</v>
      </c>
      <c r="AY110" s="194" t="s">
        <v>141</v>
      </c>
    </row>
    <row r="111" s="14" customFormat="1">
      <c r="A111" s="14"/>
      <c r="B111" s="200"/>
      <c r="C111" s="14"/>
      <c r="D111" s="193" t="s">
        <v>150</v>
      </c>
      <c r="E111" s="201" t="s">
        <v>3</v>
      </c>
      <c r="F111" s="202" t="s">
        <v>557</v>
      </c>
      <c r="G111" s="14"/>
      <c r="H111" s="203">
        <v>340</v>
      </c>
      <c r="I111" s="204"/>
      <c r="J111" s="14"/>
      <c r="K111" s="14"/>
      <c r="L111" s="200"/>
      <c r="M111" s="205"/>
      <c r="N111" s="206"/>
      <c r="O111" s="206"/>
      <c r="P111" s="206"/>
      <c r="Q111" s="206"/>
      <c r="R111" s="206"/>
      <c r="S111" s="206"/>
      <c r="T111" s="20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01" t="s">
        <v>150</v>
      </c>
      <c r="AU111" s="201" t="s">
        <v>85</v>
      </c>
      <c r="AV111" s="14" t="s">
        <v>85</v>
      </c>
      <c r="AW111" s="14" t="s">
        <v>35</v>
      </c>
      <c r="AX111" s="14" t="s">
        <v>75</v>
      </c>
      <c r="AY111" s="201" t="s">
        <v>141</v>
      </c>
    </row>
    <row r="112" s="15" customFormat="1">
      <c r="A112" s="15"/>
      <c r="B112" s="208"/>
      <c r="C112" s="15"/>
      <c r="D112" s="193" t="s">
        <v>150</v>
      </c>
      <c r="E112" s="209" t="s">
        <v>3</v>
      </c>
      <c r="F112" s="210" t="s">
        <v>153</v>
      </c>
      <c r="G112" s="15"/>
      <c r="H112" s="211">
        <v>347.19999999999999</v>
      </c>
      <c r="I112" s="212"/>
      <c r="J112" s="15"/>
      <c r="K112" s="15"/>
      <c r="L112" s="208"/>
      <c r="M112" s="213"/>
      <c r="N112" s="214"/>
      <c r="O112" s="214"/>
      <c r="P112" s="214"/>
      <c r="Q112" s="214"/>
      <c r="R112" s="214"/>
      <c r="S112" s="214"/>
      <c r="T112" s="2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09" t="s">
        <v>150</v>
      </c>
      <c r="AU112" s="209" t="s">
        <v>85</v>
      </c>
      <c r="AV112" s="15" t="s">
        <v>148</v>
      </c>
      <c r="AW112" s="15" t="s">
        <v>35</v>
      </c>
      <c r="AX112" s="15" t="s">
        <v>83</v>
      </c>
      <c r="AY112" s="209" t="s">
        <v>141</v>
      </c>
    </row>
    <row r="113" s="12" customFormat="1" ht="22.8" customHeight="1">
      <c r="A113" s="12"/>
      <c r="B113" s="165"/>
      <c r="C113" s="12"/>
      <c r="D113" s="166" t="s">
        <v>74</v>
      </c>
      <c r="E113" s="176" t="s">
        <v>85</v>
      </c>
      <c r="F113" s="176" t="s">
        <v>218</v>
      </c>
      <c r="G113" s="12"/>
      <c r="H113" s="12"/>
      <c r="I113" s="168"/>
      <c r="J113" s="177">
        <f>BK113</f>
        <v>0</v>
      </c>
      <c r="K113" s="12"/>
      <c r="L113" s="165"/>
      <c r="M113" s="170"/>
      <c r="N113" s="171"/>
      <c r="O113" s="171"/>
      <c r="P113" s="172">
        <f>SUM(P114:P119)</f>
        <v>0</v>
      </c>
      <c r="Q113" s="171"/>
      <c r="R113" s="172">
        <f>SUM(R114:R119)</f>
        <v>0.0026243999999999998</v>
      </c>
      <c r="S113" s="171"/>
      <c r="T113" s="173">
        <f>SUM(T114:T119)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166" t="s">
        <v>83</v>
      </c>
      <c r="AT113" s="174" t="s">
        <v>74</v>
      </c>
      <c r="AU113" s="174" t="s">
        <v>83</v>
      </c>
      <c r="AY113" s="166" t="s">
        <v>141</v>
      </c>
      <c r="BK113" s="175">
        <f>SUM(BK114:BK119)</f>
        <v>0</v>
      </c>
    </row>
    <row r="114" s="2" customFormat="1" ht="21.75" customHeight="1">
      <c r="A114" s="38"/>
      <c r="B114" s="178"/>
      <c r="C114" s="179" t="s">
        <v>200</v>
      </c>
      <c r="D114" s="179" t="s">
        <v>143</v>
      </c>
      <c r="E114" s="180" t="s">
        <v>424</v>
      </c>
      <c r="F114" s="181" t="s">
        <v>425</v>
      </c>
      <c r="G114" s="182" t="s">
        <v>146</v>
      </c>
      <c r="H114" s="183">
        <v>7.2000000000000002</v>
      </c>
      <c r="I114" s="184"/>
      <c r="J114" s="185">
        <f>ROUND(I114*H114,2)</f>
        <v>0</v>
      </c>
      <c r="K114" s="181" t="s">
        <v>147</v>
      </c>
      <c r="L114" s="39"/>
      <c r="M114" s="186" t="s">
        <v>3</v>
      </c>
      <c r="N114" s="187" t="s">
        <v>46</v>
      </c>
      <c r="O114" s="72"/>
      <c r="P114" s="188">
        <f>O114*H114</f>
        <v>0</v>
      </c>
      <c r="Q114" s="188">
        <v>0.00010000000000000001</v>
      </c>
      <c r="R114" s="188">
        <f>Q114*H114</f>
        <v>0.00072000000000000005</v>
      </c>
      <c r="S114" s="188">
        <v>0</v>
      </c>
      <c r="T114" s="189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90" t="s">
        <v>148</v>
      </c>
      <c r="AT114" s="190" t="s">
        <v>143</v>
      </c>
      <c r="AU114" s="190" t="s">
        <v>85</v>
      </c>
      <c r="AY114" s="19" t="s">
        <v>141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19" t="s">
        <v>83</v>
      </c>
      <c r="BK114" s="191">
        <f>ROUND(I114*H114,2)</f>
        <v>0</v>
      </c>
      <c r="BL114" s="19" t="s">
        <v>148</v>
      </c>
      <c r="BM114" s="190" t="s">
        <v>558</v>
      </c>
    </row>
    <row r="115" s="13" customFormat="1">
      <c r="A115" s="13"/>
      <c r="B115" s="192"/>
      <c r="C115" s="13"/>
      <c r="D115" s="193" t="s">
        <v>150</v>
      </c>
      <c r="E115" s="194" t="s">
        <v>3</v>
      </c>
      <c r="F115" s="195" t="s">
        <v>559</v>
      </c>
      <c r="G115" s="13"/>
      <c r="H115" s="194" t="s">
        <v>3</v>
      </c>
      <c r="I115" s="196"/>
      <c r="J115" s="13"/>
      <c r="K115" s="13"/>
      <c r="L115" s="192"/>
      <c r="M115" s="197"/>
      <c r="N115" s="198"/>
      <c r="O115" s="198"/>
      <c r="P115" s="198"/>
      <c r="Q115" s="198"/>
      <c r="R115" s="198"/>
      <c r="S115" s="198"/>
      <c r="T115" s="19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4" t="s">
        <v>150</v>
      </c>
      <c r="AU115" s="194" t="s">
        <v>85</v>
      </c>
      <c r="AV115" s="13" t="s">
        <v>83</v>
      </c>
      <c r="AW115" s="13" t="s">
        <v>35</v>
      </c>
      <c r="AX115" s="13" t="s">
        <v>75</v>
      </c>
      <c r="AY115" s="194" t="s">
        <v>141</v>
      </c>
    </row>
    <row r="116" s="14" customFormat="1">
      <c r="A116" s="14"/>
      <c r="B116" s="200"/>
      <c r="C116" s="14"/>
      <c r="D116" s="193" t="s">
        <v>150</v>
      </c>
      <c r="E116" s="201" t="s">
        <v>3</v>
      </c>
      <c r="F116" s="202" t="s">
        <v>555</v>
      </c>
      <c r="G116" s="14"/>
      <c r="H116" s="203">
        <v>7.2000000000000002</v>
      </c>
      <c r="I116" s="204"/>
      <c r="J116" s="14"/>
      <c r="K116" s="14"/>
      <c r="L116" s="200"/>
      <c r="M116" s="205"/>
      <c r="N116" s="206"/>
      <c r="O116" s="206"/>
      <c r="P116" s="206"/>
      <c r="Q116" s="206"/>
      <c r="R116" s="206"/>
      <c r="S116" s="206"/>
      <c r="T116" s="20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01" t="s">
        <v>150</v>
      </c>
      <c r="AU116" s="201" t="s">
        <v>85</v>
      </c>
      <c r="AV116" s="14" t="s">
        <v>85</v>
      </c>
      <c r="AW116" s="14" t="s">
        <v>35</v>
      </c>
      <c r="AX116" s="14" t="s">
        <v>75</v>
      </c>
      <c r="AY116" s="201" t="s">
        <v>141</v>
      </c>
    </row>
    <row r="117" s="15" customFormat="1">
      <c r="A117" s="15"/>
      <c r="B117" s="208"/>
      <c r="C117" s="15"/>
      <c r="D117" s="193" t="s">
        <v>150</v>
      </c>
      <c r="E117" s="209" t="s">
        <v>3</v>
      </c>
      <c r="F117" s="210" t="s">
        <v>153</v>
      </c>
      <c r="G117" s="15"/>
      <c r="H117" s="211">
        <v>7.2000000000000002</v>
      </c>
      <c r="I117" s="212"/>
      <c r="J117" s="15"/>
      <c r="K117" s="15"/>
      <c r="L117" s="208"/>
      <c r="M117" s="213"/>
      <c r="N117" s="214"/>
      <c r="O117" s="214"/>
      <c r="P117" s="214"/>
      <c r="Q117" s="214"/>
      <c r="R117" s="214"/>
      <c r="S117" s="214"/>
      <c r="T117" s="2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09" t="s">
        <v>150</v>
      </c>
      <c r="AU117" s="209" t="s">
        <v>85</v>
      </c>
      <c r="AV117" s="15" t="s">
        <v>148</v>
      </c>
      <c r="AW117" s="15" t="s">
        <v>35</v>
      </c>
      <c r="AX117" s="15" t="s">
        <v>83</v>
      </c>
      <c r="AY117" s="209" t="s">
        <v>141</v>
      </c>
    </row>
    <row r="118" s="2" customFormat="1" ht="16.5" customHeight="1">
      <c r="A118" s="38"/>
      <c r="B118" s="178"/>
      <c r="C118" s="219" t="s">
        <v>206</v>
      </c>
      <c r="D118" s="219" t="s">
        <v>266</v>
      </c>
      <c r="E118" s="220" t="s">
        <v>560</v>
      </c>
      <c r="F118" s="221" t="s">
        <v>561</v>
      </c>
      <c r="G118" s="222" t="s">
        <v>146</v>
      </c>
      <c r="H118" s="223">
        <v>8.2799999999999994</v>
      </c>
      <c r="I118" s="224"/>
      <c r="J118" s="225">
        <f>ROUND(I118*H118,2)</f>
        <v>0</v>
      </c>
      <c r="K118" s="221" t="s">
        <v>147</v>
      </c>
      <c r="L118" s="226"/>
      <c r="M118" s="227" t="s">
        <v>3</v>
      </c>
      <c r="N118" s="228" t="s">
        <v>46</v>
      </c>
      <c r="O118" s="72"/>
      <c r="P118" s="188">
        <f>O118*H118</f>
        <v>0</v>
      </c>
      <c r="Q118" s="188">
        <v>0.00023000000000000001</v>
      </c>
      <c r="R118" s="188">
        <f>Q118*H118</f>
        <v>0.0019043999999999999</v>
      </c>
      <c r="S118" s="188">
        <v>0</v>
      </c>
      <c r="T118" s="189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90" t="s">
        <v>188</v>
      </c>
      <c r="AT118" s="190" t="s">
        <v>266</v>
      </c>
      <c r="AU118" s="190" t="s">
        <v>85</v>
      </c>
      <c r="AY118" s="19" t="s">
        <v>141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19" t="s">
        <v>83</v>
      </c>
      <c r="BK118" s="191">
        <f>ROUND(I118*H118,2)</f>
        <v>0</v>
      </c>
      <c r="BL118" s="19" t="s">
        <v>148</v>
      </c>
      <c r="BM118" s="190" t="s">
        <v>562</v>
      </c>
    </row>
    <row r="119" s="14" customFormat="1">
      <c r="A119" s="14"/>
      <c r="B119" s="200"/>
      <c r="C119" s="14"/>
      <c r="D119" s="193" t="s">
        <v>150</v>
      </c>
      <c r="E119" s="14"/>
      <c r="F119" s="202" t="s">
        <v>563</v>
      </c>
      <c r="G119" s="14"/>
      <c r="H119" s="203">
        <v>8.2799999999999994</v>
      </c>
      <c r="I119" s="204"/>
      <c r="J119" s="14"/>
      <c r="K119" s="14"/>
      <c r="L119" s="200"/>
      <c r="M119" s="205"/>
      <c r="N119" s="206"/>
      <c r="O119" s="206"/>
      <c r="P119" s="206"/>
      <c r="Q119" s="206"/>
      <c r="R119" s="206"/>
      <c r="S119" s="206"/>
      <c r="T119" s="20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1" t="s">
        <v>150</v>
      </c>
      <c r="AU119" s="201" t="s">
        <v>85</v>
      </c>
      <c r="AV119" s="14" t="s">
        <v>85</v>
      </c>
      <c r="AW119" s="14" t="s">
        <v>4</v>
      </c>
      <c r="AX119" s="14" t="s">
        <v>83</v>
      </c>
      <c r="AY119" s="201" t="s">
        <v>141</v>
      </c>
    </row>
    <row r="120" s="12" customFormat="1" ht="22.8" customHeight="1">
      <c r="A120" s="12"/>
      <c r="B120" s="165"/>
      <c r="C120" s="12"/>
      <c r="D120" s="166" t="s">
        <v>74</v>
      </c>
      <c r="E120" s="176" t="s">
        <v>158</v>
      </c>
      <c r="F120" s="176" t="s">
        <v>564</v>
      </c>
      <c r="G120" s="12"/>
      <c r="H120" s="12"/>
      <c r="I120" s="168"/>
      <c r="J120" s="177">
        <f>BK120</f>
        <v>0</v>
      </c>
      <c r="K120" s="12"/>
      <c r="L120" s="165"/>
      <c r="M120" s="170"/>
      <c r="N120" s="171"/>
      <c r="O120" s="171"/>
      <c r="P120" s="172">
        <f>SUM(P121:P128)</f>
        <v>0</v>
      </c>
      <c r="Q120" s="171"/>
      <c r="R120" s="172">
        <f>SUM(R121:R128)</f>
        <v>22.589075999999999</v>
      </c>
      <c r="S120" s="171"/>
      <c r="T120" s="173">
        <f>SUM(T121:T128)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6" t="s">
        <v>83</v>
      </c>
      <c r="AT120" s="174" t="s">
        <v>74</v>
      </c>
      <c r="AU120" s="174" t="s">
        <v>83</v>
      </c>
      <c r="AY120" s="166" t="s">
        <v>141</v>
      </c>
      <c r="BK120" s="175">
        <f>SUM(BK121:BK128)</f>
        <v>0</v>
      </c>
    </row>
    <row r="121" s="2" customFormat="1" ht="16.5" customHeight="1">
      <c r="A121" s="38"/>
      <c r="B121" s="178"/>
      <c r="C121" s="179" t="s">
        <v>210</v>
      </c>
      <c r="D121" s="179" t="s">
        <v>143</v>
      </c>
      <c r="E121" s="180" t="s">
        <v>565</v>
      </c>
      <c r="F121" s="181" t="s">
        <v>566</v>
      </c>
      <c r="G121" s="182" t="s">
        <v>281</v>
      </c>
      <c r="H121" s="183">
        <v>163.80000000000001</v>
      </c>
      <c r="I121" s="184"/>
      <c r="J121" s="185">
        <f>ROUND(I121*H121,2)</f>
        <v>0</v>
      </c>
      <c r="K121" s="181" t="s">
        <v>147</v>
      </c>
      <c r="L121" s="39"/>
      <c r="M121" s="186" t="s">
        <v>3</v>
      </c>
      <c r="N121" s="187" t="s">
        <v>46</v>
      </c>
      <c r="O121" s="72"/>
      <c r="P121" s="188">
        <f>O121*H121</f>
        <v>0</v>
      </c>
      <c r="Q121" s="188">
        <v>0.067019999999999996</v>
      </c>
      <c r="R121" s="188">
        <f>Q121*H121</f>
        <v>10.977876</v>
      </c>
      <c r="S121" s="188">
        <v>0</v>
      </c>
      <c r="T121" s="189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90" t="s">
        <v>148</v>
      </c>
      <c r="AT121" s="190" t="s">
        <v>143</v>
      </c>
      <c r="AU121" s="190" t="s">
        <v>85</v>
      </c>
      <c r="AY121" s="19" t="s">
        <v>141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19" t="s">
        <v>83</v>
      </c>
      <c r="BK121" s="191">
        <f>ROUND(I121*H121,2)</f>
        <v>0</v>
      </c>
      <c r="BL121" s="19" t="s">
        <v>148</v>
      </c>
      <c r="BM121" s="190" t="s">
        <v>567</v>
      </c>
    </row>
    <row r="122" s="2" customFormat="1">
      <c r="A122" s="38"/>
      <c r="B122" s="39"/>
      <c r="C122" s="38"/>
      <c r="D122" s="193" t="s">
        <v>166</v>
      </c>
      <c r="E122" s="38"/>
      <c r="F122" s="216" t="s">
        <v>568</v>
      </c>
      <c r="G122" s="38"/>
      <c r="H122" s="38"/>
      <c r="I122" s="118"/>
      <c r="J122" s="38"/>
      <c r="K122" s="38"/>
      <c r="L122" s="39"/>
      <c r="M122" s="217"/>
      <c r="N122" s="218"/>
      <c r="O122" s="72"/>
      <c r="P122" s="72"/>
      <c r="Q122" s="72"/>
      <c r="R122" s="72"/>
      <c r="S122" s="72"/>
      <c r="T122" s="73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166</v>
      </c>
      <c r="AU122" s="19" t="s">
        <v>85</v>
      </c>
    </row>
    <row r="123" s="13" customFormat="1">
      <c r="A123" s="13"/>
      <c r="B123" s="192"/>
      <c r="C123" s="13"/>
      <c r="D123" s="193" t="s">
        <v>150</v>
      </c>
      <c r="E123" s="194" t="s">
        <v>3</v>
      </c>
      <c r="F123" s="195" t="s">
        <v>569</v>
      </c>
      <c r="G123" s="13"/>
      <c r="H123" s="194" t="s">
        <v>3</v>
      </c>
      <c r="I123" s="196"/>
      <c r="J123" s="13"/>
      <c r="K123" s="13"/>
      <c r="L123" s="192"/>
      <c r="M123" s="197"/>
      <c r="N123" s="198"/>
      <c r="O123" s="198"/>
      <c r="P123" s="198"/>
      <c r="Q123" s="198"/>
      <c r="R123" s="198"/>
      <c r="S123" s="198"/>
      <c r="T123" s="19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94" t="s">
        <v>150</v>
      </c>
      <c r="AU123" s="194" t="s">
        <v>85</v>
      </c>
      <c r="AV123" s="13" t="s">
        <v>83</v>
      </c>
      <c r="AW123" s="13" t="s">
        <v>35</v>
      </c>
      <c r="AX123" s="13" t="s">
        <v>75</v>
      </c>
      <c r="AY123" s="194" t="s">
        <v>141</v>
      </c>
    </row>
    <row r="124" s="14" customFormat="1">
      <c r="A124" s="14"/>
      <c r="B124" s="200"/>
      <c r="C124" s="14"/>
      <c r="D124" s="193" t="s">
        <v>150</v>
      </c>
      <c r="E124" s="201" t="s">
        <v>3</v>
      </c>
      <c r="F124" s="202" t="s">
        <v>570</v>
      </c>
      <c r="G124" s="14"/>
      <c r="H124" s="203">
        <v>163.80000000000001</v>
      </c>
      <c r="I124" s="204"/>
      <c r="J124" s="14"/>
      <c r="K124" s="14"/>
      <c r="L124" s="200"/>
      <c r="M124" s="205"/>
      <c r="N124" s="206"/>
      <c r="O124" s="206"/>
      <c r="P124" s="206"/>
      <c r="Q124" s="206"/>
      <c r="R124" s="206"/>
      <c r="S124" s="206"/>
      <c r="T124" s="20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01" t="s">
        <v>150</v>
      </c>
      <c r="AU124" s="201" t="s">
        <v>85</v>
      </c>
      <c r="AV124" s="14" t="s">
        <v>85</v>
      </c>
      <c r="AW124" s="14" t="s">
        <v>35</v>
      </c>
      <c r="AX124" s="14" t="s">
        <v>75</v>
      </c>
      <c r="AY124" s="201" t="s">
        <v>141</v>
      </c>
    </row>
    <row r="125" s="15" customFormat="1">
      <c r="A125" s="15"/>
      <c r="B125" s="208"/>
      <c r="C125" s="15"/>
      <c r="D125" s="193" t="s">
        <v>150</v>
      </c>
      <c r="E125" s="209" t="s">
        <v>3</v>
      </c>
      <c r="F125" s="210" t="s">
        <v>153</v>
      </c>
      <c r="G125" s="15"/>
      <c r="H125" s="211">
        <v>163.80000000000001</v>
      </c>
      <c r="I125" s="212"/>
      <c r="J125" s="15"/>
      <c r="K125" s="15"/>
      <c r="L125" s="208"/>
      <c r="M125" s="213"/>
      <c r="N125" s="214"/>
      <c r="O125" s="214"/>
      <c r="P125" s="214"/>
      <c r="Q125" s="214"/>
      <c r="R125" s="214"/>
      <c r="S125" s="214"/>
      <c r="T125" s="2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09" t="s">
        <v>150</v>
      </c>
      <c r="AU125" s="209" t="s">
        <v>85</v>
      </c>
      <c r="AV125" s="15" t="s">
        <v>148</v>
      </c>
      <c r="AW125" s="15" t="s">
        <v>35</v>
      </c>
      <c r="AX125" s="15" t="s">
        <v>83</v>
      </c>
      <c r="AY125" s="209" t="s">
        <v>141</v>
      </c>
    </row>
    <row r="126" s="2" customFormat="1" ht="16.5" customHeight="1">
      <c r="A126" s="38"/>
      <c r="B126" s="178"/>
      <c r="C126" s="219" t="s">
        <v>214</v>
      </c>
      <c r="D126" s="219" t="s">
        <v>266</v>
      </c>
      <c r="E126" s="220" t="s">
        <v>571</v>
      </c>
      <c r="F126" s="221" t="s">
        <v>572</v>
      </c>
      <c r="G126" s="222" t="s">
        <v>281</v>
      </c>
      <c r="H126" s="223">
        <v>967.60000000000002</v>
      </c>
      <c r="I126" s="224"/>
      <c r="J126" s="225">
        <f>ROUND(I126*H126,2)</f>
        <v>0</v>
      </c>
      <c r="K126" s="221" t="s">
        <v>147</v>
      </c>
      <c r="L126" s="226"/>
      <c r="M126" s="227" t="s">
        <v>3</v>
      </c>
      <c r="N126" s="228" t="s">
        <v>46</v>
      </c>
      <c r="O126" s="72"/>
      <c r="P126" s="188">
        <f>O126*H126</f>
        <v>0</v>
      </c>
      <c r="Q126" s="188">
        <v>0.012</v>
      </c>
      <c r="R126" s="188">
        <f>Q126*H126</f>
        <v>11.6112</v>
      </c>
      <c r="S126" s="188">
        <v>0</v>
      </c>
      <c r="T126" s="18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90" t="s">
        <v>188</v>
      </c>
      <c r="AT126" s="190" t="s">
        <v>266</v>
      </c>
      <c r="AU126" s="190" t="s">
        <v>85</v>
      </c>
      <c r="AY126" s="19" t="s">
        <v>141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19" t="s">
        <v>83</v>
      </c>
      <c r="BK126" s="191">
        <f>ROUND(I126*H126,2)</f>
        <v>0</v>
      </c>
      <c r="BL126" s="19" t="s">
        <v>148</v>
      </c>
      <c r="BM126" s="190" t="s">
        <v>573</v>
      </c>
    </row>
    <row r="127" s="2" customFormat="1">
      <c r="A127" s="38"/>
      <c r="B127" s="39"/>
      <c r="C127" s="38"/>
      <c r="D127" s="193" t="s">
        <v>166</v>
      </c>
      <c r="E127" s="38"/>
      <c r="F127" s="216" t="s">
        <v>568</v>
      </c>
      <c r="G127" s="38"/>
      <c r="H127" s="38"/>
      <c r="I127" s="118"/>
      <c r="J127" s="38"/>
      <c r="K127" s="38"/>
      <c r="L127" s="39"/>
      <c r="M127" s="217"/>
      <c r="N127" s="218"/>
      <c r="O127" s="72"/>
      <c r="P127" s="72"/>
      <c r="Q127" s="72"/>
      <c r="R127" s="72"/>
      <c r="S127" s="72"/>
      <c r="T127" s="73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166</v>
      </c>
      <c r="AU127" s="19" t="s">
        <v>85</v>
      </c>
    </row>
    <row r="128" s="14" customFormat="1">
      <c r="A128" s="14"/>
      <c r="B128" s="200"/>
      <c r="C128" s="14"/>
      <c r="D128" s="193" t="s">
        <v>150</v>
      </c>
      <c r="E128" s="14"/>
      <c r="F128" s="202" t="s">
        <v>574</v>
      </c>
      <c r="G128" s="14"/>
      <c r="H128" s="203">
        <v>967.60000000000002</v>
      </c>
      <c r="I128" s="204"/>
      <c r="J128" s="14"/>
      <c r="K128" s="14"/>
      <c r="L128" s="200"/>
      <c r="M128" s="205"/>
      <c r="N128" s="206"/>
      <c r="O128" s="206"/>
      <c r="P128" s="206"/>
      <c r="Q128" s="206"/>
      <c r="R128" s="206"/>
      <c r="S128" s="206"/>
      <c r="T128" s="20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01" t="s">
        <v>150</v>
      </c>
      <c r="AU128" s="201" t="s">
        <v>85</v>
      </c>
      <c r="AV128" s="14" t="s">
        <v>85</v>
      </c>
      <c r="AW128" s="14" t="s">
        <v>4</v>
      </c>
      <c r="AX128" s="14" t="s">
        <v>83</v>
      </c>
      <c r="AY128" s="201" t="s">
        <v>141</v>
      </c>
    </row>
    <row r="129" s="12" customFormat="1" ht="22.8" customHeight="1">
      <c r="A129" s="12"/>
      <c r="B129" s="165"/>
      <c r="C129" s="12"/>
      <c r="D129" s="166" t="s">
        <v>74</v>
      </c>
      <c r="E129" s="176" t="s">
        <v>172</v>
      </c>
      <c r="F129" s="176" t="s">
        <v>224</v>
      </c>
      <c r="G129" s="12"/>
      <c r="H129" s="12"/>
      <c r="I129" s="168"/>
      <c r="J129" s="177">
        <f>BK129</f>
        <v>0</v>
      </c>
      <c r="K129" s="12"/>
      <c r="L129" s="165"/>
      <c r="M129" s="170"/>
      <c r="N129" s="171"/>
      <c r="O129" s="171"/>
      <c r="P129" s="172">
        <f>SUM(P130:P135)</f>
        <v>0</v>
      </c>
      <c r="Q129" s="171"/>
      <c r="R129" s="172">
        <f>SUM(R130:R135)</f>
        <v>73.661000000000001</v>
      </c>
      <c r="S129" s="171"/>
      <c r="T129" s="173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6" t="s">
        <v>83</v>
      </c>
      <c r="AT129" s="174" t="s">
        <v>74</v>
      </c>
      <c r="AU129" s="174" t="s">
        <v>83</v>
      </c>
      <c r="AY129" s="166" t="s">
        <v>141</v>
      </c>
      <c r="BK129" s="175">
        <f>SUM(BK130:BK135)</f>
        <v>0</v>
      </c>
    </row>
    <row r="130" s="2" customFormat="1" ht="16.5" customHeight="1">
      <c r="A130" s="38"/>
      <c r="B130" s="178"/>
      <c r="C130" s="179" t="s">
        <v>9</v>
      </c>
      <c r="D130" s="179" t="s">
        <v>143</v>
      </c>
      <c r="E130" s="180" t="s">
        <v>575</v>
      </c>
      <c r="F130" s="181" t="s">
        <v>576</v>
      </c>
      <c r="G130" s="182" t="s">
        <v>146</v>
      </c>
      <c r="H130" s="183">
        <v>340</v>
      </c>
      <c r="I130" s="184"/>
      <c r="J130" s="185">
        <f>ROUND(I130*H130,2)</f>
        <v>0</v>
      </c>
      <c r="K130" s="181" t="s">
        <v>147</v>
      </c>
      <c r="L130" s="39"/>
      <c r="M130" s="186" t="s">
        <v>3</v>
      </c>
      <c r="N130" s="187" t="s">
        <v>46</v>
      </c>
      <c r="O130" s="72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90" t="s">
        <v>148</v>
      </c>
      <c r="AT130" s="190" t="s">
        <v>143</v>
      </c>
      <c r="AU130" s="190" t="s">
        <v>85</v>
      </c>
      <c r="AY130" s="19" t="s">
        <v>141</v>
      </c>
      <c r="BE130" s="191">
        <f>IF(N130="základní",J130,0)</f>
        <v>0</v>
      </c>
      <c r="BF130" s="191">
        <f>IF(N130="snížená",J130,0)</f>
        <v>0</v>
      </c>
      <c r="BG130" s="191">
        <f>IF(N130="zákl. přenesená",J130,0)</f>
        <v>0</v>
      </c>
      <c r="BH130" s="191">
        <f>IF(N130="sníž. přenesená",J130,0)</f>
        <v>0</v>
      </c>
      <c r="BI130" s="191">
        <f>IF(N130="nulová",J130,0)</f>
        <v>0</v>
      </c>
      <c r="BJ130" s="19" t="s">
        <v>83</v>
      </c>
      <c r="BK130" s="191">
        <f>ROUND(I130*H130,2)</f>
        <v>0</v>
      </c>
      <c r="BL130" s="19" t="s">
        <v>148</v>
      </c>
      <c r="BM130" s="190" t="s">
        <v>577</v>
      </c>
    </row>
    <row r="131" s="2" customFormat="1">
      <c r="A131" s="38"/>
      <c r="B131" s="39"/>
      <c r="C131" s="38"/>
      <c r="D131" s="193" t="s">
        <v>166</v>
      </c>
      <c r="E131" s="38"/>
      <c r="F131" s="216" t="s">
        <v>578</v>
      </c>
      <c r="G131" s="38"/>
      <c r="H131" s="38"/>
      <c r="I131" s="118"/>
      <c r="J131" s="38"/>
      <c r="K131" s="38"/>
      <c r="L131" s="39"/>
      <c r="M131" s="217"/>
      <c r="N131" s="218"/>
      <c r="O131" s="72"/>
      <c r="P131" s="72"/>
      <c r="Q131" s="72"/>
      <c r="R131" s="72"/>
      <c r="S131" s="72"/>
      <c r="T131" s="73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9" t="s">
        <v>166</v>
      </c>
      <c r="AU131" s="19" t="s">
        <v>85</v>
      </c>
    </row>
    <row r="132" s="2" customFormat="1" ht="33" customHeight="1">
      <c r="A132" s="38"/>
      <c r="B132" s="178"/>
      <c r="C132" s="179" t="s">
        <v>225</v>
      </c>
      <c r="D132" s="179" t="s">
        <v>143</v>
      </c>
      <c r="E132" s="180" t="s">
        <v>579</v>
      </c>
      <c r="F132" s="181" t="s">
        <v>580</v>
      </c>
      <c r="G132" s="182" t="s">
        <v>146</v>
      </c>
      <c r="H132" s="183">
        <v>340</v>
      </c>
      <c r="I132" s="184"/>
      <c r="J132" s="185">
        <f>ROUND(I132*H132,2)</f>
        <v>0</v>
      </c>
      <c r="K132" s="181" t="s">
        <v>147</v>
      </c>
      <c r="L132" s="39"/>
      <c r="M132" s="186" t="s">
        <v>3</v>
      </c>
      <c r="N132" s="187" t="s">
        <v>46</v>
      </c>
      <c r="O132" s="72"/>
      <c r="P132" s="188">
        <f>O132*H132</f>
        <v>0</v>
      </c>
      <c r="Q132" s="188">
        <v>0.085650000000000004</v>
      </c>
      <c r="R132" s="188">
        <f>Q132*H132</f>
        <v>29.121000000000002</v>
      </c>
      <c r="S132" s="188">
        <v>0</v>
      </c>
      <c r="T132" s="18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0" t="s">
        <v>148</v>
      </c>
      <c r="AT132" s="190" t="s">
        <v>143</v>
      </c>
      <c r="AU132" s="190" t="s">
        <v>85</v>
      </c>
      <c r="AY132" s="19" t="s">
        <v>141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9" t="s">
        <v>83</v>
      </c>
      <c r="BK132" s="191">
        <f>ROUND(I132*H132,2)</f>
        <v>0</v>
      </c>
      <c r="BL132" s="19" t="s">
        <v>148</v>
      </c>
      <c r="BM132" s="190" t="s">
        <v>581</v>
      </c>
    </row>
    <row r="133" s="2" customFormat="1" ht="16.5" customHeight="1">
      <c r="A133" s="38"/>
      <c r="B133" s="178"/>
      <c r="C133" s="219" t="s">
        <v>230</v>
      </c>
      <c r="D133" s="219" t="s">
        <v>266</v>
      </c>
      <c r="E133" s="220" t="s">
        <v>582</v>
      </c>
      <c r="F133" s="221" t="s">
        <v>583</v>
      </c>
      <c r="G133" s="222" t="s">
        <v>146</v>
      </c>
      <c r="H133" s="223">
        <v>318</v>
      </c>
      <c r="I133" s="224"/>
      <c r="J133" s="225">
        <f>ROUND(I133*H133,2)</f>
        <v>0</v>
      </c>
      <c r="K133" s="221" t="s">
        <v>147</v>
      </c>
      <c r="L133" s="226"/>
      <c r="M133" s="227" t="s">
        <v>3</v>
      </c>
      <c r="N133" s="228" t="s">
        <v>46</v>
      </c>
      <c r="O133" s="72"/>
      <c r="P133" s="188">
        <f>O133*H133</f>
        <v>0</v>
      </c>
      <c r="Q133" s="188">
        <v>0.13100000000000001</v>
      </c>
      <c r="R133" s="188">
        <f>Q133*H133</f>
        <v>41.658000000000001</v>
      </c>
      <c r="S133" s="188">
        <v>0</v>
      </c>
      <c r="T133" s="18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90" t="s">
        <v>188</v>
      </c>
      <c r="AT133" s="190" t="s">
        <v>266</v>
      </c>
      <c r="AU133" s="190" t="s">
        <v>85</v>
      </c>
      <c r="AY133" s="19" t="s">
        <v>141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19" t="s">
        <v>83</v>
      </c>
      <c r="BK133" s="191">
        <f>ROUND(I133*H133,2)</f>
        <v>0</v>
      </c>
      <c r="BL133" s="19" t="s">
        <v>148</v>
      </c>
      <c r="BM133" s="190" t="s">
        <v>584</v>
      </c>
    </row>
    <row r="134" s="2" customFormat="1" ht="16.5" customHeight="1">
      <c r="A134" s="38"/>
      <c r="B134" s="178"/>
      <c r="C134" s="219" t="s">
        <v>236</v>
      </c>
      <c r="D134" s="219" t="s">
        <v>266</v>
      </c>
      <c r="E134" s="220" t="s">
        <v>585</v>
      </c>
      <c r="F134" s="221" t="s">
        <v>586</v>
      </c>
      <c r="G134" s="222" t="s">
        <v>146</v>
      </c>
      <c r="H134" s="223">
        <v>22</v>
      </c>
      <c r="I134" s="224"/>
      <c r="J134" s="225">
        <f>ROUND(I134*H134,2)</f>
        <v>0</v>
      </c>
      <c r="K134" s="221" t="s">
        <v>147</v>
      </c>
      <c r="L134" s="226"/>
      <c r="M134" s="227" t="s">
        <v>3</v>
      </c>
      <c r="N134" s="228" t="s">
        <v>46</v>
      </c>
      <c r="O134" s="72"/>
      <c r="P134" s="188">
        <f>O134*H134</f>
        <v>0</v>
      </c>
      <c r="Q134" s="188">
        <v>0.13100000000000001</v>
      </c>
      <c r="R134" s="188">
        <f>Q134*H134</f>
        <v>2.8820000000000001</v>
      </c>
      <c r="S134" s="188">
        <v>0</v>
      </c>
      <c r="T134" s="18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90" t="s">
        <v>188</v>
      </c>
      <c r="AT134" s="190" t="s">
        <v>266</v>
      </c>
      <c r="AU134" s="190" t="s">
        <v>85</v>
      </c>
      <c r="AY134" s="19" t="s">
        <v>141</v>
      </c>
      <c r="BE134" s="191">
        <f>IF(N134="základní",J134,0)</f>
        <v>0</v>
      </c>
      <c r="BF134" s="191">
        <f>IF(N134="snížená",J134,0)</f>
        <v>0</v>
      </c>
      <c r="BG134" s="191">
        <f>IF(N134="zákl. přenesená",J134,0)</f>
        <v>0</v>
      </c>
      <c r="BH134" s="191">
        <f>IF(N134="sníž. přenesená",J134,0)</f>
        <v>0</v>
      </c>
      <c r="BI134" s="191">
        <f>IF(N134="nulová",J134,0)</f>
        <v>0</v>
      </c>
      <c r="BJ134" s="19" t="s">
        <v>83</v>
      </c>
      <c r="BK134" s="191">
        <f>ROUND(I134*H134,2)</f>
        <v>0</v>
      </c>
      <c r="BL134" s="19" t="s">
        <v>148</v>
      </c>
      <c r="BM134" s="190" t="s">
        <v>587</v>
      </c>
    </row>
    <row r="135" s="2" customFormat="1" ht="33" customHeight="1">
      <c r="A135" s="38"/>
      <c r="B135" s="178"/>
      <c r="C135" s="179" t="s">
        <v>240</v>
      </c>
      <c r="D135" s="179" t="s">
        <v>143</v>
      </c>
      <c r="E135" s="180" t="s">
        <v>588</v>
      </c>
      <c r="F135" s="181" t="s">
        <v>589</v>
      </c>
      <c r="G135" s="182" t="s">
        <v>146</v>
      </c>
      <c r="H135" s="183">
        <v>340</v>
      </c>
      <c r="I135" s="184"/>
      <c r="J135" s="185">
        <f>ROUND(I135*H135,2)</f>
        <v>0</v>
      </c>
      <c r="K135" s="181" t="s">
        <v>147</v>
      </c>
      <c r="L135" s="39"/>
      <c r="M135" s="186" t="s">
        <v>3</v>
      </c>
      <c r="N135" s="187" t="s">
        <v>46</v>
      </c>
      <c r="O135" s="72"/>
      <c r="P135" s="188">
        <f>O135*H135</f>
        <v>0</v>
      </c>
      <c r="Q135" s="188">
        <v>0</v>
      </c>
      <c r="R135" s="188">
        <f>Q135*H135</f>
        <v>0</v>
      </c>
      <c r="S135" s="188">
        <v>0</v>
      </c>
      <c r="T135" s="18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0" t="s">
        <v>148</v>
      </c>
      <c r="AT135" s="190" t="s">
        <v>143</v>
      </c>
      <c r="AU135" s="190" t="s">
        <v>85</v>
      </c>
      <c r="AY135" s="19" t="s">
        <v>141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9" t="s">
        <v>83</v>
      </c>
      <c r="BK135" s="191">
        <f>ROUND(I135*H135,2)</f>
        <v>0</v>
      </c>
      <c r="BL135" s="19" t="s">
        <v>148</v>
      </c>
      <c r="BM135" s="190" t="s">
        <v>590</v>
      </c>
    </row>
    <row r="136" s="12" customFormat="1" ht="22.8" customHeight="1">
      <c r="A136" s="12"/>
      <c r="B136" s="165"/>
      <c r="C136" s="12"/>
      <c r="D136" s="166" t="s">
        <v>74</v>
      </c>
      <c r="E136" s="176" t="s">
        <v>192</v>
      </c>
      <c r="F136" s="176" t="s">
        <v>277</v>
      </c>
      <c r="G136" s="12"/>
      <c r="H136" s="12"/>
      <c r="I136" s="168"/>
      <c r="J136" s="177">
        <f>BK136</f>
        <v>0</v>
      </c>
      <c r="K136" s="12"/>
      <c r="L136" s="165"/>
      <c r="M136" s="170"/>
      <c r="N136" s="171"/>
      <c r="O136" s="171"/>
      <c r="P136" s="172">
        <f>SUM(P137:P140)</f>
        <v>0</v>
      </c>
      <c r="Q136" s="171"/>
      <c r="R136" s="172">
        <f>SUM(R137:R140)</f>
        <v>26.895</v>
      </c>
      <c r="S136" s="171"/>
      <c r="T136" s="173">
        <f>SUM(T137:T140)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6" t="s">
        <v>83</v>
      </c>
      <c r="AT136" s="174" t="s">
        <v>74</v>
      </c>
      <c r="AU136" s="174" t="s">
        <v>83</v>
      </c>
      <c r="AY136" s="166" t="s">
        <v>141</v>
      </c>
      <c r="BK136" s="175">
        <f>SUM(BK137:BK140)</f>
        <v>0</v>
      </c>
    </row>
    <row r="137" s="2" customFormat="1" ht="21.75" customHeight="1">
      <c r="A137" s="38"/>
      <c r="B137" s="178"/>
      <c r="C137" s="179" t="s">
        <v>244</v>
      </c>
      <c r="D137" s="179" t="s">
        <v>143</v>
      </c>
      <c r="E137" s="180" t="s">
        <v>591</v>
      </c>
      <c r="F137" s="181" t="s">
        <v>592</v>
      </c>
      <c r="G137" s="182" t="s">
        <v>156</v>
      </c>
      <c r="H137" s="183">
        <v>165</v>
      </c>
      <c r="I137" s="184"/>
      <c r="J137" s="185">
        <f>ROUND(I137*H137,2)</f>
        <v>0</v>
      </c>
      <c r="K137" s="181" t="s">
        <v>147</v>
      </c>
      <c r="L137" s="39"/>
      <c r="M137" s="186" t="s">
        <v>3</v>
      </c>
      <c r="N137" s="187" t="s">
        <v>46</v>
      </c>
      <c r="O137" s="72"/>
      <c r="P137" s="188">
        <f>O137*H137</f>
        <v>0</v>
      </c>
      <c r="Q137" s="188">
        <v>0.1295</v>
      </c>
      <c r="R137" s="188">
        <f>Q137*H137</f>
        <v>21.3675</v>
      </c>
      <c r="S137" s="188">
        <v>0</v>
      </c>
      <c r="T137" s="18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0" t="s">
        <v>148</v>
      </c>
      <c r="AT137" s="190" t="s">
        <v>143</v>
      </c>
      <c r="AU137" s="190" t="s">
        <v>85</v>
      </c>
      <c r="AY137" s="19" t="s">
        <v>141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9" t="s">
        <v>83</v>
      </c>
      <c r="BK137" s="191">
        <f>ROUND(I137*H137,2)</f>
        <v>0</v>
      </c>
      <c r="BL137" s="19" t="s">
        <v>148</v>
      </c>
      <c r="BM137" s="190" t="s">
        <v>593</v>
      </c>
    </row>
    <row r="138" s="2" customFormat="1">
      <c r="A138" s="38"/>
      <c r="B138" s="39"/>
      <c r="C138" s="38"/>
      <c r="D138" s="193" t="s">
        <v>166</v>
      </c>
      <c r="E138" s="38"/>
      <c r="F138" s="216" t="s">
        <v>594</v>
      </c>
      <c r="G138" s="38"/>
      <c r="H138" s="38"/>
      <c r="I138" s="118"/>
      <c r="J138" s="38"/>
      <c r="K138" s="38"/>
      <c r="L138" s="39"/>
      <c r="M138" s="217"/>
      <c r="N138" s="218"/>
      <c r="O138" s="72"/>
      <c r="P138" s="72"/>
      <c r="Q138" s="72"/>
      <c r="R138" s="72"/>
      <c r="S138" s="72"/>
      <c r="T138" s="73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9" t="s">
        <v>166</v>
      </c>
      <c r="AU138" s="19" t="s">
        <v>85</v>
      </c>
    </row>
    <row r="139" s="2" customFormat="1" ht="16.5" customHeight="1">
      <c r="A139" s="38"/>
      <c r="B139" s="178"/>
      <c r="C139" s="219" t="s">
        <v>8</v>
      </c>
      <c r="D139" s="219" t="s">
        <v>266</v>
      </c>
      <c r="E139" s="220" t="s">
        <v>595</v>
      </c>
      <c r="F139" s="221" t="s">
        <v>596</v>
      </c>
      <c r="G139" s="222" t="s">
        <v>156</v>
      </c>
      <c r="H139" s="223">
        <v>140</v>
      </c>
      <c r="I139" s="224"/>
      <c r="J139" s="225">
        <f>ROUND(I139*H139,2)</f>
        <v>0</v>
      </c>
      <c r="K139" s="221" t="s">
        <v>147</v>
      </c>
      <c r="L139" s="226"/>
      <c r="M139" s="227" t="s">
        <v>3</v>
      </c>
      <c r="N139" s="228" t="s">
        <v>46</v>
      </c>
      <c r="O139" s="72"/>
      <c r="P139" s="188">
        <f>O139*H139</f>
        <v>0</v>
      </c>
      <c r="Q139" s="188">
        <v>0.033500000000000002</v>
      </c>
      <c r="R139" s="188">
        <f>Q139*H139</f>
        <v>4.6900000000000004</v>
      </c>
      <c r="S139" s="188">
        <v>0</v>
      </c>
      <c r="T139" s="18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90" t="s">
        <v>188</v>
      </c>
      <c r="AT139" s="190" t="s">
        <v>266</v>
      </c>
      <c r="AU139" s="190" t="s">
        <v>85</v>
      </c>
      <c r="AY139" s="19" t="s">
        <v>141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19" t="s">
        <v>83</v>
      </c>
      <c r="BK139" s="191">
        <f>ROUND(I139*H139,2)</f>
        <v>0</v>
      </c>
      <c r="BL139" s="19" t="s">
        <v>148</v>
      </c>
      <c r="BM139" s="190" t="s">
        <v>597</v>
      </c>
    </row>
    <row r="140" s="2" customFormat="1" ht="16.5" customHeight="1">
      <c r="A140" s="38"/>
      <c r="B140" s="178"/>
      <c r="C140" s="219" t="s">
        <v>251</v>
      </c>
      <c r="D140" s="219" t="s">
        <v>266</v>
      </c>
      <c r="E140" s="220" t="s">
        <v>598</v>
      </c>
      <c r="F140" s="221" t="s">
        <v>599</v>
      </c>
      <c r="G140" s="222" t="s">
        <v>156</v>
      </c>
      <c r="H140" s="223">
        <v>25</v>
      </c>
      <c r="I140" s="224"/>
      <c r="J140" s="225">
        <f>ROUND(I140*H140,2)</f>
        <v>0</v>
      </c>
      <c r="K140" s="221" t="s">
        <v>3</v>
      </c>
      <c r="L140" s="226"/>
      <c r="M140" s="227" t="s">
        <v>3</v>
      </c>
      <c r="N140" s="228" t="s">
        <v>46</v>
      </c>
      <c r="O140" s="72"/>
      <c r="P140" s="188">
        <f>O140*H140</f>
        <v>0</v>
      </c>
      <c r="Q140" s="188">
        <v>0.033500000000000002</v>
      </c>
      <c r="R140" s="188">
        <f>Q140*H140</f>
        <v>0.83750000000000002</v>
      </c>
      <c r="S140" s="188">
        <v>0</v>
      </c>
      <c r="T140" s="18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90" t="s">
        <v>188</v>
      </c>
      <c r="AT140" s="190" t="s">
        <v>266</v>
      </c>
      <c r="AU140" s="190" t="s">
        <v>85</v>
      </c>
      <c r="AY140" s="19" t="s">
        <v>141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19" t="s">
        <v>83</v>
      </c>
      <c r="BK140" s="191">
        <f>ROUND(I140*H140,2)</f>
        <v>0</v>
      </c>
      <c r="BL140" s="19" t="s">
        <v>148</v>
      </c>
      <c r="BM140" s="190" t="s">
        <v>600</v>
      </c>
    </row>
    <row r="141" s="12" customFormat="1" ht="22.8" customHeight="1">
      <c r="A141" s="12"/>
      <c r="B141" s="165"/>
      <c r="C141" s="12"/>
      <c r="D141" s="166" t="s">
        <v>74</v>
      </c>
      <c r="E141" s="176" t="s">
        <v>343</v>
      </c>
      <c r="F141" s="176" t="s">
        <v>344</v>
      </c>
      <c r="G141" s="12"/>
      <c r="H141" s="12"/>
      <c r="I141" s="168"/>
      <c r="J141" s="177">
        <f>BK141</f>
        <v>0</v>
      </c>
      <c r="K141" s="12"/>
      <c r="L141" s="165"/>
      <c r="M141" s="170"/>
      <c r="N141" s="171"/>
      <c r="O141" s="171"/>
      <c r="P141" s="172">
        <f>P142</f>
        <v>0</v>
      </c>
      <c r="Q141" s="171"/>
      <c r="R141" s="172">
        <f>R142</f>
        <v>0</v>
      </c>
      <c r="S141" s="171"/>
      <c r="T141" s="173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6" t="s">
        <v>83</v>
      </c>
      <c r="AT141" s="174" t="s">
        <v>74</v>
      </c>
      <c r="AU141" s="174" t="s">
        <v>83</v>
      </c>
      <c r="AY141" s="166" t="s">
        <v>141</v>
      </c>
      <c r="BK141" s="175">
        <f>BK142</f>
        <v>0</v>
      </c>
    </row>
    <row r="142" s="2" customFormat="1" ht="21.75" customHeight="1">
      <c r="A142" s="38"/>
      <c r="B142" s="178"/>
      <c r="C142" s="179" t="s">
        <v>255</v>
      </c>
      <c r="D142" s="179" t="s">
        <v>143</v>
      </c>
      <c r="E142" s="180" t="s">
        <v>346</v>
      </c>
      <c r="F142" s="181" t="s">
        <v>347</v>
      </c>
      <c r="G142" s="182" t="s">
        <v>203</v>
      </c>
      <c r="H142" s="183">
        <v>123.148</v>
      </c>
      <c r="I142" s="184"/>
      <c r="J142" s="185">
        <f>ROUND(I142*H142,2)</f>
        <v>0</v>
      </c>
      <c r="K142" s="181" t="s">
        <v>147</v>
      </c>
      <c r="L142" s="39"/>
      <c r="M142" s="186" t="s">
        <v>3</v>
      </c>
      <c r="N142" s="187" t="s">
        <v>46</v>
      </c>
      <c r="O142" s="72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0" t="s">
        <v>148</v>
      </c>
      <c r="AT142" s="190" t="s">
        <v>143</v>
      </c>
      <c r="AU142" s="190" t="s">
        <v>85</v>
      </c>
      <c r="AY142" s="19" t="s">
        <v>141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19" t="s">
        <v>83</v>
      </c>
      <c r="BK142" s="191">
        <f>ROUND(I142*H142,2)</f>
        <v>0</v>
      </c>
      <c r="BL142" s="19" t="s">
        <v>148</v>
      </c>
      <c r="BM142" s="190" t="s">
        <v>601</v>
      </c>
    </row>
    <row r="143" s="12" customFormat="1" ht="25.92" customHeight="1">
      <c r="A143" s="12"/>
      <c r="B143" s="165"/>
      <c r="C143" s="12"/>
      <c r="D143" s="166" t="s">
        <v>74</v>
      </c>
      <c r="E143" s="167" t="s">
        <v>104</v>
      </c>
      <c r="F143" s="167" t="s">
        <v>369</v>
      </c>
      <c r="G143" s="12"/>
      <c r="H143" s="12"/>
      <c r="I143" s="168"/>
      <c r="J143" s="169">
        <f>BK143</f>
        <v>0</v>
      </c>
      <c r="K143" s="12"/>
      <c r="L143" s="165"/>
      <c r="M143" s="170"/>
      <c r="N143" s="171"/>
      <c r="O143" s="171"/>
      <c r="P143" s="172">
        <f>P144</f>
        <v>0</v>
      </c>
      <c r="Q143" s="171"/>
      <c r="R143" s="172">
        <f>R144</f>
        <v>0</v>
      </c>
      <c r="S143" s="171"/>
      <c r="T143" s="173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6" t="s">
        <v>172</v>
      </c>
      <c r="AT143" s="174" t="s">
        <v>74</v>
      </c>
      <c r="AU143" s="174" t="s">
        <v>75</v>
      </c>
      <c r="AY143" s="166" t="s">
        <v>141</v>
      </c>
      <c r="BK143" s="175">
        <f>BK144</f>
        <v>0</v>
      </c>
    </row>
    <row r="144" s="12" customFormat="1" ht="22.8" customHeight="1">
      <c r="A144" s="12"/>
      <c r="B144" s="165"/>
      <c r="C144" s="12"/>
      <c r="D144" s="166" t="s">
        <v>74</v>
      </c>
      <c r="E144" s="176" t="s">
        <v>370</v>
      </c>
      <c r="F144" s="176" t="s">
        <v>371</v>
      </c>
      <c r="G144" s="12"/>
      <c r="H144" s="12"/>
      <c r="I144" s="168"/>
      <c r="J144" s="177">
        <f>BK144</f>
        <v>0</v>
      </c>
      <c r="K144" s="12"/>
      <c r="L144" s="165"/>
      <c r="M144" s="170"/>
      <c r="N144" s="171"/>
      <c r="O144" s="171"/>
      <c r="P144" s="172">
        <f>P145</f>
        <v>0</v>
      </c>
      <c r="Q144" s="171"/>
      <c r="R144" s="172">
        <f>R145</f>
        <v>0</v>
      </c>
      <c r="S144" s="171"/>
      <c r="T144" s="173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6" t="s">
        <v>172</v>
      </c>
      <c r="AT144" s="174" t="s">
        <v>74</v>
      </c>
      <c r="AU144" s="174" t="s">
        <v>83</v>
      </c>
      <c r="AY144" s="166" t="s">
        <v>141</v>
      </c>
      <c r="BK144" s="175">
        <f>BK145</f>
        <v>0</v>
      </c>
    </row>
    <row r="145" s="2" customFormat="1" ht="16.5" customHeight="1">
      <c r="A145" s="38"/>
      <c r="B145" s="178"/>
      <c r="C145" s="179" t="s">
        <v>260</v>
      </c>
      <c r="D145" s="179" t="s">
        <v>143</v>
      </c>
      <c r="E145" s="180" t="s">
        <v>373</v>
      </c>
      <c r="F145" s="181" t="s">
        <v>374</v>
      </c>
      <c r="G145" s="182" t="s">
        <v>375</v>
      </c>
      <c r="H145" s="183">
        <v>2</v>
      </c>
      <c r="I145" s="184"/>
      <c r="J145" s="185">
        <f>ROUND(I145*H145,2)</f>
        <v>0</v>
      </c>
      <c r="K145" s="181" t="s">
        <v>147</v>
      </c>
      <c r="L145" s="39"/>
      <c r="M145" s="233" t="s">
        <v>3</v>
      </c>
      <c r="N145" s="234" t="s">
        <v>46</v>
      </c>
      <c r="O145" s="23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90" t="s">
        <v>376</v>
      </c>
      <c r="AT145" s="190" t="s">
        <v>143</v>
      </c>
      <c r="AU145" s="190" t="s">
        <v>85</v>
      </c>
      <c r="AY145" s="19" t="s">
        <v>141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19" t="s">
        <v>83</v>
      </c>
      <c r="BK145" s="191">
        <f>ROUND(I145*H145,2)</f>
        <v>0</v>
      </c>
      <c r="BL145" s="19" t="s">
        <v>376</v>
      </c>
      <c r="BM145" s="190" t="s">
        <v>602</v>
      </c>
    </row>
    <row r="146" s="2" customFormat="1" ht="6.96" customHeight="1">
      <c r="A146" s="38"/>
      <c r="B146" s="55"/>
      <c r="C146" s="56"/>
      <c r="D146" s="56"/>
      <c r="E146" s="56"/>
      <c r="F146" s="56"/>
      <c r="G146" s="56"/>
      <c r="H146" s="56"/>
      <c r="I146" s="138"/>
      <c r="J146" s="56"/>
      <c r="K146" s="56"/>
      <c r="L146" s="39"/>
      <c r="M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</sheetData>
  <autoFilter ref="C87:K145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603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ROUND(J87,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ROUND((SUM(BE87:BE232)),  2)</f>
        <v>0</v>
      </c>
      <c r="G33" s="38"/>
      <c r="H33" s="38"/>
      <c r="I33" s="130">
        <v>0.20999999999999999</v>
      </c>
      <c r="J33" s="129">
        <f>ROUND(((SUM(BE87:BE232))*I33),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ROUND((SUM(BF87:BF232)),  2)</f>
        <v>0</v>
      </c>
      <c r="G34" s="38"/>
      <c r="H34" s="38"/>
      <c r="I34" s="130">
        <v>0.14999999999999999</v>
      </c>
      <c r="J34" s="129">
        <f>ROUND(((SUM(BF87:BF232))*I34),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ROUND((SUM(BG87:BG232)),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ROUND((SUM(BH87:BH232)),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ROUND((SUM(BI87:BI232)),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 301 - Dešťová kanalizace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J87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J88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J89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534</v>
      </c>
      <c r="E62" s="151"/>
      <c r="F62" s="151"/>
      <c r="G62" s="151"/>
      <c r="H62" s="151"/>
      <c r="I62" s="152"/>
      <c r="J62" s="153">
        <f>J138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604</v>
      </c>
      <c r="E63" s="151"/>
      <c r="F63" s="151"/>
      <c r="G63" s="151"/>
      <c r="H63" s="151"/>
      <c r="I63" s="152"/>
      <c r="J63" s="153">
        <f>J156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605</v>
      </c>
      <c r="E64" s="151"/>
      <c r="F64" s="151"/>
      <c r="G64" s="151"/>
      <c r="H64" s="151"/>
      <c r="I64" s="152"/>
      <c r="J64" s="153">
        <f>J166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606</v>
      </c>
      <c r="E65" s="151"/>
      <c r="F65" s="151"/>
      <c r="G65" s="151"/>
      <c r="H65" s="151"/>
      <c r="I65" s="152"/>
      <c r="J65" s="153">
        <f>J220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9"/>
      <c r="C66" s="10"/>
      <c r="D66" s="150" t="s">
        <v>121</v>
      </c>
      <c r="E66" s="151"/>
      <c r="F66" s="151"/>
      <c r="G66" s="151"/>
      <c r="H66" s="151"/>
      <c r="I66" s="152"/>
      <c r="J66" s="153">
        <f>J222</f>
        <v>0</v>
      </c>
      <c r="K66" s="10"/>
      <c r="L66" s="14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44"/>
      <c r="C67" s="9"/>
      <c r="D67" s="145" t="s">
        <v>122</v>
      </c>
      <c r="E67" s="146"/>
      <c r="F67" s="146"/>
      <c r="G67" s="146"/>
      <c r="H67" s="146"/>
      <c r="I67" s="147"/>
      <c r="J67" s="148">
        <f>J224</f>
        <v>0</v>
      </c>
      <c r="K67" s="9"/>
      <c r="L67" s="14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2" customFormat="1" ht="21.84" customHeight="1">
      <c r="A68" s="38"/>
      <c r="B68" s="39"/>
      <c r="C68" s="38"/>
      <c r="D68" s="38"/>
      <c r="E68" s="38"/>
      <c r="F68" s="38"/>
      <c r="G68" s="38"/>
      <c r="H68" s="38"/>
      <c r="I68" s="118"/>
      <c r="J68" s="38"/>
      <c r="K68" s="38"/>
      <c r="L68" s="119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55"/>
      <c r="C69" s="56"/>
      <c r="D69" s="56"/>
      <c r="E69" s="56"/>
      <c r="F69" s="56"/>
      <c r="G69" s="56"/>
      <c r="H69" s="56"/>
      <c r="I69" s="138"/>
      <c r="J69" s="56"/>
      <c r="K69" s="56"/>
      <c r="L69" s="11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3" s="2" customFormat="1" ht="6.96" customHeight="1">
      <c r="A73" s="38"/>
      <c r="B73" s="57"/>
      <c r="C73" s="58"/>
      <c r="D73" s="58"/>
      <c r="E73" s="58"/>
      <c r="F73" s="58"/>
      <c r="G73" s="58"/>
      <c r="H73" s="58"/>
      <c r="I73" s="139"/>
      <c r="J73" s="58"/>
      <c r="K73" s="58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24.96" customHeight="1">
      <c r="A74" s="38"/>
      <c r="B74" s="39"/>
      <c r="C74" s="23" t="s">
        <v>126</v>
      </c>
      <c r="D74" s="38"/>
      <c r="E74" s="38"/>
      <c r="F74" s="38"/>
      <c r="G74" s="38"/>
      <c r="H74" s="38"/>
      <c r="I74" s="118"/>
      <c r="J74" s="38"/>
      <c r="K74" s="38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38"/>
      <c r="D75" s="38"/>
      <c r="E75" s="38"/>
      <c r="F75" s="38"/>
      <c r="G75" s="38"/>
      <c r="H75" s="38"/>
      <c r="I75" s="118"/>
      <c r="J75" s="38"/>
      <c r="K75" s="38"/>
      <c r="L75" s="11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17</v>
      </c>
      <c r="D76" s="38"/>
      <c r="E76" s="38"/>
      <c r="F76" s="38"/>
      <c r="G76" s="38"/>
      <c r="H76" s="38"/>
      <c r="I76" s="118"/>
      <c r="J76" s="38"/>
      <c r="K76" s="38"/>
      <c r="L76" s="11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38"/>
      <c r="D77" s="38"/>
      <c r="E77" s="117" t="str">
        <f>E7</f>
        <v>Parkoviště P+R Na Podole, Beroun</v>
      </c>
      <c r="F77" s="32"/>
      <c r="G77" s="32"/>
      <c r="H77" s="32"/>
      <c r="I77" s="118"/>
      <c r="J77" s="38"/>
      <c r="K77" s="3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107</v>
      </c>
      <c r="D78" s="38"/>
      <c r="E78" s="38"/>
      <c r="F78" s="38"/>
      <c r="G78" s="38"/>
      <c r="H78" s="38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62" t="str">
        <f>E9</f>
        <v>SO 301 - Dešťová kanalizace</v>
      </c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38"/>
      <c r="D80" s="38"/>
      <c r="E80" s="38"/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38"/>
      <c r="E81" s="38"/>
      <c r="F81" s="27" t="str">
        <f>F12</f>
        <v>Beroun</v>
      </c>
      <c r="G81" s="38"/>
      <c r="H81" s="38"/>
      <c r="I81" s="120" t="s">
        <v>23</v>
      </c>
      <c r="J81" s="64" t="str">
        <f>IF(J12="","",J12)</f>
        <v>10. 7. 2019</v>
      </c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38"/>
      <c r="D82" s="38"/>
      <c r="E82" s="38"/>
      <c r="F82" s="38"/>
      <c r="G82" s="38"/>
      <c r="H82" s="38"/>
      <c r="I82" s="118"/>
      <c r="J82" s="38"/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40.05" customHeight="1">
      <c r="A83" s="38"/>
      <c r="B83" s="39"/>
      <c r="C83" s="32" t="s">
        <v>25</v>
      </c>
      <c r="D83" s="38"/>
      <c r="E83" s="38"/>
      <c r="F83" s="27" t="str">
        <f>E15</f>
        <v>Město Beroun, Husovo nám. 68, 266 01 Beroun</v>
      </c>
      <c r="G83" s="38"/>
      <c r="H83" s="38"/>
      <c r="I83" s="120" t="s">
        <v>32</v>
      </c>
      <c r="J83" s="36" t="str">
        <f>E21</f>
        <v>Ing. arch. Martin Jirovský, Ph. D., MBA</v>
      </c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30</v>
      </c>
      <c r="D84" s="38"/>
      <c r="E84" s="38"/>
      <c r="F84" s="27" t="str">
        <f>IF(E18="","",E18)</f>
        <v>Vyplň údaj</v>
      </c>
      <c r="G84" s="38"/>
      <c r="H84" s="38"/>
      <c r="I84" s="120" t="s">
        <v>36</v>
      </c>
      <c r="J84" s="36" t="str">
        <f>E24</f>
        <v>Ing. Hana Frčková</v>
      </c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38"/>
      <c r="D85" s="38"/>
      <c r="E85" s="38"/>
      <c r="F85" s="38"/>
      <c r="G85" s="38"/>
      <c r="H85" s="38"/>
      <c r="I85" s="118"/>
      <c r="J85" s="38"/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54"/>
      <c r="B86" s="155"/>
      <c r="C86" s="156" t="s">
        <v>127</v>
      </c>
      <c r="D86" s="157" t="s">
        <v>60</v>
      </c>
      <c r="E86" s="157" t="s">
        <v>56</v>
      </c>
      <c r="F86" s="157" t="s">
        <v>57</v>
      </c>
      <c r="G86" s="157" t="s">
        <v>128</v>
      </c>
      <c r="H86" s="157" t="s">
        <v>129</v>
      </c>
      <c r="I86" s="158" t="s">
        <v>130</v>
      </c>
      <c r="J86" s="157" t="s">
        <v>112</v>
      </c>
      <c r="K86" s="159" t="s">
        <v>131</v>
      </c>
      <c r="L86" s="160"/>
      <c r="M86" s="80" t="s">
        <v>3</v>
      </c>
      <c r="N86" s="81" t="s">
        <v>45</v>
      </c>
      <c r="O86" s="81" t="s">
        <v>132</v>
      </c>
      <c r="P86" s="81" t="s">
        <v>133</v>
      </c>
      <c r="Q86" s="81" t="s">
        <v>134</v>
      </c>
      <c r="R86" s="81" t="s">
        <v>135</v>
      </c>
      <c r="S86" s="81" t="s">
        <v>136</v>
      </c>
      <c r="T86" s="82" t="s">
        <v>137</v>
      </c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</row>
    <row r="87" s="2" customFormat="1" ht="22.8" customHeight="1">
      <c r="A87" s="38"/>
      <c r="B87" s="39"/>
      <c r="C87" s="87" t="s">
        <v>138</v>
      </c>
      <c r="D87" s="38"/>
      <c r="E87" s="38"/>
      <c r="F87" s="38"/>
      <c r="G87" s="38"/>
      <c r="H87" s="38"/>
      <c r="I87" s="118"/>
      <c r="J87" s="161">
        <f>BK87</f>
        <v>0</v>
      </c>
      <c r="K87" s="38"/>
      <c r="L87" s="39"/>
      <c r="M87" s="83"/>
      <c r="N87" s="68"/>
      <c r="O87" s="84"/>
      <c r="P87" s="162">
        <f>P88+P224</f>
        <v>0</v>
      </c>
      <c r="Q87" s="84"/>
      <c r="R87" s="162">
        <f>R88+R224</f>
        <v>272.46019763000004</v>
      </c>
      <c r="S87" s="84"/>
      <c r="T87" s="163">
        <f>T88+T224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9" t="s">
        <v>74</v>
      </c>
      <c r="AU87" s="19" t="s">
        <v>113</v>
      </c>
      <c r="BK87" s="164">
        <f>BK88+BK224</f>
        <v>0</v>
      </c>
    </row>
    <row r="88" s="12" customFormat="1" ht="25.92" customHeight="1">
      <c r="A88" s="12"/>
      <c r="B88" s="165"/>
      <c r="C88" s="12"/>
      <c r="D88" s="166" t="s">
        <v>74</v>
      </c>
      <c r="E88" s="167" t="s">
        <v>139</v>
      </c>
      <c r="F88" s="167" t="s">
        <v>140</v>
      </c>
      <c r="G88" s="12"/>
      <c r="H88" s="12"/>
      <c r="I88" s="168"/>
      <c r="J88" s="169">
        <f>BK88</f>
        <v>0</v>
      </c>
      <c r="K88" s="12"/>
      <c r="L88" s="165"/>
      <c r="M88" s="170"/>
      <c r="N88" s="171"/>
      <c r="O88" s="171"/>
      <c r="P88" s="172">
        <f>P89+P138+P156+P166+P220+P222</f>
        <v>0</v>
      </c>
      <c r="Q88" s="171"/>
      <c r="R88" s="172">
        <f>R89+R138+R156+R166+R220+R222</f>
        <v>272.46019763000004</v>
      </c>
      <c r="S88" s="171"/>
      <c r="T88" s="173">
        <f>T89+T138+T156+T166+T220+T222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66" t="s">
        <v>83</v>
      </c>
      <c r="AT88" s="174" t="s">
        <v>74</v>
      </c>
      <c r="AU88" s="174" t="s">
        <v>75</v>
      </c>
      <c r="AY88" s="166" t="s">
        <v>141</v>
      </c>
      <c r="BK88" s="175">
        <f>BK89+BK138+BK156+BK166+BK220+BK222</f>
        <v>0</v>
      </c>
    </row>
    <row r="89" s="12" customFormat="1" ht="22.8" customHeight="1">
      <c r="A89" s="12"/>
      <c r="B89" s="165"/>
      <c r="C89" s="12"/>
      <c r="D89" s="166" t="s">
        <v>74</v>
      </c>
      <c r="E89" s="176" t="s">
        <v>83</v>
      </c>
      <c r="F89" s="176" t="s">
        <v>142</v>
      </c>
      <c r="G89" s="12"/>
      <c r="H89" s="12"/>
      <c r="I89" s="168"/>
      <c r="J89" s="177">
        <f>BK89</f>
        <v>0</v>
      </c>
      <c r="K89" s="12"/>
      <c r="L89" s="165"/>
      <c r="M89" s="170"/>
      <c r="N89" s="171"/>
      <c r="O89" s="171"/>
      <c r="P89" s="172">
        <f>SUM(P90:P137)</f>
        <v>0</v>
      </c>
      <c r="Q89" s="171"/>
      <c r="R89" s="172">
        <f>SUM(R90:R137)</f>
        <v>103.98208000000001</v>
      </c>
      <c r="S89" s="171"/>
      <c r="T89" s="173">
        <f>SUM(T90:T137)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6" t="s">
        <v>83</v>
      </c>
      <c r="AT89" s="174" t="s">
        <v>74</v>
      </c>
      <c r="AU89" s="174" t="s">
        <v>83</v>
      </c>
      <c r="AY89" s="166" t="s">
        <v>141</v>
      </c>
      <c r="BK89" s="175">
        <f>SUM(BK90:BK137)</f>
        <v>0</v>
      </c>
    </row>
    <row r="90" s="2" customFormat="1" ht="16.5" customHeight="1">
      <c r="A90" s="38"/>
      <c r="B90" s="178"/>
      <c r="C90" s="179" t="s">
        <v>83</v>
      </c>
      <c r="D90" s="179" t="s">
        <v>143</v>
      </c>
      <c r="E90" s="180" t="s">
        <v>607</v>
      </c>
      <c r="F90" s="181" t="s">
        <v>608</v>
      </c>
      <c r="G90" s="182" t="s">
        <v>609</v>
      </c>
      <c r="H90" s="183">
        <v>10</v>
      </c>
      <c r="I90" s="184"/>
      <c r="J90" s="185">
        <f>ROUND(I90*H90,2)</f>
        <v>0</v>
      </c>
      <c r="K90" s="181" t="s">
        <v>147</v>
      </c>
      <c r="L90" s="39"/>
      <c r="M90" s="186" t="s">
        <v>3</v>
      </c>
      <c r="N90" s="187" t="s">
        <v>46</v>
      </c>
      <c r="O90" s="72"/>
      <c r="P90" s="188">
        <f>O90*H90</f>
        <v>0</v>
      </c>
      <c r="Q90" s="188">
        <v>0</v>
      </c>
      <c r="R90" s="188">
        <f>Q90*H90</f>
        <v>0</v>
      </c>
      <c r="S90" s="188">
        <v>0</v>
      </c>
      <c r="T90" s="189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190" t="s">
        <v>148</v>
      </c>
      <c r="AT90" s="190" t="s">
        <v>143</v>
      </c>
      <c r="AU90" s="190" t="s">
        <v>85</v>
      </c>
      <c r="AY90" s="19" t="s">
        <v>141</v>
      </c>
      <c r="BE90" s="191">
        <f>IF(N90="základní",J90,0)</f>
        <v>0</v>
      </c>
      <c r="BF90" s="191">
        <f>IF(N90="snížená",J90,0)</f>
        <v>0</v>
      </c>
      <c r="BG90" s="191">
        <f>IF(N90="zákl. přenesená",J90,0)</f>
        <v>0</v>
      </c>
      <c r="BH90" s="191">
        <f>IF(N90="sníž. přenesená",J90,0)</f>
        <v>0</v>
      </c>
      <c r="BI90" s="191">
        <f>IF(N90="nulová",J90,0)</f>
        <v>0</v>
      </c>
      <c r="BJ90" s="19" t="s">
        <v>83</v>
      </c>
      <c r="BK90" s="191">
        <f>ROUND(I90*H90,2)</f>
        <v>0</v>
      </c>
      <c r="BL90" s="19" t="s">
        <v>148</v>
      </c>
      <c r="BM90" s="190" t="s">
        <v>85</v>
      </c>
    </row>
    <row r="91" s="2" customFormat="1" ht="21.75" customHeight="1">
      <c r="A91" s="38"/>
      <c r="B91" s="178"/>
      <c r="C91" s="179" t="s">
        <v>85</v>
      </c>
      <c r="D91" s="179" t="s">
        <v>143</v>
      </c>
      <c r="E91" s="180" t="s">
        <v>610</v>
      </c>
      <c r="F91" s="181" t="s">
        <v>611</v>
      </c>
      <c r="G91" s="182" t="s">
        <v>612</v>
      </c>
      <c r="H91" s="183">
        <v>30</v>
      </c>
      <c r="I91" s="184"/>
      <c r="J91" s="185">
        <f>ROUND(I91*H91,2)</f>
        <v>0</v>
      </c>
      <c r="K91" s="181" t="s">
        <v>147</v>
      </c>
      <c r="L91" s="39"/>
      <c r="M91" s="186" t="s">
        <v>3</v>
      </c>
      <c r="N91" s="187" t="s">
        <v>46</v>
      </c>
      <c r="O91" s="7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0" t="s">
        <v>148</v>
      </c>
      <c r="AT91" s="190" t="s">
        <v>143</v>
      </c>
      <c r="AU91" s="190" t="s">
        <v>85</v>
      </c>
      <c r="AY91" s="19" t="s">
        <v>141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19" t="s">
        <v>83</v>
      </c>
      <c r="BK91" s="191">
        <f>ROUND(I91*H91,2)</f>
        <v>0</v>
      </c>
      <c r="BL91" s="19" t="s">
        <v>148</v>
      </c>
      <c r="BM91" s="190" t="s">
        <v>148</v>
      </c>
    </row>
    <row r="92" s="2" customFormat="1" ht="21.75" customHeight="1">
      <c r="A92" s="38"/>
      <c r="B92" s="178"/>
      <c r="C92" s="179" t="s">
        <v>158</v>
      </c>
      <c r="D92" s="179" t="s">
        <v>143</v>
      </c>
      <c r="E92" s="180" t="s">
        <v>177</v>
      </c>
      <c r="F92" s="181" t="s">
        <v>178</v>
      </c>
      <c r="G92" s="182" t="s">
        <v>161</v>
      </c>
      <c r="H92" s="183">
        <v>1.6799999999999999</v>
      </c>
      <c r="I92" s="184"/>
      <c r="J92" s="185">
        <f>ROUND(I92*H92,2)</f>
        <v>0</v>
      </c>
      <c r="K92" s="181" t="s">
        <v>147</v>
      </c>
      <c r="L92" s="39"/>
      <c r="M92" s="186" t="s">
        <v>3</v>
      </c>
      <c r="N92" s="187" t="s">
        <v>46</v>
      </c>
      <c r="O92" s="72"/>
      <c r="P92" s="188">
        <f>O92*H92</f>
        <v>0</v>
      </c>
      <c r="Q92" s="188">
        <v>0</v>
      </c>
      <c r="R92" s="188">
        <f>Q92*H92</f>
        <v>0</v>
      </c>
      <c r="S92" s="188">
        <v>0</v>
      </c>
      <c r="T92" s="189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190" t="s">
        <v>148</v>
      </c>
      <c r="AT92" s="190" t="s">
        <v>143</v>
      </c>
      <c r="AU92" s="190" t="s">
        <v>85</v>
      </c>
      <c r="AY92" s="19" t="s">
        <v>141</v>
      </c>
      <c r="BE92" s="191">
        <f>IF(N92="základní",J92,0)</f>
        <v>0</v>
      </c>
      <c r="BF92" s="191">
        <f>IF(N92="snížená",J92,0)</f>
        <v>0</v>
      </c>
      <c r="BG92" s="191">
        <f>IF(N92="zákl. přenesená",J92,0)</f>
        <v>0</v>
      </c>
      <c r="BH92" s="191">
        <f>IF(N92="sníž. přenesená",J92,0)</f>
        <v>0</v>
      </c>
      <c r="BI92" s="191">
        <f>IF(N92="nulová",J92,0)</f>
        <v>0</v>
      </c>
      <c r="BJ92" s="19" t="s">
        <v>83</v>
      </c>
      <c r="BK92" s="191">
        <f>ROUND(I92*H92,2)</f>
        <v>0</v>
      </c>
      <c r="BL92" s="19" t="s">
        <v>148</v>
      </c>
      <c r="BM92" s="190" t="s">
        <v>176</v>
      </c>
    </row>
    <row r="93" s="2" customFormat="1" ht="21.75" customHeight="1">
      <c r="A93" s="38"/>
      <c r="B93" s="178"/>
      <c r="C93" s="179" t="s">
        <v>148</v>
      </c>
      <c r="D93" s="179" t="s">
        <v>143</v>
      </c>
      <c r="E93" s="180" t="s">
        <v>613</v>
      </c>
      <c r="F93" s="181" t="s">
        <v>614</v>
      </c>
      <c r="G93" s="182" t="s">
        <v>161</v>
      </c>
      <c r="H93" s="183">
        <v>130.18000000000001</v>
      </c>
      <c r="I93" s="184"/>
      <c r="J93" s="185">
        <f>ROUND(I93*H93,2)</f>
        <v>0</v>
      </c>
      <c r="K93" s="181" t="s">
        <v>147</v>
      </c>
      <c r="L93" s="39"/>
      <c r="M93" s="186" t="s">
        <v>3</v>
      </c>
      <c r="N93" s="187" t="s">
        <v>46</v>
      </c>
      <c r="O93" s="72"/>
      <c r="P93" s="188">
        <f>O93*H93</f>
        <v>0</v>
      </c>
      <c r="Q93" s="188">
        <v>0</v>
      </c>
      <c r="R93" s="188">
        <f>Q93*H93</f>
        <v>0</v>
      </c>
      <c r="S93" s="188">
        <v>0</v>
      </c>
      <c r="T93" s="189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190" t="s">
        <v>148</v>
      </c>
      <c r="AT93" s="190" t="s">
        <v>143</v>
      </c>
      <c r="AU93" s="190" t="s">
        <v>85</v>
      </c>
      <c r="AY93" s="19" t="s">
        <v>141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19" t="s">
        <v>83</v>
      </c>
      <c r="BK93" s="191">
        <f>ROUND(I93*H93,2)</f>
        <v>0</v>
      </c>
      <c r="BL93" s="19" t="s">
        <v>148</v>
      </c>
      <c r="BM93" s="190" t="s">
        <v>188</v>
      </c>
    </row>
    <row r="94" s="14" customFormat="1">
      <c r="A94" s="14"/>
      <c r="B94" s="200"/>
      <c r="C94" s="14"/>
      <c r="D94" s="193" t="s">
        <v>150</v>
      </c>
      <c r="E94" s="201" t="s">
        <v>3</v>
      </c>
      <c r="F94" s="202" t="s">
        <v>615</v>
      </c>
      <c r="G94" s="14"/>
      <c r="H94" s="203">
        <v>11.776</v>
      </c>
      <c r="I94" s="204"/>
      <c r="J94" s="14"/>
      <c r="K94" s="14"/>
      <c r="L94" s="200"/>
      <c r="M94" s="205"/>
      <c r="N94" s="206"/>
      <c r="O94" s="206"/>
      <c r="P94" s="206"/>
      <c r="Q94" s="206"/>
      <c r="R94" s="206"/>
      <c r="S94" s="206"/>
      <c r="T94" s="207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01" t="s">
        <v>150</v>
      </c>
      <c r="AU94" s="201" t="s">
        <v>85</v>
      </c>
      <c r="AV94" s="14" t="s">
        <v>85</v>
      </c>
      <c r="AW94" s="14" t="s">
        <v>35</v>
      </c>
      <c r="AX94" s="14" t="s">
        <v>75</v>
      </c>
      <c r="AY94" s="201" t="s">
        <v>141</v>
      </c>
    </row>
    <row r="95" s="14" customFormat="1">
      <c r="A95" s="14"/>
      <c r="B95" s="200"/>
      <c r="C95" s="14"/>
      <c r="D95" s="193" t="s">
        <v>150</v>
      </c>
      <c r="E95" s="201" t="s">
        <v>3</v>
      </c>
      <c r="F95" s="202" t="s">
        <v>616</v>
      </c>
      <c r="G95" s="14"/>
      <c r="H95" s="203">
        <v>4.1180000000000003</v>
      </c>
      <c r="I95" s="204"/>
      <c r="J95" s="14"/>
      <c r="K95" s="14"/>
      <c r="L95" s="200"/>
      <c r="M95" s="205"/>
      <c r="N95" s="206"/>
      <c r="O95" s="206"/>
      <c r="P95" s="206"/>
      <c r="Q95" s="206"/>
      <c r="R95" s="206"/>
      <c r="S95" s="206"/>
      <c r="T95" s="20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01" t="s">
        <v>150</v>
      </c>
      <c r="AU95" s="201" t="s">
        <v>85</v>
      </c>
      <c r="AV95" s="14" t="s">
        <v>85</v>
      </c>
      <c r="AW95" s="14" t="s">
        <v>35</v>
      </c>
      <c r="AX95" s="14" t="s">
        <v>75</v>
      </c>
      <c r="AY95" s="201" t="s">
        <v>141</v>
      </c>
    </row>
    <row r="96" s="14" customFormat="1">
      <c r="A96" s="14"/>
      <c r="B96" s="200"/>
      <c r="C96" s="14"/>
      <c r="D96" s="193" t="s">
        <v>150</v>
      </c>
      <c r="E96" s="201" t="s">
        <v>3</v>
      </c>
      <c r="F96" s="202" t="s">
        <v>617</v>
      </c>
      <c r="G96" s="14"/>
      <c r="H96" s="203">
        <v>114.286</v>
      </c>
      <c r="I96" s="204"/>
      <c r="J96" s="14"/>
      <c r="K96" s="14"/>
      <c r="L96" s="200"/>
      <c r="M96" s="205"/>
      <c r="N96" s="206"/>
      <c r="O96" s="206"/>
      <c r="P96" s="206"/>
      <c r="Q96" s="206"/>
      <c r="R96" s="206"/>
      <c r="S96" s="206"/>
      <c r="T96" s="20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1" t="s">
        <v>150</v>
      </c>
      <c r="AU96" s="201" t="s">
        <v>85</v>
      </c>
      <c r="AV96" s="14" t="s">
        <v>85</v>
      </c>
      <c r="AW96" s="14" t="s">
        <v>35</v>
      </c>
      <c r="AX96" s="14" t="s">
        <v>75</v>
      </c>
      <c r="AY96" s="201" t="s">
        <v>141</v>
      </c>
    </row>
    <row r="97" s="15" customFormat="1">
      <c r="A97" s="15"/>
      <c r="B97" s="208"/>
      <c r="C97" s="15"/>
      <c r="D97" s="193" t="s">
        <v>150</v>
      </c>
      <c r="E97" s="209" t="s">
        <v>3</v>
      </c>
      <c r="F97" s="210" t="s">
        <v>153</v>
      </c>
      <c r="G97" s="15"/>
      <c r="H97" s="211">
        <v>130.18000000000001</v>
      </c>
      <c r="I97" s="212"/>
      <c r="J97" s="15"/>
      <c r="K97" s="15"/>
      <c r="L97" s="208"/>
      <c r="M97" s="213"/>
      <c r="N97" s="214"/>
      <c r="O97" s="214"/>
      <c r="P97" s="214"/>
      <c r="Q97" s="214"/>
      <c r="R97" s="214"/>
      <c r="S97" s="214"/>
      <c r="T97" s="2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09" t="s">
        <v>150</v>
      </c>
      <c r="AU97" s="209" t="s">
        <v>85</v>
      </c>
      <c r="AV97" s="15" t="s">
        <v>148</v>
      </c>
      <c r="AW97" s="15" t="s">
        <v>35</v>
      </c>
      <c r="AX97" s="15" t="s">
        <v>83</v>
      </c>
      <c r="AY97" s="209" t="s">
        <v>141</v>
      </c>
    </row>
    <row r="98" s="2" customFormat="1" ht="21.75" customHeight="1">
      <c r="A98" s="38"/>
      <c r="B98" s="178"/>
      <c r="C98" s="179" t="s">
        <v>172</v>
      </c>
      <c r="D98" s="179" t="s">
        <v>143</v>
      </c>
      <c r="E98" s="180" t="s">
        <v>618</v>
      </c>
      <c r="F98" s="181" t="s">
        <v>619</v>
      </c>
      <c r="G98" s="182" t="s">
        <v>161</v>
      </c>
      <c r="H98" s="183">
        <v>130.18000000000001</v>
      </c>
      <c r="I98" s="184"/>
      <c r="J98" s="185">
        <f>ROUND(I98*H98,2)</f>
        <v>0</v>
      </c>
      <c r="K98" s="181" t="s">
        <v>147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148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196</v>
      </c>
    </row>
    <row r="99" s="2" customFormat="1" ht="21.75" customHeight="1">
      <c r="A99" s="38"/>
      <c r="B99" s="178"/>
      <c r="C99" s="179" t="s">
        <v>176</v>
      </c>
      <c r="D99" s="179" t="s">
        <v>143</v>
      </c>
      <c r="E99" s="180" t="s">
        <v>620</v>
      </c>
      <c r="F99" s="181" t="s">
        <v>621</v>
      </c>
      <c r="G99" s="182" t="s">
        <v>161</v>
      </c>
      <c r="H99" s="183">
        <v>133.56</v>
      </c>
      <c r="I99" s="184"/>
      <c r="J99" s="185">
        <f>ROUND(I99*H99,2)</f>
        <v>0</v>
      </c>
      <c r="K99" s="181" t="s">
        <v>147</v>
      </c>
      <c r="L99" s="39"/>
      <c r="M99" s="186" t="s">
        <v>3</v>
      </c>
      <c r="N99" s="187" t="s">
        <v>46</v>
      </c>
      <c r="O99" s="72"/>
      <c r="P99" s="188">
        <f>O99*H99</f>
        <v>0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90" t="s">
        <v>148</v>
      </c>
      <c r="AT99" s="190" t="s">
        <v>143</v>
      </c>
      <c r="AU99" s="190" t="s">
        <v>85</v>
      </c>
      <c r="AY99" s="19" t="s">
        <v>141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19" t="s">
        <v>83</v>
      </c>
      <c r="BK99" s="191">
        <f>ROUND(I99*H99,2)</f>
        <v>0</v>
      </c>
      <c r="BL99" s="19" t="s">
        <v>148</v>
      </c>
      <c r="BM99" s="190" t="s">
        <v>206</v>
      </c>
    </row>
    <row r="100" s="14" customFormat="1">
      <c r="A100" s="14"/>
      <c r="B100" s="200"/>
      <c r="C100" s="14"/>
      <c r="D100" s="193" t="s">
        <v>150</v>
      </c>
      <c r="E100" s="201" t="s">
        <v>3</v>
      </c>
      <c r="F100" s="202" t="s">
        <v>622</v>
      </c>
      <c r="G100" s="14"/>
      <c r="H100" s="203">
        <v>133.56</v>
      </c>
      <c r="I100" s="204"/>
      <c r="J100" s="14"/>
      <c r="K100" s="14"/>
      <c r="L100" s="200"/>
      <c r="M100" s="205"/>
      <c r="N100" s="206"/>
      <c r="O100" s="206"/>
      <c r="P100" s="206"/>
      <c r="Q100" s="206"/>
      <c r="R100" s="206"/>
      <c r="S100" s="206"/>
      <c r="T100" s="20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01" t="s">
        <v>150</v>
      </c>
      <c r="AU100" s="201" t="s">
        <v>85</v>
      </c>
      <c r="AV100" s="14" t="s">
        <v>85</v>
      </c>
      <c r="AW100" s="14" t="s">
        <v>35</v>
      </c>
      <c r="AX100" s="14" t="s">
        <v>75</v>
      </c>
      <c r="AY100" s="201" t="s">
        <v>141</v>
      </c>
    </row>
    <row r="101" s="15" customFormat="1">
      <c r="A101" s="15"/>
      <c r="B101" s="208"/>
      <c r="C101" s="15"/>
      <c r="D101" s="193" t="s">
        <v>150</v>
      </c>
      <c r="E101" s="209" t="s">
        <v>3</v>
      </c>
      <c r="F101" s="210" t="s">
        <v>153</v>
      </c>
      <c r="G101" s="15"/>
      <c r="H101" s="211">
        <v>133.56</v>
      </c>
      <c r="I101" s="212"/>
      <c r="J101" s="15"/>
      <c r="K101" s="15"/>
      <c r="L101" s="208"/>
      <c r="M101" s="213"/>
      <c r="N101" s="214"/>
      <c r="O101" s="214"/>
      <c r="P101" s="214"/>
      <c r="Q101" s="214"/>
      <c r="R101" s="214"/>
      <c r="S101" s="214"/>
      <c r="T101" s="2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09" t="s">
        <v>150</v>
      </c>
      <c r="AU101" s="209" t="s">
        <v>85</v>
      </c>
      <c r="AV101" s="15" t="s">
        <v>148</v>
      </c>
      <c r="AW101" s="15" t="s">
        <v>35</v>
      </c>
      <c r="AX101" s="15" t="s">
        <v>83</v>
      </c>
      <c r="AY101" s="209" t="s">
        <v>141</v>
      </c>
    </row>
    <row r="102" s="2" customFormat="1" ht="21.75" customHeight="1">
      <c r="A102" s="38"/>
      <c r="B102" s="178"/>
      <c r="C102" s="179" t="s">
        <v>180</v>
      </c>
      <c r="D102" s="179" t="s">
        <v>143</v>
      </c>
      <c r="E102" s="180" t="s">
        <v>623</v>
      </c>
      <c r="F102" s="181" t="s">
        <v>624</v>
      </c>
      <c r="G102" s="182" t="s">
        <v>161</v>
      </c>
      <c r="H102" s="183">
        <v>133.56</v>
      </c>
      <c r="I102" s="184"/>
      <c r="J102" s="185">
        <f>ROUND(I102*H102,2)</f>
        <v>0</v>
      </c>
      <c r="K102" s="181" t="s">
        <v>147</v>
      </c>
      <c r="L102" s="39"/>
      <c r="M102" s="186" t="s">
        <v>3</v>
      </c>
      <c r="N102" s="187" t="s">
        <v>46</v>
      </c>
      <c r="O102" s="72"/>
      <c r="P102" s="188">
        <f>O102*H102</f>
        <v>0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90" t="s">
        <v>148</v>
      </c>
      <c r="AT102" s="190" t="s">
        <v>143</v>
      </c>
      <c r="AU102" s="190" t="s">
        <v>85</v>
      </c>
      <c r="AY102" s="19" t="s">
        <v>141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19" t="s">
        <v>83</v>
      </c>
      <c r="BK102" s="191">
        <f>ROUND(I102*H102,2)</f>
        <v>0</v>
      </c>
      <c r="BL102" s="19" t="s">
        <v>148</v>
      </c>
      <c r="BM102" s="190" t="s">
        <v>214</v>
      </c>
    </row>
    <row r="103" s="2" customFormat="1" ht="21.75" customHeight="1">
      <c r="A103" s="38"/>
      <c r="B103" s="178"/>
      <c r="C103" s="179" t="s">
        <v>188</v>
      </c>
      <c r="D103" s="179" t="s">
        <v>143</v>
      </c>
      <c r="E103" s="180" t="s">
        <v>625</v>
      </c>
      <c r="F103" s="181" t="s">
        <v>626</v>
      </c>
      <c r="G103" s="182" t="s">
        <v>146</v>
      </c>
      <c r="H103" s="183">
        <v>62</v>
      </c>
      <c r="I103" s="184"/>
      <c r="J103" s="185">
        <f>ROUND(I103*H103,2)</f>
        <v>0</v>
      </c>
      <c r="K103" s="181" t="s">
        <v>147</v>
      </c>
      <c r="L103" s="39"/>
      <c r="M103" s="186" t="s">
        <v>3</v>
      </c>
      <c r="N103" s="187" t="s">
        <v>46</v>
      </c>
      <c r="O103" s="72"/>
      <c r="P103" s="188">
        <f>O103*H103</f>
        <v>0</v>
      </c>
      <c r="Q103" s="188">
        <v>0.00084000000000000003</v>
      </c>
      <c r="R103" s="188">
        <f>Q103*H103</f>
        <v>0.052080000000000001</v>
      </c>
      <c r="S103" s="188">
        <v>0</v>
      </c>
      <c r="T103" s="189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90" t="s">
        <v>148</v>
      </c>
      <c r="AT103" s="190" t="s">
        <v>143</v>
      </c>
      <c r="AU103" s="190" t="s">
        <v>85</v>
      </c>
      <c r="AY103" s="19" t="s">
        <v>141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19" t="s">
        <v>83</v>
      </c>
      <c r="BK103" s="191">
        <f>ROUND(I103*H103,2)</f>
        <v>0</v>
      </c>
      <c r="BL103" s="19" t="s">
        <v>148</v>
      </c>
      <c r="BM103" s="190" t="s">
        <v>225</v>
      </c>
    </row>
    <row r="104" s="14" customFormat="1">
      <c r="A104" s="14"/>
      <c r="B104" s="200"/>
      <c r="C104" s="14"/>
      <c r="D104" s="193" t="s">
        <v>150</v>
      </c>
      <c r="E104" s="201" t="s">
        <v>3</v>
      </c>
      <c r="F104" s="202" t="s">
        <v>627</v>
      </c>
      <c r="G104" s="14"/>
      <c r="H104" s="203">
        <v>62</v>
      </c>
      <c r="I104" s="204"/>
      <c r="J104" s="14"/>
      <c r="K104" s="14"/>
      <c r="L104" s="200"/>
      <c r="M104" s="205"/>
      <c r="N104" s="206"/>
      <c r="O104" s="206"/>
      <c r="P104" s="206"/>
      <c r="Q104" s="206"/>
      <c r="R104" s="206"/>
      <c r="S104" s="206"/>
      <c r="T104" s="20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01" t="s">
        <v>150</v>
      </c>
      <c r="AU104" s="201" t="s">
        <v>85</v>
      </c>
      <c r="AV104" s="14" t="s">
        <v>85</v>
      </c>
      <c r="AW104" s="14" t="s">
        <v>35</v>
      </c>
      <c r="AX104" s="14" t="s">
        <v>75</v>
      </c>
      <c r="AY104" s="201" t="s">
        <v>141</v>
      </c>
    </row>
    <row r="105" s="15" customFormat="1">
      <c r="A105" s="15"/>
      <c r="B105" s="208"/>
      <c r="C105" s="15"/>
      <c r="D105" s="193" t="s">
        <v>150</v>
      </c>
      <c r="E105" s="209" t="s">
        <v>3</v>
      </c>
      <c r="F105" s="210" t="s">
        <v>153</v>
      </c>
      <c r="G105" s="15"/>
      <c r="H105" s="211">
        <v>62</v>
      </c>
      <c r="I105" s="212"/>
      <c r="J105" s="15"/>
      <c r="K105" s="15"/>
      <c r="L105" s="208"/>
      <c r="M105" s="213"/>
      <c r="N105" s="214"/>
      <c r="O105" s="214"/>
      <c r="P105" s="214"/>
      <c r="Q105" s="214"/>
      <c r="R105" s="214"/>
      <c r="S105" s="214"/>
      <c r="T105" s="2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09" t="s">
        <v>150</v>
      </c>
      <c r="AU105" s="209" t="s">
        <v>85</v>
      </c>
      <c r="AV105" s="15" t="s">
        <v>148</v>
      </c>
      <c r="AW105" s="15" t="s">
        <v>35</v>
      </c>
      <c r="AX105" s="15" t="s">
        <v>83</v>
      </c>
      <c r="AY105" s="209" t="s">
        <v>141</v>
      </c>
    </row>
    <row r="106" s="2" customFormat="1" ht="21.75" customHeight="1">
      <c r="A106" s="38"/>
      <c r="B106" s="178"/>
      <c r="C106" s="179" t="s">
        <v>192</v>
      </c>
      <c r="D106" s="179" t="s">
        <v>143</v>
      </c>
      <c r="E106" s="180" t="s">
        <v>628</v>
      </c>
      <c r="F106" s="181" t="s">
        <v>629</v>
      </c>
      <c r="G106" s="182" t="s">
        <v>146</v>
      </c>
      <c r="H106" s="183">
        <v>62</v>
      </c>
      <c r="I106" s="184"/>
      <c r="J106" s="185">
        <f>ROUND(I106*H106,2)</f>
        <v>0</v>
      </c>
      <c r="K106" s="181" t="s">
        <v>147</v>
      </c>
      <c r="L106" s="39"/>
      <c r="M106" s="186" t="s">
        <v>3</v>
      </c>
      <c r="N106" s="187" t="s">
        <v>46</v>
      </c>
      <c r="O106" s="72"/>
      <c r="P106" s="188">
        <f>O106*H106</f>
        <v>0</v>
      </c>
      <c r="Q106" s="188">
        <v>0</v>
      </c>
      <c r="R106" s="188">
        <f>Q106*H106</f>
        <v>0</v>
      </c>
      <c r="S106" s="188">
        <v>0</v>
      </c>
      <c r="T106" s="189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90" t="s">
        <v>148</v>
      </c>
      <c r="AT106" s="190" t="s">
        <v>143</v>
      </c>
      <c r="AU106" s="190" t="s">
        <v>85</v>
      </c>
      <c r="AY106" s="19" t="s">
        <v>141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19" t="s">
        <v>83</v>
      </c>
      <c r="BK106" s="191">
        <f>ROUND(I106*H106,2)</f>
        <v>0</v>
      </c>
      <c r="BL106" s="19" t="s">
        <v>148</v>
      </c>
      <c r="BM106" s="190" t="s">
        <v>236</v>
      </c>
    </row>
    <row r="107" s="14" customFormat="1">
      <c r="A107" s="14"/>
      <c r="B107" s="200"/>
      <c r="C107" s="14"/>
      <c r="D107" s="193" t="s">
        <v>150</v>
      </c>
      <c r="E107" s="201" t="s">
        <v>3</v>
      </c>
      <c r="F107" s="202" t="s">
        <v>630</v>
      </c>
      <c r="G107" s="14"/>
      <c r="H107" s="203">
        <v>62</v>
      </c>
      <c r="I107" s="204"/>
      <c r="J107" s="14"/>
      <c r="K107" s="14"/>
      <c r="L107" s="200"/>
      <c r="M107" s="205"/>
      <c r="N107" s="206"/>
      <c r="O107" s="206"/>
      <c r="P107" s="206"/>
      <c r="Q107" s="206"/>
      <c r="R107" s="206"/>
      <c r="S107" s="206"/>
      <c r="T107" s="20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01" t="s">
        <v>150</v>
      </c>
      <c r="AU107" s="201" t="s">
        <v>85</v>
      </c>
      <c r="AV107" s="14" t="s">
        <v>85</v>
      </c>
      <c r="AW107" s="14" t="s">
        <v>35</v>
      </c>
      <c r="AX107" s="14" t="s">
        <v>75</v>
      </c>
      <c r="AY107" s="201" t="s">
        <v>141</v>
      </c>
    </row>
    <row r="108" s="15" customFormat="1">
      <c r="A108" s="15"/>
      <c r="B108" s="208"/>
      <c r="C108" s="15"/>
      <c r="D108" s="193" t="s">
        <v>150</v>
      </c>
      <c r="E108" s="209" t="s">
        <v>3</v>
      </c>
      <c r="F108" s="210" t="s">
        <v>153</v>
      </c>
      <c r="G108" s="15"/>
      <c r="H108" s="211">
        <v>62</v>
      </c>
      <c r="I108" s="212"/>
      <c r="J108" s="15"/>
      <c r="K108" s="15"/>
      <c r="L108" s="208"/>
      <c r="M108" s="213"/>
      <c r="N108" s="214"/>
      <c r="O108" s="214"/>
      <c r="P108" s="214"/>
      <c r="Q108" s="214"/>
      <c r="R108" s="214"/>
      <c r="S108" s="214"/>
      <c r="T108" s="2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09" t="s">
        <v>150</v>
      </c>
      <c r="AU108" s="209" t="s">
        <v>85</v>
      </c>
      <c r="AV108" s="15" t="s">
        <v>148</v>
      </c>
      <c r="AW108" s="15" t="s">
        <v>35</v>
      </c>
      <c r="AX108" s="15" t="s">
        <v>83</v>
      </c>
      <c r="AY108" s="209" t="s">
        <v>141</v>
      </c>
    </row>
    <row r="109" s="2" customFormat="1" ht="21.75" customHeight="1">
      <c r="A109" s="38"/>
      <c r="B109" s="178"/>
      <c r="C109" s="179" t="s">
        <v>196</v>
      </c>
      <c r="D109" s="179" t="s">
        <v>143</v>
      </c>
      <c r="E109" s="180" t="s">
        <v>189</v>
      </c>
      <c r="F109" s="181" t="s">
        <v>190</v>
      </c>
      <c r="G109" s="182" t="s">
        <v>161</v>
      </c>
      <c r="H109" s="183">
        <v>263.74000000000001</v>
      </c>
      <c r="I109" s="184"/>
      <c r="J109" s="185">
        <f>ROUND(I109*H109,2)</f>
        <v>0</v>
      </c>
      <c r="K109" s="181" t="s">
        <v>147</v>
      </c>
      <c r="L109" s="39"/>
      <c r="M109" s="186" t="s">
        <v>3</v>
      </c>
      <c r="N109" s="187" t="s">
        <v>46</v>
      </c>
      <c r="O109" s="72"/>
      <c r="P109" s="188">
        <f>O109*H109</f>
        <v>0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90" t="s">
        <v>148</v>
      </c>
      <c r="AT109" s="190" t="s">
        <v>143</v>
      </c>
      <c r="AU109" s="190" t="s">
        <v>85</v>
      </c>
      <c r="AY109" s="19" t="s">
        <v>141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19" t="s">
        <v>83</v>
      </c>
      <c r="BK109" s="191">
        <f>ROUND(I109*H109,2)</f>
        <v>0</v>
      </c>
      <c r="BL109" s="19" t="s">
        <v>148</v>
      </c>
      <c r="BM109" s="190" t="s">
        <v>244</v>
      </c>
    </row>
    <row r="110" s="14" customFormat="1">
      <c r="A110" s="14"/>
      <c r="B110" s="200"/>
      <c r="C110" s="14"/>
      <c r="D110" s="193" t="s">
        <v>150</v>
      </c>
      <c r="E110" s="201" t="s">
        <v>3</v>
      </c>
      <c r="F110" s="202" t="s">
        <v>631</v>
      </c>
      <c r="G110" s="14"/>
      <c r="H110" s="203">
        <v>263.74000000000001</v>
      </c>
      <c r="I110" s="204"/>
      <c r="J110" s="14"/>
      <c r="K110" s="14"/>
      <c r="L110" s="200"/>
      <c r="M110" s="205"/>
      <c r="N110" s="206"/>
      <c r="O110" s="206"/>
      <c r="P110" s="206"/>
      <c r="Q110" s="206"/>
      <c r="R110" s="206"/>
      <c r="S110" s="206"/>
      <c r="T110" s="20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01" t="s">
        <v>150</v>
      </c>
      <c r="AU110" s="201" t="s">
        <v>85</v>
      </c>
      <c r="AV110" s="14" t="s">
        <v>85</v>
      </c>
      <c r="AW110" s="14" t="s">
        <v>35</v>
      </c>
      <c r="AX110" s="14" t="s">
        <v>75</v>
      </c>
      <c r="AY110" s="201" t="s">
        <v>141</v>
      </c>
    </row>
    <row r="111" s="15" customFormat="1">
      <c r="A111" s="15"/>
      <c r="B111" s="208"/>
      <c r="C111" s="15"/>
      <c r="D111" s="193" t="s">
        <v>150</v>
      </c>
      <c r="E111" s="209" t="s">
        <v>3</v>
      </c>
      <c r="F111" s="210" t="s">
        <v>153</v>
      </c>
      <c r="G111" s="15"/>
      <c r="H111" s="211">
        <v>263.74000000000001</v>
      </c>
      <c r="I111" s="212"/>
      <c r="J111" s="15"/>
      <c r="K111" s="15"/>
      <c r="L111" s="208"/>
      <c r="M111" s="213"/>
      <c r="N111" s="214"/>
      <c r="O111" s="214"/>
      <c r="P111" s="214"/>
      <c r="Q111" s="214"/>
      <c r="R111" s="214"/>
      <c r="S111" s="214"/>
      <c r="T111" s="2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09" t="s">
        <v>150</v>
      </c>
      <c r="AU111" s="209" t="s">
        <v>85</v>
      </c>
      <c r="AV111" s="15" t="s">
        <v>148</v>
      </c>
      <c r="AW111" s="15" t="s">
        <v>35</v>
      </c>
      <c r="AX111" s="15" t="s">
        <v>83</v>
      </c>
      <c r="AY111" s="209" t="s">
        <v>141</v>
      </c>
    </row>
    <row r="112" s="2" customFormat="1" ht="21.75" customHeight="1">
      <c r="A112" s="38"/>
      <c r="B112" s="178"/>
      <c r="C112" s="179" t="s">
        <v>200</v>
      </c>
      <c r="D112" s="179" t="s">
        <v>143</v>
      </c>
      <c r="E112" s="180" t="s">
        <v>193</v>
      </c>
      <c r="F112" s="181" t="s">
        <v>194</v>
      </c>
      <c r="G112" s="182" t="s">
        <v>161</v>
      </c>
      <c r="H112" s="183">
        <v>164.136</v>
      </c>
      <c r="I112" s="184"/>
      <c r="J112" s="185">
        <f>ROUND(I112*H112,2)</f>
        <v>0</v>
      </c>
      <c r="K112" s="181" t="s">
        <v>147</v>
      </c>
      <c r="L112" s="39"/>
      <c r="M112" s="186" t="s">
        <v>3</v>
      </c>
      <c r="N112" s="187" t="s">
        <v>46</v>
      </c>
      <c r="O112" s="72"/>
      <c r="P112" s="188">
        <f>O112*H112</f>
        <v>0</v>
      </c>
      <c r="Q112" s="188">
        <v>0</v>
      </c>
      <c r="R112" s="188">
        <f>Q112*H112</f>
        <v>0</v>
      </c>
      <c r="S112" s="188">
        <v>0</v>
      </c>
      <c r="T112" s="189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90" t="s">
        <v>148</v>
      </c>
      <c r="AT112" s="190" t="s">
        <v>143</v>
      </c>
      <c r="AU112" s="190" t="s">
        <v>85</v>
      </c>
      <c r="AY112" s="19" t="s">
        <v>141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19" t="s">
        <v>83</v>
      </c>
      <c r="BK112" s="191">
        <f>ROUND(I112*H112,2)</f>
        <v>0</v>
      </c>
      <c r="BL112" s="19" t="s">
        <v>148</v>
      </c>
      <c r="BM112" s="190" t="s">
        <v>251</v>
      </c>
    </row>
    <row r="113" s="2" customFormat="1">
      <c r="A113" s="38"/>
      <c r="B113" s="39"/>
      <c r="C113" s="38"/>
      <c r="D113" s="193" t="s">
        <v>166</v>
      </c>
      <c r="E113" s="38"/>
      <c r="F113" s="216" t="s">
        <v>632</v>
      </c>
      <c r="G113" s="38"/>
      <c r="H113" s="38"/>
      <c r="I113" s="118"/>
      <c r="J113" s="38"/>
      <c r="K113" s="38"/>
      <c r="L113" s="39"/>
      <c r="M113" s="217"/>
      <c r="N113" s="218"/>
      <c r="O113" s="72"/>
      <c r="P113" s="72"/>
      <c r="Q113" s="72"/>
      <c r="R113" s="72"/>
      <c r="S113" s="72"/>
      <c r="T113" s="73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9" t="s">
        <v>166</v>
      </c>
      <c r="AU113" s="19" t="s">
        <v>85</v>
      </c>
    </row>
    <row r="114" s="14" customFormat="1">
      <c r="A114" s="14"/>
      <c r="B114" s="200"/>
      <c r="C114" s="14"/>
      <c r="D114" s="193" t="s">
        <v>150</v>
      </c>
      <c r="E114" s="201" t="s">
        <v>3</v>
      </c>
      <c r="F114" s="202" t="s">
        <v>633</v>
      </c>
      <c r="G114" s="14"/>
      <c r="H114" s="203">
        <v>164.136</v>
      </c>
      <c r="I114" s="204"/>
      <c r="J114" s="14"/>
      <c r="K114" s="14"/>
      <c r="L114" s="200"/>
      <c r="M114" s="205"/>
      <c r="N114" s="206"/>
      <c r="O114" s="206"/>
      <c r="P114" s="206"/>
      <c r="Q114" s="206"/>
      <c r="R114" s="206"/>
      <c r="S114" s="206"/>
      <c r="T114" s="20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01" t="s">
        <v>150</v>
      </c>
      <c r="AU114" s="201" t="s">
        <v>85</v>
      </c>
      <c r="AV114" s="14" t="s">
        <v>85</v>
      </c>
      <c r="AW114" s="14" t="s">
        <v>35</v>
      </c>
      <c r="AX114" s="14" t="s">
        <v>75</v>
      </c>
      <c r="AY114" s="201" t="s">
        <v>141</v>
      </c>
    </row>
    <row r="115" s="15" customFormat="1">
      <c r="A115" s="15"/>
      <c r="B115" s="208"/>
      <c r="C115" s="15"/>
      <c r="D115" s="193" t="s">
        <v>150</v>
      </c>
      <c r="E115" s="209" t="s">
        <v>3</v>
      </c>
      <c r="F115" s="210" t="s">
        <v>153</v>
      </c>
      <c r="G115" s="15"/>
      <c r="H115" s="211">
        <v>164.136</v>
      </c>
      <c r="I115" s="212"/>
      <c r="J115" s="15"/>
      <c r="K115" s="15"/>
      <c r="L115" s="208"/>
      <c r="M115" s="213"/>
      <c r="N115" s="214"/>
      <c r="O115" s="214"/>
      <c r="P115" s="214"/>
      <c r="Q115" s="214"/>
      <c r="R115" s="214"/>
      <c r="S115" s="214"/>
      <c r="T115" s="2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09" t="s">
        <v>150</v>
      </c>
      <c r="AU115" s="209" t="s">
        <v>85</v>
      </c>
      <c r="AV115" s="15" t="s">
        <v>148</v>
      </c>
      <c r="AW115" s="15" t="s">
        <v>35</v>
      </c>
      <c r="AX115" s="15" t="s">
        <v>83</v>
      </c>
      <c r="AY115" s="209" t="s">
        <v>141</v>
      </c>
    </row>
    <row r="116" s="2" customFormat="1" ht="21.75" customHeight="1">
      <c r="A116" s="38"/>
      <c r="B116" s="178"/>
      <c r="C116" s="179" t="s">
        <v>206</v>
      </c>
      <c r="D116" s="179" t="s">
        <v>143</v>
      </c>
      <c r="E116" s="180" t="s">
        <v>634</v>
      </c>
      <c r="F116" s="181" t="s">
        <v>635</v>
      </c>
      <c r="G116" s="182" t="s">
        <v>161</v>
      </c>
      <c r="H116" s="183">
        <v>164.136</v>
      </c>
      <c r="I116" s="184"/>
      <c r="J116" s="185">
        <f>ROUND(I116*H116,2)</f>
        <v>0</v>
      </c>
      <c r="K116" s="181" t="s">
        <v>147</v>
      </c>
      <c r="L116" s="39"/>
      <c r="M116" s="186" t="s">
        <v>3</v>
      </c>
      <c r="N116" s="187" t="s">
        <v>46</v>
      </c>
      <c r="O116" s="72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90" t="s">
        <v>148</v>
      </c>
      <c r="AT116" s="190" t="s">
        <v>143</v>
      </c>
      <c r="AU116" s="190" t="s">
        <v>85</v>
      </c>
      <c r="AY116" s="19" t="s">
        <v>141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19" t="s">
        <v>83</v>
      </c>
      <c r="BK116" s="191">
        <f>ROUND(I116*H116,2)</f>
        <v>0</v>
      </c>
      <c r="BL116" s="19" t="s">
        <v>148</v>
      </c>
      <c r="BM116" s="190" t="s">
        <v>260</v>
      </c>
    </row>
    <row r="117" s="14" customFormat="1">
      <c r="A117" s="14"/>
      <c r="B117" s="200"/>
      <c r="C117" s="14"/>
      <c r="D117" s="193" t="s">
        <v>150</v>
      </c>
      <c r="E117" s="201" t="s">
        <v>3</v>
      </c>
      <c r="F117" s="202" t="s">
        <v>633</v>
      </c>
      <c r="G117" s="14"/>
      <c r="H117" s="203">
        <v>164.136</v>
      </c>
      <c r="I117" s="204"/>
      <c r="J117" s="14"/>
      <c r="K117" s="14"/>
      <c r="L117" s="200"/>
      <c r="M117" s="205"/>
      <c r="N117" s="206"/>
      <c r="O117" s="206"/>
      <c r="P117" s="206"/>
      <c r="Q117" s="206"/>
      <c r="R117" s="206"/>
      <c r="S117" s="206"/>
      <c r="T117" s="207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01" t="s">
        <v>150</v>
      </c>
      <c r="AU117" s="201" t="s">
        <v>85</v>
      </c>
      <c r="AV117" s="14" t="s">
        <v>85</v>
      </c>
      <c r="AW117" s="14" t="s">
        <v>35</v>
      </c>
      <c r="AX117" s="14" t="s">
        <v>75</v>
      </c>
      <c r="AY117" s="201" t="s">
        <v>141</v>
      </c>
    </row>
    <row r="118" s="15" customFormat="1">
      <c r="A118" s="15"/>
      <c r="B118" s="208"/>
      <c r="C118" s="15"/>
      <c r="D118" s="193" t="s">
        <v>150</v>
      </c>
      <c r="E118" s="209" t="s">
        <v>3</v>
      </c>
      <c r="F118" s="210" t="s">
        <v>153</v>
      </c>
      <c r="G118" s="15"/>
      <c r="H118" s="211">
        <v>164.136</v>
      </c>
      <c r="I118" s="212"/>
      <c r="J118" s="15"/>
      <c r="K118" s="15"/>
      <c r="L118" s="208"/>
      <c r="M118" s="213"/>
      <c r="N118" s="214"/>
      <c r="O118" s="214"/>
      <c r="P118" s="214"/>
      <c r="Q118" s="214"/>
      <c r="R118" s="214"/>
      <c r="S118" s="214"/>
      <c r="T118" s="2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09" t="s">
        <v>150</v>
      </c>
      <c r="AU118" s="209" t="s">
        <v>85</v>
      </c>
      <c r="AV118" s="15" t="s">
        <v>148</v>
      </c>
      <c r="AW118" s="15" t="s">
        <v>35</v>
      </c>
      <c r="AX118" s="15" t="s">
        <v>83</v>
      </c>
      <c r="AY118" s="209" t="s">
        <v>141</v>
      </c>
    </row>
    <row r="119" s="2" customFormat="1" ht="16.5" customHeight="1">
      <c r="A119" s="38"/>
      <c r="B119" s="178"/>
      <c r="C119" s="179" t="s">
        <v>210</v>
      </c>
      <c r="D119" s="179" t="s">
        <v>143</v>
      </c>
      <c r="E119" s="180" t="s">
        <v>636</v>
      </c>
      <c r="F119" s="181" t="s">
        <v>637</v>
      </c>
      <c r="G119" s="182" t="s">
        <v>161</v>
      </c>
      <c r="H119" s="183">
        <v>164.136</v>
      </c>
      <c r="I119" s="184"/>
      <c r="J119" s="185">
        <f>ROUND(I119*H119,2)</f>
        <v>0</v>
      </c>
      <c r="K119" s="181" t="s">
        <v>147</v>
      </c>
      <c r="L119" s="39"/>
      <c r="M119" s="186" t="s">
        <v>3</v>
      </c>
      <c r="N119" s="187" t="s">
        <v>46</v>
      </c>
      <c r="O119" s="72"/>
      <c r="P119" s="188">
        <f>O119*H119</f>
        <v>0</v>
      </c>
      <c r="Q119" s="188">
        <v>0</v>
      </c>
      <c r="R119" s="188">
        <f>Q119*H119</f>
        <v>0</v>
      </c>
      <c r="S119" s="188">
        <v>0</v>
      </c>
      <c r="T119" s="189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190" t="s">
        <v>148</v>
      </c>
      <c r="AT119" s="190" t="s">
        <v>143</v>
      </c>
      <c r="AU119" s="190" t="s">
        <v>85</v>
      </c>
      <c r="AY119" s="19" t="s">
        <v>141</v>
      </c>
      <c r="BE119" s="191">
        <f>IF(N119="základní",J119,0)</f>
        <v>0</v>
      </c>
      <c r="BF119" s="191">
        <f>IF(N119="snížená",J119,0)</f>
        <v>0</v>
      </c>
      <c r="BG119" s="191">
        <f>IF(N119="zákl. přenesená",J119,0)</f>
        <v>0</v>
      </c>
      <c r="BH119" s="191">
        <f>IF(N119="sníž. přenesená",J119,0)</f>
        <v>0</v>
      </c>
      <c r="BI119" s="191">
        <f>IF(N119="nulová",J119,0)</f>
        <v>0</v>
      </c>
      <c r="BJ119" s="19" t="s">
        <v>83</v>
      </c>
      <c r="BK119" s="191">
        <f>ROUND(I119*H119,2)</f>
        <v>0</v>
      </c>
      <c r="BL119" s="19" t="s">
        <v>148</v>
      </c>
      <c r="BM119" s="190" t="s">
        <v>272</v>
      </c>
    </row>
    <row r="120" s="2" customFormat="1">
      <c r="A120" s="38"/>
      <c r="B120" s="39"/>
      <c r="C120" s="38"/>
      <c r="D120" s="193" t="s">
        <v>166</v>
      </c>
      <c r="E120" s="38"/>
      <c r="F120" s="216" t="s">
        <v>632</v>
      </c>
      <c r="G120" s="38"/>
      <c r="H120" s="38"/>
      <c r="I120" s="118"/>
      <c r="J120" s="38"/>
      <c r="K120" s="38"/>
      <c r="L120" s="39"/>
      <c r="M120" s="217"/>
      <c r="N120" s="218"/>
      <c r="O120" s="72"/>
      <c r="P120" s="72"/>
      <c r="Q120" s="72"/>
      <c r="R120" s="72"/>
      <c r="S120" s="72"/>
      <c r="T120" s="73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9" t="s">
        <v>166</v>
      </c>
      <c r="AU120" s="19" t="s">
        <v>85</v>
      </c>
    </row>
    <row r="121" s="14" customFormat="1">
      <c r="A121" s="14"/>
      <c r="B121" s="200"/>
      <c r="C121" s="14"/>
      <c r="D121" s="193" t="s">
        <v>150</v>
      </c>
      <c r="E121" s="201" t="s">
        <v>3</v>
      </c>
      <c r="F121" s="202" t="s">
        <v>633</v>
      </c>
      <c r="G121" s="14"/>
      <c r="H121" s="203">
        <v>164.136</v>
      </c>
      <c r="I121" s="204"/>
      <c r="J121" s="14"/>
      <c r="K121" s="14"/>
      <c r="L121" s="200"/>
      <c r="M121" s="205"/>
      <c r="N121" s="206"/>
      <c r="O121" s="206"/>
      <c r="P121" s="206"/>
      <c r="Q121" s="206"/>
      <c r="R121" s="206"/>
      <c r="S121" s="206"/>
      <c r="T121" s="20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1" t="s">
        <v>150</v>
      </c>
      <c r="AU121" s="201" t="s">
        <v>85</v>
      </c>
      <c r="AV121" s="14" t="s">
        <v>85</v>
      </c>
      <c r="AW121" s="14" t="s">
        <v>35</v>
      </c>
      <c r="AX121" s="14" t="s">
        <v>75</v>
      </c>
      <c r="AY121" s="201" t="s">
        <v>141</v>
      </c>
    </row>
    <row r="122" s="15" customFormat="1">
      <c r="A122" s="15"/>
      <c r="B122" s="208"/>
      <c r="C122" s="15"/>
      <c r="D122" s="193" t="s">
        <v>150</v>
      </c>
      <c r="E122" s="209" t="s">
        <v>3</v>
      </c>
      <c r="F122" s="210" t="s">
        <v>153</v>
      </c>
      <c r="G122" s="15"/>
      <c r="H122" s="211">
        <v>164.136</v>
      </c>
      <c r="I122" s="212"/>
      <c r="J122" s="15"/>
      <c r="K122" s="15"/>
      <c r="L122" s="208"/>
      <c r="M122" s="213"/>
      <c r="N122" s="214"/>
      <c r="O122" s="214"/>
      <c r="P122" s="214"/>
      <c r="Q122" s="214"/>
      <c r="R122" s="214"/>
      <c r="S122" s="214"/>
      <c r="T122" s="2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09" t="s">
        <v>150</v>
      </c>
      <c r="AU122" s="209" t="s">
        <v>85</v>
      </c>
      <c r="AV122" s="15" t="s">
        <v>148</v>
      </c>
      <c r="AW122" s="15" t="s">
        <v>35</v>
      </c>
      <c r="AX122" s="15" t="s">
        <v>83</v>
      </c>
      <c r="AY122" s="209" t="s">
        <v>141</v>
      </c>
    </row>
    <row r="123" s="2" customFormat="1" ht="21.75" customHeight="1">
      <c r="A123" s="38"/>
      <c r="B123" s="178"/>
      <c r="C123" s="179" t="s">
        <v>214</v>
      </c>
      <c r="D123" s="179" t="s">
        <v>143</v>
      </c>
      <c r="E123" s="180" t="s">
        <v>201</v>
      </c>
      <c r="F123" s="181" t="s">
        <v>202</v>
      </c>
      <c r="G123" s="182" t="s">
        <v>203</v>
      </c>
      <c r="H123" s="183">
        <v>287.238</v>
      </c>
      <c r="I123" s="184"/>
      <c r="J123" s="185">
        <f>ROUND(I123*H123,2)</f>
        <v>0</v>
      </c>
      <c r="K123" s="181" t="s">
        <v>147</v>
      </c>
      <c r="L123" s="39"/>
      <c r="M123" s="186" t="s">
        <v>3</v>
      </c>
      <c r="N123" s="187" t="s">
        <v>46</v>
      </c>
      <c r="O123" s="72"/>
      <c r="P123" s="188">
        <f>O123*H123</f>
        <v>0</v>
      </c>
      <c r="Q123" s="188">
        <v>0</v>
      </c>
      <c r="R123" s="188">
        <f>Q123*H123</f>
        <v>0</v>
      </c>
      <c r="S123" s="188">
        <v>0</v>
      </c>
      <c r="T123" s="189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90" t="s">
        <v>148</v>
      </c>
      <c r="AT123" s="190" t="s">
        <v>143</v>
      </c>
      <c r="AU123" s="190" t="s">
        <v>85</v>
      </c>
      <c r="AY123" s="19" t="s">
        <v>141</v>
      </c>
      <c r="BE123" s="191">
        <f>IF(N123="základní",J123,0)</f>
        <v>0</v>
      </c>
      <c r="BF123" s="191">
        <f>IF(N123="snížená",J123,0)</f>
        <v>0</v>
      </c>
      <c r="BG123" s="191">
        <f>IF(N123="zákl. přenesená",J123,0)</f>
        <v>0</v>
      </c>
      <c r="BH123" s="191">
        <f>IF(N123="sníž. přenesená",J123,0)</f>
        <v>0</v>
      </c>
      <c r="BI123" s="191">
        <f>IF(N123="nulová",J123,0)</f>
        <v>0</v>
      </c>
      <c r="BJ123" s="19" t="s">
        <v>83</v>
      </c>
      <c r="BK123" s="191">
        <f>ROUND(I123*H123,2)</f>
        <v>0</v>
      </c>
      <c r="BL123" s="19" t="s">
        <v>148</v>
      </c>
      <c r="BM123" s="190" t="s">
        <v>283</v>
      </c>
    </row>
    <row r="124" s="2" customFormat="1">
      <c r="A124" s="38"/>
      <c r="B124" s="39"/>
      <c r="C124" s="38"/>
      <c r="D124" s="193" t="s">
        <v>166</v>
      </c>
      <c r="E124" s="38"/>
      <c r="F124" s="216" t="s">
        <v>632</v>
      </c>
      <c r="G124" s="38"/>
      <c r="H124" s="38"/>
      <c r="I124" s="118"/>
      <c r="J124" s="38"/>
      <c r="K124" s="38"/>
      <c r="L124" s="39"/>
      <c r="M124" s="217"/>
      <c r="N124" s="218"/>
      <c r="O124" s="72"/>
      <c r="P124" s="72"/>
      <c r="Q124" s="72"/>
      <c r="R124" s="72"/>
      <c r="S124" s="72"/>
      <c r="T124" s="73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9" t="s">
        <v>166</v>
      </c>
      <c r="AU124" s="19" t="s">
        <v>85</v>
      </c>
    </row>
    <row r="125" s="14" customFormat="1">
      <c r="A125" s="14"/>
      <c r="B125" s="200"/>
      <c r="C125" s="14"/>
      <c r="D125" s="193" t="s">
        <v>150</v>
      </c>
      <c r="E125" s="201" t="s">
        <v>3</v>
      </c>
      <c r="F125" s="202" t="s">
        <v>638</v>
      </c>
      <c r="G125" s="14"/>
      <c r="H125" s="203">
        <v>287.238</v>
      </c>
      <c r="I125" s="204"/>
      <c r="J125" s="14"/>
      <c r="K125" s="14"/>
      <c r="L125" s="200"/>
      <c r="M125" s="205"/>
      <c r="N125" s="206"/>
      <c r="O125" s="206"/>
      <c r="P125" s="206"/>
      <c r="Q125" s="206"/>
      <c r="R125" s="206"/>
      <c r="S125" s="206"/>
      <c r="T125" s="20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01" t="s">
        <v>150</v>
      </c>
      <c r="AU125" s="201" t="s">
        <v>85</v>
      </c>
      <c r="AV125" s="14" t="s">
        <v>85</v>
      </c>
      <c r="AW125" s="14" t="s">
        <v>35</v>
      </c>
      <c r="AX125" s="14" t="s">
        <v>75</v>
      </c>
      <c r="AY125" s="201" t="s">
        <v>141</v>
      </c>
    </row>
    <row r="126" s="15" customFormat="1">
      <c r="A126" s="15"/>
      <c r="B126" s="208"/>
      <c r="C126" s="15"/>
      <c r="D126" s="193" t="s">
        <v>150</v>
      </c>
      <c r="E126" s="209" t="s">
        <v>3</v>
      </c>
      <c r="F126" s="210" t="s">
        <v>153</v>
      </c>
      <c r="G126" s="15"/>
      <c r="H126" s="211">
        <v>287.238</v>
      </c>
      <c r="I126" s="212"/>
      <c r="J126" s="15"/>
      <c r="K126" s="15"/>
      <c r="L126" s="208"/>
      <c r="M126" s="213"/>
      <c r="N126" s="214"/>
      <c r="O126" s="214"/>
      <c r="P126" s="214"/>
      <c r="Q126" s="214"/>
      <c r="R126" s="214"/>
      <c r="S126" s="214"/>
      <c r="T126" s="2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09" t="s">
        <v>150</v>
      </c>
      <c r="AU126" s="209" t="s">
        <v>85</v>
      </c>
      <c r="AV126" s="15" t="s">
        <v>148</v>
      </c>
      <c r="AW126" s="15" t="s">
        <v>35</v>
      </c>
      <c r="AX126" s="15" t="s">
        <v>83</v>
      </c>
      <c r="AY126" s="209" t="s">
        <v>141</v>
      </c>
    </row>
    <row r="127" s="2" customFormat="1" ht="21.75" customHeight="1">
      <c r="A127" s="38"/>
      <c r="B127" s="178"/>
      <c r="C127" s="179" t="s">
        <v>9</v>
      </c>
      <c r="D127" s="179" t="s">
        <v>143</v>
      </c>
      <c r="E127" s="180" t="s">
        <v>207</v>
      </c>
      <c r="F127" s="181" t="s">
        <v>208</v>
      </c>
      <c r="G127" s="182" t="s">
        <v>161</v>
      </c>
      <c r="H127" s="183">
        <v>151.56899999999999</v>
      </c>
      <c r="I127" s="184"/>
      <c r="J127" s="185">
        <f>ROUND(I127*H127,2)</f>
        <v>0</v>
      </c>
      <c r="K127" s="181" t="s">
        <v>147</v>
      </c>
      <c r="L127" s="39"/>
      <c r="M127" s="186" t="s">
        <v>3</v>
      </c>
      <c r="N127" s="187" t="s">
        <v>46</v>
      </c>
      <c r="O127" s="72"/>
      <c r="P127" s="188">
        <f>O127*H127</f>
        <v>0</v>
      </c>
      <c r="Q127" s="188">
        <v>0</v>
      </c>
      <c r="R127" s="188">
        <f>Q127*H127</f>
        <v>0</v>
      </c>
      <c r="S127" s="188">
        <v>0</v>
      </c>
      <c r="T127" s="189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90" t="s">
        <v>148</v>
      </c>
      <c r="AT127" s="190" t="s">
        <v>143</v>
      </c>
      <c r="AU127" s="190" t="s">
        <v>85</v>
      </c>
      <c r="AY127" s="19" t="s">
        <v>141</v>
      </c>
      <c r="BE127" s="191">
        <f>IF(N127="základní",J127,0)</f>
        <v>0</v>
      </c>
      <c r="BF127" s="191">
        <f>IF(N127="snížená",J127,0)</f>
        <v>0</v>
      </c>
      <c r="BG127" s="191">
        <f>IF(N127="zákl. přenesená",J127,0)</f>
        <v>0</v>
      </c>
      <c r="BH127" s="191">
        <f>IF(N127="sníž. přenesená",J127,0)</f>
        <v>0</v>
      </c>
      <c r="BI127" s="191">
        <f>IF(N127="nulová",J127,0)</f>
        <v>0</v>
      </c>
      <c r="BJ127" s="19" t="s">
        <v>83</v>
      </c>
      <c r="BK127" s="191">
        <f>ROUND(I127*H127,2)</f>
        <v>0</v>
      </c>
      <c r="BL127" s="19" t="s">
        <v>148</v>
      </c>
      <c r="BM127" s="190" t="s">
        <v>291</v>
      </c>
    </row>
    <row r="128" s="2" customFormat="1">
      <c r="A128" s="38"/>
      <c r="B128" s="39"/>
      <c r="C128" s="38"/>
      <c r="D128" s="193" t="s">
        <v>166</v>
      </c>
      <c r="E128" s="38"/>
      <c r="F128" s="216" t="s">
        <v>639</v>
      </c>
      <c r="G128" s="38"/>
      <c r="H128" s="38"/>
      <c r="I128" s="118"/>
      <c r="J128" s="38"/>
      <c r="K128" s="38"/>
      <c r="L128" s="39"/>
      <c r="M128" s="217"/>
      <c r="N128" s="218"/>
      <c r="O128" s="72"/>
      <c r="P128" s="72"/>
      <c r="Q128" s="72"/>
      <c r="R128" s="72"/>
      <c r="S128" s="72"/>
      <c r="T128" s="73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166</v>
      </c>
      <c r="AU128" s="19" t="s">
        <v>85</v>
      </c>
    </row>
    <row r="129" s="14" customFormat="1">
      <c r="A129" s="14"/>
      <c r="B129" s="200"/>
      <c r="C129" s="14"/>
      <c r="D129" s="193" t="s">
        <v>150</v>
      </c>
      <c r="E129" s="201" t="s">
        <v>3</v>
      </c>
      <c r="F129" s="202" t="s">
        <v>640</v>
      </c>
      <c r="G129" s="14"/>
      <c r="H129" s="203">
        <v>151.56899999999999</v>
      </c>
      <c r="I129" s="204"/>
      <c r="J129" s="14"/>
      <c r="K129" s="14"/>
      <c r="L129" s="200"/>
      <c r="M129" s="205"/>
      <c r="N129" s="206"/>
      <c r="O129" s="206"/>
      <c r="P129" s="206"/>
      <c r="Q129" s="206"/>
      <c r="R129" s="206"/>
      <c r="S129" s="206"/>
      <c r="T129" s="20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01" t="s">
        <v>150</v>
      </c>
      <c r="AU129" s="201" t="s">
        <v>85</v>
      </c>
      <c r="AV129" s="14" t="s">
        <v>85</v>
      </c>
      <c r="AW129" s="14" t="s">
        <v>35</v>
      </c>
      <c r="AX129" s="14" t="s">
        <v>75</v>
      </c>
      <c r="AY129" s="201" t="s">
        <v>141</v>
      </c>
    </row>
    <row r="130" s="15" customFormat="1">
      <c r="A130" s="15"/>
      <c r="B130" s="208"/>
      <c r="C130" s="15"/>
      <c r="D130" s="193" t="s">
        <v>150</v>
      </c>
      <c r="E130" s="209" t="s">
        <v>3</v>
      </c>
      <c r="F130" s="210" t="s">
        <v>153</v>
      </c>
      <c r="G130" s="15"/>
      <c r="H130" s="211">
        <v>151.56899999999999</v>
      </c>
      <c r="I130" s="212"/>
      <c r="J130" s="15"/>
      <c r="K130" s="15"/>
      <c r="L130" s="208"/>
      <c r="M130" s="213"/>
      <c r="N130" s="214"/>
      <c r="O130" s="214"/>
      <c r="P130" s="214"/>
      <c r="Q130" s="214"/>
      <c r="R130" s="214"/>
      <c r="S130" s="214"/>
      <c r="T130" s="2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09" t="s">
        <v>150</v>
      </c>
      <c r="AU130" s="209" t="s">
        <v>85</v>
      </c>
      <c r="AV130" s="15" t="s">
        <v>148</v>
      </c>
      <c r="AW130" s="15" t="s">
        <v>35</v>
      </c>
      <c r="AX130" s="15" t="s">
        <v>83</v>
      </c>
      <c r="AY130" s="209" t="s">
        <v>141</v>
      </c>
    </row>
    <row r="131" s="2" customFormat="1" ht="16.5" customHeight="1">
      <c r="A131" s="38"/>
      <c r="B131" s="178"/>
      <c r="C131" s="219" t="s">
        <v>225</v>
      </c>
      <c r="D131" s="219" t="s">
        <v>266</v>
      </c>
      <c r="E131" s="220" t="s">
        <v>641</v>
      </c>
      <c r="F131" s="221" t="s">
        <v>642</v>
      </c>
      <c r="G131" s="222" t="s">
        <v>203</v>
      </c>
      <c r="H131" s="223">
        <v>103.93000000000001</v>
      </c>
      <c r="I131" s="224"/>
      <c r="J131" s="225">
        <f>ROUND(I131*H131,2)</f>
        <v>0</v>
      </c>
      <c r="K131" s="221" t="s">
        <v>147</v>
      </c>
      <c r="L131" s="226"/>
      <c r="M131" s="227" t="s">
        <v>3</v>
      </c>
      <c r="N131" s="228" t="s">
        <v>46</v>
      </c>
      <c r="O131" s="72"/>
      <c r="P131" s="188">
        <f>O131*H131</f>
        <v>0</v>
      </c>
      <c r="Q131" s="188">
        <v>1</v>
      </c>
      <c r="R131" s="188">
        <f>Q131*H131</f>
        <v>103.93000000000001</v>
      </c>
      <c r="S131" s="188">
        <v>0</v>
      </c>
      <c r="T131" s="189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90" t="s">
        <v>188</v>
      </c>
      <c r="AT131" s="190" t="s">
        <v>266</v>
      </c>
      <c r="AU131" s="190" t="s">
        <v>85</v>
      </c>
      <c r="AY131" s="19" t="s">
        <v>141</v>
      </c>
      <c r="BE131" s="191">
        <f>IF(N131="základní",J131,0)</f>
        <v>0</v>
      </c>
      <c r="BF131" s="191">
        <f>IF(N131="snížená",J131,0)</f>
        <v>0</v>
      </c>
      <c r="BG131" s="191">
        <f>IF(N131="zákl. přenesená",J131,0)</f>
        <v>0</v>
      </c>
      <c r="BH131" s="191">
        <f>IF(N131="sníž. přenesená",J131,0)</f>
        <v>0</v>
      </c>
      <c r="BI131" s="191">
        <f>IF(N131="nulová",J131,0)</f>
        <v>0</v>
      </c>
      <c r="BJ131" s="19" t="s">
        <v>83</v>
      </c>
      <c r="BK131" s="191">
        <f>ROUND(I131*H131,2)</f>
        <v>0</v>
      </c>
      <c r="BL131" s="19" t="s">
        <v>148</v>
      </c>
      <c r="BM131" s="190" t="s">
        <v>299</v>
      </c>
    </row>
    <row r="132" s="14" customFormat="1">
      <c r="A132" s="14"/>
      <c r="B132" s="200"/>
      <c r="C132" s="14"/>
      <c r="D132" s="193" t="s">
        <v>150</v>
      </c>
      <c r="E132" s="201" t="s">
        <v>3</v>
      </c>
      <c r="F132" s="202" t="s">
        <v>643</v>
      </c>
      <c r="G132" s="14"/>
      <c r="H132" s="203">
        <v>103.93000000000001</v>
      </c>
      <c r="I132" s="204"/>
      <c r="J132" s="14"/>
      <c r="K132" s="14"/>
      <c r="L132" s="200"/>
      <c r="M132" s="205"/>
      <c r="N132" s="206"/>
      <c r="O132" s="206"/>
      <c r="P132" s="206"/>
      <c r="Q132" s="206"/>
      <c r="R132" s="206"/>
      <c r="S132" s="206"/>
      <c r="T132" s="20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01" t="s">
        <v>150</v>
      </c>
      <c r="AU132" s="201" t="s">
        <v>85</v>
      </c>
      <c r="AV132" s="14" t="s">
        <v>85</v>
      </c>
      <c r="AW132" s="14" t="s">
        <v>35</v>
      </c>
      <c r="AX132" s="14" t="s">
        <v>75</v>
      </c>
      <c r="AY132" s="201" t="s">
        <v>141</v>
      </c>
    </row>
    <row r="133" s="15" customFormat="1">
      <c r="A133" s="15"/>
      <c r="B133" s="208"/>
      <c r="C133" s="15"/>
      <c r="D133" s="193" t="s">
        <v>150</v>
      </c>
      <c r="E133" s="209" t="s">
        <v>3</v>
      </c>
      <c r="F133" s="210" t="s">
        <v>153</v>
      </c>
      <c r="G133" s="15"/>
      <c r="H133" s="211">
        <v>103.93000000000001</v>
      </c>
      <c r="I133" s="212"/>
      <c r="J133" s="15"/>
      <c r="K133" s="15"/>
      <c r="L133" s="208"/>
      <c r="M133" s="213"/>
      <c r="N133" s="214"/>
      <c r="O133" s="214"/>
      <c r="P133" s="214"/>
      <c r="Q133" s="214"/>
      <c r="R133" s="214"/>
      <c r="S133" s="214"/>
      <c r="T133" s="2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09" t="s">
        <v>150</v>
      </c>
      <c r="AU133" s="209" t="s">
        <v>85</v>
      </c>
      <c r="AV133" s="15" t="s">
        <v>148</v>
      </c>
      <c r="AW133" s="15" t="s">
        <v>35</v>
      </c>
      <c r="AX133" s="15" t="s">
        <v>83</v>
      </c>
      <c r="AY133" s="209" t="s">
        <v>141</v>
      </c>
    </row>
    <row r="134" s="2" customFormat="1" ht="33" customHeight="1">
      <c r="A134" s="38"/>
      <c r="B134" s="178"/>
      <c r="C134" s="179" t="s">
        <v>230</v>
      </c>
      <c r="D134" s="179" t="s">
        <v>143</v>
      </c>
      <c r="E134" s="180" t="s">
        <v>644</v>
      </c>
      <c r="F134" s="181" t="s">
        <v>645</v>
      </c>
      <c r="G134" s="182" t="s">
        <v>161</v>
      </c>
      <c r="H134" s="183">
        <v>99.603999999999999</v>
      </c>
      <c r="I134" s="184"/>
      <c r="J134" s="185">
        <f>ROUND(I134*H134,2)</f>
        <v>0</v>
      </c>
      <c r="K134" s="181" t="s">
        <v>147</v>
      </c>
      <c r="L134" s="39"/>
      <c r="M134" s="186" t="s">
        <v>3</v>
      </c>
      <c r="N134" s="187" t="s">
        <v>46</v>
      </c>
      <c r="O134" s="72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90" t="s">
        <v>148</v>
      </c>
      <c r="AT134" s="190" t="s">
        <v>143</v>
      </c>
      <c r="AU134" s="190" t="s">
        <v>85</v>
      </c>
      <c r="AY134" s="19" t="s">
        <v>141</v>
      </c>
      <c r="BE134" s="191">
        <f>IF(N134="základní",J134,0)</f>
        <v>0</v>
      </c>
      <c r="BF134" s="191">
        <f>IF(N134="snížená",J134,0)</f>
        <v>0</v>
      </c>
      <c r="BG134" s="191">
        <f>IF(N134="zákl. přenesená",J134,0)</f>
        <v>0</v>
      </c>
      <c r="BH134" s="191">
        <f>IF(N134="sníž. přenesená",J134,0)</f>
        <v>0</v>
      </c>
      <c r="BI134" s="191">
        <f>IF(N134="nulová",J134,0)</f>
        <v>0</v>
      </c>
      <c r="BJ134" s="19" t="s">
        <v>83</v>
      </c>
      <c r="BK134" s="191">
        <f>ROUND(I134*H134,2)</f>
        <v>0</v>
      </c>
      <c r="BL134" s="19" t="s">
        <v>148</v>
      </c>
      <c r="BM134" s="190" t="s">
        <v>309</v>
      </c>
    </row>
    <row r="135" s="2" customFormat="1">
      <c r="A135" s="38"/>
      <c r="B135" s="39"/>
      <c r="C135" s="38"/>
      <c r="D135" s="193" t="s">
        <v>166</v>
      </c>
      <c r="E135" s="38"/>
      <c r="F135" s="216" t="s">
        <v>646</v>
      </c>
      <c r="G135" s="38"/>
      <c r="H135" s="38"/>
      <c r="I135" s="118"/>
      <c r="J135" s="38"/>
      <c r="K135" s="38"/>
      <c r="L135" s="39"/>
      <c r="M135" s="217"/>
      <c r="N135" s="218"/>
      <c r="O135" s="72"/>
      <c r="P135" s="72"/>
      <c r="Q135" s="72"/>
      <c r="R135" s="72"/>
      <c r="S135" s="72"/>
      <c r="T135" s="73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9" t="s">
        <v>166</v>
      </c>
      <c r="AU135" s="19" t="s">
        <v>85</v>
      </c>
    </row>
    <row r="136" s="14" customFormat="1">
      <c r="A136" s="14"/>
      <c r="B136" s="200"/>
      <c r="C136" s="14"/>
      <c r="D136" s="193" t="s">
        <v>150</v>
      </c>
      <c r="E136" s="201" t="s">
        <v>3</v>
      </c>
      <c r="F136" s="202" t="s">
        <v>647</v>
      </c>
      <c r="G136" s="14"/>
      <c r="H136" s="203">
        <v>99.603999999999999</v>
      </c>
      <c r="I136" s="204"/>
      <c r="J136" s="14"/>
      <c r="K136" s="14"/>
      <c r="L136" s="200"/>
      <c r="M136" s="205"/>
      <c r="N136" s="206"/>
      <c r="O136" s="206"/>
      <c r="P136" s="206"/>
      <c r="Q136" s="206"/>
      <c r="R136" s="206"/>
      <c r="S136" s="206"/>
      <c r="T136" s="20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1" t="s">
        <v>150</v>
      </c>
      <c r="AU136" s="201" t="s">
        <v>85</v>
      </c>
      <c r="AV136" s="14" t="s">
        <v>85</v>
      </c>
      <c r="AW136" s="14" t="s">
        <v>35</v>
      </c>
      <c r="AX136" s="14" t="s">
        <v>75</v>
      </c>
      <c r="AY136" s="201" t="s">
        <v>141</v>
      </c>
    </row>
    <row r="137" s="15" customFormat="1">
      <c r="A137" s="15"/>
      <c r="B137" s="208"/>
      <c r="C137" s="15"/>
      <c r="D137" s="193" t="s">
        <v>150</v>
      </c>
      <c r="E137" s="209" t="s">
        <v>3</v>
      </c>
      <c r="F137" s="210" t="s">
        <v>153</v>
      </c>
      <c r="G137" s="15"/>
      <c r="H137" s="211">
        <v>99.603999999999999</v>
      </c>
      <c r="I137" s="212"/>
      <c r="J137" s="15"/>
      <c r="K137" s="15"/>
      <c r="L137" s="208"/>
      <c r="M137" s="213"/>
      <c r="N137" s="214"/>
      <c r="O137" s="214"/>
      <c r="P137" s="214"/>
      <c r="Q137" s="214"/>
      <c r="R137" s="214"/>
      <c r="S137" s="214"/>
      <c r="T137" s="2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09" t="s">
        <v>150</v>
      </c>
      <c r="AU137" s="209" t="s">
        <v>85</v>
      </c>
      <c r="AV137" s="15" t="s">
        <v>148</v>
      </c>
      <c r="AW137" s="15" t="s">
        <v>35</v>
      </c>
      <c r="AX137" s="15" t="s">
        <v>83</v>
      </c>
      <c r="AY137" s="209" t="s">
        <v>141</v>
      </c>
    </row>
    <row r="138" s="12" customFormat="1" ht="22.8" customHeight="1">
      <c r="A138" s="12"/>
      <c r="B138" s="165"/>
      <c r="C138" s="12"/>
      <c r="D138" s="166" t="s">
        <v>74</v>
      </c>
      <c r="E138" s="176" t="s">
        <v>158</v>
      </c>
      <c r="F138" s="176" t="s">
        <v>564</v>
      </c>
      <c r="G138" s="12"/>
      <c r="H138" s="12"/>
      <c r="I138" s="168"/>
      <c r="J138" s="177">
        <f>BK138</f>
        <v>0</v>
      </c>
      <c r="K138" s="12"/>
      <c r="L138" s="165"/>
      <c r="M138" s="170"/>
      <c r="N138" s="171"/>
      <c r="O138" s="171"/>
      <c r="P138" s="172">
        <f>SUM(P139:P155)</f>
        <v>0</v>
      </c>
      <c r="Q138" s="171"/>
      <c r="R138" s="172">
        <f>SUM(R139:R155)</f>
        <v>6.2857440000000002</v>
      </c>
      <c r="S138" s="171"/>
      <c r="T138" s="173">
        <f>SUM(T139:T155)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6" t="s">
        <v>83</v>
      </c>
      <c r="AT138" s="174" t="s">
        <v>74</v>
      </c>
      <c r="AU138" s="174" t="s">
        <v>83</v>
      </c>
      <c r="AY138" s="166" t="s">
        <v>141</v>
      </c>
      <c r="BK138" s="175">
        <f>SUM(BK139:BK155)</f>
        <v>0</v>
      </c>
    </row>
    <row r="139" s="2" customFormat="1" ht="33" customHeight="1">
      <c r="A139" s="38"/>
      <c r="B139" s="178"/>
      <c r="C139" s="179" t="s">
        <v>236</v>
      </c>
      <c r="D139" s="179" t="s">
        <v>143</v>
      </c>
      <c r="E139" s="180" t="s">
        <v>648</v>
      </c>
      <c r="F139" s="181" t="s">
        <v>649</v>
      </c>
      <c r="G139" s="182" t="s">
        <v>161</v>
      </c>
      <c r="H139" s="183">
        <v>1.8</v>
      </c>
      <c r="I139" s="184"/>
      <c r="J139" s="185">
        <f>ROUND(I139*H139,2)</f>
        <v>0</v>
      </c>
      <c r="K139" s="181" t="s">
        <v>147</v>
      </c>
      <c r="L139" s="39"/>
      <c r="M139" s="186" t="s">
        <v>3</v>
      </c>
      <c r="N139" s="187" t="s">
        <v>46</v>
      </c>
      <c r="O139" s="72"/>
      <c r="P139" s="188">
        <f>O139*H139</f>
        <v>0</v>
      </c>
      <c r="Q139" s="188">
        <v>3.11388</v>
      </c>
      <c r="R139" s="188">
        <f>Q139*H139</f>
        <v>5.604984</v>
      </c>
      <c r="S139" s="188">
        <v>0</v>
      </c>
      <c r="T139" s="18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90" t="s">
        <v>148</v>
      </c>
      <c r="AT139" s="190" t="s">
        <v>143</v>
      </c>
      <c r="AU139" s="190" t="s">
        <v>85</v>
      </c>
      <c r="AY139" s="19" t="s">
        <v>141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19" t="s">
        <v>83</v>
      </c>
      <c r="BK139" s="191">
        <f>ROUND(I139*H139,2)</f>
        <v>0</v>
      </c>
      <c r="BL139" s="19" t="s">
        <v>148</v>
      </c>
      <c r="BM139" s="190" t="s">
        <v>317</v>
      </c>
    </row>
    <row r="140" s="2" customFormat="1">
      <c r="A140" s="38"/>
      <c r="B140" s="39"/>
      <c r="C140" s="38"/>
      <c r="D140" s="193" t="s">
        <v>166</v>
      </c>
      <c r="E140" s="38"/>
      <c r="F140" s="216" t="s">
        <v>650</v>
      </c>
      <c r="G140" s="38"/>
      <c r="H140" s="38"/>
      <c r="I140" s="118"/>
      <c r="J140" s="38"/>
      <c r="K140" s="38"/>
      <c r="L140" s="39"/>
      <c r="M140" s="217"/>
      <c r="N140" s="218"/>
      <c r="O140" s="72"/>
      <c r="P140" s="72"/>
      <c r="Q140" s="72"/>
      <c r="R140" s="72"/>
      <c r="S140" s="72"/>
      <c r="T140" s="73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9" t="s">
        <v>166</v>
      </c>
      <c r="AU140" s="19" t="s">
        <v>85</v>
      </c>
    </row>
    <row r="141" s="14" customFormat="1">
      <c r="A141" s="14"/>
      <c r="B141" s="200"/>
      <c r="C141" s="14"/>
      <c r="D141" s="193" t="s">
        <v>150</v>
      </c>
      <c r="E141" s="201" t="s">
        <v>3</v>
      </c>
      <c r="F141" s="202" t="s">
        <v>651</v>
      </c>
      <c r="G141" s="14"/>
      <c r="H141" s="203">
        <v>1.8</v>
      </c>
      <c r="I141" s="204"/>
      <c r="J141" s="14"/>
      <c r="K141" s="14"/>
      <c r="L141" s="200"/>
      <c r="M141" s="205"/>
      <c r="N141" s="206"/>
      <c r="O141" s="206"/>
      <c r="P141" s="206"/>
      <c r="Q141" s="206"/>
      <c r="R141" s="206"/>
      <c r="S141" s="206"/>
      <c r="T141" s="20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1" t="s">
        <v>150</v>
      </c>
      <c r="AU141" s="201" t="s">
        <v>85</v>
      </c>
      <c r="AV141" s="14" t="s">
        <v>85</v>
      </c>
      <c r="AW141" s="14" t="s">
        <v>35</v>
      </c>
      <c r="AX141" s="14" t="s">
        <v>75</v>
      </c>
      <c r="AY141" s="201" t="s">
        <v>141</v>
      </c>
    </row>
    <row r="142" s="15" customFormat="1">
      <c r="A142" s="15"/>
      <c r="B142" s="208"/>
      <c r="C142" s="15"/>
      <c r="D142" s="193" t="s">
        <v>150</v>
      </c>
      <c r="E142" s="209" t="s">
        <v>3</v>
      </c>
      <c r="F142" s="210" t="s">
        <v>153</v>
      </c>
      <c r="G142" s="15"/>
      <c r="H142" s="211">
        <v>1.8</v>
      </c>
      <c r="I142" s="212"/>
      <c r="J142" s="15"/>
      <c r="K142" s="15"/>
      <c r="L142" s="208"/>
      <c r="M142" s="213"/>
      <c r="N142" s="214"/>
      <c r="O142" s="214"/>
      <c r="P142" s="214"/>
      <c r="Q142" s="214"/>
      <c r="R142" s="214"/>
      <c r="S142" s="214"/>
      <c r="T142" s="2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9" t="s">
        <v>150</v>
      </c>
      <c r="AU142" s="209" t="s">
        <v>85</v>
      </c>
      <c r="AV142" s="15" t="s">
        <v>148</v>
      </c>
      <c r="AW142" s="15" t="s">
        <v>35</v>
      </c>
      <c r="AX142" s="15" t="s">
        <v>83</v>
      </c>
      <c r="AY142" s="209" t="s">
        <v>141</v>
      </c>
    </row>
    <row r="143" s="2" customFormat="1" ht="16.5" customHeight="1">
      <c r="A143" s="38"/>
      <c r="B143" s="178"/>
      <c r="C143" s="179" t="s">
        <v>240</v>
      </c>
      <c r="D143" s="179" t="s">
        <v>143</v>
      </c>
      <c r="E143" s="180" t="s">
        <v>652</v>
      </c>
      <c r="F143" s="181" t="s">
        <v>653</v>
      </c>
      <c r="G143" s="182" t="s">
        <v>156</v>
      </c>
      <c r="H143" s="183">
        <v>51.5</v>
      </c>
      <c r="I143" s="184"/>
      <c r="J143" s="185">
        <f>ROUND(I143*H143,2)</f>
        <v>0</v>
      </c>
      <c r="K143" s="181" t="s">
        <v>147</v>
      </c>
      <c r="L143" s="39"/>
      <c r="M143" s="186" t="s">
        <v>3</v>
      </c>
      <c r="N143" s="187" t="s">
        <v>46</v>
      </c>
      <c r="O143" s="72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90" t="s">
        <v>148</v>
      </c>
      <c r="AT143" s="190" t="s">
        <v>143</v>
      </c>
      <c r="AU143" s="190" t="s">
        <v>85</v>
      </c>
      <c r="AY143" s="19" t="s">
        <v>141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9" t="s">
        <v>83</v>
      </c>
      <c r="BK143" s="191">
        <f>ROUND(I143*H143,2)</f>
        <v>0</v>
      </c>
      <c r="BL143" s="19" t="s">
        <v>148</v>
      </c>
      <c r="BM143" s="190" t="s">
        <v>327</v>
      </c>
    </row>
    <row r="144" s="14" customFormat="1">
      <c r="A144" s="14"/>
      <c r="B144" s="200"/>
      <c r="C144" s="14"/>
      <c r="D144" s="193" t="s">
        <v>150</v>
      </c>
      <c r="E144" s="201" t="s">
        <v>3</v>
      </c>
      <c r="F144" s="202" t="s">
        <v>654</v>
      </c>
      <c r="G144" s="14"/>
      <c r="H144" s="203">
        <v>51.5</v>
      </c>
      <c r="I144" s="204"/>
      <c r="J144" s="14"/>
      <c r="K144" s="14"/>
      <c r="L144" s="200"/>
      <c r="M144" s="205"/>
      <c r="N144" s="206"/>
      <c r="O144" s="206"/>
      <c r="P144" s="206"/>
      <c r="Q144" s="206"/>
      <c r="R144" s="206"/>
      <c r="S144" s="206"/>
      <c r="T144" s="20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1" t="s">
        <v>150</v>
      </c>
      <c r="AU144" s="201" t="s">
        <v>85</v>
      </c>
      <c r="AV144" s="14" t="s">
        <v>85</v>
      </c>
      <c r="AW144" s="14" t="s">
        <v>35</v>
      </c>
      <c r="AX144" s="14" t="s">
        <v>75</v>
      </c>
      <c r="AY144" s="201" t="s">
        <v>141</v>
      </c>
    </row>
    <row r="145" s="15" customFormat="1">
      <c r="A145" s="15"/>
      <c r="B145" s="208"/>
      <c r="C145" s="15"/>
      <c r="D145" s="193" t="s">
        <v>150</v>
      </c>
      <c r="E145" s="209" t="s">
        <v>3</v>
      </c>
      <c r="F145" s="210" t="s">
        <v>153</v>
      </c>
      <c r="G145" s="15"/>
      <c r="H145" s="211">
        <v>51.5</v>
      </c>
      <c r="I145" s="212"/>
      <c r="J145" s="15"/>
      <c r="K145" s="15"/>
      <c r="L145" s="208"/>
      <c r="M145" s="213"/>
      <c r="N145" s="214"/>
      <c r="O145" s="214"/>
      <c r="P145" s="214"/>
      <c r="Q145" s="214"/>
      <c r="R145" s="214"/>
      <c r="S145" s="214"/>
      <c r="T145" s="2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09" t="s">
        <v>150</v>
      </c>
      <c r="AU145" s="209" t="s">
        <v>85</v>
      </c>
      <c r="AV145" s="15" t="s">
        <v>148</v>
      </c>
      <c r="AW145" s="15" t="s">
        <v>35</v>
      </c>
      <c r="AX145" s="15" t="s">
        <v>83</v>
      </c>
      <c r="AY145" s="209" t="s">
        <v>141</v>
      </c>
    </row>
    <row r="146" s="2" customFormat="1" ht="16.5" customHeight="1">
      <c r="A146" s="38"/>
      <c r="B146" s="178"/>
      <c r="C146" s="179" t="s">
        <v>244</v>
      </c>
      <c r="D146" s="179" t="s">
        <v>143</v>
      </c>
      <c r="E146" s="180" t="s">
        <v>655</v>
      </c>
      <c r="F146" s="181" t="s">
        <v>656</v>
      </c>
      <c r="G146" s="182" t="s">
        <v>281</v>
      </c>
      <c r="H146" s="183">
        <v>1</v>
      </c>
      <c r="I146" s="184"/>
      <c r="J146" s="185">
        <f>ROUND(I146*H146,2)</f>
        <v>0</v>
      </c>
      <c r="K146" s="181" t="s">
        <v>3</v>
      </c>
      <c r="L146" s="39"/>
      <c r="M146" s="186" t="s">
        <v>3</v>
      </c>
      <c r="N146" s="187" t="s">
        <v>46</v>
      </c>
      <c r="O146" s="72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90" t="s">
        <v>148</v>
      </c>
      <c r="AT146" s="190" t="s">
        <v>143</v>
      </c>
      <c r="AU146" s="190" t="s">
        <v>85</v>
      </c>
      <c r="AY146" s="19" t="s">
        <v>141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19" t="s">
        <v>83</v>
      </c>
      <c r="BK146" s="191">
        <f>ROUND(I146*H146,2)</f>
        <v>0</v>
      </c>
      <c r="BL146" s="19" t="s">
        <v>148</v>
      </c>
      <c r="BM146" s="190" t="s">
        <v>335</v>
      </c>
    </row>
    <row r="147" s="2" customFormat="1">
      <c r="A147" s="38"/>
      <c r="B147" s="39"/>
      <c r="C147" s="38"/>
      <c r="D147" s="193" t="s">
        <v>166</v>
      </c>
      <c r="E147" s="38"/>
      <c r="F147" s="216" t="s">
        <v>657</v>
      </c>
      <c r="G147" s="38"/>
      <c r="H147" s="38"/>
      <c r="I147" s="118"/>
      <c r="J147" s="38"/>
      <c r="K147" s="38"/>
      <c r="L147" s="39"/>
      <c r="M147" s="217"/>
      <c r="N147" s="218"/>
      <c r="O147" s="72"/>
      <c r="P147" s="72"/>
      <c r="Q147" s="72"/>
      <c r="R147" s="72"/>
      <c r="S147" s="72"/>
      <c r="T147" s="73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9" t="s">
        <v>166</v>
      </c>
      <c r="AU147" s="19" t="s">
        <v>85</v>
      </c>
    </row>
    <row r="148" s="2" customFormat="1" ht="16.5" customHeight="1">
      <c r="A148" s="38"/>
      <c r="B148" s="178"/>
      <c r="C148" s="219" t="s">
        <v>8</v>
      </c>
      <c r="D148" s="219" t="s">
        <v>266</v>
      </c>
      <c r="E148" s="220" t="s">
        <v>658</v>
      </c>
      <c r="F148" s="221" t="s">
        <v>659</v>
      </c>
      <c r="G148" s="222" t="s">
        <v>281</v>
      </c>
      <c r="H148" s="223">
        <v>1</v>
      </c>
      <c r="I148" s="224"/>
      <c r="J148" s="225">
        <f>ROUND(I148*H148,2)</f>
        <v>0</v>
      </c>
      <c r="K148" s="221" t="s">
        <v>3</v>
      </c>
      <c r="L148" s="226"/>
      <c r="M148" s="227" t="s">
        <v>3</v>
      </c>
      <c r="N148" s="228" t="s">
        <v>46</v>
      </c>
      <c r="O148" s="72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90" t="s">
        <v>188</v>
      </c>
      <c r="AT148" s="190" t="s">
        <v>266</v>
      </c>
      <c r="AU148" s="190" t="s">
        <v>85</v>
      </c>
      <c r="AY148" s="19" t="s">
        <v>141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19" t="s">
        <v>83</v>
      </c>
      <c r="BK148" s="191">
        <f>ROUND(I148*H148,2)</f>
        <v>0</v>
      </c>
      <c r="BL148" s="19" t="s">
        <v>148</v>
      </c>
      <c r="BM148" s="190" t="s">
        <v>345</v>
      </c>
    </row>
    <row r="149" s="2" customFormat="1" ht="21.75" customHeight="1">
      <c r="A149" s="38"/>
      <c r="B149" s="178"/>
      <c r="C149" s="179" t="s">
        <v>251</v>
      </c>
      <c r="D149" s="179" t="s">
        <v>143</v>
      </c>
      <c r="E149" s="180" t="s">
        <v>660</v>
      </c>
      <c r="F149" s="181" t="s">
        <v>661</v>
      </c>
      <c r="G149" s="182" t="s">
        <v>281</v>
      </c>
      <c r="H149" s="183">
        <v>2</v>
      </c>
      <c r="I149" s="184"/>
      <c r="J149" s="185">
        <f>ROUND(I149*H149,2)</f>
        <v>0</v>
      </c>
      <c r="K149" s="181" t="s">
        <v>147</v>
      </c>
      <c r="L149" s="39"/>
      <c r="M149" s="186" t="s">
        <v>3</v>
      </c>
      <c r="N149" s="187" t="s">
        <v>46</v>
      </c>
      <c r="O149" s="72"/>
      <c r="P149" s="188">
        <f>O149*H149</f>
        <v>0</v>
      </c>
      <c r="Q149" s="188">
        <v>0.34036</v>
      </c>
      <c r="R149" s="188">
        <f>Q149*H149</f>
        <v>0.68071999999999999</v>
      </c>
      <c r="S149" s="188">
        <v>0</v>
      </c>
      <c r="T149" s="1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90" t="s">
        <v>148</v>
      </c>
      <c r="AT149" s="190" t="s">
        <v>143</v>
      </c>
      <c r="AU149" s="190" t="s">
        <v>85</v>
      </c>
      <c r="AY149" s="19" t="s">
        <v>141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9" t="s">
        <v>83</v>
      </c>
      <c r="BK149" s="191">
        <f>ROUND(I149*H149,2)</f>
        <v>0</v>
      </c>
      <c r="BL149" s="19" t="s">
        <v>148</v>
      </c>
      <c r="BM149" s="190" t="s">
        <v>353</v>
      </c>
    </row>
    <row r="150" s="2" customFormat="1" ht="16.5" customHeight="1">
      <c r="A150" s="38"/>
      <c r="B150" s="178"/>
      <c r="C150" s="179" t="s">
        <v>255</v>
      </c>
      <c r="D150" s="179" t="s">
        <v>143</v>
      </c>
      <c r="E150" s="180" t="s">
        <v>662</v>
      </c>
      <c r="F150" s="181" t="s">
        <v>663</v>
      </c>
      <c r="G150" s="182" t="s">
        <v>156</v>
      </c>
      <c r="H150" s="183">
        <v>2</v>
      </c>
      <c r="I150" s="184"/>
      <c r="J150" s="185">
        <f>ROUND(I150*H150,2)</f>
        <v>0</v>
      </c>
      <c r="K150" s="181" t="s">
        <v>147</v>
      </c>
      <c r="L150" s="39"/>
      <c r="M150" s="186" t="s">
        <v>3</v>
      </c>
      <c r="N150" s="187" t="s">
        <v>46</v>
      </c>
      <c r="O150" s="72"/>
      <c r="P150" s="188">
        <f>O150*H150</f>
        <v>0</v>
      </c>
      <c r="Q150" s="188">
        <v>2.0000000000000002E-05</v>
      </c>
      <c r="R150" s="188">
        <f>Q150*H150</f>
        <v>4.0000000000000003E-05</v>
      </c>
      <c r="S150" s="188">
        <v>0</v>
      </c>
      <c r="T150" s="18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0" t="s">
        <v>148</v>
      </c>
      <c r="AT150" s="190" t="s">
        <v>143</v>
      </c>
      <c r="AU150" s="190" t="s">
        <v>85</v>
      </c>
      <c r="AY150" s="19" t="s">
        <v>141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19" t="s">
        <v>83</v>
      </c>
      <c r="BK150" s="191">
        <f>ROUND(I150*H150,2)</f>
        <v>0</v>
      </c>
      <c r="BL150" s="19" t="s">
        <v>148</v>
      </c>
      <c r="BM150" s="190" t="s">
        <v>365</v>
      </c>
    </row>
    <row r="151" s="2" customFormat="1" ht="16.5" customHeight="1">
      <c r="A151" s="38"/>
      <c r="B151" s="178"/>
      <c r="C151" s="219" t="s">
        <v>260</v>
      </c>
      <c r="D151" s="219" t="s">
        <v>266</v>
      </c>
      <c r="E151" s="220" t="s">
        <v>664</v>
      </c>
      <c r="F151" s="221" t="s">
        <v>665</v>
      </c>
      <c r="G151" s="222" t="s">
        <v>281</v>
      </c>
      <c r="H151" s="223">
        <v>2</v>
      </c>
      <c r="I151" s="224"/>
      <c r="J151" s="225">
        <f>ROUND(I151*H151,2)</f>
        <v>0</v>
      </c>
      <c r="K151" s="221" t="s">
        <v>666</v>
      </c>
      <c r="L151" s="226"/>
      <c r="M151" s="227" t="s">
        <v>3</v>
      </c>
      <c r="N151" s="228" t="s">
        <v>46</v>
      </c>
      <c r="O151" s="72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90" t="s">
        <v>188</v>
      </c>
      <c r="AT151" s="190" t="s">
        <v>266</v>
      </c>
      <c r="AU151" s="190" t="s">
        <v>85</v>
      </c>
      <c r="AY151" s="19" t="s">
        <v>141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19" t="s">
        <v>83</v>
      </c>
      <c r="BK151" s="191">
        <f>ROUND(I151*H151,2)</f>
        <v>0</v>
      </c>
      <c r="BL151" s="19" t="s">
        <v>148</v>
      </c>
      <c r="BM151" s="190" t="s">
        <v>493</v>
      </c>
    </row>
    <row r="152" s="2" customFormat="1" ht="21.75" customHeight="1">
      <c r="A152" s="38"/>
      <c r="B152" s="178"/>
      <c r="C152" s="179" t="s">
        <v>265</v>
      </c>
      <c r="D152" s="179" t="s">
        <v>143</v>
      </c>
      <c r="E152" s="180" t="s">
        <v>667</v>
      </c>
      <c r="F152" s="181" t="s">
        <v>668</v>
      </c>
      <c r="G152" s="182" t="s">
        <v>281</v>
      </c>
      <c r="H152" s="183">
        <v>1</v>
      </c>
      <c r="I152" s="184"/>
      <c r="J152" s="185">
        <f>ROUND(I152*H152,2)</f>
        <v>0</v>
      </c>
      <c r="K152" s="181" t="s">
        <v>147</v>
      </c>
      <c r="L152" s="39"/>
      <c r="M152" s="186" t="s">
        <v>3</v>
      </c>
      <c r="N152" s="187" t="s">
        <v>46</v>
      </c>
      <c r="O152" s="72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90" t="s">
        <v>148</v>
      </c>
      <c r="AT152" s="190" t="s">
        <v>143</v>
      </c>
      <c r="AU152" s="190" t="s">
        <v>85</v>
      </c>
      <c r="AY152" s="19" t="s">
        <v>141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19" t="s">
        <v>83</v>
      </c>
      <c r="BK152" s="191">
        <f>ROUND(I152*H152,2)</f>
        <v>0</v>
      </c>
      <c r="BL152" s="19" t="s">
        <v>148</v>
      </c>
      <c r="BM152" s="190" t="s">
        <v>669</v>
      </c>
    </row>
    <row r="153" s="2" customFormat="1" ht="16.5" customHeight="1">
      <c r="A153" s="38"/>
      <c r="B153" s="178"/>
      <c r="C153" s="219" t="s">
        <v>272</v>
      </c>
      <c r="D153" s="219" t="s">
        <v>266</v>
      </c>
      <c r="E153" s="220" t="s">
        <v>670</v>
      </c>
      <c r="F153" s="221" t="s">
        <v>671</v>
      </c>
      <c r="G153" s="222" t="s">
        <v>281</v>
      </c>
      <c r="H153" s="223">
        <v>1</v>
      </c>
      <c r="I153" s="224"/>
      <c r="J153" s="225">
        <f>ROUND(I153*H153,2)</f>
        <v>0</v>
      </c>
      <c r="K153" s="221" t="s">
        <v>666</v>
      </c>
      <c r="L153" s="226"/>
      <c r="M153" s="227" t="s">
        <v>3</v>
      </c>
      <c r="N153" s="228" t="s">
        <v>46</v>
      </c>
      <c r="O153" s="72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90" t="s">
        <v>188</v>
      </c>
      <c r="AT153" s="190" t="s">
        <v>266</v>
      </c>
      <c r="AU153" s="190" t="s">
        <v>85</v>
      </c>
      <c r="AY153" s="19" t="s">
        <v>141</v>
      </c>
      <c r="BE153" s="191">
        <f>IF(N153="základní",J153,0)</f>
        <v>0</v>
      </c>
      <c r="BF153" s="191">
        <f>IF(N153="snížená",J153,0)</f>
        <v>0</v>
      </c>
      <c r="BG153" s="191">
        <f>IF(N153="zákl. přenesená",J153,0)</f>
        <v>0</v>
      </c>
      <c r="BH153" s="191">
        <f>IF(N153="sníž. přenesená",J153,0)</f>
        <v>0</v>
      </c>
      <c r="BI153" s="191">
        <f>IF(N153="nulová",J153,0)</f>
        <v>0</v>
      </c>
      <c r="BJ153" s="19" t="s">
        <v>83</v>
      </c>
      <c r="BK153" s="191">
        <f>ROUND(I153*H153,2)</f>
        <v>0</v>
      </c>
      <c r="BL153" s="19" t="s">
        <v>148</v>
      </c>
      <c r="BM153" s="190" t="s">
        <v>672</v>
      </c>
    </row>
    <row r="154" s="2" customFormat="1" ht="16.5" customHeight="1">
      <c r="A154" s="38"/>
      <c r="B154" s="178"/>
      <c r="C154" s="179" t="s">
        <v>278</v>
      </c>
      <c r="D154" s="179" t="s">
        <v>143</v>
      </c>
      <c r="E154" s="180" t="s">
        <v>673</v>
      </c>
      <c r="F154" s="181" t="s">
        <v>674</v>
      </c>
      <c r="G154" s="182" t="s">
        <v>281</v>
      </c>
      <c r="H154" s="183">
        <v>2</v>
      </c>
      <c r="I154" s="184"/>
      <c r="J154" s="185">
        <f>ROUND(I154*H154,2)</f>
        <v>0</v>
      </c>
      <c r="K154" s="181" t="s">
        <v>3</v>
      </c>
      <c r="L154" s="39"/>
      <c r="M154" s="186" t="s">
        <v>3</v>
      </c>
      <c r="N154" s="187" t="s">
        <v>46</v>
      </c>
      <c r="O154" s="72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90" t="s">
        <v>148</v>
      </c>
      <c r="AT154" s="190" t="s">
        <v>143</v>
      </c>
      <c r="AU154" s="190" t="s">
        <v>85</v>
      </c>
      <c r="AY154" s="19" t="s">
        <v>141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19" t="s">
        <v>83</v>
      </c>
      <c r="BK154" s="191">
        <f>ROUND(I154*H154,2)</f>
        <v>0</v>
      </c>
      <c r="BL154" s="19" t="s">
        <v>148</v>
      </c>
      <c r="BM154" s="190" t="s">
        <v>675</v>
      </c>
    </row>
    <row r="155" s="2" customFormat="1" ht="16.5" customHeight="1">
      <c r="A155" s="38"/>
      <c r="B155" s="178"/>
      <c r="C155" s="179" t="s">
        <v>283</v>
      </c>
      <c r="D155" s="179" t="s">
        <v>143</v>
      </c>
      <c r="E155" s="180" t="s">
        <v>676</v>
      </c>
      <c r="F155" s="181" t="s">
        <v>677</v>
      </c>
      <c r="G155" s="182" t="s">
        <v>678</v>
      </c>
      <c r="H155" s="183">
        <v>1</v>
      </c>
      <c r="I155" s="184"/>
      <c r="J155" s="185">
        <f>ROUND(I155*H155,2)</f>
        <v>0</v>
      </c>
      <c r="K155" s="181" t="s">
        <v>3</v>
      </c>
      <c r="L155" s="39"/>
      <c r="M155" s="186" t="s">
        <v>3</v>
      </c>
      <c r="N155" s="187" t="s">
        <v>46</v>
      </c>
      <c r="O155" s="72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148</v>
      </c>
      <c r="AT155" s="190" t="s">
        <v>143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148</v>
      </c>
      <c r="BM155" s="190" t="s">
        <v>679</v>
      </c>
    </row>
    <row r="156" s="12" customFormat="1" ht="22.8" customHeight="1">
      <c r="A156" s="12"/>
      <c r="B156" s="165"/>
      <c r="C156" s="12"/>
      <c r="D156" s="166" t="s">
        <v>74</v>
      </c>
      <c r="E156" s="176" t="s">
        <v>148</v>
      </c>
      <c r="F156" s="176" t="s">
        <v>680</v>
      </c>
      <c r="G156" s="12"/>
      <c r="H156" s="12"/>
      <c r="I156" s="168"/>
      <c r="J156" s="177">
        <f>BK156</f>
        <v>0</v>
      </c>
      <c r="K156" s="12"/>
      <c r="L156" s="165"/>
      <c r="M156" s="170"/>
      <c r="N156" s="171"/>
      <c r="O156" s="171"/>
      <c r="P156" s="172">
        <f>SUM(P157:P165)</f>
        <v>0</v>
      </c>
      <c r="Q156" s="171"/>
      <c r="R156" s="172">
        <f>SUM(R157:R165)</f>
        <v>56.525280640000005</v>
      </c>
      <c r="S156" s="171"/>
      <c r="T156" s="173">
        <f>SUM(T157:T165)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6" t="s">
        <v>83</v>
      </c>
      <c r="AT156" s="174" t="s">
        <v>74</v>
      </c>
      <c r="AU156" s="174" t="s">
        <v>83</v>
      </c>
      <c r="AY156" s="166" t="s">
        <v>141</v>
      </c>
      <c r="BK156" s="175">
        <f>SUM(BK157:BK165)</f>
        <v>0</v>
      </c>
    </row>
    <row r="157" s="2" customFormat="1" ht="16.5" customHeight="1">
      <c r="A157" s="38"/>
      <c r="B157" s="178"/>
      <c r="C157" s="179" t="s">
        <v>287</v>
      </c>
      <c r="D157" s="179" t="s">
        <v>143</v>
      </c>
      <c r="E157" s="180" t="s">
        <v>681</v>
      </c>
      <c r="F157" s="181" t="s">
        <v>682</v>
      </c>
      <c r="G157" s="182" t="s">
        <v>161</v>
      </c>
      <c r="H157" s="183">
        <v>21.407</v>
      </c>
      <c r="I157" s="184"/>
      <c r="J157" s="185">
        <f>ROUND(I157*H157,2)</f>
        <v>0</v>
      </c>
      <c r="K157" s="181" t="s">
        <v>147</v>
      </c>
      <c r="L157" s="39"/>
      <c r="M157" s="186" t="s">
        <v>3</v>
      </c>
      <c r="N157" s="187" t="s">
        <v>46</v>
      </c>
      <c r="O157" s="72"/>
      <c r="P157" s="188">
        <f>O157*H157</f>
        <v>0</v>
      </c>
      <c r="Q157" s="188">
        <v>1.8907700000000001</v>
      </c>
      <c r="R157" s="188">
        <f>Q157*H157</f>
        <v>40.475713390000003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148</v>
      </c>
      <c r="AT157" s="190" t="s">
        <v>143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148</v>
      </c>
      <c r="BM157" s="190" t="s">
        <v>683</v>
      </c>
    </row>
    <row r="158" s="2" customFormat="1">
      <c r="A158" s="38"/>
      <c r="B158" s="39"/>
      <c r="C158" s="38"/>
      <c r="D158" s="193" t="s">
        <v>166</v>
      </c>
      <c r="E158" s="38"/>
      <c r="F158" s="216" t="s">
        <v>684</v>
      </c>
      <c r="G158" s="38"/>
      <c r="H158" s="38"/>
      <c r="I158" s="118"/>
      <c r="J158" s="38"/>
      <c r="K158" s="38"/>
      <c r="L158" s="39"/>
      <c r="M158" s="217"/>
      <c r="N158" s="218"/>
      <c r="O158" s="72"/>
      <c r="P158" s="72"/>
      <c r="Q158" s="72"/>
      <c r="R158" s="72"/>
      <c r="S158" s="72"/>
      <c r="T158" s="73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9" t="s">
        <v>166</v>
      </c>
      <c r="AU158" s="19" t="s">
        <v>85</v>
      </c>
    </row>
    <row r="159" s="14" customFormat="1">
      <c r="A159" s="14"/>
      <c r="B159" s="200"/>
      <c r="C159" s="14"/>
      <c r="D159" s="193" t="s">
        <v>150</v>
      </c>
      <c r="E159" s="201" t="s">
        <v>3</v>
      </c>
      <c r="F159" s="202" t="s">
        <v>685</v>
      </c>
      <c r="G159" s="14"/>
      <c r="H159" s="203">
        <v>21.407</v>
      </c>
      <c r="I159" s="204"/>
      <c r="J159" s="14"/>
      <c r="K159" s="14"/>
      <c r="L159" s="200"/>
      <c r="M159" s="205"/>
      <c r="N159" s="206"/>
      <c r="O159" s="206"/>
      <c r="P159" s="206"/>
      <c r="Q159" s="206"/>
      <c r="R159" s="206"/>
      <c r="S159" s="206"/>
      <c r="T159" s="20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01" t="s">
        <v>150</v>
      </c>
      <c r="AU159" s="201" t="s">
        <v>85</v>
      </c>
      <c r="AV159" s="14" t="s">
        <v>85</v>
      </c>
      <c r="AW159" s="14" t="s">
        <v>35</v>
      </c>
      <c r="AX159" s="14" t="s">
        <v>75</v>
      </c>
      <c r="AY159" s="201" t="s">
        <v>141</v>
      </c>
    </row>
    <row r="160" s="15" customFormat="1">
      <c r="A160" s="15"/>
      <c r="B160" s="208"/>
      <c r="C160" s="15"/>
      <c r="D160" s="193" t="s">
        <v>150</v>
      </c>
      <c r="E160" s="209" t="s">
        <v>3</v>
      </c>
      <c r="F160" s="210" t="s">
        <v>153</v>
      </c>
      <c r="G160" s="15"/>
      <c r="H160" s="211">
        <v>21.407</v>
      </c>
      <c r="I160" s="212"/>
      <c r="J160" s="15"/>
      <c r="K160" s="15"/>
      <c r="L160" s="208"/>
      <c r="M160" s="213"/>
      <c r="N160" s="214"/>
      <c r="O160" s="214"/>
      <c r="P160" s="214"/>
      <c r="Q160" s="214"/>
      <c r="R160" s="214"/>
      <c r="S160" s="214"/>
      <c r="T160" s="2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09" t="s">
        <v>150</v>
      </c>
      <c r="AU160" s="209" t="s">
        <v>85</v>
      </c>
      <c r="AV160" s="15" t="s">
        <v>148</v>
      </c>
      <c r="AW160" s="15" t="s">
        <v>35</v>
      </c>
      <c r="AX160" s="15" t="s">
        <v>83</v>
      </c>
      <c r="AY160" s="209" t="s">
        <v>141</v>
      </c>
    </row>
    <row r="161" s="2" customFormat="1" ht="16.5" customHeight="1">
      <c r="A161" s="38"/>
      <c r="B161" s="178"/>
      <c r="C161" s="179" t="s">
        <v>291</v>
      </c>
      <c r="D161" s="179" t="s">
        <v>143</v>
      </c>
      <c r="E161" s="180" t="s">
        <v>686</v>
      </c>
      <c r="F161" s="181" t="s">
        <v>687</v>
      </c>
      <c r="G161" s="182" t="s">
        <v>161</v>
      </c>
      <c r="H161" s="183">
        <v>7.4249999999999998</v>
      </c>
      <c r="I161" s="184"/>
      <c r="J161" s="185">
        <f>ROUND(I161*H161,2)</f>
        <v>0</v>
      </c>
      <c r="K161" s="181" t="s">
        <v>147</v>
      </c>
      <c r="L161" s="39"/>
      <c r="M161" s="186" t="s">
        <v>3</v>
      </c>
      <c r="N161" s="187" t="s">
        <v>46</v>
      </c>
      <c r="O161" s="72"/>
      <c r="P161" s="188">
        <f>O161*H161</f>
        <v>0</v>
      </c>
      <c r="Q161" s="188">
        <v>1.8907700000000001</v>
      </c>
      <c r="R161" s="188">
        <f>Q161*H161</f>
        <v>14.038967250000001</v>
      </c>
      <c r="S161" s="188">
        <v>0</v>
      </c>
      <c r="T161" s="18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0" t="s">
        <v>148</v>
      </c>
      <c r="AT161" s="190" t="s">
        <v>143</v>
      </c>
      <c r="AU161" s="190" t="s">
        <v>85</v>
      </c>
      <c r="AY161" s="19" t="s">
        <v>141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9" t="s">
        <v>83</v>
      </c>
      <c r="BK161" s="191">
        <f>ROUND(I161*H161,2)</f>
        <v>0</v>
      </c>
      <c r="BL161" s="19" t="s">
        <v>148</v>
      </c>
      <c r="BM161" s="190" t="s">
        <v>688</v>
      </c>
    </row>
    <row r="162" s="2" customFormat="1">
      <c r="A162" s="38"/>
      <c r="B162" s="39"/>
      <c r="C162" s="38"/>
      <c r="D162" s="193" t="s">
        <v>166</v>
      </c>
      <c r="E162" s="38"/>
      <c r="F162" s="216" t="s">
        <v>689</v>
      </c>
      <c r="G162" s="38"/>
      <c r="H162" s="38"/>
      <c r="I162" s="118"/>
      <c r="J162" s="38"/>
      <c r="K162" s="38"/>
      <c r="L162" s="39"/>
      <c r="M162" s="217"/>
      <c r="N162" s="218"/>
      <c r="O162" s="72"/>
      <c r="P162" s="72"/>
      <c r="Q162" s="72"/>
      <c r="R162" s="72"/>
      <c r="S162" s="72"/>
      <c r="T162" s="73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9" t="s">
        <v>166</v>
      </c>
      <c r="AU162" s="19" t="s">
        <v>85</v>
      </c>
    </row>
    <row r="163" s="2" customFormat="1" ht="21.75" customHeight="1">
      <c r="A163" s="38"/>
      <c r="B163" s="178"/>
      <c r="C163" s="179" t="s">
        <v>295</v>
      </c>
      <c r="D163" s="179" t="s">
        <v>143</v>
      </c>
      <c r="E163" s="180" t="s">
        <v>690</v>
      </c>
      <c r="F163" s="181" t="s">
        <v>691</v>
      </c>
      <c r="G163" s="182" t="s">
        <v>161</v>
      </c>
      <c r="H163" s="183">
        <v>0.90000000000000002</v>
      </c>
      <c r="I163" s="184"/>
      <c r="J163" s="185">
        <f>ROUND(I163*H163,2)</f>
        <v>0</v>
      </c>
      <c r="K163" s="181" t="s">
        <v>147</v>
      </c>
      <c r="L163" s="39"/>
      <c r="M163" s="186" t="s">
        <v>3</v>
      </c>
      <c r="N163" s="187" t="s">
        <v>46</v>
      </c>
      <c r="O163" s="72"/>
      <c r="P163" s="188">
        <f>O163*H163</f>
        <v>0</v>
      </c>
      <c r="Q163" s="188">
        <v>2.234</v>
      </c>
      <c r="R163" s="188">
        <f>Q163*H163</f>
        <v>2.0106000000000002</v>
      </c>
      <c r="S163" s="188">
        <v>0</v>
      </c>
      <c r="T163" s="189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90" t="s">
        <v>148</v>
      </c>
      <c r="AT163" s="190" t="s">
        <v>143</v>
      </c>
      <c r="AU163" s="190" t="s">
        <v>85</v>
      </c>
      <c r="AY163" s="19" t="s">
        <v>141</v>
      </c>
      <c r="BE163" s="191">
        <f>IF(N163="základní",J163,0)</f>
        <v>0</v>
      </c>
      <c r="BF163" s="191">
        <f>IF(N163="snížená",J163,0)</f>
        <v>0</v>
      </c>
      <c r="BG163" s="191">
        <f>IF(N163="zákl. přenesená",J163,0)</f>
        <v>0</v>
      </c>
      <c r="BH163" s="191">
        <f>IF(N163="sníž. přenesená",J163,0)</f>
        <v>0</v>
      </c>
      <c r="BI163" s="191">
        <f>IF(N163="nulová",J163,0)</f>
        <v>0</v>
      </c>
      <c r="BJ163" s="19" t="s">
        <v>83</v>
      </c>
      <c r="BK163" s="191">
        <f>ROUND(I163*H163,2)</f>
        <v>0</v>
      </c>
      <c r="BL163" s="19" t="s">
        <v>148</v>
      </c>
      <c r="BM163" s="190" t="s">
        <v>692</v>
      </c>
    </row>
    <row r="164" s="14" customFormat="1">
      <c r="A164" s="14"/>
      <c r="B164" s="200"/>
      <c r="C164" s="14"/>
      <c r="D164" s="193" t="s">
        <v>150</v>
      </c>
      <c r="E164" s="201" t="s">
        <v>3</v>
      </c>
      <c r="F164" s="202" t="s">
        <v>693</v>
      </c>
      <c r="G164" s="14"/>
      <c r="H164" s="203">
        <v>0.90000000000000002</v>
      </c>
      <c r="I164" s="204"/>
      <c r="J164" s="14"/>
      <c r="K164" s="14"/>
      <c r="L164" s="200"/>
      <c r="M164" s="205"/>
      <c r="N164" s="206"/>
      <c r="O164" s="206"/>
      <c r="P164" s="206"/>
      <c r="Q164" s="206"/>
      <c r="R164" s="206"/>
      <c r="S164" s="206"/>
      <c r="T164" s="20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01" t="s">
        <v>150</v>
      </c>
      <c r="AU164" s="201" t="s">
        <v>85</v>
      </c>
      <c r="AV164" s="14" t="s">
        <v>85</v>
      </c>
      <c r="AW164" s="14" t="s">
        <v>35</v>
      </c>
      <c r="AX164" s="14" t="s">
        <v>75</v>
      </c>
      <c r="AY164" s="201" t="s">
        <v>141</v>
      </c>
    </row>
    <row r="165" s="15" customFormat="1">
      <c r="A165" s="15"/>
      <c r="B165" s="208"/>
      <c r="C165" s="15"/>
      <c r="D165" s="193" t="s">
        <v>150</v>
      </c>
      <c r="E165" s="209" t="s">
        <v>3</v>
      </c>
      <c r="F165" s="210" t="s">
        <v>153</v>
      </c>
      <c r="G165" s="15"/>
      <c r="H165" s="211">
        <v>0.90000000000000002</v>
      </c>
      <c r="I165" s="212"/>
      <c r="J165" s="15"/>
      <c r="K165" s="15"/>
      <c r="L165" s="208"/>
      <c r="M165" s="213"/>
      <c r="N165" s="214"/>
      <c r="O165" s="214"/>
      <c r="P165" s="214"/>
      <c r="Q165" s="214"/>
      <c r="R165" s="214"/>
      <c r="S165" s="214"/>
      <c r="T165" s="2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09" t="s">
        <v>150</v>
      </c>
      <c r="AU165" s="209" t="s">
        <v>85</v>
      </c>
      <c r="AV165" s="15" t="s">
        <v>148</v>
      </c>
      <c r="AW165" s="15" t="s">
        <v>35</v>
      </c>
      <c r="AX165" s="15" t="s">
        <v>83</v>
      </c>
      <c r="AY165" s="209" t="s">
        <v>141</v>
      </c>
    </row>
    <row r="166" s="12" customFormat="1" ht="22.8" customHeight="1">
      <c r="A166" s="12"/>
      <c r="B166" s="165"/>
      <c r="C166" s="12"/>
      <c r="D166" s="166" t="s">
        <v>74</v>
      </c>
      <c r="E166" s="176" t="s">
        <v>188</v>
      </c>
      <c r="F166" s="176" t="s">
        <v>694</v>
      </c>
      <c r="G166" s="12"/>
      <c r="H166" s="12"/>
      <c r="I166" s="168"/>
      <c r="J166" s="177">
        <f>BK166</f>
        <v>0</v>
      </c>
      <c r="K166" s="12"/>
      <c r="L166" s="165"/>
      <c r="M166" s="170"/>
      <c r="N166" s="171"/>
      <c r="O166" s="171"/>
      <c r="P166" s="172">
        <f>SUM(P167:P219)</f>
        <v>0</v>
      </c>
      <c r="Q166" s="171"/>
      <c r="R166" s="172">
        <f>SUM(R167:R219)</f>
        <v>105.66709298999999</v>
      </c>
      <c r="S166" s="171"/>
      <c r="T166" s="173">
        <f>SUM(T167:T219)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6" t="s">
        <v>83</v>
      </c>
      <c r="AT166" s="174" t="s">
        <v>74</v>
      </c>
      <c r="AU166" s="174" t="s">
        <v>83</v>
      </c>
      <c r="AY166" s="166" t="s">
        <v>141</v>
      </c>
      <c r="BK166" s="175">
        <f>SUM(BK167:BK219)</f>
        <v>0</v>
      </c>
    </row>
    <row r="167" s="2" customFormat="1" ht="16.5" customHeight="1">
      <c r="A167" s="38"/>
      <c r="B167" s="178"/>
      <c r="C167" s="179" t="s">
        <v>299</v>
      </c>
      <c r="D167" s="179" t="s">
        <v>143</v>
      </c>
      <c r="E167" s="180" t="s">
        <v>695</v>
      </c>
      <c r="F167" s="181" t="s">
        <v>696</v>
      </c>
      <c r="G167" s="182" t="s">
        <v>156</v>
      </c>
      <c r="H167" s="183">
        <v>107.5</v>
      </c>
      <c r="I167" s="184"/>
      <c r="J167" s="185">
        <f>ROUND(I167*H167,2)</f>
        <v>0</v>
      </c>
      <c r="K167" s="181" t="s">
        <v>147</v>
      </c>
      <c r="L167" s="39"/>
      <c r="M167" s="186" t="s">
        <v>3</v>
      </c>
      <c r="N167" s="187" t="s">
        <v>46</v>
      </c>
      <c r="O167" s="72"/>
      <c r="P167" s="188">
        <f>O167*H167</f>
        <v>0</v>
      </c>
      <c r="Q167" s="188">
        <v>1.0000000000000001E-05</v>
      </c>
      <c r="R167" s="188">
        <f>Q167*H167</f>
        <v>0.001075</v>
      </c>
      <c r="S167" s="188">
        <v>0</v>
      </c>
      <c r="T167" s="18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0" t="s">
        <v>148</v>
      </c>
      <c r="AT167" s="190" t="s">
        <v>143</v>
      </c>
      <c r="AU167" s="190" t="s">
        <v>85</v>
      </c>
      <c r="AY167" s="19" t="s">
        <v>141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9" t="s">
        <v>83</v>
      </c>
      <c r="BK167" s="191">
        <f>ROUND(I167*H167,2)</f>
        <v>0</v>
      </c>
      <c r="BL167" s="19" t="s">
        <v>148</v>
      </c>
      <c r="BM167" s="190" t="s">
        <v>697</v>
      </c>
    </row>
    <row r="168" s="2" customFormat="1" ht="16.5" customHeight="1">
      <c r="A168" s="38"/>
      <c r="B168" s="178"/>
      <c r="C168" s="219" t="s">
        <v>303</v>
      </c>
      <c r="D168" s="219" t="s">
        <v>266</v>
      </c>
      <c r="E168" s="220" t="s">
        <v>698</v>
      </c>
      <c r="F168" s="221" t="s">
        <v>699</v>
      </c>
      <c r="G168" s="222" t="s">
        <v>281</v>
      </c>
      <c r="H168" s="223">
        <v>38</v>
      </c>
      <c r="I168" s="224"/>
      <c r="J168" s="225">
        <f>ROUND(I168*H168,2)</f>
        <v>0</v>
      </c>
      <c r="K168" s="221" t="s">
        <v>666</v>
      </c>
      <c r="L168" s="226"/>
      <c r="M168" s="227" t="s">
        <v>3</v>
      </c>
      <c r="N168" s="228" t="s">
        <v>46</v>
      </c>
      <c r="O168" s="72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90" t="s">
        <v>188</v>
      </c>
      <c r="AT168" s="190" t="s">
        <v>266</v>
      </c>
      <c r="AU168" s="190" t="s">
        <v>85</v>
      </c>
      <c r="AY168" s="19" t="s">
        <v>141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19" t="s">
        <v>83</v>
      </c>
      <c r="BK168" s="191">
        <f>ROUND(I168*H168,2)</f>
        <v>0</v>
      </c>
      <c r="BL168" s="19" t="s">
        <v>148</v>
      </c>
      <c r="BM168" s="190" t="s">
        <v>700</v>
      </c>
    </row>
    <row r="169" s="2" customFormat="1">
      <c r="A169" s="38"/>
      <c r="B169" s="39"/>
      <c r="C169" s="38"/>
      <c r="D169" s="193" t="s">
        <v>166</v>
      </c>
      <c r="E169" s="38"/>
      <c r="F169" s="216" t="s">
        <v>701</v>
      </c>
      <c r="G169" s="38"/>
      <c r="H169" s="38"/>
      <c r="I169" s="118"/>
      <c r="J169" s="38"/>
      <c r="K169" s="38"/>
      <c r="L169" s="39"/>
      <c r="M169" s="217"/>
      <c r="N169" s="218"/>
      <c r="O169" s="72"/>
      <c r="P169" s="72"/>
      <c r="Q169" s="72"/>
      <c r="R169" s="72"/>
      <c r="S169" s="72"/>
      <c r="T169" s="73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9" t="s">
        <v>166</v>
      </c>
      <c r="AU169" s="19" t="s">
        <v>85</v>
      </c>
    </row>
    <row r="170" s="2" customFormat="1" ht="16.5" customHeight="1">
      <c r="A170" s="38"/>
      <c r="B170" s="178"/>
      <c r="C170" s="179" t="s">
        <v>309</v>
      </c>
      <c r="D170" s="179" t="s">
        <v>143</v>
      </c>
      <c r="E170" s="180" t="s">
        <v>662</v>
      </c>
      <c r="F170" s="181" t="s">
        <v>663</v>
      </c>
      <c r="G170" s="182" t="s">
        <v>156</v>
      </c>
      <c r="H170" s="183">
        <v>51.5</v>
      </c>
      <c r="I170" s="184"/>
      <c r="J170" s="185">
        <f>ROUND(I170*H170,2)</f>
        <v>0</v>
      </c>
      <c r="K170" s="181" t="s">
        <v>147</v>
      </c>
      <c r="L170" s="39"/>
      <c r="M170" s="186" t="s">
        <v>3</v>
      </c>
      <c r="N170" s="187" t="s">
        <v>46</v>
      </c>
      <c r="O170" s="72"/>
      <c r="P170" s="188">
        <f>O170*H170</f>
        <v>0</v>
      </c>
      <c r="Q170" s="188">
        <v>2.0000000000000002E-05</v>
      </c>
      <c r="R170" s="188">
        <f>Q170*H170</f>
        <v>0.0010300000000000001</v>
      </c>
      <c r="S170" s="188">
        <v>0</v>
      </c>
      <c r="T170" s="18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90" t="s">
        <v>148</v>
      </c>
      <c r="AT170" s="190" t="s">
        <v>143</v>
      </c>
      <c r="AU170" s="190" t="s">
        <v>85</v>
      </c>
      <c r="AY170" s="19" t="s">
        <v>141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9" t="s">
        <v>83</v>
      </c>
      <c r="BK170" s="191">
        <f>ROUND(I170*H170,2)</f>
        <v>0</v>
      </c>
      <c r="BL170" s="19" t="s">
        <v>148</v>
      </c>
      <c r="BM170" s="190" t="s">
        <v>702</v>
      </c>
    </row>
    <row r="171" s="2" customFormat="1" ht="16.5" customHeight="1">
      <c r="A171" s="38"/>
      <c r="B171" s="178"/>
      <c r="C171" s="219" t="s">
        <v>313</v>
      </c>
      <c r="D171" s="219" t="s">
        <v>266</v>
      </c>
      <c r="E171" s="220" t="s">
        <v>703</v>
      </c>
      <c r="F171" s="221" t="s">
        <v>704</v>
      </c>
      <c r="G171" s="222" t="s">
        <v>281</v>
      </c>
      <c r="H171" s="223">
        <v>19</v>
      </c>
      <c r="I171" s="224"/>
      <c r="J171" s="225">
        <f>ROUND(I171*H171,2)</f>
        <v>0</v>
      </c>
      <c r="K171" s="221" t="s">
        <v>666</v>
      </c>
      <c r="L171" s="226"/>
      <c r="M171" s="227" t="s">
        <v>3</v>
      </c>
      <c r="N171" s="228" t="s">
        <v>46</v>
      </c>
      <c r="O171" s="72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90" t="s">
        <v>188</v>
      </c>
      <c r="AT171" s="190" t="s">
        <v>266</v>
      </c>
      <c r="AU171" s="190" t="s">
        <v>85</v>
      </c>
      <c r="AY171" s="19" t="s">
        <v>141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19" t="s">
        <v>83</v>
      </c>
      <c r="BK171" s="191">
        <f>ROUND(I171*H171,2)</f>
        <v>0</v>
      </c>
      <c r="BL171" s="19" t="s">
        <v>148</v>
      </c>
      <c r="BM171" s="190" t="s">
        <v>705</v>
      </c>
    </row>
    <row r="172" s="2" customFormat="1">
      <c r="A172" s="38"/>
      <c r="B172" s="39"/>
      <c r="C172" s="38"/>
      <c r="D172" s="193" t="s">
        <v>166</v>
      </c>
      <c r="E172" s="38"/>
      <c r="F172" s="216" t="s">
        <v>701</v>
      </c>
      <c r="G172" s="38"/>
      <c r="H172" s="38"/>
      <c r="I172" s="118"/>
      <c r="J172" s="38"/>
      <c r="K172" s="38"/>
      <c r="L172" s="39"/>
      <c r="M172" s="217"/>
      <c r="N172" s="218"/>
      <c r="O172" s="72"/>
      <c r="P172" s="72"/>
      <c r="Q172" s="72"/>
      <c r="R172" s="72"/>
      <c r="S172" s="72"/>
      <c r="T172" s="73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9" t="s">
        <v>166</v>
      </c>
      <c r="AU172" s="19" t="s">
        <v>85</v>
      </c>
    </row>
    <row r="173" s="2" customFormat="1" ht="16.5" customHeight="1">
      <c r="A173" s="38"/>
      <c r="B173" s="178"/>
      <c r="C173" s="179" t="s">
        <v>317</v>
      </c>
      <c r="D173" s="179" t="s">
        <v>143</v>
      </c>
      <c r="E173" s="180" t="s">
        <v>706</v>
      </c>
      <c r="F173" s="181" t="s">
        <v>707</v>
      </c>
      <c r="G173" s="182" t="s">
        <v>281</v>
      </c>
      <c r="H173" s="183">
        <v>3</v>
      </c>
      <c r="I173" s="184"/>
      <c r="J173" s="185">
        <f>ROUND(I173*H173,2)</f>
        <v>0</v>
      </c>
      <c r="K173" s="181" t="s">
        <v>3</v>
      </c>
      <c r="L173" s="39"/>
      <c r="M173" s="186" t="s">
        <v>3</v>
      </c>
      <c r="N173" s="187" t="s">
        <v>46</v>
      </c>
      <c r="O173" s="72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90" t="s">
        <v>148</v>
      </c>
      <c r="AT173" s="190" t="s">
        <v>143</v>
      </c>
      <c r="AU173" s="190" t="s">
        <v>85</v>
      </c>
      <c r="AY173" s="19" t="s">
        <v>141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19" t="s">
        <v>83</v>
      </c>
      <c r="BK173" s="191">
        <f>ROUND(I173*H173,2)</f>
        <v>0</v>
      </c>
      <c r="BL173" s="19" t="s">
        <v>148</v>
      </c>
      <c r="BM173" s="190" t="s">
        <v>708</v>
      </c>
    </row>
    <row r="174" s="2" customFormat="1" ht="21.75" customHeight="1">
      <c r="A174" s="38"/>
      <c r="B174" s="178"/>
      <c r="C174" s="179" t="s">
        <v>323</v>
      </c>
      <c r="D174" s="179" t="s">
        <v>143</v>
      </c>
      <c r="E174" s="180" t="s">
        <v>709</v>
      </c>
      <c r="F174" s="181" t="s">
        <v>710</v>
      </c>
      <c r="G174" s="182" t="s">
        <v>281</v>
      </c>
      <c r="H174" s="183">
        <v>1</v>
      </c>
      <c r="I174" s="184"/>
      <c r="J174" s="185">
        <f>ROUND(I174*H174,2)</f>
        <v>0</v>
      </c>
      <c r="K174" s="181" t="s">
        <v>147</v>
      </c>
      <c r="L174" s="39"/>
      <c r="M174" s="186" t="s">
        <v>3</v>
      </c>
      <c r="N174" s="187" t="s">
        <v>46</v>
      </c>
      <c r="O174" s="72"/>
      <c r="P174" s="188">
        <f>O174*H174</f>
        <v>0</v>
      </c>
      <c r="Q174" s="188">
        <v>0.00165</v>
      </c>
      <c r="R174" s="188">
        <f>Q174*H174</f>
        <v>0.00165</v>
      </c>
      <c r="S174" s="188">
        <v>0</v>
      </c>
      <c r="T174" s="18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90" t="s">
        <v>148</v>
      </c>
      <c r="AT174" s="190" t="s">
        <v>143</v>
      </c>
      <c r="AU174" s="190" t="s">
        <v>85</v>
      </c>
      <c r="AY174" s="19" t="s">
        <v>141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19" t="s">
        <v>83</v>
      </c>
      <c r="BK174" s="191">
        <f>ROUND(I174*H174,2)</f>
        <v>0</v>
      </c>
      <c r="BL174" s="19" t="s">
        <v>148</v>
      </c>
      <c r="BM174" s="190" t="s">
        <v>711</v>
      </c>
    </row>
    <row r="175" s="2" customFormat="1" ht="16.5" customHeight="1">
      <c r="A175" s="38"/>
      <c r="B175" s="178"/>
      <c r="C175" s="219" t="s">
        <v>327</v>
      </c>
      <c r="D175" s="219" t="s">
        <v>266</v>
      </c>
      <c r="E175" s="220" t="s">
        <v>712</v>
      </c>
      <c r="F175" s="221" t="s">
        <v>713</v>
      </c>
      <c r="G175" s="222" t="s">
        <v>281</v>
      </c>
      <c r="H175" s="223">
        <v>1</v>
      </c>
      <c r="I175" s="224"/>
      <c r="J175" s="225">
        <f>ROUND(I175*H175,2)</f>
        <v>0</v>
      </c>
      <c r="K175" s="221" t="s">
        <v>147</v>
      </c>
      <c r="L175" s="226"/>
      <c r="M175" s="227" t="s">
        <v>3</v>
      </c>
      <c r="N175" s="228" t="s">
        <v>46</v>
      </c>
      <c r="O175" s="72"/>
      <c r="P175" s="188">
        <f>O175*H175</f>
        <v>0</v>
      </c>
      <c r="Q175" s="188">
        <v>0.023</v>
      </c>
      <c r="R175" s="188">
        <f>Q175*H175</f>
        <v>0.023</v>
      </c>
      <c r="S175" s="188">
        <v>0</v>
      </c>
      <c r="T175" s="18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90" t="s">
        <v>188</v>
      </c>
      <c r="AT175" s="190" t="s">
        <v>266</v>
      </c>
      <c r="AU175" s="190" t="s">
        <v>85</v>
      </c>
      <c r="AY175" s="19" t="s">
        <v>141</v>
      </c>
      <c r="BE175" s="191">
        <f>IF(N175="základní",J175,0)</f>
        <v>0</v>
      </c>
      <c r="BF175" s="191">
        <f>IF(N175="snížená",J175,0)</f>
        <v>0</v>
      </c>
      <c r="BG175" s="191">
        <f>IF(N175="zákl. přenesená",J175,0)</f>
        <v>0</v>
      </c>
      <c r="BH175" s="191">
        <f>IF(N175="sníž. přenesená",J175,0)</f>
        <v>0</v>
      </c>
      <c r="BI175" s="191">
        <f>IF(N175="nulová",J175,0)</f>
        <v>0</v>
      </c>
      <c r="BJ175" s="19" t="s">
        <v>83</v>
      </c>
      <c r="BK175" s="191">
        <f>ROUND(I175*H175,2)</f>
        <v>0</v>
      </c>
      <c r="BL175" s="19" t="s">
        <v>148</v>
      </c>
      <c r="BM175" s="190" t="s">
        <v>714</v>
      </c>
    </row>
    <row r="176" s="2" customFormat="1" ht="16.5" customHeight="1">
      <c r="A176" s="38"/>
      <c r="B176" s="178"/>
      <c r="C176" s="179" t="s">
        <v>331</v>
      </c>
      <c r="D176" s="179" t="s">
        <v>143</v>
      </c>
      <c r="E176" s="180" t="s">
        <v>715</v>
      </c>
      <c r="F176" s="181" t="s">
        <v>716</v>
      </c>
      <c r="G176" s="182" t="s">
        <v>281</v>
      </c>
      <c r="H176" s="183">
        <v>1</v>
      </c>
      <c r="I176" s="184"/>
      <c r="J176" s="185">
        <f>ROUND(I176*H176,2)</f>
        <v>0</v>
      </c>
      <c r="K176" s="181" t="s">
        <v>147</v>
      </c>
      <c r="L176" s="39"/>
      <c r="M176" s="186" t="s">
        <v>3</v>
      </c>
      <c r="N176" s="187" t="s">
        <v>46</v>
      </c>
      <c r="O176" s="72"/>
      <c r="P176" s="188">
        <f>O176*H176</f>
        <v>0</v>
      </c>
      <c r="Q176" s="188">
        <v>0.0011999999999999999</v>
      </c>
      <c r="R176" s="188">
        <f>Q176*H176</f>
        <v>0.0011999999999999999</v>
      </c>
      <c r="S176" s="188">
        <v>0</v>
      </c>
      <c r="T176" s="18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90" t="s">
        <v>148</v>
      </c>
      <c r="AT176" s="190" t="s">
        <v>143</v>
      </c>
      <c r="AU176" s="190" t="s">
        <v>85</v>
      </c>
      <c r="AY176" s="19" t="s">
        <v>141</v>
      </c>
      <c r="BE176" s="191">
        <f>IF(N176="základní",J176,0)</f>
        <v>0</v>
      </c>
      <c r="BF176" s="191">
        <f>IF(N176="snížená",J176,0)</f>
        <v>0</v>
      </c>
      <c r="BG176" s="191">
        <f>IF(N176="zákl. přenesená",J176,0)</f>
        <v>0</v>
      </c>
      <c r="BH176" s="191">
        <f>IF(N176="sníž. přenesená",J176,0)</f>
        <v>0</v>
      </c>
      <c r="BI176" s="191">
        <f>IF(N176="nulová",J176,0)</f>
        <v>0</v>
      </c>
      <c r="BJ176" s="19" t="s">
        <v>83</v>
      </c>
      <c r="BK176" s="191">
        <f>ROUND(I176*H176,2)</f>
        <v>0</v>
      </c>
      <c r="BL176" s="19" t="s">
        <v>148</v>
      </c>
      <c r="BM176" s="190" t="s">
        <v>717</v>
      </c>
    </row>
    <row r="177" s="2" customFormat="1" ht="16.5" customHeight="1">
      <c r="A177" s="38"/>
      <c r="B177" s="178"/>
      <c r="C177" s="219" t="s">
        <v>335</v>
      </c>
      <c r="D177" s="219" t="s">
        <v>266</v>
      </c>
      <c r="E177" s="220" t="s">
        <v>718</v>
      </c>
      <c r="F177" s="221" t="s">
        <v>719</v>
      </c>
      <c r="G177" s="222" t="s">
        <v>281</v>
      </c>
      <c r="H177" s="223">
        <v>1</v>
      </c>
      <c r="I177" s="224"/>
      <c r="J177" s="225">
        <f>ROUND(I177*H177,2)</f>
        <v>0</v>
      </c>
      <c r="K177" s="221" t="s">
        <v>147</v>
      </c>
      <c r="L177" s="226"/>
      <c r="M177" s="227" t="s">
        <v>3</v>
      </c>
      <c r="N177" s="228" t="s">
        <v>46</v>
      </c>
      <c r="O177" s="72"/>
      <c r="P177" s="188">
        <f>O177*H177</f>
        <v>0</v>
      </c>
      <c r="Q177" s="188">
        <v>0.16400000000000001</v>
      </c>
      <c r="R177" s="188">
        <f>Q177*H177</f>
        <v>0.16400000000000001</v>
      </c>
      <c r="S177" s="188">
        <v>0</v>
      </c>
      <c r="T177" s="18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90" t="s">
        <v>188</v>
      </c>
      <c r="AT177" s="190" t="s">
        <v>266</v>
      </c>
      <c r="AU177" s="190" t="s">
        <v>85</v>
      </c>
      <c r="AY177" s="19" t="s">
        <v>141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19" t="s">
        <v>83</v>
      </c>
      <c r="BK177" s="191">
        <f>ROUND(I177*H177,2)</f>
        <v>0</v>
      </c>
      <c r="BL177" s="19" t="s">
        <v>148</v>
      </c>
      <c r="BM177" s="190" t="s">
        <v>720</v>
      </c>
    </row>
    <row r="178" s="2" customFormat="1">
      <c r="A178" s="38"/>
      <c r="B178" s="39"/>
      <c r="C178" s="38"/>
      <c r="D178" s="193" t="s">
        <v>166</v>
      </c>
      <c r="E178" s="38"/>
      <c r="F178" s="216" t="s">
        <v>721</v>
      </c>
      <c r="G178" s="38"/>
      <c r="H178" s="38"/>
      <c r="I178" s="118"/>
      <c r="J178" s="38"/>
      <c r="K178" s="38"/>
      <c r="L178" s="39"/>
      <c r="M178" s="217"/>
      <c r="N178" s="218"/>
      <c r="O178" s="72"/>
      <c r="P178" s="72"/>
      <c r="Q178" s="72"/>
      <c r="R178" s="72"/>
      <c r="S178" s="72"/>
      <c r="T178" s="73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9" t="s">
        <v>166</v>
      </c>
      <c r="AU178" s="19" t="s">
        <v>85</v>
      </c>
    </row>
    <row r="179" s="2" customFormat="1" ht="16.5" customHeight="1">
      <c r="A179" s="38"/>
      <c r="B179" s="178"/>
      <c r="C179" s="179" t="s">
        <v>339</v>
      </c>
      <c r="D179" s="179" t="s">
        <v>143</v>
      </c>
      <c r="E179" s="180" t="s">
        <v>722</v>
      </c>
      <c r="F179" s="181" t="s">
        <v>723</v>
      </c>
      <c r="G179" s="182" t="s">
        <v>281</v>
      </c>
      <c r="H179" s="183">
        <v>1</v>
      </c>
      <c r="I179" s="184"/>
      <c r="J179" s="185">
        <f>ROUND(I179*H179,2)</f>
        <v>0</v>
      </c>
      <c r="K179" s="181" t="s">
        <v>147</v>
      </c>
      <c r="L179" s="39"/>
      <c r="M179" s="186" t="s">
        <v>3</v>
      </c>
      <c r="N179" s="187" t="s">
        <v>46</v>
      </c>
      <c r="O179" s="72"/>
      <c r="P179" s="188">
        <f>O179*H179</f>
        <v>0</v>
      </c>
      <c r="Q179" s="188">
        <v>0.0011999999999999999</v>
      </c>
      <c r="R179" s="188">
        <f>Q179*H179</f>
        <v>0.0011999999999999999</v>
      </c>
      <c r="S179" s="188">
        <v>0</v>
      </c>
      <c r="T179" s="18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90" t="s">
        <v>148</v>
      </c>
      <c r="AT179" s="190" t="s">
        <v>143</v>
      </c>
      <c r="AU179" s="190" t="s">
        <v>85</v>
      </c>
      <c r="AY179" s="19" t="s">
        <v>141</v>
      </c>
      <c r="BE179" s="191">
        <f>IF(N179="základní",J179,0)</f>
        <v>0</v>
      </c>
      <c r="BF179" s="191">
        <f>IF(N179="snížená",J179,0)</f>
        <v>0</v>
      </c>
      <c r="BG179" s="191">
        <f>IF(N179="zákl. přenesená",J179,0)</f>
        <v>0</v>
      </c>
      <c r="BH179" s="191">
        <f>IF(N179="sníž. přenesená",J179,0)</f>
        <v>0</v>
      </c>
      <c r="BI179" s="191">
        <f>IF(N179="nulová",J179,0)</f>
        <v>0</v>
      </c>
      <c r="BJ179" s="19" t="s">
        <v>83</v>
      </c>
      <c r="BK179" s="191">
        <f>ROUND(I179*H179,2)</f>
        <v>0</v>
      </c>
      <c r="BL179" s="19" t="s">
        <v>148</v>
      </c>
      <c r="BM179" s="190" t="s">
        <v>724</v>
      </c>
    </row>
    <row r="180" s="2" customFormat="1" ht="16.5" customHeight="1">
      <c r="A180" s="38"/>
      <c r="B180" s="178"/>
      <c r="C180" s="179" t="s">
        <v>345</v>
      </c>
      <c r="D180" s="179" t="s">
        <v>143</v>
      </c>
      <c r="E180" s="180" t="s">
        <v>725</v>
      </c>
      <c r="F180" s="181" t="s">
        <v>726</v>
      </c>
      <c r="G180" s="182" t="s">
        <v>281</v>
      </c>
      <c r="H180" s="183">
        <v>4</v>
      </c>
      <c r="I180" s="184"/>
      <c r="J180" s="185">
        <f>ROUND(I180*H180,2)</f>
        <v>0</v>
      </c>
      <c r="K180" s="181" t="s">
        <v>147</v>
      </c>
      <c r="L180" s="39"/>
      <c r="M180" s="186" t="s">
        <v>3</v>
      </c>
      <c r="N180" s="187" t="s">
        <v>46</v>
      </c>
      <c r="O180" s="72"/>
      <c r="P180" s="188">
        <f>O180*H180</f>
        <v>0</v>
      </c>
      <c r="Q180" s="188">
        <v>0.038260000000000002</v>
      </c>
      <c r="R180" s="188">
        <f>Q180*H180</f>
        <v>0.15304000000000001</v>
      </c>
      <c r="S180" s="188">
        <v>0</v>
      </c>
      <c r="T180" s="18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90" t="s">
        <v>148</v>
      </c>
      <c r="AT180" s="190" t="s">
        <v>143</v>
      </c>
      <c r="AU180" s="190" t="s">
        <v>85</v>
      </c>
      <c r="AY180" s="19" t="s">
        <v>141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19" t="s">
        <v>83</v>
      </c>
      <c r="BK180" s="191">
        <f>ROUND(I180*H180,2)</f>
        <v>0</v>
      </c>
      <c r="BL180" s="19" t="s">
        <v>148</v>
      </c>
      <c r="BM180" s="190" t="s">
        <v>727</v>
      </c>
    </row>
    <row r="181" s="2" customFormat="1" ht="16.5" customHeight="1">
      <c r="A181" s="38"/>
      <c r="B181" s="178"/>
      <c r="C181" s="219" t="s">
        <v>349</v>
      </c>
      <c r="D181" s="219" t="s">
        <v>266</v>
      </c>
      <c r="E181" s="220" t="s">
        <v>728</v>
      </c>
      <c r="F181" s="221" t="s">
        <v>729</v>
      </c>
      <c r="G181" s="222" t="s">
        <v>281</v>
      </c>
      <c r="H181" s="223">
        <v>4</v>
      </c>
      <c r="I181" s="224"/>
      <c r="J181" s="225">
        <f>ROUND(I181*H181,2)</f>
        <v>0</v>
      </c>
      <c r="K181" s="221" t="s">
        <v>147</v>
      </c>
      <c r="L181" s="226"/>
      <c r="M181" s="227" t="s">
        <v>3</v>
      </c>
      <c r="N181" s="228" t="s">
        <v>46</v>
      </c>
      <c r="O181" s="72"/>
      <c r="P181" s="188">
        <f>O181*H181</f>
        <v>0</v>
      </c>
      <c r="Q181" s="188">
        <v>1.1000000000000001</v>
      </c>
      <c r="R181" s="188">
        <f>Q181*H181</f>
        <v>4.4000000000000004</v>
      </c>
      <c r="S181" s="188">
        <v>0</v>
      </c>
      <c r="T181" s="18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90" t="s">
        <v>188</v>
      </c>
      <c r="AT181" s="190" t="s">
        <v>266</v>
      </c>
      <c r="AU181" s="190" t="s">
        <v>85</v>
      </c>
      <c r="AY181" s="19" t="s">
        <v>141</v>
      </c>
      <c r="BE181" s="191">
        <f>IF(N181="základní",J181,0)</f>
        <v>0</v>
      </c>
      <c r="BF181" s="191">
        <f>IF(N181="snížená",J181,0)</f>
        <v>0</v>
      </c>
      <c r="BG181" s="191">
        <f>IF(N181="zákl. přenesená",J181,0)</f>
        <v>0</v>
      </c>
      <c r="BH181" s="191">
        <f>IF(N181="sníž. přenesená",J181,0)</f>
        <v>0</v>
      </c>
      <c r="BI181" s="191">
        <f>IF(N181="nulová",J181,0)</f>
        <v>0</v>
      </c>
      <c r="BJ181" s="19" t="s">
        <v>83</v>
      </c>
      <c r="BK181" s="191">
        <f>ROUND(I181*H181,2)</f>
        <v>0</v>
      </c>
      <c r="BL181" s="19" t="s">
        <v>148</v>
      </c>
      <c r="BM181" s="190" t="s">
        <v>730</v>
      </c>
    </row>
    <row r="182" s="2" customFormat="1" ht="21.75" customHeight="1">
      <c r="A182" s="38"/>
      <c r="B182" s="178"/>
      <c r="C182" s="179" t="s">
        <v>353</v>
      </c>
      <c r="D182" s="179" t="s">
        <v>143</v>
      </c>
      <c r="E182" s="180" t="s">
        <v>731</v>
      </c>
      <c r="F182" s="181" t="s">
        <v>732</v>
      </c>
      <c r="G182" s="182" t="s">
        <v>281</v>
      </c>
      <c r="H182" s="183">
        <v>6</v>
      </c>
      <c r="I182" s="184"/>
      <c r="J182" s="185">
        <f>ROUND(I182*H182,2)</f>
        <v>0</v>
      </c>
      <c r="K182" s="181" t="s">
        <v>3</v>
      </c>
      <c r="L182" s="39"/>
      <c r="M182" s="186" t="s">
        <v>3</v>
      </c>
      <c r="N182" s="187" t="s">
        <v>46</v>
      </c>
      <c r="O182" s="72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90" t="s">
        <v>148</v>
      </c>
      <c r="AT182" s="190" t="s">
        <v>143</v>
      </c>
      <c r="AU182" s="190" t="s">
        <v>85</v>
      </c>
      <c r="AY182" s="19" t="s">
        <v>141</v>
      </c>
      <c r="BE182" s="191">
        <f>IF(N182="základní",J182,0)</f>
        <v>0</v>
      </c>
      <c r="BF182" s="191">
        <f>IF(N182="snížená",J182,0)</f>
        <v>0</v>
      </c>
      <c r="BG182" s="191">
        <f>IF(N182="zákl. přenesená",J182,0)</f>
        <v>0</v>
      </c>
      <c r="BH182" s="191">
        <f>IF(N182="sníž. přenesená",J182,0)</f>
        <v>0</v>
      </c>
      <c r="BI182" s="191">
        <f>IF(N182="nulová",J182,0)</f>
        <v>0</v>
      </c>
      <c r="BJ182" s="19" t="s">
        <v>83</v>
      </c>
      <c r="BK182" s="191">
        <f>ROUND(I182*H182,2)</f>
        <v>0</v>
      </c>
      <c r="BL182" s="19" t="s">
        <v>148</v>
      </c>
      <c r="BM182" s="190" t="s">
        <v>733</v>
      </c>
    </row>
    <row r="183" s="2" customFormat="1" ht="21.75" customHeight="1">
      <c r="A183" s="38"/>
      <c r="B183" s="178"/>
      <c r="C183" s="179" t="s">
        <v>361</v>
      </c>
      <c r="D183" s="179" t="s">
        <v>143</v>
      </c>
      <c r="E183" s="180" t="s">
        <v>734</v>
      </c>
      <c r="F183" s="181" t="s">
        <v>735</v>
      </c>
      <c r="G183" s="182" t="s">
        <v>281</v>
      </c>
      <c r="H183" s="183">
        <v>2</v>
      </c>
      <c r="I183" s="184"/>
      <c r="J183" s="185">
        <f>ROUND(I183*H183,2)</f>
        <v>0</v>
      </c>
      <c r="K183" s="181" t="s">
        <v>147</v>
      </c>
      <c r="L183" s="39"/>
      <c r="M183" s="186" t="s">
        <v>3</v>
      </c>
      <c r="N183" s="187" t="s">
        <v>46</v>
      </c>
      <c r="O183" s="72"/>
      <c r="P183" s="188">
        <f>O183*H183</f>
        <v>0</v>
      </c>
      <c r="Q183" s="188">
        <v>0.0081399999999999997</v>
      </c>
      <c r="R183" s="188">
        <f>Q183*H183</f>
        <v>0.016279999999999999</v>
      </c>
      <c r="S183" s="188">
        <v>0</v>
      </c>
      <c r="T183" s="18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90" t="s">
        <v>148</v>
      </c>
      <c r="AT183" s="190" t="s">
        <v>143</v>
      </c>
      <c r="AU183" s="190" t="s">
        <v>85</v>
      </c>
      <c r="AY183" s="19" t="s">
        <v>141</v>
      </c>
      <c r="BE183" s="191">
        <f>IF(N183="základní",J183,0)</f>
        <v>0</v>
      </c>
      <c r="BF183" s="191">
        <f>IF(N183="snížená",J183,0)</f>
        <v>0</v>
      </c>
      <c r="BG183" s="191">
        <f>IF(N183="zákl. přenesená",J183,0)</f>
        <v>0</v>
      </c>
      <c r="BH183" s="191">
        <f>IF(N183="sníž. přenesená",J183,0)</f>
        <v>0</v>
      </c>
      <c r="BI183" s="191">
        <f>IF(N183="nulová",J183,0)</f>
        <v>0</v>
      </c>
      <c r="BJ183" s="19" t="s">
        <v>83</v>
      </c>
      <c r="BK183" s="191">
        <f>ROUND(I183*H183,2)</f>
        <v>0</v>
      </c>
      <c r="BL183" s="19" t="s">
        <v>148</v>
      </c>
      <c r="BM183" s="190" t="s">
        <v>736</v>
      </c>
    </row>
    <row r="184" s="2" customFormat="1" ht="21.75" customHeight="1">
      <c r="A184" s="38"/>
      <c r="B184" s="178"/>
      <c r="C184" s="179" t="s">
        <v>365</v>
      </c>
      <c r="D184" s="179" t="s">
        <v>143</v>
      </c>
      <c r="E184" s="180" t="s">
        <v>737</v>
      </c>
      <c r="F184" s="181" t="s">
        <v>738</v>
      </c>
      <c r="G184" s="182" t="s">
        <v>281</v>
      </c>
      <c r="H184" s="183">
        <v>6</v>
      </c>
      <c r="I184" s="184"/>
      <c r="J184" s="185">
        <f>ROUND(I184*H184,2)</f>
        <v>0</v>
      </c>
      <c r="K184" s="181" t="s">
        <v>147</v>
      </c>
      <c r="L184" s="39"/>
      <c r="M184" s="186" t="s">
        <v>3</v>
      </c>
      <c r="N184" s="187" t="s">
        <v>46</v>
      </c>
      <c r="O184" s="72"/>
      <c r="P184" s="188">
        <f>O184*H184</f>
        <v>0</v>
      </c>
      <c r="Q184" s="188">
        <v>0</v>
      </c>
      <c r="R184" s="188">
        <f>Q184*H184</f>
        <v>0</v>
      </c>
      <c r="S184" s="188">
        <v>0</v>
      </c>
      <c r="T184" s="18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90" t="s">
        <v>148</v>
      </c>
      <c r="AT184" s="190" t="s">
        <v>143</v>
      </c>
      <c r="AU184" s="190" t="s">
        <v>85</v>
      </c>
      <c r="AY184" s="19" t="s">
        <v>141</v>
      </c>
      <c r="BE184" s="191">
        <f>IF(N184="základní",J184,0)</f>
        <v>0</v>
      </c>
      <c r="BF184" s="191">
        <f>IF(N184="snížená",J184,0)</f>
        <v>0</v>
      </c>
      <c r="BG184" s="191">
        <f>IF(N184="zákl. přenesená",J184,0)</f>
        <v>0</v>
      </c>
      <c r="BH184" s="191">
        <f>IF(N184="sníž. přenesená",J184,0)</f>
        <v>0</v>
      </c>
      <c r="BI184" s="191">
        <f>IF(N184="nulová",J184,0)</f>
        <v>0</v>
      </c>
      <c r="BJ184" s="19" t="s">
        <v>83</v>
      </c>
      <c r="BK184" s="191">
        <f>ROUND(I184*H184,2)</f>
        <v>0</v>
      </c>
      <c r="BL184" s="19" t="s">
        <v>148</v>
      </c>
      <c r="BM184" s="190" t="s">
        <v>739</v>
      </c>
    </row>
    <row r="185" s="2" customFormat="1" ht="21.75" customHeight="1">
      <c r="A185" s="38"/>
      <c r="B185" s="178"/>
      <c r="C185" s="179" t="s">
        <v>372</v>
      </c>
      <c r="D185" s="179" t="s">
        <v>143</v>
      </c>
      <c r="E185" s="180" t="s">
        <v>740</v>
      </c>
      <c r="F185" s="181" t="s">
        <v>741</v>
      </c>
      <c r="G185" s="182" t="s">
        <v>281</v>
      </c>
      <c r="H185" s="183">
        <v>6</v>
      </c>
      <c r="I185" s="184"/>
      <c r="J185" s="185">
        <f>ROUND(I185*H185,2)</f>
        <v>0</v>
      </c>
      <c r="K185" s="181" t="s">
        <v>147</v>
      </c>
      <c r="L185" s="39"/>
      <c r="M185" s="186" t="s">
        <v>3</v>
      </c>
      <c r="N185" s="187" t="s">
        <v>46</v>
      </c>
      <c r="O185" s="72"/>
      <c r="P185" s="188">
        <f>O185*H185</f>
        <v>0</v>
      </c>
      <c r="Q185" s="188">
        <v>0.027150000000000001</v>
      </c>
      <c r="R185" s="188">
        <f>Q185*H185</f>
        <v>0.16289999999999999</v>
      </c>
      <c r="S185" s="188">
        <v>0</v>
      </c>
      <c r="T185" s="18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190" t="s">
        <v>148</v>
      </c>
      <c r="AT185" s="190" t="s">
        <v>143</v>
      </c>
      <c r="AU185" s="190" t="s">
        <v>85</v>
      </c>
      <c r="AY185" s="19" t="s">
        <v>141</v>
      </c>
      <c r="BE185" s="191">
        <f>IF(N185="základní",J185,0)</f>
        <v>0</v>
      </c>
      <c r="BF185" s="191">
        <f>IF(N185="snížená",J185,0)</f>
        <v>0</v>
      </c>
      <c r="BG185" s="191">
        <f>IF(N185="zákl. přenesená",J185,0)</f>
        <v>0</v>
      </c>
      <c r="BH185" s="191">
        <f>IF(N185="sníž. přenesená",J185,0)</f>
        <v>0</v>
      </c>
      <c r="BI185" s="191">
        <f>IF(N185="nulová",J185,0)</f>
        <v>0</v>
      </c>
      <c r="BJ185" s="19" t="s">
        <v>83</v>
      </c>
      <c r="BK185" s="191">
        <f>ROUND(I185*H185,2)</f>
        <v>0</v>
      </c>
      <c r="BL185" s="19" t="s">
        <v>148</v>
      </c>
      <c r="BM185" s="190" t="s">
        <v>742</v>
      </c>
    </row>
    <row r="186" s="2" customFormat="1" ht="16.5" customHeight="1">
      <c r="A186" s="38"/>
      <c r="B186" s="178"/>
      <c r="C186" s="179" t="s">
        <v>493</v>
      </c>
      <c r="D186" s="179" t="s">
        <v>143</v>
      </c>
      <c r="E186" s="180" t="s">
        <v>743</v>
      </c>
      <c r="F186" s="181" t="s">
        <v>744</v>
      </c>
      <c r="G186" s="182" t="s">
        <v>281</v>
      </c>
      <c r="H186" s="183">
        <v>7</v>
      </c>
      <c r="I186" s="184"/>
      <c r="J186" s="185">
        <f>ROUND(I186*H186,2)</f>
        <v>0</v>
      </c>
      <c r="K186" s="181" t="s">
        <v>147</v>
      </c>
      <c r="L186" s="39"/>
      <c r="M186" s="186" t="s">
        <v>3</v>
      </c>
      <c r="N186" s="187" t="s">
        <v>46</v>
      </c>
      <c r="O186" s="72"/>
      <c r="P186" s="188">
        <f>O186*H186</f>
        <v>0</v>
      </c>
      <c r="Q186" s="188">
        <v>0.00018000000000000001</v>
      </c>
      <c r="R186" s="188">
        <f>Q186*H186</f>
        <v>0.0012600000000000001</v>
      </c>
      <c r="S186" s="188">
        <v>0</v>
      </c>
      <c r="T186" s="18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90" t="s">
        <v>148</v>
      </c>
      <c r="AT186" s="190" t="s">
        <v>143</v>
      </c>
      <c r="AU186" s="190" t="s">
        <v>85</v>
      </c>
      <c r="AY186" s="19" t="s">
        <v>141</v>
      </c>
      <c r="BE186" s="191">
        <f>IF(N186="základní",J186,0)</f>
        <v>0</v>
      </c>
      <c r="BF186" s="191">
        <f>IF(N186="snížená",J186,0)</f>
        <v>0</v>
      </c>
      <c r="BG186" s="191">
        <f>IF(N186="zákl. přenesená",J186,0)</f>
        <v>0</v>
      </c>
      <c r="BH186" s="191">
        <f>IF(N186="sníž. přenesená",J186,0)</f>
        <v>0</v>
      </c>
      <c r="BI186" s="191">
        <f>IF(N186="nulová",J186,0)</f>
        <v>0</v>
      </c>
      <c r="BJ186" s="19" t="s">
        <v>83</v>
      </c>
      <c r="BK186" s="191">
        <f>ROUND(I186*H186,2)</f>
        <v>0</v>
      </c>
      <c r="BL186" s="19" t="s">
        <v>148</v>
      </c>
      <c r="BM186" s="190" t="s">
        <v>745</v>
      </c>
    </row>
    <row r="187" s="2" customFormat="1">
      <c r="A187" s="38"/>
      <c r="B187" s="39"/>
      <c r="C187" s="38"/>
      <c r="D187" s="193" t="s">
        <v>166</v>
      </c>
      <c r="E187" s="38"/>
      <c r="F187" s="216" t="s">
        <v>746</v>
      </c>
      <c r="G187" s="38"/>
      <c r="H187" s="38"/>
      <c r="I187" s="118"/>
      <c r="J187" s="38"/>
      <c r="K187" s="38"/>
      <c r="L187" s="39"/>
      <c r="M187" s="217"/>
      <c r="N187" s="218"/>
      <c r="O187" s="72"/>
      <c r="P187" s="72"/>
      <c r="Q187" s="72"/>
      <c r="R187" s="72"/>
      <c r="S187" s="72"/>
      <c r="T187" s="73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9" t="s">
        <v>166</v>
      </c>
      <c r="AU187" s="19" t="s">
        <v>85</v>
      </c>
    </row>
    <row r="188" s="2" customFormat="1" ht="16.5" customHeight="1">
      <c r="A188" s="38"/>
      <c r="B188" s="178"/>
      <c r="C188" s="219" t="s">
        <v>747</v>
      </c>
      <c r="D188" s="219" t="s">
        <v>266</v>
      </c>
      <c r="E188" s="220" t="s">
        <v>748</v>
      </c>
      <c r="F188" s="221" t="s">
        <v>749</v>
      </c>
      <c r="G188" s="222" t="s">
        <v>281</v>
      </c>
      <c r="H188" s="223">
        <v>6</v>
      </c>
      <c r="I188" s="224"/>
      <c r="J188" s="225">
        <f>ROUND(I188*H188,2)</f>
        <v>0</v>
      </c>
      <c r="K188" s="221" t="s">
        <v>3</v>
      </c>
      <c r="L188" s="226"/>
      <c r="M188" s="227" t="s">
        <v>3</v>
      </c>
      <c r="N188" s="228" t="s">
        <v>46</v>
      </c>
      <c r="O188" s="72"/>
      <c r="P188" s="188">
        <f>O188*H188</f>
        <v>0</v>
      </c>
      <c r="Q188" s="188">
        <v>0</v>
      </c>
      <c r="R188" s="188">
        <f>Q188*H188</f>
        <v>0</v>
      </c>
      <c r="S188" s="188">
        <v>0</v>
      </c>
      <c r="T188" s="18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90" t="s">
        <v>188</v>
      </c>
      <c r="AT188" s="190" t="s">
        <v>266</v>
      </c>
      <c r="AU188" s="190" t="s">
        <v>85</v>
      </c>
      <c r="AY188" s="19" t="s">
        <v>141</v>
      </c>
      <c r="BE188" s="191">
        <f>IF(N188="základní",J188,0)</f>
        <v>0</v>
      </c>
      <c r="BF188" s="191">
        <f>IF(N188="snížená",J188,0)</f>
        <v>0</v>
      </c>
      <c r="BG188" s="191">
        <f>IF(N188="zákl. přenesená",J188,0)</f>
        <v>0</v>
      </c>
      <c r="BH188" s="191">
        <f>IF(N188="sníž. přenesená",J188,0)</f>
        <v>0</v>
      </c>
      <c r="BI188" s="191">
        <f>IF(N188="nulová",J188,0)</f>
        <v>0</v>
      </c>
      <c r="BJ188" s="19" t="s">
        <v>83</v>
      </c>
      <c r="BK188" s="191">
        <f>ROUND(I188*H188,2)</f>
        <v>0</v>
      </c>
      <c r="BL188" s="19" t="s">
        <v>148</v>
      </c>
      <c r="BM188" s="190" t="s">
        <v>750</v>
      </c>
    </row>
    <row r="189" s="2" customFormat="1" ht="16.5" customHeight="1">
      <c r="A189" s="38"/>
      <c r="B189" s="178"/>
      <c r="C189" s="219" t="s">
        <v>669</v>
      </c>
      <c r="D189" s="219" t="s">
        <v>266</v>
      </c>
      <c r="E189" s="220" t="s">
        <v>751</v>
      </c>
      <c r="F189" s="221" t="s">
        <v>752</v>
      </c>
      <c r="G189" s="222" t="s">
        <v>281</v>
      </c>
      <c r="H189" s="223">
        <v>6</v>
      </c>
      <c r="I189" s="224"/>
      <c r="J189" s="225">
        <f>ROUND(I189*H189,2)</f>
        <v>0</v>
      </c>
      <c r="K189" s="221" t="s">
        <v>666</v>
      </c>
      <c r="L189" s="226"/>
      <c r="M189" s="227" t="s">
        <v>3</v>
      </c>
      <c r="N189" s="228" t="s">
        <v>46</v>
      </c>
      <c r="O189" s="72"/>
      <c r="P189" s="188">
        <f>O189*H189</f>
        <v>0</v>
      </c>
      <c r="Q189" s="188">
        <v>0</v>
      </c>
      <c r="R189" s="188">
        <f>Q189*H189</f>
        <v>0</v>
      </c>
      <c r="S189" s="188">
        <v>0</v>
      </c>
      <c r="T189" s="18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190" t="s">
        <v>188</v>
      </c>
      <c r="AT189" s="190" t="s">
        <v>266</v>
      </c>
      <c r="AU189" s="190" t="s">
        <v>85</v>
      </c>
      <c r="AY189" s="19" t="s">
        <v>141</v>
      </c>
      <c r="BE189" s="191">
        <f>IF(N189="základní",J189,0)</f>
        <v>0</v>
      </c>
      <c r="BF189" s="191">
        <f>IF(N189="snížená",J189,0)</f>
        <v>0</v>
      </c>
      <c r="BG189" s="191">
        <f>IF(N189="zákl. přenesená",J189,0)</f>
        <v>0</v>
      </c>
      <c r="BH189" s="191">
        <f>IF(N189="sníž. přenesená",J189,0)</f>
        <v>0</v>
      </c>
      <c r="BI189" s="191">
        <f>IF(N189="nulová",J189,0)</f>
        <v>0</v>
      </c>
      <c r="BJ189" s="19" t="s">
        <v>83</v>
      </c>
      <c r="BK189" s="191">
        <f>ROUND(I189*H189,2)</f>
        <v>0</v>
      </c>
      <c r="BL189" s="19" t="s">
        <v>148</v>
      </c>
      <c r="BM189" s="190" t="s">
        <v>753</v>
      </c>
    </row>
    <row r="190" s="2" customFormat="1" ht="16.5" customHeight="1">
      <c r="A190" s="38"/>
      <c r="B190" s="178"/>
      <c r="C190" s="219" t="s">
        <v>754</v>
      </c>
      <c r="D190" s="219" t="s">
        <v>266</v>
      </c>
      <c r="E190" s="220" t="s">
        <v>755</v>
      </c>
      <c r="F190" s="221" t="s">
        <v>756</v>
      </c>
      <c r="G190" s="222" t="s">
        <v>281</v>
      </c>
      <c r="H190" s="223">
        <v>6</v>
      </c>
      <c r="I190" s="224"/>
      <c r="J190" s="225">
        <f>ROUND(I190*H190,2)</f>
        <v>0</v>
      </c>
      <c r="K190" s="221" t="s">
        <v>147</v>
      </c>
      <c r="L190" s="226"/>
      <c r="M190" s="227" t="s">
        <v>3</v>
      </c>
      <c r="N190" s="228" t="s">
        <v>46</v>
      </c>
      <c r="O190" s="72"/>
      <c r="P190" s="188">
        <f>O190*H190</f>
        <v>0</v>
      </c>
      <c r="Q190" s="188">
        <v>0.001</v>
      </c>
      <c r="R190" s="188">
        <f>Q190*H190</f>
        <v>0.0060000000000000001</v>
      </c>
      <c r="S190" s="188">
        <v>0</v>
      </c>
      <c r="T190" s="18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90" t="s">
        <v>188</v>
      </c>
      <c r="AT190" s="190" t="s">
        <v>266</v>
      </c>
      <c r="AU190" s="190" t="s">
        <v>85</v>
      </c>
      <c r="AY190" s="19" t="s">
        <v>141</v>
      </c>
      <c r="BE190" s="191">
        <f>IF(N190="základní",J190,0)</f>
        <v>0</v>
      </c>
      <c r="BF190" s="191">
        <f>IF(N190="snížená",J190,0)</f>
        <v>0</v>
      </c>
      <c r="BG190" s="191">
        <f>IF(N190="zákl. přenesená",J190,0)</f>
        <v>0</v>
      </c>
      <c r="BH190" s="191">
        <f>IF(N190="sníž. přenesená",J190,0)</f>
        <v>0</v>
      </c>
      <c r="BI190" s="191">
        <f>IF(N190="nulová",J190,0)</f>
        <v>0</v>
      </c>
      <c r="BJ190" s="19" t="s">
        <v>83</v>
      </c>
      <c r="BK190" s="191">
        <f>ROUND(I190*H190,2)</f>
        <v>0</v>
      </c>
      <c r="BL190" s="19" t="s">
        <v>148</v>
      </c>
      <c r="BM190" s="190" t="s">
        <v>757</v>
      </c>
    </row>
    <row r="191" s="2" customFormat="1" ht="21.75" customHeight="1">
      <c r="A191" s="38"/>
      <c r="B191" s="178"/>
      <c r="C191" s="179" t="s">
        <v>672</v>
      </c>
      <c r="D191" s="179" t="s">
        <v>143</v>
      </c>
      <c r="E191" s="180" t="s">
        <v>758</v>
      </c>
      <c r="F191" s="181" t="s">
        <v>759</v>
      </c>
      <c r="G191" s="182" t="s">
        <v>281</v>
      </c>
      <c r="H191" s="183">
        <v>4</v>
      </c>
      <c r="I191" s="184"/>
      <c r="J191" s="185">
        <f>ROUND(I191*H191,2)</f>
        <v>0</v>
      </c>
      <c r="K191" s="181" t="s">
        <v>147</v>
      </c>
      <c r="L191" s="39"/>
      <c r="M191" s="186" t="s">
        <v>3</v>
      </c>
      <c r="N191" s="187" t="s">
        <v>46</v>
      </c>
      <c r="O191" s="72"/>
      <c r="P191" s="188">
        <f>O191*H191</f>
        <v>0</v>
      </c>
      <c r="Q191" s="188">
        <v>2.1167600000000002</v>
      </c>
      <c r="R191" s="188">
        <f>Q191*H191</f>
        <v>8.4670400000000008</v>
      </c>
      <c r="S191" s="188">
        <v>0</v>
      </c>
      <c r="T191" s="18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90" t="s">
        <v>148</v>
      </c>
      <c r="AT191" s="190" t="s">
        <v>143</v>
      </c>
      <c r="AU191" s="190" t="s">
        <v>85</v>
      </c>
      <c r="AY191" s="19" t="s">
        <v>141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19" t="s">
        <v>83</v>
      </c>
      <c r="BK191" s="191">
        <f>ROUND(I191*H191,2)</f>
        <v>0</v>
      </c>
      <c r="BL191" s="19" t="s">
        <v>148</v>
      </c>
      <c r="BM191" s="190" t="s">
        <v>760</v>
      </c>
    </row>
    <row r="192" s="2" customFormat="1">
      <c r="A192" s="38"/>
      <c r="B192" s="39"/>
      <c r="C192" s="38"/>
      <c r="D192" s="193" t="s">
        <v>166</v>
      </c>
      <c r="E192" s="38"/>
      <c r="F192" s="216" t="s">
        <v>761</v>
      </c>
      <c r="G192" s="38"/>
      <c r="H192" s="38"/>
      <c r="I192" s="118"/>
      <c r="J192" s="38"/>
      <c r="K192" s="38"/>
      <c r="L192" s="39"/>
      <c r="M192" s="217"/>
      <c r="N192" s="218"/>
      <c r="O192" s="72"/>
      <c r="P192" s="72"/>
      <c r="Q192" s="72"/>
      <c r="R192" s="72"/>
      <c r="S192" s="72"/>
      <c r="T192" s="73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9" t="s">
        <v>166</v>
      </c>
      <c r="AU192" s="19" t="s">
        <v>85</v>
      </c>
    </row>
    <row r="193" s="2" customFormat="1" ht="16.5" customHeight="1">
      <c r="A193" s="38"/>
      <c r="B193" s="178"/>
      <c r="C193" s="219" t="s">
        <v>762</v>
      </c>
      <c r="D193" s="219" t="s">
        <v>266</v>
      </c>
      <c r="E193" s="220" t="s">
        <v>763</v>
      </c>
      <c r="F193" s="221" t="s">
        <v>764</v>
      </c>
      <c r="G193" s="222" t="s">
        <v>281</v>
      </c>
      <c r="H193" s="223">
        <v>3</v>
      </c>
      <c r="I193" s="224"/>
      <c r="J193" s="225">
        <f>ROUND(I193*H193,2)</f>
        <v>0</v>
      </c>
      <c r="K193" s="221" t="s">
        <v>666</v>
      </c>
      <c r="L193" s="226"/>
      <c r="M193" s="227" t="s">
        <v>3</v>
      </c>
      <c r="N193" s="228" t="s">
        <v>46</v>
      </c>
      <c r="O193" s="72"/>
      <c r="P193" s="188">
        <f>O193*H193</f>
        <v>0</v>
      </c>
      <c r="Q193" s="188">
        <v>0</v>
      </c>
      <c r="R193" s="188">
        <f>Q193*H193</f>
        <v>0</v>
      </c>
      <c r="S193" s="188">
        <v>0</v>
      </c>
      <c r="T193" s="18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90" t="s">
        <v>188</v>
      </c>
      <c r="AT193" s="190" t="s">
        <v>266</v>
      </c>
      <c r="AU193" s="190" t="s">
        <v>85</v>
      </c>
      <c r="AY193" s="19" t="s">
        <v>141</v>
      </c>
      <c r="BE193" s="191">
        <f>IF(N193="základní",J193,0)</f>
        <v>0</v>
      </c>
      <c r="BF193" s="191">
        <f>IF(N193="snížená",J193,0)</f>
        <v>0</v>
      </c>
      <c r="BG193" s="191">
        <f>IF(N193="zákl. přenesená",J193,0)</f>
        <v>0</v>
      </c>
      <c r="BH193" s="191">
        <f>IF(N193="sníž. přenesená",J193,0)</f>
        <v>0</v>
      </c>
      <c r="BI193" s="191">
        <f>IF(N193="nulová",J193,0)</f>
        <v>0</v>
      </c>
      <c r="BJ193" s="19" t="s">
        <v>83</v>
      </c>
      <c r="BK193" s="191">
        <f>ROUND(I193*H193,2)</f>
        <v>0</v>
      </c>
      <c r="BL193" s="19" t="s">
        <v>148</v>
      </c>
      <c r="BM193" s="190" t="s">
        <v>765</v>
      </c>
    </row>
    <row r="194" s="14" customFormat="1">
      <c r="A194" s="14"/>
      <c r="B194" s="200"/>
      <c r="C194" s="14"/>
      <c r="D194" s="193" t="s">
        <v>150</v>
      </c>
      <c r="E194" s="201" t="s">
        <v>3</v>
      </c>
      <c r="F194" s="202" t="s">
        <v>766</v>
      </c>
      <c r="G194" s="14"/>
      <c r="H194" s="203">
        <v>3</v>
      </c>
      <c r="I194" s="204"/>
      <c r="J194" s="14"/>
      <c r="K194" s="14"/>
      <c r="L194" s="200"/>
      <c r="M194" s="205"/>
      <c r="N194" s="206"/>
      <c r="O194" s="206"/>
      <c r="P194" s="206"/>
      <c r="Q194" s="206"/>
      <c r="R194" s="206"/>
      <c r="S194" s="206"/>
      <c r="T194" s="20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01" t="s">
        <v>150</v>
      </c>
      <c r="AU194" s="201" t="s">
        <v>85</v>
      </c>
      <c r="AV194" s="14" t="s">
        <v>85</v>
      </c>
      <c r="AW194" s="14" t="s">
        <v>35</v>
      </c>
      <c r="AX194" s="14" t="s">
        <v>75</v>
      </c>
      <c r="AY194" s="201" t="s">
        <v>141</v>
      </c>
    </row>
    <row r="195" s="15" customFormat="1">
      <c r="A195" s="15"/>
      <c r="B195" s="208"/>
      <c r="C195" s="15"/>
      <c r="D195" s="193" t="s">
        <v>150</v>
      </c>
      <c r="E195" s="209" t="s">
        <v>3</v>
      </c>
      <c r="F195" s="210" t="s">
        <v>153</v>
      </c>
      <c r="G195" s="15"/>
      <c r="H195" s="211">
        <v>3</v>
      </c>
      <c r="I195" s="212"/>
      <c r="J195" s="15"/>
      <c r="K195" s="15"/>
      <c r="L195" s="208"/>
      <c r="M195" s="213"/>
      <c r="N195" s="214"/>
      <c r="O195" s="214"/>
      <c r="P195" s="214"/>
      <c r="Q195" s="214"/>
      <c r="R195" s="214"/>
      <c r="S195" s="214"/>
      <c r="T195" s="2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09" t="s">
        <v>150</v>
      </c>
      <c r="AU195" s="209" t="s">
        <v>85</v>
      </c>
      <c r="AV195" s="15" t="s">
        <v>148</v>
      </c>
      <c r="AW195" s="15" t="s">
        <v>35</v>
      </c>
      <c r="AX195" s="15" t="s">
        <v>83</v>
      </c>
      <c r="AY195" s="209" t="s">
        <v>141</v>
      </c>
    </row>
    <row r="196" s="2" customFormat="1" ht="16.5" customHeight="1">
      <c r="A196" s="38"/>
      <c r="B196" s="178"/>
      <c r="C196" s="219" t="s">
        <v>675</v>
      </c>
      <c r="D196" s="219" t="s">
        <v>266</v>
      </c>
      <c r="E196" s="220" t="s">
        <v>767</v>
      </c>
      <c r="F196" s="221" t="s">
        <v>768</v>
      </c>
      <c r="G196" s="222" t="s">
        <v>281</v>
      </c>
      <c r="H196" s="223">
        <v>2</v>
      </c>
      <c r="I196" s="224"/>
      <c r="J196" s="225">
        <f>ROUND(I196*H196,2)</f>
        <v>0</v>
      </c>
      <c r="K196" s="221" t="s">
        <v>3</v>
      </c>
      <c r="L196" s="226"/>
      <c r="M196" s="227" t="s">
        <v>3</v>
      </c>
      <c r="N196" s="228" t="s">
        <v>46</v>
      </c>
      <c r="O196" s="72"/>
      <c r="P196" s="188">
        <f>O196*H196</f>
        <v>0</v>
      </c>
      <c r="Q196" s="188">
        <v>0</v>
      </c>
      <c r="R196" s="188">
        <f>Q196*H196</f>
        <v>0</v>
      </c>
      <c r="S196" s="188">
        <v>0</v>
      </c>
      <c r="T196" s="18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190" t="s">
        <v>188</v>
      </c>
      <c r="AT196" s="190" t="s">
        <v>266</v>
      </c>
      <c r="AU196" s="190" t="s">
        <v>85</v>
      </c>
      <c r="AY196" s="19" t="s">
        <v>141</v>
      </c>
      <c r="BE196" s="191">
        <f>IF(N196="základní",J196,0)</f>
        <v>0</v>
      </c>
      <c r="BF196" s="191">
        <f>IF(N196="snížená",J196,0)</f>
        <v>0</v>
      </c>
      <c r="BG196" s="191">
        <f>IF(N196="zákl. přenesená",J196,0)</f>
        <v>0</v>
      </c>
      <c r="BH196" s="191">
        <f>IF(N196="sníž. přenesená",J196,0)</f>
        <v>0</v>
      </c>
      <c r="BI196" s="191">
        <f>IF(N196="nulová",J196,0)</f>
        <v>0</v>
      </c>
      <c r="BJ196" s="19" t="s">
        <v>83</v>
      </c>
      <c r="BK196" s="191">
        <f>ROUND(I196*H196,2)</f>
        <v>0</v>
      </c>
      <c r="BL196" s="19" t="s">
        <v>148</v>
      </c>
      <c r="BM196" s="190" t="s">
        <v>769</v>
      </c>
    </row>
    <row r="197" s="2" customFormat="1" ht="16.5" customHeight="1">
      <c r="A197" s="38"/>
      <c r="B197" s="178"/>
      <c r="C197" s="219" t="s">
        <v>770</v>
      </c>
      <c r="D197" s="219" t="s">
        <v>266</v>
      </c>
      <c r="E197" s="220" t="s">
        <v>771</v>
      </c>
      <c r="F197" s="221" t="s">
        <v>772</v>
      </c>
      <c r="G197" s="222" t="s">
        <v>281</v>
      </c>
      <c r="H197" s="223">
        <v>1</v>
      </c>
      <c r="I197" s="224"/>
      <c r="J197" s="225">
        <f>ROUND(I197*H197,2)</f>
        <v>0</v>
      </c>
      <c r="K197" s="221" t="s">
        <v>666</v>
      </c>
      <c r="L197" s="226"/>
      <c r="M197" s="227" t="s">
        <v>3</v>
      </c>
      <c r="N197" s="228" t="s">
        <v>46</v>
      </c>
      <c r="O197" s="72"/>
      <c r="P197" s="188">
        <f>O197*H197</f>
        <v>0</v>
      </c>
      <c r="Q197" s="188">
        <v>0</v>
      </c>
      <c r="R197" s="188">
        <f>Q197*H197</f>
        <v>0</v>
      </c>
      <c r="S197" s="188">
        <v>0</v>
      </c>
      <c r="T197" s="18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90" t="s">
        <v>188</v>
      </c>
      <c r="AT197" s="190" t="s">
        <v>266</v>
      </c>
      <c r="AU197" s="190" t="s">
        <v>85</v>
      </c>
      <c r="AY197" s="19" t="s">
        <v>141</v>
      </c>
      <c r="BE197" s="191">
        <f>IF(N197="základní",J197,0)</f>
        <v>0</v>
      </c>
      <c r="BF197" s="191">
        <f>IF(N197="snížená",J197,0)</f>
        <v>0</v>
      </c>
      <c r="BG197" s="191">
        <f>IF(N197="zákl. přenesená",J197,0)</f>
        <v>0</v>
      </c>
      <c r="BH197" s="191">
        <f>IF(N197="sníž. přenesená",J197,0)</f>
        <v>0</v>
      </c>
      <c r="BI197" s="191">
        <f>IF(N197="nulová",J197,0)</f>
        <v>0</v>
      </c>
      <c r="BJ197" s="19" t="s">
        <v>83</v>
      </c>
      <c r="BK197" s="191">
        <f>ROUND(I197*H197,2)</f>
        <v>0</v>
      </c>
      <c r="BL197" s="19" t="s">
        <v>148</v>
      </c>
      <c r="BM197" s="190" t="s">
        <v>773</v>
      </c>
    </row>
    <row r="198" s="2" customFormat="1" ht="16.5" customHeight="1">
      <c r="A198" s="38"/>
      <c r="B198" s="178"/>
      <c r="C198" s="219" t="s">
        <v>679</v>
      </c>
      <c r="D198" s="219" t="s">
        <v>266</v>
      </c>
      <c r="E198" s="220" t="s">
        <v>774</v>
      </c>
      <c r="F198" s="221" t="s">
        <v>775</v>
      </c>
      <c r="G198" s="222" t="s">
        <v>281</v>
      </c>
      <c r="H198" s="223">
        <v>2</v>
      </c>
      <c r="I198" s="224"/>
      <c r="J198" s="225">
        <f>ROUND(I198*H198,2)</f>
        <v>0</v>
      </c>
      <c r="K198" s="221" t="s">
        <v>3</v>
      </c>
      <c r="L198" s="226"/>
      <c r="M198" s="227" t="s">
        <v>3</v>
      </c>
      <c r="N198" s="228" t="s">
        <v>46</v>
      </c>
      <c r="O198" s="72"/>
      <c r="P198" s="188">
        <f>O198*H198</f>
        <v>0</v>
      </c>
      <c r="Q198" s="188">
        <v>0</v>
      </c>
      <c r="R198" s="188">
        <f>Q198*H198</f>
        <v>0</v>
      </c>
      <c r="S198" s="188">
        <v>0</v>
      </c>
      <c r="T198" s="189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190" t="s">
        <v>188</v>
      </c>
      <c r="AT198" s="190" t="s">
        <v>266</v>
      </c>
      <c r="AU198" s="190" t="s">
        <v>85</v>
      </c>
      <c r="AY198" s="19" t="s">
        <v>141</v>
      </c>
      <c r="BE198" s="191">
        <f>IF(N198="základní",J198,0)</f>
        <v>0</v>
      </c>
      <c r="BF198" s="191">
        <f>IF(N198="snížená",J198,0)</f>
        <v>0</v>
      </c>
      <c r="BG198" s="191">
        <f>IF(N198="zákl. přenesená",J198,0)</f>
        <v>0</v>
      </c>
      <c r="BH198" s="191">
        <f>IF(N198="sníž. přenesená",J198,0)</f>
        <v>0</v>
      </c>
      <c r="BI198" s="191">
        <f>IF(N198="nulová",J198,0)</f>
        <v>0</v>
      </c>
      <c r="BJ198" s="19" t="s">
        <v>83</v>
      </c>
      <c r="BK198" s="191">
        <f>ROUND(I198*H198,2)</f>
        <v>0</v>
      </c>
      <c r="BL198" s="19" t="s">
        <v>148</v>
      </c>
      <c r="BM198" s="190" t="s">
        <v>776</v>
      </c>
    </row>
    <row r="199" s="2" customFormat="1" ht="21.75" customHeight="1">
      <c r="A199" s="38"/>
      <c r="B199" s="178"/>
      <c r="C199" s="219" t="s">
        <v>777</v>
      </c>
      <c r="D199" s="219" t="s">
        <v>266</v>
      </c>
      <c r="E199" s="220" t="s">
        <v>778</v>
      </c>
      <c r="F199" s="221" t="s">
        <v>779</v>
      </c>
      <c r="G199" s="222" t="s">
        <v>281</v>
      </c>
      <c r="H199" s="223">
        <v>4</v>
      </c>
      <c r="I199" s="224"/>
      <c r="J199" s="225">
        <f>ROUND(I199*H199,2)</f>
        <v>0</v>
      </c>
      <c r="K199" s="221" t="s">
        <v>3</v>
      </c>
      <c r="L199" s="226"/>
      <c r="M199" s="227" t="s">
        <v>3</v>
      </c>
      <c r="N199" s="228" t="s">
        <v>46</v>
      </c>
      <c r="O199" s="72"/>
      <c r="P199" s="188">
        <f>O199*H199</f>
        <v>0</v>
      </c>
      <c r="Q199" s="188">
        <v>0</v>
      </c>
      <c r="R199" s="188">
        <f>Q199*H199</f>
        <v>0</v>
      </c>
      <c r="S199" s="188">
        <v>0</v>
      </c>
      <c r="T199" s="189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190" t="s">
        <v>188</v>
      </c>
      <c r="AT199" s="190" t="s">
        <v>266</v>
      </c>
      <c r="AU199" s="190" t="s">
        <v>85</v>
      </c>
      <c r="AY199" s="19" t="s">
        <v>141</v>
      </c>
      <c r="BE199" s="191">
        <f>IF(N199="základní",J199,0)</f>
        <v>0</v>
      </c>
      <c r="BF199" s="191">
        <f>IF(N199="snížená",J199,0)</f>
        <v>0</v>
      </c>
      <c r="BG199" s="191">
        <f>IF(N199="zákl. přenesená",J199,0)</f>
        <v>0</v>
      </c>
      <c r="BH199" s="191">
        <f>IF(N199="sníž. přenesená",J199,0)</f>
        <v>0</v>
      </c>
      <c r="BI199" s="191">
        <f>IF(N199="nulová",J199,0)</f>
        <v>0</v>
      </c>
      <c r="BJ199" s="19" t="s">
        <v>83</v>
      </c>
      <c r="BK199" s="191">
        <f>ROUND(I199*H199,2)</f>
        <v>0</v>
      </c>
      <c r="BL199" s="19" t="s">
        <v>148</v>
      </c>
      <c r="BM199" s="190" t="s">
        <v>780</v>
      </c>
    </row>
    <row r="200" s="2" customFormat="1" ht="16.5" customHeight="1">
      <c r="A200" s="38"/>
      <c r="B200" s="178"/>
      <c r="C200" s="219" t="s">
        <v>683</v>
      </c>
      <c r="D200" s="219" t="s">
        <v>266</v>
      </c>
      <c r="E200" s="220" t="s">
        <v>781</v>
      </c>
      <c r="F200" s="221" t="s">
        <v>782</v>
      </c>
      <c r="G200" s="222" t="s">
        <v>281</v>
      </c>
      <c r="H200" s="223">
        <v>1</v>
      </c>
      <c r="I200" s="224"/>
      <c r="J200" s="225">
        <f>ROUND(I200*H200,2)</f>
        <v>0</v>
      </c>
      <c r="K200" s="221" t="s">
        <v>147</v>
      </c>
      <c r="L200" s="226"/>
      <c r="M200" s="227" t="s">
        <v>3</v>
      </c>
      <c r="N200" s="228" t="s">
        <v>46</v>
      </c>
      <c r="O200" s="72"/>
      <c r="P200" s="188">
        <f>O200*H200</f>
        <v>0</v>
      </c>
      <c r="Q200" s="188">
        <v>0.50600000000000001</v>
      </c>
      <c r="R200" s="188">
        <f>Q200*H200</f>
        <v>0.50600000000000001</v>
      </c>
      <c r="S200" s="188">
        <v>0</v>
      </c>
      <c r="T200" s="189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90" t="s">
        <v>188</v>
      </c>
      <c r="AT200" s="190" t="s">
        <v>266</v>
      </c>
      <c r="AU200" s="190" t="s">
        <v>85</v>
      </c>
      <c r="AY200" s="19" t="s">
        <v>141</v>
      </c>
      <c r="BE200" s="191">
        <f>IF(N200="základní",J200,0)</f>
        <v>0</v>
      </c>
      <c r="BF200" s="191">
        <f>IF(N200="snížená",J200,0)</f>
        <v>0</v>
      </c>
      <c r="BG200" s="191">
        <f>IF(N200="zákl. přenesená",J200,0)</f>
        <v>0</v>
      </c>
      <c r="BH200" s="191">
        <f>IF(N200="sníž. přenesená",J200,0)</f>
        <v>0</v>
      </c>
      <c r="BI200" s="191">
        <f>IF(N200="nulová",J200,0)</f>
        <v>0</v>
      </c>
      <c r="BJ200" s="19" t="s">
        <v>83</v>
      </c>
      <c r="BK200" s="191">
        <f>ROUND(I200*H200,2)</f>
        <v>0</v>
      </c>
      <c r="BL200" s="19" t="s">
        <v>148</v>
      </c>
      <c r="BM200" s="190" t="s">
        <v>783</v>
      </c>
    </row>
    <row r="201" s="2" customFormat="1" ht="16.5" customHeight="1">
      <c r="A201" s="38"/>
      <c r="B201" s="178"/>
      <c r="C201" s="179" t="s">
        <v>784</v>
      </c>
      <c r="D201" s="179" t="s">
        <v>143</v>
      </c>
      <c r="E201" s="180" t="s">
        <v>785</v>
      </c>
      <c r="F201" s="181" t="s">
        <v>786</v>
      </c>
      <c r="G201" s="182" t="s">
        <v>281</v>
      </c>
      <c r="H201" s="183">
        <v>4</v>
      </c>
      <c r="I201" s="184"/>
      <c r="J201" s="185">
        <f>ROUND(I201*H201,2)</f>
        <v>0</v>
      </c>
      <c r="K201" s="181" t="s">
        <v>147</v>
      </c>
      <c r="L201" s="39"/>
      <c r="M201" s="186" t="s">
        <v>3</v>
      </c>
      <c r="N201" s="187" t="s">
        <v>46</v>
      </c>
      <c r="O201" s="72"/>
      <c r="P201" s="188">
        <f>O201*H201</f>
        <v>0</v>
      </c>
      <c r="Q201" s="188">
        <v>0.21734000000000001</v>
      </c>
      <c r="R201" s="188">
        <f>Q201*H201</f>
        <v>0.86936000000000002</v>
      </c>
      <c r="S201" s="188">
        <v>0</v>
      </c>
      <c r="T201" s="189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190" t="s">
        <v>148</v>
      </c>
      <c r="AT201" s="190" t="s">
        <v>143</v>
      </c>
      <c r="AU201" s="190" t="s">
        <v>85</v>
      </c>
      <c r="AY201" s="19" t="s">
        <v>141</v>
      </c>
      <c r="BE201" s="191">
        <f>IF(N201="základní",J201,0)</f>
        <v>0</v>
      </c>
      <c r="BF201" s="191">
        <f>IF(N201="snížená",J201,0)</f>
        <v>0</v>
      </c>
      <c r="BG201" s="191">
        <f>IF(N201="zákl. přenesená",J201,0)</f>
        <v>0</v>
      </c>
      <c r="BH201" s="191">
        <f>IF(N201="sníž. přenesená",J201,0)</f>
        <v>0</v>
      </c>
      <c r="BI201" s="191">
        <f>IF(N201="nulová",J201,0)</f>
        <v>0</v>
      </c>
      <c r="BJ201" s="19" t="s">
        <v>83</v>
      </c>
      <c r="BK201" s="191">
        <f>ROUND(I201*H201,2)</f>
        <v>0</v>
      </c>
      <c r="BL201" s="19" t="s">
        <v>148</v>
      </c>
      <c r="BM201" s="190" t="s">
        <v>787</v>
      </c>
    </row>
    <row r="202" s="2" customFormat="1" ht="16.5" customHeight="1">
      <c r="A202" s="38"/>
      <c r="B202" s="178"/>
      <c r="C202" s="219" t="s">
        <v>688</v>
      </c>
      <c r="D202" s="219" t="s">
        <v>266</v>
      </c>
      <c r="E202" s="220" t="s">
        <v>788</v>
      </c>
      <c r="F202" s="221" t="s">
        <v>789</v>
      </c>
      <c r="G202" s="222" t="s">
        <v>281</v>
      </c>
      <c r="H202" s="223">
        <v>3</v>
      </c>
      <c r="I202" s="224"/>
      <c r="J202" s="225">
        <f>ROUND(I202*H202,2)</f>
        <v>0</v>
      </c>
      <c r="K202" s="221" t="s">
        <v>147</v>
      </c>
      <c r="L202" s="226"/>
      <c r="M202" s="227" t="s">
        <v>3</v>
      </c>
      <c r="N202" s="228" t="s">
        <v>46</v>
      </c>
      <c r="O202" s="72"/>
      <c r="P202" s="188">
        <f>O202*H202</f>
        <v>0</v>
      </c>
      <c r="Q202" s="188">
        <v>0.10199999999999999</v>
      </c>
      <c r="R202" s="188">
        <f>Q202*H202</f>
        <v>0.30599999999999999</v>
      </c>
      <c r="S202" s="188">
        <v>0</v>
      </c>
      <c r="T202" s="189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190" t="s">
        <v>188</v>
      </c>
      <c r="AT202" s="190" t="s">
        <v>266</v>
      </c>
      <c r="AU202" s="190" t="s">
        <v>85</v>
      </c>
      <c r="AY202" s="19" t="s">
        <v>141</v>
      </c>
      <c r="BE202" s="191">
        <f>IF(N202="základní",J202,0)</f>
        <v>0</v>
      </c>
      <c r="BF202" s="191">
        <f>IF(N202="snížená",J202,0)</f>
        <v>0</v>
      </c>
      <c r="BG202" s="191">
        <f>IF(N202="zákl. přenesená",J202,0)</f>
        <v>0</v>
      </c>
      <c r="BH202" s="191">
        <f>IF(N202="sníž. přenesená",J202,0)</f>
        <v>0</v>
      </c>
      <c r="BI202" s="191">
        <f>IF(N202="nulová",J202,0)</f>
        <v>0</v>
      </c>
      <c r="BJ202" s="19" t="s">
        <v>83</v>
      </c>
      <c r="BK202" s="191">
        <f>ROUND(I202*H202,2)</f>
        <v>0</v>
      </c>
      <c r="BL202" s="19" t="s">
        <v>148</v>
      </c>
      <c r="BM202" s="190" t="s">
        <v>790</v>
      </c>
    </row>
    <row r="203" s="2" customFormat="1" ht="16.5" customHeight="1">
      <c r="A203" s="38"/>
      <c r="B203" s="178"/>
      <c r="C203" s="219" t="s">
        <v>791</v>
      </c>
      <c r="D203" s="219" t="s">
        <v>266</v>
      </c>
      <c r="E203" s="220" t="s">
        <v>792</v>
      </c>
      <c r="F203" s="221" t="s">
        <v>793</v>
      </c>
      <c r="G203" s="222" t="s">
        <v>281</v>
      </c>
      <c r="H203" s="223">
        <v>1</v>
      </c>
      <c r="I203" s="224"/>
      <c r="J203" s="225">
        <f>ROUND(I203*H203,2)</f>
        <v>0</v>
      </c>
      <c r="K203" s="221" t="s">
        <v>147</v>
      </c>
      <c r="L203" s="226"/>
      <c r="M203" s="227" t="s">
        <v>3</v>
      </c>
      <c r="N203" s="228" t="s">
        <v>46</v>
      </c>
      <c r="O203" s="72"/>
      <c r="P203" s="188">
        <f>O203*H203</f>
        <v>0</v>
      </c>
      <c r="Q203" s="188">
        <v>0.10100000000000001</v>
      </c>
      <c r="R203" s="188">
        <f>Q203*H203</f>
        <v>0.10100000000000001</v>
      </c>
      <c r="S203" s="188">
        <v>0</v>
      </c>
      <c r="T203" s="18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190" t="s">
        <v>188</v>
      </c>
      <c r="AT203" s="190" t="s">
        <v>266</v>
      </c>
      <c r="AU203" s="190" t="s">
        <v>85</v>
      </c>
      <c r="AY203" s="19" t="s">
        <v>141</v>
      </c>
      <c r="BE203" s="191">
        <f>IF(N203="základní",J203,0)</f>
        <v>0</v>
      </c>
      <c r="BF203" s="191">
        <f>IF(N203="snížená",J203,0)</f>
        <v>0</v>
      </c>
      <c r="BG203" s="191">
        <f>IF(N203="zákl. přenesená",J203,0)</f>
        <v>0</v>
      </c>
      <c r="BH203" s="191">
        <f>IF(N203="sníž. přenesená",J203,0)</f>
        <v>0</v>
      </c>
      <c r="BI203" s="191">
        <f>IF(N203="nulová",J203,0)</f>
        <v>0</v>
      </c>
      <c r="BJ203" s="19" t="s">
        <v>83</v>
      </c>
      <c r="BK203" s="191">
        <f>ROUND(I203*H203,2)</f>
        <v>0</v>
      </c>
      <c r="BL203" s="19" t="s">
        <v>148</v>
      </c>
      <c r="BM203" s="190" t="s">
        <v>794</v>
      </c>
    </row>
    <row r="204" s="2" customFormat="1" ht="16.5" customHeight="1">
      <c r="A204" s="38"/>
      <c r="B204" s="178"/>
      <c r="C204" s="219" t="s">
        <v>692</v>
      </c>
      <c r="D204" s="219" t="s">
        <v>266</v>
      </c>
      <c r="E204" s="220" t="s">
        <v>795</v>
      </c>
      <c r="F204" s="221" t="s">
        <v>796</v>
      </c>
      <c r="G204" s="222" t="s">
        <v>281</v>
      </c>
      <c r="H204" s="223">
        <v>3</v>
      </c>
      <c r="I204" s="224"/>
      <c r="J204" s="225">
        <f>ROUND(I204*H204,2)</f>
        <v>0</v>
      </c>
      <c r="K204" s="221" t="s">
        <v>147</v>
      </c>
      <c r="L204" s="226"/>
      <c r="M204" s="227" t="s">
        <v>3</v>
      </c>
      <c r="N204" s="228" t="s">
        <v>46</v>
      </c>
      <c r="O204" s="72"/>
      <c r="P204" s="188">
        <f>O204*H204</f>
        <v>0</v>
      </c>
      <c r="Q204" s="188">
        <v>0.00044000000000000002</v>
      </c>
      <c r="R204" s="188">
        <f>Q204*H204</f>
        <v>0.00132</v>
      </c>
      <c r="S204" s="188">
        <v>0</v>
      </c>
      <c r="T204" s="189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190" t="s">
        <v>188</v>
      </c>
      <c r="AT204" s="190" t="s">
        <v>266</v>
      </c>
      <c r="AU204" s="190" t="s">
        <v>85</v>
      </c>
      <c r="AY204" s="19" t="s">
        <v>141</v>
      </c>
      <c r="BE204" s="191">
        <f>IF(N204="základní",J204,0)</f>
        <v>0</v>
      </c>
      <c r="BF204" s="191">
        <f>IF(N204="snížená",J204,0)</f>
        <v>0</v>
      </c>
      <c r="BG204" s="191">
        <f>IF(N204="zákl. přenesená",J204,0)</f>
        <v>0</v>
      </c>
      <c r="BH204" s="191">
        <f>IF(N204="sníž. přenesená",J204,0)</f>
        <v>0</v>
      </c>
      <c r="BI204" s="191">
        <f>IF(N204="nulová",J204,0)</f>
        <v>0</v>
      </c>
      <c r="BJ204" s="19" t="s">
        <v>83</v>
      </c>
      <c r="BK204" s="191">
        <f>ROUND(I204*H204,2)</f>
        <v>0</v>
      </c>
      <c r="BL204" s="19" t="s">
        <v>148</v>
      </c>
      <c r="BM204" s="190" t="s">
        <v>797</v>
      </c>
    </row>
    <row r="205" s="2" customFormat="1" ht="16.5" customHeight="1">
      <c r="A205" s="38"/>
      <c r="B205" s="178"/>
      <c r="C205" s="179" t="s">
        <v>798</v>
      </c>
      <c r="D205" s="179" t="s">
        <v>143</v>
      </c>
      <c r="E205" s="180" t="s">
        <v>799</v>
      </c>
      <c r="F205" s="181" t="s">
        <v>800</v>
      </c>
      <c r="G205" s="182" t="s">
        <v>161</v>
      </c>
      <c r="H205" s="183">
        <v>39.75</v>
      </c>
      <c r="I205" s="184"/>
      <c r="J205" s="185">
        <f>ROUND(I205*H205,2)</f>
        <v>0</v>
      </c>
      <c r="K205" s="181" t="s">
        <v>147</v>
      </c>
      <c r="L205" s="39"/>
      <c r="M205" s="186" t="s">
        <v>3</v>
      </c>
      <c r="N205" s="187" t="s">
        <v>46</v>
      </c>
      <c r="O205" s="72"/>
      <c r="P205" s="188">
        <f>O205*H205</f>
        <v>0</v>
      </c>
      <c r="Q205" s="188">
        <v>2.2563399999999998</v>
      </c>
      <c r="R205" s="188">
        <f>Q205*H205</f>
        <v>89.689514999999986</v>
      </c>
      <c r="S205" s="188">
        <v>0</v>
      </c>
      <c r="T205" s="189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190" t="s">
        <v>148</v>
      </c>
      <c r="AT205" s="190" t="s">
        <v>143</v>
      </c>
      <c r="AU205" s="190" t="s">
        <v>85</v>
      </c>
      <c r="AY205" s="19" t="s">
        <v>141</v>
      </c>
      <c r="BE205" s="191">
        <f>IF(N205="základní",J205,0)</f>
        <v>0</v>
      </c>
      <c r="BF205" s="191">
        <f>IF(N205="snížená",J205,0)</f>
        <v>0</v>
      </c>
      <c r="BG205" s="191">
        <f>IF(N205="zákl. přenesená",J205,0)</f>
        <v>0</v>
      </c>
      <c r="BH205" s="191">
        <f>IF(N205="sníž. přenesená",J205,0)</f>
        <v>0</v>
      </c>
      <c r="BI205" s="191">
        <f>IF(N205="nulová",J205,0)</f>
        <v>0</v>
      </c>
      <c r="BJ205" s="19" t="s">
        <v>83</v>
      </c>
      <c r="BK205" s="191">
        <f>ROUND(I205*H205,2)</f>
        <v>0</v>
      </c>
      <c r="BL205" s="19" t="s">
        <v>148</v>
      </c>
      <c r="BM205" s="190" t="s">
        <v>801</v>
      </c>
    </row>
    <row r="206" s="14" customFormat="1">
      <c r="A206" s="14"/>
      <c r="B206" s="200"/>
      <c r="C206" s="14"/>
      <c r="D206" s="193" t="s">
        <v>150</v>
      </c>
      <c r="E206" s="201" t="s">
        <v>3</v>
      </c>
      <c r="F206" s="202" t="s">
        <v>802</v>
      </c>
      <c r="G206" s="14"/>
      <c r="H206" s="203">
        <v>12.875</v>
      </c>
      <c r="I206" s="204"/>
      <c r="J206" s="14"/>
      <c r="K206" s="14"/>
      <c r="L206" s="200"/>
      <c r="M206" s="205"/>
      <c r="N206" s="206"/>
      <c r="O206" s="206"/>
      <c r="P206" s="206"/>
      <c r="Q206" s="206"/>
      <c r="R206" s="206"/>
      <c r="S206" s="206"/>
      <c r="T206" s="20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01" t="s">
        <v>150</v>
      </c>
      <c r="AU206" s="201" t="s">
        <v>85</v>
      </c>
      <c r="AV206" s="14" t="s">
        <v>85</v>
      </c>
      <c r="AW206" s="14" t="s">
        <v>35</v>
      </c>
      <c r="AX206" s="14" t="s">
        <v>75</v>
      </c>
      <c r="AY206" s="201" t="s">
        <v>141</v>
      </c>
    </row>
    <row r="207" s="14" customFormat="1">
      <c r="A207" s="14"/>
      <c r="B207" s="200"/>
      <c r="C207" s="14"/>
      <c r="D207" s="193" t="s">
        <v>150</v>
      </c>
      <c r="E207" s="201" t="s">
        <v>3</v>
      </c>
      <c r="F207" s="202" t="s">
        <v>803</v>
      </c>
      <c r="G207" s="14"/>
      <c r="H207" s="203">
        <v>26.875</v>
      </c>
      <c r="I207" s="204"/>
      <c r="J207" s="14"/>
      <c r="K207" s="14"/>
      <c r="L207" s="200"/>
      <c r="M207" s="205"/>
      <c r="N207" s="206"/>
      <c r="O207" s="206"/>
      <c r="P207" s="206"/>
      <c r="Q207" s="206"/>
      <c r="R207" s="206"/>
      <c r="S207" s="206"/>
      <c r="T207" s="20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01" t="s">
        <v>150</v>
      </c>
      <c r="AU207" s="201" t="s">
        <v>85</v>
      </c>
      <c r="AV207" s="14" t="s">
        <v>85</v>
      </c>
      <c r="AW207" s="14" t="s">
        <v>35</v>
      </c>
      <c r="AX207" s="14" t="s">
        <v>75</v>
      </c>
      <c r="AY207" s="201" t="s">
        <v>141</v>
      </c>
    </row>
    <row r="208" s="15" customFormat="1">
      <c r="A208" s="15"/>
      <c r="B208" s="208"/>
      <c r="C208" s="15"/>
      <c r="D208" s="193" t="s">
        <v>150</v>
      </c>
      <c r="E208" s="209" t="s">
        <v>3</v>
      </c>
      <c r="F208" s="210" t="s">
        <v>153</v>
      </c>
      <c r="G208" s="15"/>
      <c r="H208" s="211">
        <v>39.75</v>
      </c>
      <c r="I208" s="212"/>
      <c r="J208" s="15"/>
      <c r="K208" s="15"/>
      <c r="L208" s="208"/>
      <c r="M208" s="213"/>
      <c r="N208" s="214"/>
      <c r="O208" s="214"/>
      <c r="P208" s="214"/>
      <c r="Q208" s="214"/>
      <c r="R208" s="214"/>
      <c r="S208" s="214"/>
      <c r="T208" s="2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09" t="s">
        <v>150</v>
      </c>
      <c r="AU208" s="209" t="s">
        <v>85</v>
      </c>
      <c r="AV208" s="15" t="s">
        <v>148</v>
      </c>
      <c r="AW208" s="15" t="s">
        <v>35</v>
      </c>
      <c r="AX208" s="15" t="s">
        <v>83</v>
      </c>
      <c r="AY208" s="209" t="s">
        <v>141</v>
      </c>
    </row>
    <row r="209" s="2" customFormat="1" ht="16.5" customHeight="1">
      <c r="A209" s="38"/>
      <c r="B209" s="178"/>
      <c r="C209" s="179" t="s">
        <v>697</v>
      </c>
      <c r="D209" s="179" t="s">
        <v>143</v>
      </c>
      <c r="E209" s="180" t="s">
        <v>804</v>
      </c>
      <c r="F209" s="181" t="s">
        <v>805</v>
      </c>
      <c r="G209" s="182" t="s">
        <v>146</v>
      </c>
      <c r="H209" s="183">
        <v>116.023</v>
      </c>
      <c r="I209" s="184"/>
      <c r="J209" s="185">
        <f>ROUND(I209*H209,2)</f>
        <v>0</v>
      </c>
      <c r="K209" s="181" t="s">
        <v>147</v>
      </c>
      <c r="L209" s="39"/>
      <c r="M209" s="186" t="s">
        <v>3</v>
      </c>
      <c r="N209" s="187" t="s">
        <v>46</v>
      </c>
      <c r="O209" s="72"/>
      <c r="P209" s="188">
        <f>O209*H209</f>
        <v>0</v>
      </c>
      <c r="Q209" s="188">
        <v>0.0040200000000000001</v>
      </c>
      <c r="R209" s="188">
        <f>Q209*H209</f>
        <v>0.46641245999999997</v>
      </c>
      <c r="S209" s="188">
        <v>0</v>
      </c>
      <c r="T209" s="18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190" t="s">
        <v>148</v>
      </c>
      <c r="AT209" s="190" t="s">
        <v>143</v>
      </c>
      <c r="AU209" s="190" t="s">
        <v>85</v>
      </c>
      <c r="AY209" s="19" t="s">
        <v>141</v>
      </c>
      <c r="BE209" s="191">
        <f>IF(N209="základní",J209,0)</f>
        <v>0</v>
      </c>
      <c r="BF209" s="191">
        <f>IF(N209="snížená",J209,0)</f>
        <v>0</v>
      </c>
      <c r="BG209" s="191">
        <f>IF(N209="zákl. přenesená",J209,0)</f>
        <v>0</v>
      </c>
      <c r="BH209" s="191">
        <f>IF(N209="sníž. přenesená",J209,0)</f>
        <v>0</v>
      </c>
      <c r="BI209" s="191">
        <f>IF(N209="nulová",J209,0)</f>
        <v>0</v>
      </c>
      <c r="BJ209" s="19" t="s">
        <v>83</v>
      </c>
      <c r="BK209" s="191">
        <f>ROUND(I209*H209,2)</f>
        <v>0</v>
      </c>
      <c r="BL209" s="19" t="s">
        <v>148</v>
      </c>
      <c r="BM209" s="190" t="s">
        <v>806</v>
      </c>
    </row>
    <row r="210" s="14" customFormat="1">
      <c r="A210" s="14"/>
      <c r="B210" s="200"/>
      <c r="C210" s="14"/>
      <c r="D210" s="193" t="s">
        <v>150</v>
      </c>
      <c r="E210" s="201" t="s">
        <v>3</v>
      </c>
      <c r="F210" s="202" t="s">
        <v>807</v>
      </c>
      <c r="G210" s="14"/>
      <c r="H210" s="203">
        <v>67.510000000000005</v>
      </c>
      <c r="I210" s="204"/>
      <c r="J210" s="14"/>
      <c r="K210" s="14"/>
      <c r="L210" s="200"/>
      <c r="M210" s="205"/>
      <c r="N210" s="206"/>
      <c r="O210" s="206"/>
      <c r="P210" s="206"/>
      <c r="Q210" s="206"/>
      <c r="R210" s="206"/>
      <c r="S210" s="206"/>
      <c r="T210" s="20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01" t="s">
        <v>150</v>
      </c>
      <c r="AU210" s="201" t="s">
        <v>85</v>
      </c>
      <c r="AV210" s="14" t="s">
        <v>85</v>
      </c>
      <c r="AW210" s="14" t="s">
        <v>35</v>
      </c>
      <c r="AX210" s="14" t="s">
        <v>75</v>
      </c>
      <c r="AY210" s="201" t="s">
        <v>141</v>
      </c>
    </row>
    <row r="211" s="14" customFormat="1">
      <c r="A211" s="14"/>
      <c r="B211" s="200"/>
      <c r="C211" s="14"/>
      <c r="D211" s="193" t="s">
        <v>150</v>
      </c>
      <c r="E211" s="201" t="s">
        <v>3</v>
      </c>
      <c r="F211" s="202" t="s">
        <v>808</v>
      </c>
      <c r="G211" s="14"/>
      <c r="H211" s="203">
        <v>48.512999999999998</v>
      </c>
      <c r="I211" s="204"/>
      <c r="J211" s="14"/>
      <c r="K211" s="14"/>
      <c r="L211" s="200"/>
      <c r="M211" s="205"/>
      <c r="N211" s="206"/>
      <c r="O211" s="206"/>
      <c r="P211" s="206"/>
      <c r="Q211" s="206"/>
      <c r="R211" s="206"/>
      <c r="S211" s="206"/>
      <c r="T211" s="20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01" t="s">
        <v>150</v>
      </c>
      <c r="AU211" s="201" t="s">
        <v>85</v>
      </c>
      <c r="AV211" s="14" t="s">
        <v>85</v>
      </c>
      <c r="AW211" s="14" t="s">
        <v>35</v>
      </c>
      <c r="AX211" s="14" t="s">
        <v>75</v>
      </c>
      <c r="AY211" s="201" t="s">
        <v>141</v>
      </c>
    </row>
    <row r="212" s="15" customFormat="1">
      <c r="A212" s="15"/>
      <c r="B212" s="208"/>
      <c r="C212" s="15"/>
      <c r="D212" s="193" t="s">
        <v>150</v>
      </c>
      <c r="E212" s="209" t="s">
        <v>3</v>
      </c>
      <c r="F212" s="210" t="s">
        <v>153</v>
      </c>
      <c r="G212" s="15"/>
      <c r="H212" s="211">
        <v>116.023</v>
      </c>
      <c r="I212" s="212"/>
      <c r="J212" s="15"/>
      <c r="K212" s="15"/>
      <c r="L212" s="208"/>
      <c r="M212" s="213"/>
      <c r="N212" s="214"/>
      <c r="O212" s="214"/>
      <c r="P212" s="214"/>
      <c r="Q212" s="214"/>
      <c r="R212" s="214"/>
      <c r="S212" s="214"/>
      <c r="T212" s="2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09" t="s">
        <v>150</v>
      </c>
      <c r="AU212" s="209" t="s">
        <v>85</v>
      </c>
      <c r="AV212" s="15" t="s">
        <v>148</v>
      </c>
      <c r="AW212" s="15" t="s">
        <v>35</v>
      </c>
      <c r="AX212" s="15" t="s">
        <v>83</v>
      </c>
      <c r="AY212" s="209" t="s">
        <v>141</v>
      </c>
    </row>
    <row r="213" s="2" customFormat="1" ht="16.5" customHeight="1">
      <c r="A213" s="38"/>
      <c r="B213" s="178"/>
      <c r="C213" s="179" t="s">
        <v>809</v>
      </c>
      <c r="D213" s="179" t="s">
        <v>143</v>
      </c>
      <c r="E213" s="180" t="s">
        <v>810</v>
      </c>
      <c r="F213" s="181" t="s">
        <v>811</v>
      </c>
      <c r="G213" s="182" t="s">
        <v>203</v>
      </c>
      <c r="H213" s="183">
        <v>0.28899999999999998</v>
      </c>
      <c r="I213" s="184"/>
      <c r="J213" s="185">
        <f>ROUND(I213*H213,2)</f>
        <v>0</v>
      </c>
      <c r="K213" s="181" t="s">
        <v>147</v>
      </c>
      <c r="L213" s="39"/>
      <c r="M213" s="186" t="s">
        <v>3</v>
      </c>
      <c r="N213" s="187" t="s">
        <v>46</v>
      </c>
      <c r="O213" s="72"/>
      <c r="P213" s="188">
        <f>O213*H213</f>
        <v>0</v>
      </c>
      <c r="Q213" s="188">
        <v>1.06277</v>
      </c>
      <c r="R213" s="188">
        <f>Q213*H213</f>
        <v>0.30714052999999997</v>
      </c>
      <c r="S213" s="188">
        <v>0</v>
      </c>
      <c r="T213" s="189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190" t="s">
        <v>148</v>
      </c>
      <c r="AT213" s="190" t="s">
        <v>143</v>
      </c>
      <c r="AU213" s="190" t="s">
        <v>85</v>
      </c>
      <c r="AY213" s="19" t="s">
        <v>141</v>
      </c>
      <c r="BE213" s="191">
        <f>IF(N213="základní",J213,0)</f>
        <v>0</v>
      </c>
      <c r="BF213" s="191">
        <f>IF(N213="snížená",J213,0)</f>
        <v>0</v>
      </c>
      <c r="BG213" s="191">
        <f>IF(N213="zákl. přenesená",J213,0)</f>
        <v>0</v>
      </c>
      <c r="BH213" s="191">
        <f>IF(N213="sníž. přenesená",J213,0)</f>
        <v>0</v>
      </c>
      <c r="BI213" s="191">
        <f>IF(N213="nulová",J213,0)</f>
        <v>0</v>
      </c>
      <c r="BJ213" s="19" t="s">
        <v>83</v>
      </c>
      <c r="BK213" s="191">
        <f>ROUND(I213*H213,2)</f>
        <v>0</v>
      </c>
      <c r="BL213" s="19" t="s">
        <v>148</v>
      </c>
      <c r="BM213" s="190" t="s">
        <v>812</v>
      </c>
    </row>
    <row r="214" s="2" customFormat="1">
      <c r="A214" s="38"/>
      <c r="B214" s="39"/>
      <c r="C214" s="38"/>
      <c r="D214" s="193" t="s">
        <v>166</v>
      </c>
      <c r="E214" s="38"/>
      <c r="F214" s="216" t="s">
        <v>813</v>
      </c>
      <c r="G214" s="38"/>
      <c r="H214" s="38"/>
      <c r="I214" s="118"/>
      <c r="J214" s="38"/>
      <c r="K214" s="38"/>
      <c r="L214" s="39"/>
      <c r="M214" s="217"/>
      <c r="N214" s="218"/>
      <c r="O214" s="72"/>
      <c r="P214" s="72"/>
      <c r="Q214" s="72"/>
      <c r="R214" s="72"/>
      <c r="S214" s="72"/>
      <c r="T214" s="73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9" t="s">
        <v>166</v>
      </c>
      <c r="AU214" s="19" t="s">
        <v>85</v>
      </c>
    </row>
    <row r="215" s="14" customFormat="1">
      <c r="A215" s="14"/>
      <c r="B215" s="200"/>
      <c r="C215" s="14"/>
      <c r="D215" s="193" t="s">
        <v>150</v>
      </c>
      <c r="E215" s="201" t="s">
        <v>3</v>
      </c>
      <c r="F215" s="202" t="s">
        <v>814</v>
      </c>
      <c r="G215" s="14"/>
      <c r="H215" s="203">
        <v>0.094</v>
      </c>
      <c r="I215" s="204"/>
      <c r="J215" s="14"/>
      <c r="K215" s="14"/>
      <c r="L215" s="200"/>
      <c r="M215" s="205"/>
      <c r="N215" s="206"/>
      <c r="O215" s="206"/>
      <c r="P215" s="206"/>
      <c r="Q215" s="206"/>
      <c r="R215" s="206"/>
      <c r="S215" s="206"/>
      <c r="T215" s="20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01" t="s">
        <v>150</v>
      </c>
      <c r="AU215" s="201" t="s">
        <v>85</v>
      </c>
      <c r="AV215" s="14" t="s">
        <v>85</v>
      </c>
      <c r="AW215" s="14" t="s">
        <v>35</v>
      </c>
      <c r="AX215" s="14" t="s">
        <v>75</v>
      </c>
      <c r="AY215" s="201" t="s">
        <v>141</v>
      </c>
    </row>
    <row r="216" s="14" customFormat="1">
      <c r="A216" s="14"/>
      <c r="B216" s="200"/>
      <c r="C216" s="14"/>
      <c r="D216" s="193" t="s">
        <v>150</v>
      </c>
      <c r="E216" s="201" t="s">
        <v>3</v>
      </c>
      <c r="F216" s="202" t="s">
        <v>815</v>
      </c>
      <c r="G216" s="14"/>
      <c r="H216" s="203">
        <v>0.19500000000000001</v>
      </c>
      <c r="I216" s="204"/>
      <c r="J216" s="14"/>
      <c r="K216" s="14"/>
      <c r="L216" s="200"/>
      <c r="M216" s="205"/>
      <c r="N216" s="206"/>
      <c r="O216" s="206"/>
      <c r="P216" s="206"/>
      <c r="Q216" s="206"/>
      <c r="R216" s="206"/>
      <c r="S216" s="206"/>
      <c r="T216" s="20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01" t="s">
        <v>150</v>
      </c>
      <c r="AU216" s="201" t="s">
        <v>85</v>
      </c>
      <c r="AV216" s="14" t="s">
        <v>85</v>
      </c>
      <c r="AW216" s="14" t="s">
        <v>35</v>
      </c>
      <c r="AX216" s="14" t="s">
        <v>75</v>
      </c>
      <c r="AY216" s="201" t="s">
        <v>141</v>
      </c>
    </row>
    <row r="217" s="15" customFormat="1">
      <c r="A217" s="15"/>
      <c r="B217" s="208"/>
      <c r="C217" s="15"/>
      <c r="D217" s="193" t="s">
        <v>150</v>
      </c>
      <c r="E217" s="209" t="s">
        <v>3</v>
      </c>
      <c r="F217" s="210" t="s">
        <v>153</v>
      </c>
      <c r="G217" s="15"/>
      <c r="H217" s="211">
        <v>0.28900000000000003</v>
      </c>
      <c r="I217" s="212"/>
      <c r="J217" s="15"/>
      <c r="K217" s="15"/>
      <c r="L217" s="208"/>
      <c r="M217" s="213"/>
      <c r="N217" s="214"/>
      <c r="O217" s="214"/>
      <c r="P217" s="214"/>
      <c r="Q217" s="214"/>
      <c r="R217" s="214"/>
      <c r="S217" s="214"/>
      <c r="T217" s="2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09" t="s">
        <v>150</v>
      </c>
      <c r="AU217" s="209" t="s">
        <v>85</v>
      </c>
      <c r="AV217" s="15" t="s">
        <v>148</v>
      </c>
      <c r="AW217" s="15" t="s">
        <v>35</v>
      </c>
      <c r="AX217" s="15" t="s">
        <v>83</v>
      </c>
      <c r="AY217" s="209" t="s">
        <v>141</v>
      </c>
    </row>
    <row r="218" s="2" customFormat="1" ht="16.5" customHeight="1">
      <c r="A218" s="38"/>
      <c r="B218" s="178"/>
      <c r="C218" s="179" t="s">
        <v>700</v>
      </c>
      <c r="D218" s="179" t="s">
        <v>143</v>
      </c>
      <c r="E218" s="180" t="s">
        <v>816</v>
      </c>
      <c r="F218" s="181" t="s">
        <v>817</v>
      </c>
      <c r="G218" s="182" t="s">
        <v>156</v>
      </c>
      <c r="H218" s="183">
        <v>159</v>
      </c>
      <c r="I218" s="184"/>
      <c r="J218" s="185">
        <f>ROUND(I218*H218,2)</f>
        <v>0</v>
      </c>
      <c r="K218" s="181" t="s">
        <v>147</v>
      </c>
      <c r="L218" s="39"/>
      <c r="M218" s="186" t="s">
        <v>3</v>
      </c>
      <c r="N218" s="187" t="s">
        <v>46</v>
      </c>
      <c r="O218" s="72"/>
      <c r="P218" s="188">
        <f>O218*H218</f>
        <v>0</v>
      </c>
      <c r="Q218" s="188">
        <v>0.00012999999999999999</v>
      </c>
      <c r="R218" s="188">
        <f>Q218*H218</f>
        <v>0.020669999999999997</v>
      </c>
      <c r="S218" s="188">
        <v>0</v>
      </c>
      <c r="T218" s="189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190" t="s">
        <v>148</v>
      </c>
      <c r="AT218" s="190" t="s">
        <v>143</v>
      </c>
      <c r="AU218" s="190" t="s">
        <v>85</v>
      </c>
      <c r="AY218" s="19" t="s">
        <v>141</v>
      </c>
      <c r="BE218" s="191">
        <f>IF(N218="základní",J218,0)</f>
        <v>0</v>
      </c>
      <c r="BF218" s="191">
        <f>IF(N218="snížená",J218,0)</f>
        <v>0</v>
      </c>
      <c r="BG218" s="191">
        <f>IF(N218="zákl. přenesená",J218,0)</f>
        <v>0</v>
      </c>
      <c r="BH218" s="191">
        <f>IF(N218="sníž. přenesená",J218,0)</f>
        <v>0</v>
      </c>
      <c r="BI218" s="191">
        <f>IF(N218="nulová",J218,0)</f>
        <v>0</v>
      </c>
      <c r="BJ218" s="19" t="s">
        <v>83</v>
      </c>
      <c r="BK218" s="191">
        <f>ROUND(I218*H218,2)</f>
        <v>0</v>
      </c>
      <c r="BL218" s="19" t="s">
        <v>148</v>
      </c>
      <c r="BM218" s="190" t="s">
        <v>818</v>
      </c>
    </row>
    <row r="219" s="2" customFormat="1" ht="16.5" customHeight="1">
      <c r="A219" s="38"/>
      <c r="B219" s="178"/>
      <c r="C219" s="179" t="s">
        <v>819</v>
      </c>
      <c r="D219" s="179" t="s">
        <v>143</v>
      </c>
      <c r="E219" s="180" t="s">
        <v>820</v>
      </c>
      <c r="F219" s="181" t="s">
        <v>821</v>
      </c>
      <c r="G219" s="182" t="s">
        <v>281</v>
      </c>
      <c r="H219" s="183">
        <v>4</v>
      </c>
      <c r="I219" s="184"/>
      <c r="J219" s="185">
        <f>ROUND(I219*H219,2)</f>
        <v>0</v>
      </c>
      <c r="K219" s="181" t="s">
        <v>3</v>
      </c>
      <c r="L219" s="39"/>
      <c r="M219" s="186" t="s">
        <v>3</v>
      </c>
      <c r="N219" s="187" t="s">
        <v>46</v>
      </c>
      <c r="O219" s="72"/>
      <c r="P219" s="188">
        <f>O219*H219</f>
        <v>0</v>
      </c>
      <c r="Q219" s="188">
        <v>0</v>
      </c>
      <c r="R219" s="188">
        <f>Q219*H219</f>
        <v>0</v>
      </c>
      <c r="S219" s="188">
        <v>0</v>
      </c>
      <c r="T219" s="189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90" t="s">
        <v>148</v>
      </c>
      <c r="AT219" s="190" t="s">
        <v>143</v>
      </c>
      <c r="AU219" s="190" t="s">
        <v>85</v>
      </c>
      <c r="AY219" s="19" t="s">
        <v>141</v>
      </c>
      <c r="BE219" s="191">
        <f>IF(N219="základní",J219,0)</f>
        <v>0</v>
      </c>
      <c r="BF219" s="191">
        <f>IF(N219="snížená",J219,0)</f>
        <v>0</v>
      </c>
      <c r="BG219" s="191">
        <f>IF(N219="zákl. přenesená",J219,0)</f>
        <v>0</v>
      </c>
      <c r="BH219" s="191">
        <f>IF(N219="sníž. přenesená",J219,0)</f>
        <v>0</v>
      </c>
      <c r="BI219" s="191">
        <f>IF(N219="nulová",J219,0)</f>
        <v>0</v>
      </c>
      <c r="BJ219" s="19" t="s">
        <v>83</v>
      </c>
      <c r="BK219" s="191">
        <f>ROUND(I219*H219,2)</f>
        <v>0</v>
      </c>
      <c r="BL219" s="19" t="s">
        <v>148</v>
      </c>
      <c r="BM219" s="190" t="s">
        <v>822</v>
      </c>
    </row>
    <row r="220" s="12" customFormat="1" ht="22.8" customHeight="1">
      <c r="A220" s="12"/>
      <c r="B220" s="165"/>
      <c r="C220" s="12"/>
      <c r="D220" s="166" t="s">
        <v>74</v>
      </c>
      <c r="E220" s="176" t="s">
        <v>823</v>
      </c>
      <c r="F220" s="176" t="s">
        <v>824</v>
      </c>
      <c r="G220" s="12"/>
      <c r="H220" s="12"/>
      <c r="I220" s="168"/>
      <c r="J220" s="177">
        <f>BK220</f>
        <v>0</v>
      </c>
      <c r="K220" s="12"/>
      <c r="L220" s="165"/>
      <c r="M220" s="170"/>
      <c r="N220" s="171"/>
      <c r="O220" s="171"/>
      <c r="P220" s="172">
        <f>P221</f>
        <v>0</v>
      </c>
      <c r="Q220" s="171"/>
      <c r="R220" s="172">
        <f>R221</f>
        <v>0</v>
      </c>
      <c r="S220" s="171"/>
      <c r="T220" s="173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66" t="s">
        <v>83</v>
      </c>
      <c r="AT220" s="174" t="s">
        <v>74</v>
      </c>
      <c r="AU220" s="174" t="s">
        <v>83</v>
      </c>
      <c r="AY220" s="166" t="s">
        <v>141</v>
      </c>
      <c r="BK220" s="175">
        <f>BK221</f>
        <v>0</v>
      </c>
    </row>
    <row r="221" s="2" customFormat="1" ht="21.75" customHeight="1">
      <c r="A221" s="38"/>
      <c r="B221" s="178"/>
      <c r="C221" s="179" t="s">
        <v>702</v>
      </c>
      <c r="D221" s="179" t="s">
        <v>143</v>
      </c>
      <c r="E221" s="180" t="s">
        <v>825</v>
      </c>
      <c r="F221" s="181" t="s">
        <v>826</v>
      </c>
      <c r="G221" s="182" t="s">
        <v>203</v>
      </c>
      <c r="H221" s="183">
        <v>134.31999999999999</v>
      </c>
      <c r="I221" s="184"/>
      <c r="J221" s="185">
        <f>ROUND(I221*H221,2)</f>
        <v>0</v>
      </c>
      <c r="K221" s="181" t="s">
        <v>147</v>
      </c>
      <c r="L221" s="39"/>
      <c r="M221" s="186" t="s">
        <v>3</v>
      </c>
      <c r="N221" s="187" t="s">
        <v>46</v>
      </c>
      <c r="O221" s="72"/>
      <c r="P221" s="188">
        <f>O221*H221</f>
        <v>0</v>
      </c>
      <c r="Q221" s="188">
        <v>0</v>
      </c>
      <c r="R221" s="188">
        <f>Q221*H221</f>
        <v>0</v>
      </c>
      <c r="S221" s="188">
        <v>0</v>
      </c>
      <c r="T221" s="189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190" t="s">
        <v>148</v>
      </c>
      <c r="AT221" s="190" t="s">
        <v>143</v>
      </c>
      <c r="AU221" s="190" t="s">
        <v>85</v>
      </c>
      <c r="AY221" s="19" t="s">
        <v>141</v>
      </c>
      <c r="BE221" s="191">
        <f>IF(N221="základní",J221,0)</f>
        <v>0</v>
      </c>
      <c r="BF221" s="191">
        <f>IF(N221="snížená",J221,0)</f>
        <v>0</v>
      </c>
      <c r="BG221" s="191">
        <f>IF(N221="zákl. přenesená",J221,0)</f>
        <v>0</v>
      </c>
      <c r="BH221" s="191">
        <f>IF(N221="sníž. přenesená",J221,0)</f>
        <v>0</v>
      </c>
      <c r="BI221" s="191">
        <f>IF(N221="nulová",J221,0)</f>
        <v>0</v>
      </c>
      <c r="BJ221" s="19" t="s">
        <v>83</v>
      </c>
      <c r="BK221" s="191">
        <f>ROUND(I221*H221,2)</f>
        <v>0</v>
      </c>
      <c r="BL221" s="19" t="s">
        <v>148</v>
      </c>
      <c r="BM221" s="190" t="s">
        <v>827</v>
      </c>
    </row>
    <row r="222" s="12" customFormat="1" ht="22.8" customHeight="1">
      <c r="A222" s="12"/>
      <c r="B222" s="165"/>
      <c r="C222" s="12"/>
      <c r="D222" s="166" t="s">
        <v>74</v>
      </c>
      <c r="E222" s="176" t="s">
        <v>343</v>
      </c>
      <c r="F222" s="176" t="s">
        <v>344</v>
      </c>
      <c r="G222" s="12"/>
      <c r="H222" s="12"/>
      <c r="I222" s="168"/>
      <c r="J222" s="177">
        <f>BK222</f>
        <v>0</v>
      </c>
      <c r="K222" s="12"/>
      <c r="L222" s="165"/>
      <c r="M222" s="170"/>
      <c r="N222" s="171"/>
      <c r="O222" s="171"/>
      <c r="P222" s="172">
        <f>P223</f>
        <v>0</v>
      </c>
      <c r="Q222" s="171"/>
      <c r="R222" s="172">
        <f>R223</f>
        <v>0</v>
      </c>
      <c r="S222" s="171"/>
      <c r="T222" s="173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6" t="s">
        <v>83</v>
      </c>
      <c r="AT222" s="174" t="s">
        <v>74</v>
      </c>
      <c r="AU222" s="174" t="s">
        <v>83</v>
      </c>
      <c r="AY222" s="166" t="s">
        <v>141</v>
      </c>
      <c r="BK222" s="175">
        <f>BK223</f>
        <v>0</v>
      </c>
    </row>
    <row r="223" s="2" customFormat="1" ht="21.75" customHeight="1">
      <c r="A223" s="38"/>
      <c r="B223" s="178"/>
      <c r="C223" s="179" t="s">
        <v>828</v>
      </c>
      <c r="D223" s="179" t="s">
        <v>143</v>
      </c>
      <c r="E223" s="180" t="s">
        <v>829</v>
      </c>
      <c r="F223" s="181" t="s">
        <v>830</v>
      </c>
      <c r="G223" s="182" t="s">
        <v>203</v>
      </c>
      <c r="H223" s="183">
        <v>134.31999999999999</v>
      </c>
      <c r="I223" s="184"/>
      <c r="J223" s="185">
        <f>ROUND(I223*H223,2)</f>
        <v>0</v>
      </c>
      <c r="K223" s="181" t="s">
        <v>147</v>
      </c>
      <c r="L223" s="39"/>
      <c r="M223" s="186" t="s">
        <v>3</v>
      </c>
      <c r="N223" s="187" t="s">
        <v>46</v>
      </c>
      <c r="O223" s="72"/>
      <c r="P223" s="188">
        <f>O223*H223</f>
        <v>0</v>
      </c>
      <c r="Q223" s="188">
        <v>0</v>
      </c>
      <c r="R223" s="188">
        <f>Q223*H223</f>
        <v>0</v>
      </c>
      <c r="S223" s="188">
        <v>0</v>
      </c>
      <c r="T223" s="189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190" t="s">
        <v>148</v>
      </c>
      <c r="AT223" s="190" t="s">
        <v>143</v>
      </c>
      <c r="AU223" s="190" t="s">
        <v>85</v>
      </c>
      <c r="AY223" s="19" t="s">
        <v>141</v>
      </c>
      <c r="BE223" s="191">
        <f>IF(N223="základní",J223,0)</f>
        <v>0</v>
      </c>
      <c r="BF223" s="191">
        <f>IF(N223="snížená",J223,0)</f>
        <v>0</v>
      </c>
      <c r="BG223" s="191">
        <f>IF(N223="zákl. přenesená",J223,0)</f>
        <v>0</v>
      </c>
      <c r="BH223" s="191">
        <f>IF(N223="sníž. přenesená",J223,0)</f>
        <v>0</v>
      </c>
      <c r="BI223" s="191">
        <f>IF(N223="nulová",J223,0)</f>
        <v>0</v>
      </c>
      <c r="BJ223" s="19" t="s">
        <v>83</v>
      </c>
      <c r="BK223" s="191">
        <f>ROUND(I223*H223,2)</f>
        <v>0</v>
      </c>
      <c r="BL223" s="19" t="s">
        <v>148</v>
      </c>
      <c r="BM223" s="190" t="s">
        <v>831</v>
      </c>
    </row>
    <row r="224" s="12" customFormat="1" ht="25.92" customHeight="1">
      <c r="A224" s="12"/>
      <c r="B224" s="165"/>
      <c r="C224" s="12"/>
      <c r="D224" s="166" t="s">
        <v>74</v>
      </c>
      <c r="E224" s="167" t="s">
        <v>357</v>
      </c>
      <c r="F224" s="167" t="s">
        <v>358</v>
      </c>
      <c r="G224" s="12"/>
      <c r="H224" s="12"/>
      <c r="I224" s="168"/>
      <c r="J224" s="169">
        <f>BK224</f>
        <v>0</v>
      </c>
      <c r="K224" s="12"/>
      <c r="L224" s="165"/>
      <c r="M224" s="170"/>
      <c r="N224" s="171"/>
      <c r="O224" s="171"/>
      <c r="P224" s="172">
        <f>SUM(P225:P232)</f>
        <v>0</v>
      </c>
      <c r="Q224" s="171"/>
      <c r="R224" s="172">
        <f>SUM(R225:R232)</f>
        <v>0</v>
      </c>
      <c r="S224" s="171"/>
      <c r="T224" s="173">
        <f>SUM(T225:T232)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66" t="s">
        <v>85</v>
      </c>
      <c r="AT224" s="174" t="s">
        <v>74</v>
      </c>
      <c r="AU224" s="174" t="s">
        <v>75</v>
      </c>
      <c r="AY224" s="166" t="s">
        <v>141</v>
      </c>
      <c r="BK224" s="175">
        <f>SUM(BK225:BK232)</f>
        <v>0</v>
      </c>
    </row>
    <row r="225" s="2" customFormat="1" ht="16.5" customHeight="1">
      <c r="A225" s="38"/>
      <c r="B225" s="178"/>
      <c r="C225" s="179" t="s">
        <v>705</v>
      </c>
      <c r="D225" s="179" t="s">
        <v>143</v>
      </c>
      <c r="E225" s="180" t="s">
        <v>832</v>
      </c>
      <c r="F225" s="181" t="s">
        <v>833</v>
      </c>
      <c r="G225" s="182" t="s">
        <v>156</v>
      </c>
      <c r="H225" s="183">
        <v>107.5</v>
      </c>
      <c r="I225" s="184"/>
      <c r="J225" s="185">
        <f>ROUND(I225*H225,2)</f>
        <v>0</v>
      </c>
      <c r="K225" s="181" t="s">
        <v>147</v>
      </c>
      <c r="L225" s="39"/>
      <c r="M225" s="186" t="s">
        <v>3</v>
      </c>
      <c r="N225" s="187" t="s">
        <v>46</v>
      </c>
      <c r="O225" s="72"/>
      <c r="P225" s="188">
        <f>O225*H225</f>
        <v>0</v>
      </c>
      <c r="Q225" s="188">
        <v>0</v>
      </c>
      <c r="R225" s="188">
        <f>Q225*H225</f>
        <v>0</v>
      </c>
      <c r="S225" s="188">
        <v>0</v>
      </c>
      <c r="T225" s="189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190" t="s">
        <v>225</v>
      </c>
      <c r="AT225" s="190" t="s">
        <v>143</v>
      </c>
      <c r="AU225" s="190" t="s">
        <v>83</v>
      </c>
      <c r="AY225" s="19" t="s">
        <v>141</v>
      </c>
      <c r="BE225" s="191">
        <f>IF(N225="základní",J225,0)</f>
        <v>0</v>
      </c>
      <c r="BF225" s="191">
        <f>IF(N225="snížená",J225,0)</f>
        <v>0</v>
      </c>
      <c r="BG225" s="191">
        <f>IF(N225="zákl. přenesená",J225,0)</f>
        <v>0</v>
      </c>
      <c r="BH225" s="191">
        <f>IF(N225="sníž. přenesená",J225,0)</f>
        <v>0</v>
      </c>
      <c r="BI225" s="191">
        <f>IF(N225="nulová",J225,0)</f>
        <v>0</v>
      </c>
      <c r="BJ225" s="19" t="s">
        <v>83</v>
      </c>
      <c r="BK225" s="191">
        <f>ROUND(I225*H225,2)</f>
        <v>0</v>
      </c>
      <c r="BL225" s="19" t="s">
        <v>225</v>
      </c>
      <c r="BM225" s="190" t="s">
        <v>834</v>
      </c>
    </row>
    <row r="226" s="2" customFormat="1">
      <c r="A226" s="38"/>
      <c r="B226" s="39"/>
      <c r="C226" s="38"/>
      <c r="D226" s="193" t="s">
        <v>166</v>
      </c>
      <c r="E226" s="38"/>
      <c r="F226" s="216" t="s">
        <v>835</v>
      </c>
      <c r="G226" s="38"/>
      <c r="H226" s="38"/>
      <c r="I226" s="118"/>
      <c r="J226" s="38"/>
      <c r="K226" s="38"/>
      <c r="L226" s="39"/>
      <c r="M226" s="217"/>
      <c r="N226" s="218"/>
      <c r="O226" s="72"/>
      <c r="P226" s="72"/>
      <c r="Q226" s="72"/>
      <c r="R226" s="72"/>
      <c r="S226" s="72"/>
      <c r="T226" s="73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9" t="s">
        <v>166</v>
      </c>
      <c r="AU226" s="19" t="s">
        <v>83</v>
      </c>
    </row>
    <row r="227" s="14" customFormat="1">
      <c r="A227" s="14"/>
      <c r="B227" s="200"/>
      <c r="C227" s="14"/>
      <c r="D227" s="193" t="s">
        <v>150</v>
      </c>
      <c r="E227" s="201" t="s">
        <v>3</v>
      </c>
      <c r="F227" s="202" t="s">
        <v>836</v>
      </c>
      <c r="G227" s="14"/>
      <c r="H227" s="203">
        <v>107.5</v>
      </c>
      <c r="I227" s="204"/>
      <c r="J227" s="14"/>
      <c r="K227" s="14"/>
      <c r="L227" s="200"/>
      <c r="M227" s="205"/>
      <c r="N227" s="206"/>
      <c r="O227" s="206"/>
      <c r="P227" s="206"/>
      <c r="Q227" s="206"/>
      <c r="R227" s="206"/>
      <c r="S227" s="206"/>
      <c r="T227" s="20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01" t="s">
        <v>150</v>
      </c>
      <c r="AU227" s="201" t="s">
        <v>83</v>
      </c>
      <c r="AV227" s="14" t="s">
        <v>85</v>
      </c>
      <c r="AW227" s="14" t="s">
        <v>35</v>
      </c>
      <c r="AX227" s="14" t="s">
        <v>75</v>
      </c>
      <c r="AY227" s="201" t="s">
        <v>141</v>
      </c>
    </row>
    <row r="228" s="15" customFormat="1">
      <c r="A228" s="15"/>
      <c r="B228" s="208"/>
      <c r="C228" s="15"/>
      <c r="D228" s="193" t="s">
        <v>150</v>
      </c>
      <c r="E228" s="209" t="s">
        <v>3</v>
      </c>
      <c r="F228" s="210" t="s">
        <v>153</v>
      </c>
      <c r="G228" s="15"/>
      <c r="H228" s="211">
        <v>107.5</v>
      </c>
      <c r="I228" s="212"/>
      <c r="J228" s="15"/>
      <c r="K228" s="15"/>
      <c r="L228" s="208"/>
      <c r="M228" s="213"/>
      <c r="N228" s="214"/>
      <c r="O228" s="214"/>
      <c r="P228" s="214"/>
      <c r="Q228" s="214"/>
      <c r="R228" s="214"/>
      <c r="S228" s="214"/>
      <c r="T228" s="2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09" t="s">
        <v>150</v>
      </c>
      <c r="AU228" s="209" t="s">
        <v>83</v>
      </c>
      <c r="AV228" s="15" t="s">
        <v>148</v>
      </c>
      <c r="AW228" s="15" t="s">
        <v>35</v>
      </c>
      <c r="AX228" s="15" t="s">
        <v>83</v>
      </c>
      <c r="AY228" s="209" t="s">
        <v>141</v>
      </c>
    </row>
    <row r="229" s="2" customFormat="1" ht="16.5" customHeight="1">
      <c r="A229" s="38"/>
      <c r="B229" s="178"/>
      <c r="C229" s="179" t="s">
        <v>837</v>
      </c>
      <c r="D229" s="179" t="s">
        <v>143</v>
      </c>
      <c r="E229" s="180" t="s">
        <v>838</v>
      </c>
      <c r="F229" s="181" t="s">
        <v>839</v>
      </c>
      <c r="G229" s="182" t="s">
        <v>156</v>
      </c>
      <c r="H229" s="183">
        <v>51.5</v>
      </c>
      <c r="I229" s="184"/>
      <c r="J229" s="185">
        <f>ROUND(I229*H229,2)</f>
        <v>0</v>
      </c>
      <c r="K229" s="181" t="s">
        <v>147</v>
      </c>
      <c r="L229" s="39"/>
      <c r="M229" s="186" t="s">
        <v>3</v>
      </c>
      <c r="N229" s="187" t="s">
        <v>46</v>
      </c>
      <c r="O229" s="72"/>
      <c r="P229" s="188">
        <f>O229*H229</f>
        <v>0</v>
      </c>
      <c r="Q229" s="188">
        <v>0</v>
      </c>
      <c r="R229" s="188">
        <f>Q229*H229</f>
        <v>0</v>
      </c>
      <c r="S229" s="188">
        <v>0</v>
      </c>
      <c r="T229" s="189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190" t="s">
        <v>225</v>
      </c>
      <c r="AT229" s="190" t="s">
        <v>143</v>
      </c>
      <c r="AU229" s="190" t="s">
        <v>83</v>
      </c>
      <c r="AY229" s="19" t="s">
        <v>141</v>
      </c>
      <c r="BE229" s="191">
        <f>IF(N229="základní",J229,0)</f>
        <v>0</v>
      </c>
      <c r="BF229" s="191">
        <f>IF(N229="snížená",J229,0)</f>
        <v>0</v>
      </c>
      <c r="BG229" s="191">
        <f>IF(N229="zákl. přenesená",J229,0)</f>
        <v>0</v>
      </c>
      <c r="BH229" s="191">
        <f>IF(N229="sníž. přenesená",J229,0)</f>
        <v>0</v>
      </c>
      <c r="BI229" s="191">
        <f>IF(N229="nulová",J229,0)</f>
        <v>0</v>
      </c>
      <c r="BJ229" s="19" t="s">
        <v>83</v>
      </c>
      <c r="BK229" s="191">
        <f>ROUND(I229*H229,2)</f>
        <v>0</v>
      </c>
      <c r="BL229" s="19" t="s">
        <v>225</v>
      </c>
      <c r="BM229" s="190" t="s">
        <v>840</v>
      </c>
    </row>
    <row r="230" s="2" customFormat="1">
      <c r="A230" s="38"/>
      <c r="B230" s="39"/>
      <c r="C230" s="38"/>
      <c r="D230" s="193" t="s">
        <v>166</v>
      </c>
      <c r="E230" s="38"/>
      <c r="F230" s="216" t="s">
        <v>841</v>
      </c>
      <c r="G230" s="38"/>
      <c r="H230" s="38"/>
      <c r="I230" s="118"/>
      <c r="J230" s="38"/>
      <c r="K230" s="38"/>
      <c r="L230" s="39"/>
      <c r="M230" s="217"/>
      <c r="N230" s="218"/>
      <c r="O230" s="72"/>
      <c r="P230" s="72"/>
      <c r="Q230" s="72"/>
      <c r="R230" s="72"/>
      <c r="S230" s="72"/>
      <c r="T230" s="73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9" t="s">
        <v>166</v>
      </c>
      <c r="AU230" s="19" t="s">
        <v>83</v>
      </c>
    </row>
    <row r="231" s="14" customFormat="1">
      <c r="A231" s="14"/>
      <c r="B231" s="200"/>
      <c r="C231" s="14"/>
      <c r="D231" s="193" t="s">
        <v>150</v>
      </c>
      <c r="E231" s="201" t="s">
        <v>3</v>
      </c>
      <c r="F231" s="202" t="s">
        <v>842</v>
      </c>
      <c r="G231" s="14"/>
      <c r="H231" s="203">
        <v>51.5</v>
      </c>
      <c r="I231" s="204"/>
      <c r="J231" s="14"/>
      <c r="K231" s="14"/>
      <c r="L231" s="200"/>
      <c r="M231" s="205"/>
      <c r="N231" s="206"/>
      <c r="O231" s="206"/>
      <c r="P231" s="206"/>
      <c r="Q231" s="206"/>
      <c r="R231" s="206"/>
      <c r="S231" s="206"/>
      <c r="T231" s="20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01" t="s">
        <v>150</v>
      </c>
      <c r="AU231" s="201" t="s">
        <v>83</v>
      </c>
      <c r="AV231" s="14" t="s">
        <v>85</v>
      </c>
      <c r="AW231" s="14" t="s">
        <v>35</v>
      </c>
      <c r="AX231" s="14" t="s">
        <v>75</v>
      </c>
      <c r="AY231" s="201" t="s">
        <v>141</v>
      </c>
    </row>
    <row r="232" s="15" customFormat="1">
      <c r="A232" s="15"/>
      <c r="B232" s="208"/>
      <c r="C232" s="15"/>
      <c r="D232" s="193" t="s">
        <v>150</v>
      </c>
      <c r="E232" s="209" t="s">
        <v>3</v>
      </c>
      <c r="F232" s="210" t="s">
        <v>153</v>
      </c>
      <c r="G232" s="15"/>
      <c r="H232" s="211">
        <v>51.5</v>
      </c>
      <c r="I232" s="212"/>
      <c r="J232" s="15"/>
      <c r="K232" s="15"/>
      <c r="L232" s="208"/>
      <c r="M232" s="237"/>
      <c r="N232" s="238"/>
      <c r="O232" s="238"/>
      <c r="P232" s="238"/>
      <c r="Q232" s="238"/>
      <c r="R232" s="238"/>
      <c r="S232" s="238"/>
      <c r="T232" s="23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09" t="s">
        <v>150</v>
      </c>
      <c r="AU232" s="209" t="s">
        <v>83</v>
      </c>
      <c r="AV232" s="15" t="s">
        <v>148</v>
      </c>
      <c r="AW232" s="15" t="s">
        <v>35</v>
      </c>
      <c r="AX232" s="15" t="s">
        <v>83</v>
      </c>
      <c r="AY232" s="209" t="s">
        <v>141</v>
      </c>
    </row>
    <row r="233" s="2" customFormat="1" ht="6.96" customHeight="1">
      <c r="A233" s="38"/>
      <c r="B233" s="55"/>
      <c r="C233" s="56"/>
      <c r="D233" s="56"/>
      <c r="E233" s="56"/>
      <c r="F233" s="56"/>
      <c r="G233" s="56"/>
      <c r="H233" s="56"/>
      <c r="I233" s="138"/>
      <c r="J233" s="56"/>
      <c r="K233" s="56"/>
      <c r="L233" s="39"/>
      <c r="M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</row>
  </sheetData>
  <autoFilter ref="C86:K232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843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ROUND(J97,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ROUND((SUM(BE97:BE181)),  2)</f>
        <v>0</v>
      </c>
      <c r="G33" s="38"/>
      <c r="H33" s="38"/>
      <c r="I33" s="130">
        <v>0.20999999999999999</v>
      </c>
      <c r="J33" s="129">
        <f>ROUND(((SUM(BE97:BE181))*I33),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ROUND((SUM(BF97:BF181)),  2)</f>
        <v>0</v>
      </c>
      <c r="G34" s="38"/>
      <c r="H34" s="38"/>
      <c r="I34" s="130">
        <v>0.14999999999999999</v>
      </c>
      <c r="J34" s="129">
        <f>ROUND(((SUM(BF97:BF181))*I34),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ROUND((SUM(BG97:BG181)),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ROUND((SUM(BH97:BH181)),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ROUND((SUM(BI97:BI181)),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 xml:space="preserve">SO 401 - Veřejné osvětlení 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J97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J98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J99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J119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604</v>
      </c>
      <c r="E63" s="151"/>
      <c r="F63" s="151"/>
      <c r="G63" s="151"/>
      <c r="H63" s="151"/>
      <c r="I63" s="152"/>
      <c r="J63" s="153">
        <f>J121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605</v>
      </c>
      <c r="E64" s="151"/>
      <c r="F64" s="151"/>
      <c r="G64" s="151"/>
      <c r="H64" s="151"/>
      <c r="I64" s="152"/>
      <c r="J64" s="153">
        <f>J125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606</v>
      </c>
      <c r="E65" s="151"/>
      <c r="F65" s="151"/>
      <c r="G65" s="151"/>
      <c r="H65" s="151"/>
      <c r="I65" s="152"/>
      <c r="J65" s="153">
        <f>J127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44"/>
      <c r="C66" s="9"/>
      <c r="D66" s="145" t="s">
        <v>122</v>
      </c>
      <c r="E66" s="146"/>
      <c r="F66" s="146"/>
      <c r="G66" s="146"/>
      <c r="H66" s="146"/>
      <c r="I66" s="147"/>
      <c r="J66" s="148">
        <f>J129</f>
        <v>0</v>
      </c>
      <c r="K66" s="9"/>
      <c r="L66" s="14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49"/>
      <c r="C67" s="10"/>
      <c r="D67" s="150" t="s">
        <v>123</v>
      </c>
      <c r="E67" s="151"/>
      <c r="F67" s="151"/>
      <c r="G67" s="151"/>
      <c r="H67" s="151"/>
      <c r="I67" s="152"/>
      <c r="J67" s="153">
        <f>J130</f>
        <v>0</v>
      </c>
      <c r="K67" s="10"/>
      <c r="L67" s="14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9"/>
      <c r="C68" s="10"/>
      <c r="D68" s="150" t="s">
        <v>844</v>
      </c>
      <c r="E68" s="151"/>
      <c r="F68" s="151"/>
      <c r="G68" s="151"/>
      <c r="H68" s="151"/>
      <c r="I68" s="152"/>
      <c r="J68" s="153">
        <f>J138</f>
        <v>0</v>
      </c>
      <c r="K68" s="10"/>
      <c r="L68" s="14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9"/>
      <c r="C69" s="10"/>
      <c r="D69" s="150" t="s">
        <v>845</v>
      </c>
      <c r="E69" s="151"/>
      <c r="F69" s="151"/>
      <c r="G69" s="151"/>
      <c r="H69" s="151"/>
      <c r="I69" s="152"/>
      <c r="J69" s="153">
        <f>J143</f>
        <v>0</v>
      </c>
      <c r="K69" s="10"/>
      <c r="L69" s="14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49"/>
      <c r="C70" s="10"/>
      <c r="D70" s="150" t="s">
        <v>846</v>
      </c>
      <c r="E70" s="151"/>
      <c r="F70" s="151"/>
      <c r="G70" s="151"/>
      <c r="H70" s="151"/>
      <c r="I70" s="152"/>
      <c r="J70" s="153">
        <f>J154</f>
        <v>0</v>
      </c>
      <c r="K70" s="10"/>
      <c r="L70" s="14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49"/>
      <c r="C71" s="10"/>
      <c r="D71" s="150" t="s">
        <v>847</v>
      </c>
      <c r="E71" s="151"/>
      <c r="F71" s="151"/>
      <c r="G71" s="151"/>
      <c r="H71" s="151"/>
      <c r="I71" s="152"/>
      <c r="J71" s="153">
        <f>J159</f>
        <v>0</v>
      </c>
      <c r="K71" s="10"/>
      <c r="L71" s="14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49"/>
      <c r="C72" s="10"/>
      <c r="D72" s="150" t="s">
        <v>848</v>
      </c>
      <c r="E72" s="151"/>
      <c r="F72" s="151"/>
      <c r="G72" s="151"/>
      <c r="H72" s="151"/>
      <c r="I72" s="152"/>
      <c r="J72" s="153">
        <f>J163</f>
        <v>0</v>
      </c>
      <c r="K72" s="10"/>
      <c r="L72" s="14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44"/>
      <c r="C73" s="9"/>
      <c r="D73" s="145" t="s">
        <v>849</v>
      </c>
      <c r="E73" s="146"/>
      <c r="F73" s="146"/>
      <c r="G73" s="146"/>
      <c r="H73" s="146"/>
      <c r="I73" s="147"/>
      <c r="J73" s="148">
        <f>J171</f>
        <v>0</v>
      </c>
      <c r="K73" s="9"/>
      <c r="L73" s="14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49"/>
      <c r="C74" s="10"/>
      <c r="D74" s="150" t="s">
        <v>850</v>
      </c>
      <c r="E74" s="151"/>
      <c r="F74" s="151"/>
      <c r="G74" s="151"/>
      <c r="H74" s="151"/>
      <c r="I74" s="152"/>
      <c r="J74" s="153">
        <f>J172</f>
        <v>0</v>
      </c>
      <c r="K74" s="10"/>
      <c r="L74" s="14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49"/>
      <c r="C75" s="10"/>
      <c r="D75" s="150" t="s">
        <v>851</v>
      </c>
      <c r="E75" s="151"/>
      <c r="F75" s="151"/>
      <c r="G75" s="151"/>
      <c r="H75" s="151"/>
      <c r="I75" s="152"/>
      <c r="J75" s="153">
        <f>J176</f>
        <v>0</v>
      </c>
      <c r="K75" s="10"/>
      <c r="L75" s="14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44"/>
      <c r="C76" s="9"/>
      <c r="D76" s="145" t="s">
        <v>124</v>
      </c>
      <c r="E76" s="146"/>
      <c r="F76" s="146"/>
      <c r="G76" s="146"/>
      <c r="H76" s="146"/>
      <c r="I76" s="147"/>
      <c r="J76" s="148">
        <f>J179</f>
        <v>0</v>
      </c>
      <c r="K76" s="9"/>
      <c r="L76" s="144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49"/>
      <c r="C77" s="10"/>
      <c r="D77" s="150" t="s">
        <v>852</v>
      </c>
      <c r="E77" s="151"/>
      <c r="F77" s="151"/>
      <c r="G77" s="151"/>
      <c r="H77" s="151"/>
      <c r="I77" s="152"/>
      <c r="J77" s="153">
        <f>J180</f>
        <v>0</v>
      </c>
      <c r="K77" s="10"/>
      <c r="L77" s="14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38"/>
      <c r="B78" s="39"/>
      <c r="C78" s="38"/>
      <c r="D78" s="38"/>
      <c r="E78" s="38"/>
      <c r="F78" s="38"/>
      <c r="G78" s="38"/>
      <c r="H78" s="38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55"/>
      <c r="C79" s="56"/>
      <c r="D79" s="56"/>
      <c r="E79" s="56"/>
      <c r="F79" s="56"/>
      <c r="G79" s="56"/>
      <c r="H79" s="56"/>
      <c r="I79" s="138"/>
      <c r="J79" s="56"/>
      <c r="K79" s="56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3" s="2" customFormat="1" ht="6.96" customHeight="1">
      <c r="A83" s="38"/>
      <c r="B83" s="57"/>
      <c r="C83" s="58"/>
      <c r="D83" s="58"/>
      <c r="E83" s="58"/>
      <c r="F83" s="58"/>
      <c r="G83" s="58"/>
      <c r="H83" s="58"/>
      <c r="I83" s="139"/>
      <c r="J83" s="58"/>
      <c r="K83" s="5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24.96" customHeight="1">
      <c r="A84" s="38"/>
      <c r="B84" s="39"/>
      <c r="C84" s="23" t="s">
        <v>126</v>
      </c>
      <c r="D84" s="38"/>
      <c r="E84" s="38"/>
      <c r="F84" s="38"/>
      <c r="G84" s="38"/>
      <c r="H84" s="38"/>
      <c r="I84" s="118"/>
      <c r="J84" s="38"/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38"/>
      <c r="D85" s="38"/>
      <c r="E85" s="38"/>
      <c r="F85" s="38"/>
      <c r="G85" s="38"/>
      <c r="H85" s="38"/>
      <c r="I85" s="118"/>
      <c r="J85" s="38"/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17</v>
      </c>
      <c r="D86" s="38"/>
      <c r="E86" s="38"/>
      <c r="F86" s="38"/>
      <c r="G86" s="38"/>
      <c r="H86" s="38"/>
      <c r="I86" s="118"/>
      <c r="J86" s="38"/>
      <c r="K86" s="38"/>
      <c r="L86" s="11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117" t="str">
        <f>E7</f>
        <v>Parkoviště P+R Na Podole, Beroun</v>
      </c>
      <c r="F87" s="32"/>
      <c r="G87" s="32"/>
      <c r="H87" s="32"/>
      <c r="I87" s="118"/>
      <c r="J87" s="38"/>
      <c r="K87" s="38"/>
      <c r="L87" s="11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107</v>
      </c>
      <c r="D88" s="38"/>
      <c r="E88" s="38"/>
      <c r="F88" s="38"/>
      <c r="G88" s="38"/>
      <c r="H88" s="38"/>
      <c r="I88" s="118"/>
      <c r="J88" s="38"/>
      <c r="K88" s="38"/>
      <c r="L88" s="11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38"/>
      <c r="D89" s="38"/>
      <c r="E89" s="62" t="str">
        <f>E9</f>
        <v xml:space="preserve">SO 401 - Veřejné osvětlení </v>
      </c>
      <c r="F89" s="38"/>
      <c r="G89" s="38"/>
      <c r="H89" s="38"/>
      <c r="I89" s="118"/>
      <c r="J89" s="38"/>
      <c r="K89" s="38"/>
      <c r="L89" s="11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18"/>
      <c r="J90" s="38"/>
      <c r="K90" s="38"/>
      <c r="L90" s="11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38"/>
      <c r="E91" s="38"/>
      <c r="F91" s="27" t="str">
        <f>F12</f>
        <v>Beroun</v>
      </c>
      <c r="G91" s="38"/>
      <c r="H91" s="38"/>
      <c r="I91" s="120" t="s">
        <v>23</v>
      </c>
      <c r="J91" s="64" t="str">
        <f>IF(J12="","",J12)</f>
        <v>10. 7. 2019</v>
      </c>
      <c r="K91" s="38"/>
      <c r="L91" s="11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38"/>
      <c r="D92" s="38"/>
      <c r="E92" s="38"/>
      <c r="F92" s="38"/>
      <c r="G92" s="38"/>
      <c r="H92" s="38"/>
      <c r="I92" s="118"/>
      <c r="J92" s="38"/>
      <c r="K92" s="38"/>
      <c r="L92" s="11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25</v>
      </c>
      <c r="D93" s="38"/>
      <c r="E93" s="38"/>
      <c r="F93" s="27" t="str">
        <f>E15</f>
        <v>Město Beroun, Husovo nám. 68, 266 01 Beroun</v>
      </c>
      <c r="G93" s="38"/>
      <c r="H93" s="38"/>
      <c r="I93" s="120" t="s">
        <v>32</v>
      </c>
      <c r="J93" s="36" t="str">
        <f>E21</f>
        <v>Ing. arch. Martin Jirovský, Ph. D., MBA</v>
      </c>
      <c r="K93" s="38"/>
      <c r="L93" s="11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38"/>
      <c r="E94" s="38"/>
      <c r="F94" s="27" t="str">
        <f>IF(E18="","",E18)</f>
        <v>Vyplň údaj</v>
      </c>
      <c r="G94" s="38"/>
      <c r="H94" s="38"/>
      <c r="I94" s="120" t="s">
        <v>36</v>
      </c>
      <c r="J94" s="36" t="str">
        <f>E24</f>
        <v>Ing. Hana Frčková</v>
      </c>
      <c r="K94" s="38"/>
      <c r="L94" s="11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18"/>
      <c r="J95" s="38"/>
      <c r="K95" s="38"/>
      <c r="L95" s="11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11" customFormat="1" ht="29.28" customHeight="1">
      <c r="A96" s="154"/>
      <c r="B96" s="155"/>
      <c r="C96" s="156" t="s">
        <v>127</v>
      </c>
      <c r="D96" s="157" t="s">
        <v>60</v>
      </c>
      <c r="E96" s="157" t="s">
        <v>56</v>
      </c>
      <c r="F96" s="157" t="s">
        <v>57</v>
      </c>
      <c r="G96" s="157" t="s">
        <v>128</v>
      </c>
      <c r="H96" s="157" t="s">
        <v>129</v>
      </c>
      <c r="I96" s="158" t="s">
        <v>130</v>
      </c>
      <c r="J96" s="157" t="s">
        <v>112</v>
      </c>
      <c r="K96" s="159" t="s">
        <v>131</v>
      </c>
      <c r="L96" s="160"/>
      <c r="M96" s="80" t="s">
        <v>3</v>
      </c>
      <c r="N96" s="81" t="s">
        <v>45</v>
      </c>
      <c r="O96" s="81" t="s">
        <v>132</v>
      </c>
      <c r="P96" s="81" t="s">
        <v>133</v>
      </c>
      <c r="Q96" s="81" t="s">
        <v>134</v>
      </c>
      <c r="R96" s="81" t="s">
        <v>135</v>
      </c>
      <c r="S96" s="81" t="s">
        <v>136</v>
      </c>
      <c r="T96" s="82" t="s">
        <v>137</v>
      </c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</row>
    <row r="97" s="2" customFormat="1" ht="22.8" customHeight="1">
      <c r="A97" s="38"/>
      <c r="B97" s="39"/>
      <c r="C97" s="87" t="s">
        <v>138</v>
      </c>
      <c r="D97" s="38"/>
      <c r="E97" s="38"/>
      <c r="F97" s="38"/>
      <c r="G97" s="38"/>
      <c r="H97" s="38"/>
      <c r="I97" s="118"/>
      <c r="J97" s="161">
        <f>BK97</f>
        <v>0</v>
      </c>
      <c r="K97" s="38"/>
      <c r="L97" s="39"/>
      <c r="M97" s="83"/>
      <c r="N97" s="68"/>
      <c r="O97" s="84"/>
      <c r="P97" s="162">
        <f>P98+P129+P171+P179</f>
        <v>0</v>
      </c>
      <c r="Q97" s="84"/>
      <c r="R97" s="162">
        <f>R98+R129+R171+R179</f>
        <v>131.56898000000001</v>
      </c>
      <c r="S97" s="84"/>
      <c r="T97" s="163">
        <f>T98+T129+T171+T179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9" t="s">
        <v>74</v>
      </c>
      <c r="AU97" s="19" t="s">
        <v>113</v>
      </c>
      <c r="BK97" s="164">
        <f>BK98+BK129+BK171+BK179</f>
        <v>0</v>
      </c>
    </row>
    <row r="98" s="12" customFormat="1" ht="25.92" customHeight="1">
      <c r="A98" s="12"/>
      <c r="B98" s="165"/>
      <c r="C98" s="12"/>
      <c r="D98" s="166" t="s">
        <v>74</v>
      </c>
      <c r="E98" s="167" t="s">
        <v>139</v>
      </c>
      <c r="F98" s="167" t="s">
        <v>140</v>
      </c>
      <c r="G98" s="12"/>
      <c r="H98" s="12"/>
      <c r="I98" s="168"/>
      <c r="J98" s="169">
        <f>BK98</f>
        <v>0</v>
      </c>
      <c r="K98" s="12"/>
      <c r="L98" s="165"/>
      <c r="M98" s="170"/>
      <c r="N98" s="171"/>
      <c r="O98" s="171"/>
      <c r="P98" s="172">
        <f>P99+P119+P121+P125+P127</f>
        <v>0</v>
      </c>
      <c r="Q98" s="171"/>
      <c r="R98" s="172">
        <f>R99+R119+R121+R125+R127</f>
        <v>128.39218</v>
      </c>
      <c r="S98" s="171"/>
      <c r="T98" s="173">
        <f>T99+T119+T121+T125+T127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166" t="s">
        <v>83</v>
      </c>
      <c r="AT98" s="174" t="s">
        <v>74</v>
      </c>
      <c r="AU98" s="174" t="s">
        <v>75</v>
      </c>
      <c r="AY98" s="166" t="s">
        <v>141</v>
      </c>
      <c r="BK98" s="175">
        <f>BK99+BK119+BK121+BK125+BK127</f>
        <v>0</v>
      </c>
    </row>
    <row r="99" s="12" customFormat="1" ht="22.8" customHeight="1">
      <c r="A99" s="12"/>
      <c r="B99" s="165"/>
      <c r="C99" s="12"/>
      <c r="D99" s="166" t="s">
        <v>74</v>
      </c>
      <c r="E99" s="176" t="s">
        <v>83</v>
      </c>
      <c r="F99" s="176" t="s">
        <v>142</v>
      </c>
      <c r="G99" s="12"/>
      <c r="H99" s="12"/>
      <c r="I99" s="168"/>
      <c r="J99" s="177">
        <f>BK99</f>
        <v>0</v>
      </c>
      <c r="K99" s="12"/>
      <c r="L99" s="165"/>
      <c r="M99" s="170"/>
      <c r="N99" s="171"/>
      <c r="O99" s="171"/>
      <c r="P99" s="172">
        <f>SUM(P100:P118)</f>
        <v>0</v>
      </c>
      <c r="Q99" s="171"/>
      <c r="R99" s="172">
        <f>SUM(R100:R118)</f>
        <v>0</v>
      </c>
      <c r="S99" s="171"/>
      <c r="T99" s="173">
        <f>SUM(T100:T118)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66" t="s">
        <v>83</v>
      </c>
      <c r="AT99" s="174" t="s">
        <v>74</v>
      </c>
      <c r="AU99" s="174" t="s">
        <v>83</v>
      </c>
      <c r="AY99" s="166" t="s">
        <v>141</v>
      </c>
      <c r="BK99" s="175">
        <f>SUM(BK100:BK118)</f>
        <v>0</v>
      </c>
    </row>
    <row r="100" s="2" customFormat="1" ht="21.75" customHeight="1">
      <c r="A100" s="38"/>
      <c r="B100" s="178"/>
      <c r="C100" s="179" t="s">
        <v>83</v>
      </c>
      <c r="D100" s="179" t="s">
        <v>143</v>
      </c>
      <c r="E100" s="180" t="s">
        <v>853</v>
      </c>
      <c r="F100" s="181" t="s">
        <v>854</v>
      </c>
      <c r="G100" s="182" t="s">
        <v>161</v>
      </c>
      <c r="H100" s="183">
        <v>20</v>
      </c>
      <c r="I100" s="184"/>
      <c r="J100" s="185">
        <f>ROUND(I100*H100,2)</f>
        <v>0</v>
      </c>
      <c r="K100" s="181" t="s">
        <v>147</v>
      </c>
      <c r="L100" s="39"/>
      <c r="M100" s="186" t="s">
        <v>3</v>
      </c>
      <c r="N100" s="187" t="s">
        <v>46</v>
      </c>
      <c r="O100" s="72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0" t="s">
        <v>148</v>
      </c>
      <c r="AT100" s="190" t="s">
        <v>143</v>
      </c>
      <c r="AU100" s="190" t="s">
        <v>85</v>
      </c>
      <c r="AY100" s="19" t="s">
        <v>141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9" t="s">
        <v>83</v>
      </c>
      <c r="BK100" s="191">
        <f>ROUND(I100*H100,2)</f>
        <v>0</v>
      </c>
      <c r="BL100" s="19" t="s">
        <v>148</v>
      </c>
      <c r="BM100" s="190" t="s">
        <v>85</v>
      </c>
    </row>
    <row r="101" s="14" customFormat="1">
      <c r="A101" s="14"/>
      <c r="B101" s="200"/>
      <c r="C101" s="14"/>
      <c r="D101" s="193" t="s">
        <v>150</v>
      </c>
      <c r="E101" s="201" t="s">
        <v>3</v>
      </c>
      <c r="F101" s="202" t="s">
        <v>855</v>
      </c>
      <c r="G101" s="14"/>
      <c r="H101" s="203">
        <v>20</v>
      </c>
      <c r="I101" s="204"/>
      <c r="J101" s="14"/>
      <c r="K101" s="14"/>
      <c r="L101" s="200"/>
      <c r="M101" s="205"/>
      <c r="N101" s="206"/>
      <c r="O101" s="206"/>
      <c r="P101" s="206"/>
      <c r="Q101" s="206"/>
      <c r="R101" s="206"/>
      <c r="S101" s="206"/>
      <c r="T101" s="20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01" t="s">
        <v>150</v>
      </c>
      <c r="AU101" s="201" t="s">
        <v>85</v>
      </c>
      <c r="AV101" s="14" t="s">
        <v>85</v>
      </c>
      <c r="AW101" s="14" t="s">
        <v>35</v>
      </c>
      <c r="AX101" s="14" t="s">
        <v>75</v>
      </c>
      <c r="AY101" s="201" t="s">
        <v>141</v>
      </c>
    </row>
    <row r="102" s="15" customFormat="1">
      <c r="A102" s="15"/>
      <c r="B102" s="208"/>
      <c r="C102" s="15"/>
      <c r="D102" s="193" t="s">
        <v>150</v>
      </c>
      <c r="E102" s="209" t="s">
        <v>3</v>
      </c>
      <c r="F102" s="210" t="s">
        <v>153</v>
      </c>
      <c r="G102" s="15"/>
      <c r="H102" s="211">
        <v>20</v>
      </c>
      <c r="I102" s="212"/>
      <c r="J102" s="15"/>
      <c r="K102" s="15"/>
      <c r="L102" s="208"/>
      <c r="M102" s="213"/>
      <c r="N102" s="214"/>
      <c r="O102" s="214"/>
      <c r="P102" s="214"/>
      <c r="Q102" s="214"/>
      <c r="R102" s="214"/>
      <c r="S102" s="214"/>
      <c r="T102" s="2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09" t="s">
        <v>150</v>
      </c>
      <c r="AU102" s="209" t="s">
        <v>85</v>
      </c>
      <c r="AV102" s="15" t="s">
        <v>148</v>
      </c>
      <c r="AW102" s="15" t="s">
        <v>35</v>
      </c>
      <c r="AX102" s="15" t="s">
        <v>83</v>
      </c>
      <c r="AY102" s="209" t="s">
        <v>141</v>
      </c>
    </row>
    <row r="103" s="2" customFormat="1" ht="21.75" customHeight="1">
      <c r="A103" s="38"/>
      <c r="B103" s="178"/>
      <c r="C103" s="179" t="s">
        <v>85</v>
      </c>
      <c r="D103" s="179" t="s">
        <v>143</v>
      </c>
      <c r="E103" s="180" t="s">
        <v>618</v>
      </c>
      <c r="F103" s="181" t="s">
        <v>619</v>
      </c>
      <c r="G103" s="182" t="s">
        <v>161</v>
      </c>
      <c r="H103" s="183">
        <v>20</v>
      </c>
      <c r="I103" s="184"/>
      <c r="J103" s="185">
        <f>ROUND(I103*H103,2)</f>
        <v>0</v>
      </c>
      <c r="K103" s="181" t="s">
        <v>147</v>
      </c>
      <c r="L103" s="39"/>
      <c r="M103" s="186" t="s">
        <v>3</v>
      </c>
      <c r="N103" s="187" t="s">
        <v>46</v>
      </c>
      <c r="O103" s="72"/>
      <c r="P103" s="188">
        <f>O103*H103</f>
        <v>0</v>
      </c>
      <c r="Q103" s="188">
        <v>0</v>
      </c>
      <c r="R103" s="188">
        <f>Q103*H103</f>
        <v>0</v>
      </c>
      <c r="S103" s="188">
        <v>0</v>
      </c>
      <c r="T103" s="189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90" t="s">
        <v>148</v>
      </c>
      <c r="AT103" s="190" t="s">
        <v>143</v>
      </c>
      <c r="AU103" s="190" t="s">
        <v>85</v>
      </c>
      <c r="AY103" s="19" t="s">
        <v>141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19" t="s">
        <v>83</v>
      </c>
      <c r="BK103" s="191">
        <f>ROUND(I103*H103,2)</f>
        <v>0</v>
      </c>
      <c r="BL103" s="19" t="s">
        <v>148</v>
      </c>
      <c r="BM103" s="190" t="s">
        <v>148</v>
      </c>
    </row>
    <row r="104" s="2" customFormat="1" ht="21.75" customHeight="1">
      <c r="A104" s="38"/>
      <c r="B104" s="178"/>
      <c r="C104" s="179" t="s">
        <v>158</v>
      </c>
      <c r="D104" s="179" t="s">
        <v>143</v>
      </c>
      <c r="E104" s="180" t="s">
        <v>856</v>
      </c>
      <c r="F104" s="181" t="s">
        <v>857</v>
      </c>
      <c r="G104" s="182" t="s">
        <v>161</v>
      </c>
      <c r="H104" s="183">
        <v>220</v>
      </c>
      <c r="I104" s="184"/>
      <c r="J104" s="185">
        <f>ROUND(I104*H104,2)</f>
        <v>0</v>
      </c>
      <c r="K104" s="181" t="s">
        <v>147</v>
      </c>
      <c r="L104" s="39"/>
      <c r="M104" s="186" t="s">
        <v>3</v>
      </c>
      <c r="N104" s="187" t="s">
        <v>46</v>
      </c>
      <c r="O104" s="72"/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90" t="s">
        <v>148</v>
      </c>
      <c r="AT104" s="190" t="s">
        <v>143</v>
      </c>
      <c r="AU104" s="190" t="s">
        <v>85</v>
      </c>
      <c r="AY104" s="19" t="s">
        <v>141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9" t="s">
        <v>83</v>
      </c>
      <c r="BK104" s="191">
        <f>ROUND(I104*H104,2)</f>
        <v>0</v>
      </c>
      <c r="BL104" s="19" t="s">
        <v>148</v>
      </c>
      <c r="BM104" s="190" t="s">
        <v>176</v>
      </c>
    </row>
    <row r="105" s="14" customFormat="1">
      <c r="A105" s="14"/>
      <c r="B105" s="200"/>
      <c r="C105" s="14"/>
      <c r="D105" s="193" t="s">
        <v>150</v>
      </c>
      <c r="E105" s="201" t="s">
        <v>3</v>
      </c>
      <c r="F105" s="202" t="s">
        <v>858</v>
      </c>
      <c r="G105" s="14"/>
      <c r="H105" s="203">
        <v>220</v>
      </c>
      <c r="I105" s="204"/>
      <c r="J105" s="14"/>
      <c r="K105" s="14"/>
      <c r="L105" s="200"/>
      <c r="M105" s="205"/>
      <c r="N105" s="206"/>
      <c r="O105" s="206"/>
      <c r="P105" s="206"/>
      <c r="Q105" s="206"/>
      <c r="R105" s="206"/>
      <c r="S105" s="206"/>
      <c r="T105" s="20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01" t="s">
        <v>150</v>
      </c>
      <c r="AU105" s="201" t="s">
        <v>85</v>
      </c>
      <c r="AV105" s="14" t="s">
        <v>85</v>
      </c>
      <c r="AW105" s="14" t="s">
        <v>35</v>
      </c>
      <c r="AX105" s="14" t="s">
        <v>75</v>
      </c>
      <c r="AY105" s="201" t="s">
        <v>141</v>
      </c>
    </row>
    <row r="106" s="15" customFormat="1">
      <c r="A106" s="15"/>
      <c r="B106" s="208"/>
      <c r="C106" s="15"/>
      <c r="D106" s="193" t="s">
        <v>150</v>
      </c>
      <c r="E106" s="209" t="s">
        <v>3</v>
      </c>
      <c r="F106" s="210" t="s">
        <v>153</v>
      </c>
      <c r="G106" s="15"/>
      <c r="H106" s="211">
        <v>220</v>
      </c>
      <c r="I106" s="212"/>
      <c r="J106" s="15"/>
      <c r="K106" s="15"/>
      <c r="L106" s="208"/>
      <c r="M106" s="213"/>
      <c r="N106" s="214"/>
      <c r="O106" s="214"/>
      <c r="P106" s="214"/>
      <c r="Q106" s="214"/>
      <c r="R106" s="214"/>
      <c r="S106" s="214"/>
      <c r="T106" s="2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09" t="s">
        <v>150</v>
      </c>
      <c r="AU106" s="209" t="s">
        <v>85</v>
      </c>
      <c r="AV106" s="15" t="s">
        <v>148</v>
      </c>
      <c r="AW106" s="15" t="s">
        <v>35</v>
      </c>
      <c r="AX106" s="15" t="s">
        <v>83</v>
      </c>
      <c r="AY106" s="209" t="s">
        <v>141</v>
      </c>
    </row>
    <row r="107" s="2" customFormat="1" ht="21.75" customHeight="1">
      <c r="A107" s="38"/>
      <c r="B107" s="178"/>
      <c r="C107" s="179" t="s">
        <v>148</v>
      </c>
      <c r="D107" s="179" t="s">
        <v>143</v>
      </c>
      <c r="E107" s="180" t="s">
        <v>394</v>
      </c>
      <c r="F107" s="181" t="s">
        <v>395</v>
      </c>
      <c r="G107" s="182" t="s">
        <v>161</v>
      </c>
      <c r="H107" s="183">
        <v>220</v>
      </c>
      <c r="I107" s="184"/>
      <c r="J107" s="185">
        <f>ROUND(I107*H107,2)</f>
        <v>0</v>
      </c>
      <c r="K107" s="181" t="s">
        <v>147</v>
      </c>
      <c r="L107" s="39"/>
      <c r="M107" s="186" t="s">
        <v>3</v>
      </c>
      <c r="N107" s="187" t="s">
        <v>46</v>
      </c>
      <c r="O107" s="72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90" t="s">
        <v>148</v>
      </c>
      <c r="AT107" s="190" t="s">
        <v>143</v>
      </c>
      <c r="AU107" s="190" t="s">
        <v>85</v>
      </c>
      <c r="AY107" s="19" t="s">
        <v>141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19" t="s">
        <v>83</v>
      </c>
      <c r="BK107" s="191">
        <f>ROUND(I107*H107,2)</f>
        <v>0</v>
      </c>
      <c r="BL107" s="19" t="s">
        <v>148</v>
      </c>
      <c r="BM107" s="190" t="s">
        <v>188</v>
      </c>
    </row>
    <row r="108" s="2" customFormat="1" ht="21.75" customHeight="1">
      <c r="A108" s="38"/>
      <c r="B108" s="178"/>
      <c r="C108" s="179" t="s">
        <v>172</v>
      </c>
      <c r="D108" s="179" t="s">
        <v>143</v>
      </c>
      <c r="E108" s="180" t="s">
        <v>193</v>
      </c>
      <c r="F108" s="181" t="s">
        <v>194</v>
      </c>
      <c r="G108" s="182" t="s">
        <v>161</v>
      </c>
      <c r="H108" s="183">
        <v>64</v>
      </c>
      <c r="I108" s="184"/>
      <c r="J108" s="185">
        <f>ROUND(I108*H108,2)</f>
        <v>0</v>
      </c>
      <c r="K108" s="181" t="s">
        <v>147</v>
      </c>
      <c r="L108" s="39"/>
      <c r="M108" s="186" t="s">
        <v>3</v>
      </c>
      <c r="N108" s="187" t="s">
        <v>46</v>
      </c>
      <c r="O108" s="72"/>
      <c r="P108" s="188">
        <f>O108*H108</f>
        <v>0</v>
      </c>
      <c r="Q108" s="188">
        <v>0</v>
      </c>
      <c r="R108" s="188">
        <f>Q108*H108</f>
        <v>0</v>
      </c>
      <c r="S108" s="188">
        <v>0</v>
      </c>
      <c r="T108" s="189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90" t="s">
        <v>148</v>
      </c>
      <c r="AT108" s="190" t="s">
        <v>143</v>
      </c>
      <c r="AU108" s="190" t="s">
        <v>85</v>
      </c>
      <c r="AY108" s="19" t="s">
        <v>141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19" t="s">
        <v>83</v>
      </c>
      <c r="BK108" s="191">
        <f>ROUND(I108*H108,2)</f>
        <v>0</v>
      </c>
      <c r="BL108" s="19" t="s">
        <v>148</v>
      </c>
      <c r="BM108" s="190" t="s">
        <v>196</v>
      </c>
    </row>
    <row r="109" s="14" customFormat="1">
      <c r="A109" s="14"/>
      <c r="B109" s="200"/>
      <c r="C109" s="14"/>
      <c r="D109" s="193" t="s">
        <v>150</v>
      </c>
      <c r="E109" s="201" t="s">
        <v>3</v>
      </c>
      <c r="F109" s="202" t="s">
        <v>859</v>
      </c>
      <c r="G109" s="14"/>
      <c r="H109" s="203">
        <v>64</v>
      </c>
      <c r="I109" s="204"/>
      <c r="J109" s="14"/>
      <c r="K109" s="14"/>
      <c r="L109" s="200"/>
      <c r="M109" s="205"/>
      <c r="N109" s="206"/>
      <c r="O109" s="206"/>
      <c r="P109" s="206"/>
      <c r="Q109" s="206"/>
      <c r="R109" s="206"/>
      <c r="S109" s="206"/>
      <c r="T109" s="20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01" t="s">
        <v>150</v>
      </c>
      <c r="AU109" s="201" t="s">
        <v>85</v>
      </c>
      <c r="AV109" s="14" t="s">
        <v>85</v>
      </c>
      <c r="AW109" s="14" t="s">
        <v>35</v>
      </c>
      <c r="AX109" s="14" t="s">
        <v>75</v>
      </c>
      <c r="AY109" s="201" t="s">
        <v>141</v>
      </c>
    </row>
    <row r="110" s="15" customFormat="1">
      <c r="A110" s="15"/>
      <c r="B110" s="208"/>
      <c r="C110" s="15"/>
      <c r="D110" s="193" t="s">
        <v>150</v>
      </c>
      <c r="E110" s="209" t="s">
        <v>3</v>
      </c>
      <c r="F110" s="210" t="s">
        <v>153</v>
      </c>
      <c r="G110" s="15"/>
      <c r="H110" s="211">
        <v>64</v>
      </c>
      <c r="I110" s="212"/>
      <c r="J110" s="15"/>
      <c r="K110" s="15"/>
      <c r="L110" s="208"/>
      <c r="M110" s="213"/>
      <c r="N110" s="214"/>
      <c r="O110" s="214"/>
      <c r="P110" s="214"/>
      <c r="Q110" s="214"/>
      <c r="R110" s="214"/>
      <c r="S110" s="214"/>
      <c r="T110" s="2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09" t="s">
        <v>150</v>
      </c>
      <c r="AU110" s="209" t="s">
        <v>85</v>
      </c>
      <c r="AV110" s="15" t="s">
        <v>148</v>
      </c>
      <c r="AW110" s="15" t="s">
        <v>35</v>
      </c>
      <c r="AX110" s="15" t="s">
        <v>83</v>
      </c>
      <c r="AY110" s="209" t="s">
        <v>141</v>
      </c>
    </row>
    <row r="111" s="2" customFormat="1" ht="21.75" customHeight="1">
      <c r="A111" s="38"/>
      <c r="B111" s="178"/>
      <c r="C111" s="179" t="s">
        <v>176</v>
      </c>
      <c r="D111" s="179" t="s">
        <v>143</v>
      </c>
      <c r="E111" s="180" t="s">
        <v>197</v>
      </c>
      <c r="F111" s="181" t="s">
        <v>198</v>
      </c>
      <c r="G111" s="182" t="s">
        <v>161</v>
      </c>
      <c r="H111" s="183">
        <v>64</v>
      </c>
      <c r="I111" s="184"/>
      <c r="J111" s="185">
        <f>ROUND(I111*H111,2)</f>
        <v>0</v>
      </c>
      <c r="K111" s="181" t="s">
        <v>147</v>
      </c>
      <c r="L111" s="39"/>
      <c r="M111" s="186" t="s">
        <v>3</v>
      </c>
      <c r="N111" s="187" t="s">
        <v>46</v>
      </c>
      <c r="O111" s="72"/>
      <c r="P111" s="188">
        <f>O111*H111</f>
        <v>0</v>
      </c>
      <c r="Q111" s="188">
        <v>0</v>
      </c>
      <c r="R111" s="188">
        <f>Q111*H111</f>
        <v>0</v>
      </c>
      <c r="S111" s="188">
        <v>0</v>
      </c>
      <c r="T111" s="189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190" t="s">
        <v>148</v>
      </c>
      <c r="AT111" s="190" t="s">
        <v>143</v>
      </c>
      <c r="AU111" s="190" t="s">
        <v>85</v>
      </c>
      <c r="AY111" s="19" t="s">
        <v>141</v>
      </c>
      <c r="BE111" s="191">
        <f>IF(N111="základní",J111,0)</f>
        <v>0</v>
      </c>
      <c r="BF111" s="191">
        <f>IF(N111="snížená",J111,0)</f>
        <v>0</v>
      </c>
      <c r="BG111" s="191">
        <f>IF(N111="zákl. přenesená",J111,0)</f>
        <v>0</v>
      </c>
      <c r="BH111" s="191">
        <f>IF(N111="sníž. přenesená",J111,0)</f>
        <v>0</v>
      </c>
      <c r="BI111" s="191">
        <f>IF(N111="nulová",J111,0)</f>
        <v>0</v>
      </c>
      <c r="BJ111" s="19" t="s">
        <v>83</v>
      </c>
      <c r="BK111" s="191">
        <f>ROUND(I111*H111,2)</f>
        <v>0</v>
      </c>
      <c r="BL111" s="19" t="s">
        <v>148</v>
      </c>
      <c r="BM111" s="190" t="s">
        <v>206</v>
      </c>
    </row>
    <row r="112" s="2" customFormat="1" ht="16.5" customHeight="1">
      <c r="A112" s="38"/>
      <c r="B112" s="178"/>
      <c r="C112" s="179" t="s">
        <v>180</v>
      </c>
      <c r="D112" s="179" t="s">
        <v>143</v>
      </c>
      <c r="E112" s="180" t="s">
        <v>636</v>
      </c>
      <c r="F112" s="181" t="s">
        <v>637</v>
      </c>
      <c r="G112" s="182" t="s">
        <v>161</v>
      </c>
      <c r="H112" s="183">
        <v>64</v>
      </c>
      <c r="I112" s="184"/>
      <c r="J112" s="185">
        <f>ROUND(I112*H112,2)</f>
        <v>0</v>
      </c>
      <c r="K112" s="181" t="s">
        <v>147</v>
      </c>
      <c r="L112" s="39"/>
      <c r="M112" s="186" t="s">
        <v>3</v>
      </c>
      <c r="N112" s="187" t="s">
        <v>46</v>
      </c>
      <c r="O112" s="72"/>
      <c r="P112" s="188">
        <f>O112*H112</f>
        <v>0</v>
      </c>
      <c r="Q112" s="188">
        <v>0</v>
      </c>
      <c r="R112" s="188">
        <f>Q112*H112</f>
        <v>0</v>
      </c>
      <c r="S112" s="188">
        <v>0</v>
      </c>
      <c r="T112" s="189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90" t="s">
        <v>148</v>
      </c>
      <c r="AT112" s="190" t="s">
        <v>143</v>
      </c>
      <c r="AU112" s="190" t="s">
        <v>85</v>
      </c>
      <c r="AY112" s="19" t="s">
        <v>141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19" t="s">
        <v>83</v>
      </c>
      <c r="BK112" s="191">
        <f>ROUND(I112*H112,2)</f>
        <v>0</v>
      </c>
      <c r="BL112" s="19" t="s">
        <v>148</v>
      </c>
      <c r="BM112" s="190" t="s">
        <v>214</v>
      </c>
    </row>
    <row r="113" s="2" customFormat="1" ht="21.75" customHeight="1">
      <c r="A113" s="38"/>
      <c r="B113" s="178"/>
      <c r="C113" s="179" t="s">
        <v>188</v>
      </c>
      <c r="D113" s="179" t="s">
        <v>143</v>
      </c>
      <c r="E113" s="180" t="s">
        <v>201</v>
      </c>
      <c r="F113" s="181" t="s">
        <v>202</v>
      </c>
      <c r="G113" s="182" t="s">
        <v>203</v>
      </c>
      <c r="H113" s="183">
        <v>112</v>
      </c>
      <c r="I113" s="184"/>
      <c r="J113" s="185">
        <f>ROUND(I113*H113,2)</f>
        <v>0</v>
      </c>
      <c r="K113" s="181" t="s">
        <v>147</v>
      </c>
      <c r="L113" s="39"/>
      <c r="M113" s="186" t="s">
        <v>3</v>
      </c>
      <c r="N113" s="187" t="s">
        <v>46</v>
      </c>
      <c r="O113" s="72"/>
      <c r="P113" s="188">
        <f>O113*H113</f>
        <v>0</v>
      </c>
      <c r="Q113" s="188">
        <v>0</v>
      </c>
      <c r="R113" s="188">
        <f>Q113*H113</f>
        <v>0</v>
      </c>
      <c r="S113" s="188">
        <v>0</v>
      </c>
      <c r="T113" s="189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190" t="s">
        <v>148</v>
      </c>
      <c r="AT113" s="190" t="s">
        <v>143</v>
      </c>
      <c r="AU113" s="190" t="s">
        <v>85</v>
      </c>
      <c r="AY113" s="19" t="s">
        <v>141</v>
      </c>
      <c r="BE113" s="191">
        <f>IF(N113="základní",J113,0)</f>
        <v>0</v>
      </c>
      <c r="BF113" s="191">
        <f>IF(N113="snížená",J113,0)</f>
        <v>0</v>
      </c>
      <c r="BG113" s="191">
        <f>IF(N113="zákl. přenesená",J113,0)</f>
        <v>0</v>
      </c>
      <c r="BH113" s="191">
        <f>IF(N113="sníž. přenesená",J113,0)</f>
        <v>0</v>
      </c>
      <c r="BI113" s="191">
        <f>IF(N113="nulová",J113,0)</f>
        <v>0</v>
      </c>
      <c r="BJ113" s="19" t="s">
        <v>83</v>
      </c>
      <c r="BK113" s="191">
        <f>ROUND(I113*H113,2)</f>
        <v>0</v>
      </c>
      <c r="BL113" s="19" t="s">
        <v>148</v>
      </c>
      <c r="BM113" s="190" t="s">
        <v>225</v>
      </c>
    </row>
    <row r="114" s="14" customFormat="1">
      <c r="A114" s="14"/>
      <c r="B114" s="200"/>
      <c r="C114" s="14"/>
      <c r="D114" s="193" t="s">
        <v>150</v>
      </c>
      <c r="E114" s="201" t="s">
        <v>3</v>
      </c>
      <c r="F114" s="202" t="s">
        <v>860</v>
      </c>
      <c r="G114" s="14"/>
      <c r="H114" s="203">
        <v>112</v>
      </c>
      <c r="I114" s="204"/>
      <c r="J114" s="14"/>
      <c r="K114" s="14"/>
      <c r="L114" s="200"/>
      <c r="M114" s="205"/>
      <c r="N114" s="206"/>
      <c r="O114" s="206"/>
      <c r="P114" s="206"/>
      <c r="Q114" s="206"/>
      <c r="R114" s="206"/>
      <c r="S114" s="206"/>
      <c r="T114" s="20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01" t="s">
        <v>150</v>
      </c>
      <c r="AU114" s="201" t="s">
        <v>85</v>
      </c>
      <c r="AV114" s="14" t="s">
        <v>85</v>
      </c>
      <c r="AW114" s="14" t="s">
        <v>35</v>
      </c>
      <c r="AX114" s="14" t="s">
        <v>75</v>
      </c>
      <c r="AY114" s="201" t="s">
        <v>141</v>
      </c>
    </row>
    <row r="115" s="15" customFormat="1">
      <c r="A115" s="15"/>
      <c r="B115" s="208"/>
      <c r="C115" s="15"/>
      <c r="D115" s="193" t="s">
        <v>150</v>
      </c>
      <c r="E115" s="209" t="s">
        <v>3</v>
      </c>
      <c r="F115" s="210" t="s">
        <v>153</v>
      </c>
      <c r="G115" s="15"/>
      <c r="H115" s="211">
        <v>112</v>
      </c>
      <c r="I115" s="212"/>
      <c r="J115" s="15"/>
      <c r="K115" s="15"/>
      <c r="L115" s="208"/>
      <c r="M115" s="213"/>
      <c r="N115" s="214"/>
      <c r="O115" s="214"/>
      <c r="P115" s="214"/>
      <c r="Q115" s="214"/>
      <c r="R115" s="214"/>
      <c r="S115" s="214"/>
      <c r="T115" s="2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09" t="s">
        <v>150</v>
      </c>
      <c r="AU115" s="209" t="s">
        <v>85</v>
      </c>
      <c r="AV115" s="15" t="s">
        <v>148</v>
      </c>
      <c r="AW115" s="15" t="s">
        <v>35</v>
      </c>
      <c r="AX115" s="15" t="s">
        <v>83</v>
      </c>
      <c r="AY115" s="209" t="s">
        <v>141</v>
      </c>
    </row>
    <row r="116" s="2" customFormat="1" ht="21.75" customHeight="1">
      <c r="A116" s="38"/>
      <c r="B116" s="178"/>
      <c r="C116" s="179" t="s">
        <v>192</v>
      </c>
      <c r="D116" s="179" t="s">
        <v>143</v>
      </c>
      <c r="E116" s="180" t="s">
        <v>207</v>
      </c>
      <c r="F116" s="181" t="s">
        <v>208</v>
      </c>
      <c r="G116" s="182" t="s">
        <v>161</v>
      </c>
      <c r="H116" s="183">
        <v>176</v>
      </c>
      <c r="I116" s="184"/>
      <c r="J116" s="185">
        <f>ROUND(I116*H116,2)</f>
        <v>0</v>
      </c>
      <c r="K116" s="181" t="s">
        <v>147</v>
      </c>
      <c r="L116" s="39"/>
      <c r="M116" s="186" t="s">
        <v>3</v>
      </c>
      <c r="N116" s="187" t="s">
        <v>46</v>
      </c>
      <c r="O116" s="72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90" t="s">
        <v>148</v>
      </c>
      <c r="AT116" s="190" t="s">
        <v>143</v>
      </c>
      <c r="AU116" s="190" t="s">
        <v>85</v>
      </c>
      <c r="AY116" s="19" t="s">
        <v>141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19" t="s">
        <v>83</v>
      </c>
      <c r="BK116" s="191">
        <f>ROUND(I116*H116,2)</f>
        <v>0</v>
      </c>
      <c r="BL116" s="19" t="s">
        <v>148</v>
      </c>
      <c r="BM116" s="190" t="s">
        <v>236</v>
      </c>
    </row>
    <row r="117" s="14" customFormat="1">
      <c r="A117" s="14"/>
      <c r="B117" s="200"/>
      <c r="C117" s="14"/>
      <c r="D117" s="193" t="s">
        <v>150</v>
      </c>
      <c r="E117" s="201" t="s">
        <v>3</v>
      </c>
      <c r="F117" s="202" t="s">
        <v>861</v>
      </c>
      <c r="G117" s="14"/>
      <c r="H117" s="203">
        <v>176</v>
      </c>
      <c r="I117" s="204"/>
      <c r="J117" s="14"/>
      <c r="K117" s="14"/>
      <c r="L117" s="200"/>
      <c r="M117" s="205"/>
      <c r="N117" s="206"/>
      <c r="O117" s="206"/>
      <c r="P117" s="206"/>
      <c r="Q117" s="206"/>
      <c r="R117" s="206"/>
      <c r="S117" s="206"/>
      <c r="T117" s="207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01" t="s">
        <v>150</v>
      </c>
      <c r="AU117" s="201" t="s">
        <v>85</v>
      </c>
      <c r="AV117" s="14" t="s">
        <v>85</v>
      </c>
      <c r="AW117" s="14" t="s">
        <v>35</v>
      </c>
      <c r="AX117" s="14" t="s">
        <v>75</v>
      </c>
      <c r="AY117" s="201" t="s">
        <v>141</v>
      </c>
    </row>
    <row r="118" s="15" customFormat="1">
      <c r="A118" s="15"/>
      <c r="B118" s="208"/>
      <c r="C118" s="15"/>
      <c r="D118" s="193" t="s">
        <v>150</v>
      </c>
      <c r="E118" s="209" t="s">
        <v>3</v>
      </c>
      <c r="F118" s="210" t="s">
        <v>153</v>
      </c>
      <c r="G118" s="15"/>
      <c r="H118" s="211">
        <v>176</v>
      </c>
      <c r="I118" s="212"/>
      <c r="J118" s="15"/>
      <c r="K118" s="15"/>
      <c r="L118" s="208"/>
      <c r="M118" s="213"/>
      <c r="N118" s="214"/>
      <c r="O118" s="214"/>
      <c r="P118" s="214"/>
      <c r="Q118" s="214"/>
      <c r="R118" s="214"/>
      <c r="S118" s="214"/>
      <c r="T118" s="2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09" t="s">
        <v>150</v>
      </c>
      <c r="AU118" s="209" t="s">
        <v>85</v>
      </c>
      <c r="AV118" s="15" t="s">
        <v>148</v>
      </c>
      <c r="AW118" s="15" t="s">
        <v>35</v>
      </c>
      <c r="AX118" s="15" t="s">
        <v>83</v>
      </c>
      <c r="AY118" s="209" t="s">
        <v>141</v>
      </c>
    </row>
    <row r="119" s="12" customFormat="1" ht="22.8" customHeight="1">
      <c r="A119" s="12"/>
      <c r="B119" s="165"/>
      <c r="C119" s="12"/>
      <c r="D119" s="166" t="s">
        <v>74</v>
      </c>
      <c r="E119" s="176" t="s">
        <v>85</v>
      </c>
      <c r="F119" s="176" t="s">
        <v>218</v>
      </c>
      <c r="G119" s="12"/>
      <c r="H119" s="12"/>
      <c r="I119" s="168"/>
      <c r="J119" s="177">
        <f>BK119</f>
        <v>0</v>
      </c>
      <c r="K119" s="12"/>
      <c r="L119" s="165"/>
      <c r="M119" s="170"/>
      <c r="N119" s="171"/>
      <c r="O119" s="171"/>
      <c r="P119" s="172">
        <f>P120</f>
        <v>0</v>
      </c>
      <c r="Q119" s="171"/>
      <c r="R119" s="172">
        <f>R120</f>
        <v>45.126799999999996</v>
      </c>
      <c r="S119" s="171"/>
      <c r="T119" s="17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6" t="s">
        <v>83</v>
      </c>
      <c r="AT119" s="174" t="s">
        <v>74</v>
      </c>
      <c r="AU119" s="174" t="s">
        <v>83</v>
      </c>
      <c r="AY119" s="166" t="s">
        <v>141</v>
      </c>
      <c r="BK119" s="175">
        <f>BK120</f>
        <v>0</v>
      </c>
    </row>
    <row r="120" s="2" customFormat="1" ht="16.5" customHeight="1">
      <c r="A120" s="38"/>
      <c r="B120" s="178"/>
      <c r="C120" s="179" t="s">
        <v>196</v>
      </c>
      <c r="D120" s="179" t="s">
        <v>143</v>
      </c>
      <c r="E120" s="180" t="s">
        <v>862</v>
      </c>
      <c r="F120" s="181" t="s">
        <v>863</v>
      </c>
      <c r="G120" s="182" t="s">
        <v>161</v>
      </c>
      <c r="H120" s="183">
        <v>20</v>
      </c>
      <c r="I120" s="184"/>
      <c r="J120" s="185">
        <f>ROUND(I120*H120,2)</f>
        <v>0</v>
      </c>
      <c r="K120" s="181" t="s">
        <v>147</v>
      </c>
      <c r="L120" s="39"/>
      <c r="M120" s="186" t="s">
        <v>3</v>
      </c>
      <c r="N120" s="187" t="s">
        <v>46</v>
      </c>
      <c r="O120" s="72"/>
      <c r="P120" s="188">
        <f>O120*H120</f>
        <v>0</v>
      </c>
      <c r="Q120" s="188">
        <v>2.2563399999999998</v>
      </c>
      <c r="R120" s="188">
        <f>Q120*H120</f>
        <v>45.126799999999996</v>
      </c>
      <c r="S120" s="188">
        <v>0</v>
      </c>
      <c r="T120" s="18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90" t="s">
        <v>148</v>
      </c>
      <c r="AT120" s="190" t="s">
        <v>143</v>
      </c>
      <c r="AU120" s="190" t="s">
        <v>85</v>
      </c>
      <c r="AY120" s="19" t="s">
        <v>141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19" t="s">
        <v>83</v>
      </c>
      <c r="BK120" s="191">
        <f>ROUND(I120*H120,2)</f>
        <v>0</v>
      </c>
      <c r="BL120" s="19" t="s">
        <v>148</v>
      </c>
      <c r="BM120" s="190" t="s">
        <v>244</v>
      </c>
    </row>
    <row r="121" s="12" customFormat="1" ht="22.8" customHeight="1">
      <c r="A121" s="12"/>
      <c r="B121" s="165"/>
      <c r="C121" s="12"/>
      <c r="D121" s="166" t="s">
        <v>74</v>
      </c>
      <c r="E121" s="176" t="s">
        <v>148</v>
      </c>
      <c r="F121" s="176" t="s">
        <v>680</v>
      </c>
      <c r="G121" s="12"/>
      <c r="H121" s="12"/>
      <c r="I121" s="168"/>
      <c r="J121" s="177">
        <f>BK121</f>
        <v>0</v>
      </c>
      <c r="K121" s="12"/>
      <c r="L121" s="165"/>
      <c r="M121" s="170"/>
      <c r="N121" s="171"/>
      <c r="O121" s="171"/>
      <c r="P121" s="172">
        <f>SUM(P122:P124)</f>
        <v>0</v>
      </c>
      <c r="Q121" s="171"/>
      <c r="R121" s="172">
        <f>SUM(R122:R124)</f>
        <v>83.193880000000007</v>
      </c>
      <c r="S121" s="171"/>
      <c r="T121" s="173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6" t="s">
        <v>83</v>
      </c>
      <c r="AT121" s="174" t="s">
        <v>74</v>
      </c>
      <c r="AU121" s="174" t="s">
        <v>83</v>
      </c>
      <c r="AY121" s="166" t="s">
        <v>141</v>
      </c>
      <c r="BK121" s="175">
        <f>SUM(BK122:BK124)</f>
        <v>0</v>
      </c>
    </row>
    <row r="122" s="2" customFormat="1" ht="16.5" customHeight="1">
      <c r="A122" s="38"/>
      <c r="B122" s="178"/>
      <c r="C122" s="179" t="s">
        <v>200</v>
      </c>
      <c r="D122" s="179" t="s">
        <v>143</v>
      </c>
      <c r="E122" s="180" t="s">
        <v>681</v>
      </c>
      <c r="F122" s="181" t="s">
        <v>682</v>
      </c>
      <c r="G122" s="182" t="s">
        <v>161</v>
      </c>
      <c r="H122" s="183">
        <v>44</v>
      </c>
      <c r="I122" s="184"/>
      <c r="J122" s="185">
        <f>ROUND(I122*H122,2)</f>
        <v>0</v>
      </c>
      <c r="K122" s="181" t="s">
        <v>147</v>
      </c>
      <c r="L122" s="39"/>
      <c r="M122" s="186" t="s">
        <v>3</v>
      </c>
      <c r="N122" s="187" t="s">
        <v>46</v>
      </c>
      <c r="O122" s="72"/>
      <c r="P122" s="188">
        <f>O122*H122</f>
        <v>0</v>
      </c>
      <c r="Q122" s="188">
        <v>1.8907700000000001</v>
      </c>
      <c r="R122" s="188">
        <f>Q122*H122</f>
        <v>83.193880000000007</v>
      </c>
      <c r="S122" s="188">
        <v>0</v>
      </c>
      <c r="T122" s="189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90" t="s">
        <v>148</v>
      </c>
      <c r="AT122" s="190" t="s">
        <v>143</v>
      </c>
      <c r="AU122" s="190" t="s">
        <v>85</v>
      </c>
      <c r="AY122" s="19" t="s">
        <v>141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19" t="s">
        <v>83</v>
      </c>
      <c r="BK122" s="191">
        <f>ROUND(I122*H122,2)</f>
        <v>0</v>
      </c>
      <c r="BL122" s="19" t="s">
        <v>148</v>
      </c>
      <c r="BM122" s="190" t="s">
        <v>251</v>
      </c>
    </row>
    <row r="123" s="14" customFormat="1">
      <c r="A123" s="14"/>
      <c r="B123" s="200"/>
      <c r="C123" s="14"/>
      <c r="D123" s="193" t="s">
        <v>150</v>
      </c>
      <c r="E123" s="201" t="s">
        <v>3</v>
      </c>
      <c r="F123" s="202" t="s">
        <v>864</v>
      </c>
      <c r="G123" s="14"/>
      <c r="H123" s="203">
        <v>44</v>
      </c>
      <c r="I123" s="204"/>
      <c r="J123" s="14"/>
      <c r="K123" s="14"/>
      <c r="L123" s="200"/>
      <c r="M123" s="205"/>
      <c r="N123" s="206"/>
      <c r="O123" s="206"/>
      <c r="P123" s="206"/>
      <c r="Q123" s="206"/>
      <c r="R123" s="206"/>
      <c r="S123" s="206"/>
      <c r="T123" s="20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01" t="s">
        <v>150</v>
      </c>
      <c r="AU123" s="201" t="s">
        <v>85</v>
      </c>
      <c r="AV123" s="14" t="s">
        <v>85</v>
      </c>
      <c r="AW123" s="14" t="s">
        <v>35</v>
      </c>
      <c r="AX123" s="14" t="s">
        <v>75</v>
      </c>
      <c r="AY123" s="201" t="s">
        <v>141</v>
      </c>
    </row>
    <row r="124" s="15" customFormat="1">
      <c r="A124" s="15"/>
      <c r="B124" s="208"/>
      <c r="C124" s="15"/>
      <c r="D124" s="193" t="s">
        <v>150</v>
      </c>
      <c r="E124" s="209" t="s">
        <v>3</v>
      </c>
      <c r="F124" s="210" t="s">
        <v>153</v>
      </c>
      <c r="G124" s="15"/>
      <c r="H124" s="211">
        <v>44</v>
      </c>
      <c r="I124" s="212"/>
      <c r="J124" s="15"/>
      <c r="K124" s="15"/>
      <c r="L124" s="208"/>
      <c r="M124" s="213"/>
      <c r="N124" s="214"/>
      <c r="O124" s="214"/>
      <c r="P124" s="214"/>
      <c r="Q124" s="214"/>
      <c r="R124" s="214"/>
      <c r="S124" s="214"/>
      <c r="T124" s="2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09" t="s">
        <v>150</v>
      </c>
      <c r="AU124" s="209" t="s">
        <v>85</v>
      </c>
      <c r="AV124" s="15" t="s">
        <v>148</v>
      </c>
      <c r="AW124" s="15" t="s">
        <v>35</v>
      </c>
      <c r="AX124" s="15" t="s">
        <v>83</v>
      </c>
      <c r="AY124" s="209" t="s">
        <v>141</v>
      </c>
    </row>
    <row r="125" s="12" customFormat="1" ht="22.8" customHeight="1">
      <c r="A125" s="12"/>
      <c r="B125" s="165"/>
      <c r="C125" s="12"/>
      <c r="D125" s="166" t="s">
        <v>74</v>
      </c>
      <c r="E125" s="176" t="s">
        <v>188</v>
      </c>
      <c r="F125" s="176" t="s">
        <v>694</v>
      </c>
      <c r="G125" s="12"/>
      <c r="H125" s="12"/>
      <c r="I125" s="168"/>
      <c r="J125" s="177">
        <f>BK125</f>
        <v>0</v>
      </c>
      <c r="K125" s="12"/>
      <c r="L125" s="165"/>
      <c r="M125" s="170"/>
      <c r="N125" s="171"/>
      <c r="O125" s="171"/>
      <c r="P125" s="172">
        <f>P126</f>
        <v>0</v>
      </c>
      <c r="Q125" s="171"/>
      <c r="R125" s="172">
        <f>R126</f>
        <v>0.071499999999999994</v>
      </c>
      <c r="S125" s="171"/>
      <c r="T125" s="173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6" t="s">
        <v>83</v>
      </c>
      <c r="AT125" s="174" t="s">
        <v>74</v>
      </c>
      <c r="AU125" s="174" t="s">
        <v>83</v>
      </c>
      <c r="AY125" s="166" t="s">
        <v>141</v>
      </c>
      <c r="BK125" s="175">
        <f>BK126</f>
        <v>0</v>
      </c>
    </row>
    <row r="126" s="2" customFormat="1" ht="16.5" customHeight="1">
      <c r="A126" s="38"/>
      <c r="B126" s="178"/>
      <c r="C126" s="179" t="s">
        <v>206</v>
      </c>
      <c r="D126" s="179" t="s">
        <v>143</v>
      </c>
      <c r="E126" s="180" t="s">
        <v>816</v>
      </c>
      <c r="F126" s="181" t="s">
        <v>817</v>
      </c>
      <c r="G126" s="182" t="s">
        <v>156</v>
      </c>
      <c r="H126" s="183">
        <v>550</v>
      </c>
      <c r="I126" s="184"/>
      <c r="J126" s="185">
        <f>ROUND(I126*H126,2)</f>
        <v>0</v>
      </c>
      <c r="K126" s="181" t="s">
        <v>147</v>
      </c>
      <c r="L126" s="39"/>
      <c r="M126" s="186" t="s">
        <v>3</v>
      </c>
      <c r="N126" s="187" t="s">
        <v>46</v>
      </c>
      <c r="O126" s="72"/>
      <c r="P126" s="188">
        <f>O126*H126</f>
        <v>0</v>
      </c>
      <c r="Q126" s="188">
        <v>0.00012999999999999999</v>
      </c>
      <c r="R126" s="188">
        <f>Q126*H126</f>
        <v>0.071499999999999994</v>
      </c>
      <c r="S126" s="188">
        <v>0</v>
      </c>
      <c r="T126" s="18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90" t="s">
        <v>148</v>
      </c>
      <c r="AT126" s="190" t="s">
        <v>143</v>
      </c>
      <c r="AU126" s="190" t="s">
        <v>85</v>
      </c>
      <c r="AY126" s="19" t="s">
        <v>141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19" t="s">
        <v>83</v>
      </c>
      <c r="BK126" s="191">
        <f>ROUND(I126*H126,2)</f>
        <v>0</v>
      </c>
      <c r="BL126" s="19" t="s">
        <v>148</v>
      </c>
      <c r="BM126" s="190" t="s">
        <v>260</v>
      </c>
    </row>
    <row r="127" s="12" customFormat="1" ht="22.8" customHeight="1">
      <c r="A127" s="12"/>
      <c r="B127" s="165"/>
      <c r="C127" s="12"/>
      <c r="D127" s="166" t="s">
        <v>74</v>
      </c>
      <c r="E127" s="176" t="s">
        <v>823</v>
      </c>
      <c r="F127" s="176" t="s">
        <v>824</v>
      </c>
      <c r="G127" s="12"/>
      <c r="H127" s="12"/>
      <c r="I127" s="168"/>
      <c r="J127" s="177">
        <f>BK127</f>
        <v>0</v>
      </c>
      <c r="K127" s="12"/>
      <c r="L127" s="165"/>
      <c r="M127" s="170"/>
      <c r="N127" s="171"/>
      <c r="O127" s="171"/>
      <c r="P127" s="172">
        <f>P128</f>
        <v>0</v>
      </c>
      <c r="Q127" s="171"/>
      <c r="R127" s="172">
        <f>R128</f>
        <v>0</v>
      </c>
      <c r="S127" s="171"/>
      <c r="T127" s="173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6" t="s">
        <v>83</v>
      </c>
      <c r="AT127" s="174" t="s">
        <v>74</v>
      </c>
      <c r="AU127" s="174" t="s">
        <v>83</v>
      </c>
      <c r="AY127" s="166" t="s">
        <v>141</v>
      </c>
      <c r="BK127" s="175">
        <f>BK128</f>
        <v>0</v>
      </c>
    </row>
    <row r="128" s="2" customFormat="1" ht="16.5" customHeight="1">
      <c r="A128" s="38"/>
      <c r="B128" s="178"/>
      <c r="C128" s="179" t="s">
        <v>210</v>
      </c>
      <c r="D128" s="179" t="s">
        <v>143</v>
      </c>
      <c r="E128" s="180" t="s">
        <v>865</v>
      </c>
      <c r="F128" s="181" t="s">
        <v>866</v>
      </c>
      <c r="G128" s="182" t="s">
        <v>203</v>
      </c>
      <c r="H128" s="183">
        <v>45.198</v>
      </c>
      <c r="I128" s="184"/>
      <c r="J128" s="185">
        <f>ROUND(I128*H128,2)</f>
        <v>0</v>
      </c>
      <c r="K128" s="181" t="s">
        <v>147</v>
      </c>
      <c r="L128" s="39"/>
      <c r="M128" s="186" t="s">
        <v>3</v>
      </c>
      <c r="N128" s="187" t="s">
        <v>46</v>
      </c>
      <c r="O128" s="72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90" t="s">
        <v>148</v>
      </c>
      <c r="AT128" s="190" t="s">
        <v>143</v>
      </c>
      <c r="AU128" s="190" t="s">
        <v>85</v>
      </c>
      <c r="AY128" s="19" t="s">
        <v>141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19" t="s">
        <v>83</v>
      </c>
      <c r="BK128" s="191">
        <f>ROUND(I128*H128,2)</f>
        <v>0</v>
      </c>
      <c r="BL128" s="19" t="s">
        <v>148</v>
      </c>
      <c r="BM128" s="190" t="s">
        <v>272</v>
      </c>
    </row>
    <row r="129" s="12" customFormat="1" ht="25.92" customHeight="1">
      <c r="A129" s="12"/>
      <c r="B129" s="165"/>
      <c r="C129" s="12"/>
      <c r="D129" s="166" t="s">
        <v>74</v>
      </c>
      <c r="E129" s="167" t="s">
        <v>357</v>
      </c>
      <c r="F129" s="167" t="s">
        <v>358</v>
      </c>
      <c r="G129" s="12"/>
      <c r="H129" s="12"/>
      <c r="I129" s="168"/>
      <c r="J129" s="169">
        <f>BK129</f>
        <v>0</v>
      </c>
      <c r="K129" s="12"/>
      <c r="L129" s="165"/>
      <c r="M129" s="170"/>
      <c r="N129" s="171"/>
      <c r="O129" s="171"/>
      <c r="P129" s="172">
        <f>P130+P138+P143+P154+P159+P163</f>
        <v>0</v>
      </c>
      <c r="Q129" s="171"/>
      <c r="R129" s="172">
        <f>R130+R138+R143+R154+R159+R163</f>
        <v>3.1768000000000001</v>
      </c>
      <c r="S129" s="171"/>
      <c r="T129" s="173">
        <f>T130+T138+T143+T154+T159+T163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6" t="s">
        <v>85</v>
      </c>
      <c r="AT129" s="174" t="s">
        <v>74</v>
      </c>
      <c r="AU129" s="174" t="s">
        <v>75</v>
      </c>
      <c r="AY129" s="166" t="s">
        <v>141</v>
      </c>
      <c r="BK129" s="175">
        <f>BK130+BK138+BK143+BK154+BK159+BK163</f>
        <v>0</v>
      </c>
    </row>
    <row r="130" s="12" customFormat="1" ht="22.8" customHeight="1">
      <c r="A130" s="12"/>
      <c r="B130" s="165"/>
      <c r="C130" s="12"/>
      <c r="D130" s="166" t="s">
        <v>74</v>
      </c>
      <c r="E130" s="176" t="s">
        <v>359</v>
      </c>
      <c r="F130" s="176" t="s">
        <v>360</v>
      </c>
      <c r="G130" s="12"/>
      <c r="H130" s="12"/>
      <c r="I130" s="168"/>
      <c r="J130" s="177">
        <f>BK130</f>
        <v>0</v>
      </c>
      <c r="K130" s="12"/>
      <c r="L130" s="165"/>
      <c r="M130" s="170"/>
      <c r="N130" s="171"/>
      <c r="O130" s="171"/>
      <c r="P130" s="172">
        <f>SUM(P131:P137)</f>
        <v>0</v>
      </c>
      <c r="Q130" s="171"/>
      <c r="R130" s="172">
        <f>SUM(R131:R137)</f>
        <v>0.01</v>
      </c>
      <c r="S130" s="171"/>
      <c r="T130" s="173">
        <f>SUM(T131:T137)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6" t="s">
        <v>85</v>
      </c>
      <c r="AT130" s="174" t="s">
        <v>74</v>
      </c>
      <c r="AU130" s="174" t="s">
        <v>83</v>
      </c>
      <c r="AY130" s="166" t="s">
        <v>141</v>
      </c>
      <c r="BK130" s="175">
        <f>SUM(BK131:BK137)</f>
        <v>0</v>
      </c>
    </row>
    <row r="131" s="2" customFormat="1" ht="16.5" customHeight="1">
      <c r="A131" s="38"/>
      <c r="B131" s="178"/>
      <c r="C131" s="179" t="s">
        <v>214</v>
      </c>
      <c r="D131" s="179" t="s">
        <v>143</v>
      </c>
      <c r="E131" s="180" t="s">
        <v>867</v>
      </c>
      <c r="F131" s="181" t="s">
        <v>868</v>
      </c>
      <c r="G131" s="182" t="s">
        <v>281</v>
      </c>
      <c r="H131" s="183">
        <v>2</v>
      </c>
      <c r="I131" s="184"/>
      <c r="J131" s="185">
        <f>ROUND(I131*H131,2)</f>
        <v>0</v>
      </c>
      <c r="K131" s="181" t="s">
        <v>3</v>
      </c>
      <c r="L131" s="39"/>
      <c r="M131" s="186" t="s">
        <v>3</v>
      </c>
      <c r="N131" s="187" t="s">
        <v>46</v>
      </c>
      <c r="O131" s="72"/>
      <c r="P131" s="188">
        <f>O131*H131</f>
        <v>0</v>
      </c>
      <c r="Q131" s="188">
        <v>0</v>
      </c>
      <c r="R131" s="188">
        <f>Q131*H131</f>
        <v>0</v>
      </c>
      <c r="S131" s="188">
        <v>0</v>
      </c>
      <c r="T131" s="189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90" t="s">
        <v>225</v>
      </c>
      <c r="AT131" s="190" t="s">
        <v>143</v>
      </c>
      <c r="AU131" s="190" t="s">
        <v>85</v>
      </c>
      <c r="AY131" s="19" t="s">
        <v>141</v>
      </c>
      <c r="BE131" s="191">
        <f>IF(N131="základní",J131,0)</f>
        <v>0</v>
      </c>
      <c r="BF131" s="191">
        <f>IF(N131="snížená",J131,0)</f>
        <v>0</v>
      </c>
      <c r="BG131" s="191">
        <f>IF(N131="zákl. přenesená",J131,0)</f>
        <v>0</v>
      </c>
      <c r="BH131" s="191">
        <f>IF(N131="sníž. přenesená",J131,0)</f>
        <v>0</v>
      </c>
      <c r="BI131" s="191">
        <f>IF(N131="nulová",J131,0)</f>
        <v>0</v>
      </c>
      <c r="BJ131" s="19" t="s">
        <v>83</v>
      </c>
      <c r="BK131" s="191">
        <f>ROUND(I131*H131,2)</f>
        <v>0</v>
      </c>
      <c r="BL131" s="19" t="s">
        <v>225</v>
      </c>
      <c r="BM131" s="190" t="s">
        <v>283</v>
      </c>
    </row>
    <row r="132" s="2" customFormat="1" ht="16.5" customHeight="1">
      <c r="A132" s="38"/>
      <c r="B132" s="178"/>
      <c r="C132" s="219" t="s">
        <v>9</v>
      </c>
      <c r="D132" s="219" t="s">
        <v>266</v>
      </c>
      <c r="E132" s="220" t="s">
        <v>869</v>
      </c>
      <c r="F132" s="221" t="s">
        <v>870</v>
      </c>
      <c r="G132" s="222" t="s">
        <v>281</v>
      </c>
      <c r="H132" s="223">
        <v>1</v>
      </c>
      <c r="I132" s="224"/>
      <c r="J132" s="225">
        <f>ROUND(I132*H132,2)</f>
        <v>0</v>
      </c>
      <c r="K132" s="221" t="s">
        <v>3</v>
      </c>
      <c r="L132" s="226"/>
      <c r="M132" s="227" t="s">
        <v>3</v>
      </c>
      <c r="N132" s="228" t="s">
        <v>46</v>
      </c>
      <c r="O132" s="72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0" t="s">
        <v>299</v>
      </c>
      <c r="AT132" s="190" t="s">
        <v>266</v>
      </c>
      <c r="AU132" s="190" t="s">
        <v>85</v>
      </c>
      <c r="AY132" s="19" t="s">
        <v>141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9" t="s">
        <v>83</v>
      </c>
      <c r="BK132" s="191">
        <f>ROUND(I132*H132,2)</f>
        <v>0</v>
      </c>
      <c r="BL132" s="19" t="s">
        <v>225</v>
      </c>
      <c r="BM132" s="190" t="s">
        <v>291</v>
      </c>
    </row>
    <row r="133" s="2" customFormat="1" ht="16.5" customHeight="1">
      <c r="A133" s="38"/>
      <c r="B133" s="178"/>
      <c r="C133" s="219" t="s">
        <v>225</v>
      </c>
      <c r="D133" s="219" t="s">
        <v>266</v>
      </c>
      <c r="E133" s="220" t="s">
        <v>871</v>
      </c>
      <c r="F133" s="221" t="s">
        <v>872</v>
      </c>
      <c r="G133" s="222" t="s">
        <v>281</v>
      </c>
      <c r="H133" s="223">
        <v>1</v>
      </c>
      <c r="I133" s="224"/>
      <c r="J133" s="225">
        <f>ROUND(I133*H133,2)</f>
        <v>0</v>
      </c>
      <c r="K133" s="221" t="s">
        <v>3</v>
      </c>
      <c r="L133" s="226"/>
      <c r="M133" s="227" t="s">
        <v>3</v>
      </c>
      <c r="N133" s="228" t="s">
        <v>46</v>
      </c>
      <c r="O133" s="72"/>
      <c r="P133" s="188">
        <f>O133*H133</f>
        <v>0</v>
      </c>
      <c r="Q133" s="188">
        <v>0</v>
      </c>
      <c r="R133" s="188">
        <f>Q133*H133</f>
        <v>0</v>
      </c>
      <c r="S133" s="188">
        <v>0</v>
      </c>
      <c r="T133" s="18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90" t="s">
        <v>299</v>
      </c>
      <c r="AT133" s="190" t="s">
        <v>266</v>
      </c>
      <c r="AU133" s="190" t="s">
        <v>85</v>
      </c>
      <c r="AY133" s="19" t="s">
        <v>141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19" t="s">
        <v>83</v>
      </c>
      <c r="BK133" s="191">
        <f>ROUND(I133*H133,2)</f>
        <v>0</v>
      </c>
      <c r="BL133" s="19" t="s">
        <v>225</v>
      </c>
      <c r="BM133" s="190" t="s">
        <v>299</v>
      </c>
    </row>
    <row r="134" s="2" customFormat="1" ht="21.75" customHeight="1">
      <c r="A134" s="38"/>
      <c r="B134" s="178"/>
      <c r="C134" s="179" t="s">
        <v>230</v>
      </c>
      <c r="D134" s="179" t="s">
        <v>143</v>
      </c>
      <c r="E134" s="180" t="s">
        <v>873</v>
      </c>
      <c r="F134" s="181" t="s">
        <v>874</v>
      </c>
      <c r="G134" s="182" t="s">
        <v>281</v>
      </c>
      <c r="H134" s="183">
        <v>1</v>
      </c>
      <c r="I134" s="184"/>
      <c r="J134" s="185">
        <f>ROUND(I134*H134,2)</f>
        <v>0</v>
      </c>
      <c r="K134" s="181" t="s">
        <v>147</v>
      </c>
      <c r="L134" s="39"/>
      <c r="M134" s="186" t="s">
        <v>3</v>
      </c>
      <c r="N134" s="187" t="s">
        <v>46</v>
      </c>
      <c r="O134" s="72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90" t="s">
        <v>225</v>
      </c>
      <c r="AT134" s="190" t="s">
        <v>143</v>
      </c>
      <c r="AU134" s="190" t="s">
        <v>85</v>
      </c>
      <c r="AY134" s="19" t="s">
        <v>141</v>
      </c>
      <c r="BE134" s="191">
        <f>IF(N134="základní",J134,0)</f>
        <v>0</v>
      </c>
      <c r="BF134" s="191">
        <f>IF(N134="snížená",J134,0)</f>
        <v>0</v>
      </c>
      <c r="BG134" s="191">
        <f>IF(N134="zákl. přenesená",J134,0)</f>
        <v>0</v>
      </c>
      <c r="BH134" s="191">
        <f>IF(N134="sníž. přenesená",J134,0)</f>
        <v>0</v>
      </c>
      <c r="BI134" s="191">
        <f>IF(N134="nulová",J134,0)</f>
        <v>0</v>
      </c>
      <c r="BJ134" s="19" t="s">
        <v>83</v>
      </c>
      <c r="BK134" s="191">
        <f>ROUND(I134*H134,2)</f>
        <v>0</v>
      </c>
      <c r="BL134" s="19" t="s">
        <v>225</v>
      </c>
      <c r="BM134" s="190" t="s">
        <v>309</v>
      </c>
    </row>
    <row r="135" s="2" customFormat="1" ht="21.75" customHeight="1">
      <c r="A135" s="38"/>
      <c r="B135" s="178"/>
      <c r="C135" s="179" t="s">
        <v>236</v>
      </c>
      <c r="D135" s="179" t="s">
        <v>143</v>
      </c>
      <c r="E135" s="180" t="s">
        <v>875</v>
      </c>
      <c r="F135" s="181" t="s">
        <v>876</v>
      </c>
      <c r="G135" s="182" t="s">
        <v>281</v>
      </c>
      <c r="H135" s="183">
        <v>1</v>
      </c>
      <c r="I135" s="184"/>
      <c r="J135" s="185">
        <f>ROUND(I135*H135,2)</f>
        <v>0</v>
      </c>
      <c r="K135" s="181" t="s">
        <v>147</v>
      </c>
      <c r="L135" s="39"/>
      <c r="M135" s="186" t="s">
        <v>3</v>
      </c>
      <c r="N135" s="187" t="s">
        <v>46</v>
      </c>
      <c r="O135" s="72"/>
      <c r="P135" s="188">
        <f>O135*H135</f>
        <v>0</v>
      </c>
      <c r="Q135" s="188">
        <v>0</v>
      </c>
      <c r="R135" s="188">
        <f>Q135*H135</f>
        <v>0</v>
      </c>
      <c r="S135" s="188">
        <v>0</v>
      </c>
      <c r="T135" s="18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0" t="s">
        <v>225</v>
      </c>
      <c r="AT135" s="190" t="s">
        <v>143</v>
      </c>
      <c r="AU135" s="190" t="s">
        <v>85</v>
      </c>
      <c r="AY135" s="19" t="s">
        <v>141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9" t="s">
        <v>83</v>
      </c>
      <c r="BK135" s="191">
        <f>ROUND(I135*H135,2)</f>
        <v>0</v>
      </c>
      <c r="BL135" s="19" t="s">
        <v>225</v>
      </c>
      <c r="BM135" s="190" t="s">
        <v>317</v>
      </c>
    </row>
    <row r="136" s="2" customFormat="1" ht="21.75" customHeight="1">
      <c r="A136" s="38"/>
      <c r="B136" s="178"/>
      <c r="C136" s="179" t="s">
        <v>240</v>
      </c>
      <c r="D136" s="179" t="s">
        <v>143</v>
      </c>
      <c r="E136" s="180" t="s">
        <v>877</v>
      </c>
      <c r="F136" s="181" t="s">
        <v>878</v>
      </c>
      <c r="G136" s="182" t="s">
        <v>281</v>
      </c>
      <c r="H136" s="183">
        <v>20</v>
      </c>
      <c r="I136" s="184"/>
      <c r="J136" s="185">
        <f>ROUND(I136*H136,2)</f>
        <v>0</v>
      </c>
      <c r="K136" s="181" t="s">
        <v>147</v>
      </c>
      <c r="L136" s="39"/>
      <c r="M136" s="186" t="s">
        <v>3</v>
      </c>
      <c r="N136" s="187" t="s">
        <v>46</v>
      </c>
      <c r="O136" s="72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90" t="s">
        <v>225</v>
      </c>
      <c r="AT136" s="190" t="s">
        <v>143</v>
      </c>
      <c r="AU136" s="190" t="s">
        <v>85</v>
      </c>
      <c r="AY136" s="19" t="s">
        <v>141</v>
      </c>
      <c r="BE136" s="191">
        <f>IF(N136="základní",J136,0)</f>
        <v>0</v>
      </c>
      <c r="BF136" s="191">
        <f>IF(N136="snížená",J136,0)</f>
        <v>0</v>
      </c>
      <c r="BG136" s="191">
        <f>IF(N136="zákl. přenesená",J136,0)</f>
        <v>0</v>
      </c>
      <c r="BH136" s="191">
        <f>IF(N136="sníž. přenesená",J136,0)</f>
        <v>0</v>
      </c>
      <c r="BI136" s="191">
        <f>IF(N136="nulová",J136,0)</f>
        <v>0</v>
      </c>
      <c r="BJ136" s="19" t="s">
        <v>83</v>
      </c>
      <c r="BK136" s="191">
        <f>ROUND(I136*H136,2)</f>
        <v>0</v>
      </c>
      <c r="BL136" s="19" t="s">
        <v>225</v>
      </c>
      <c r="BM136" s="190" t="s">
        <v>327</v>
      </c>
    </row>
    <row r="137" s="2" customFormat="1" ht="16.5" customHeight="1">
      <c r="A137" s="38"/>
      <c r="B137" s="178"/>
      <c r="C137" s="219" t="s">
        <v>244</v>
      </c>
      <c r="D137" s="219" t="s">
        <v>266</v>
      </c>
      <c r="E137" s="220" t="s">
        <v>879</v>
      </c>
      <c r="F137" s="221" t="s">
        <v>880</v>
      </c>
      <c r="G137" s="222" t="s">
        <v>281</v>
      </c>
      <c r="H137" s="223">
        <v>20</v>
      </c>
      <c r="I137" s="224"/>
      <c r="J137" s="225">
        <f>ROUND(I137*H137,2)</f>
        <v>0</v>
      </c>
      <c r="K137" s="221" t="s">
        <v>147</v>
      </c>
      <c r="L137" s="226"/>
      <c r="M137" s="227" t="s">
        <v>3</v>
      </c>
      <c r="N137" s="228" t="s">
        <v>46</v>
      </c>
      <c r="O137" s="72"/>
      <c r="P137" s="188">
        <f>O137*H137</f>
        <v>0</v>
      </c>
      <c r="Q137" s="188">
        <v>0.00050000000000000001</v>
      </c>
      <c r="R137" s="188">
        <f>Q137*H137</f>
        <v>0.01</v>
      </c>
      <c r="S137" s="188">
        <v>0</v>
      </c>
      <c r="T137" s="18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0" t="s">
        <v>299</v>
      </c>
      <c r="AT137" s="190" t="s">
        <v>266</v>
      </c>
      <c r="AU137" s="190" t="s">
        <v>85</v>
      </c>
      <c r="AY137" s="19" t="s">
        <v>141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9" t="s">
        <v>83</v>
      </c>
      <c r="BK137" s="191">
        <f>ROUND(I137*H137,2)</f>
        <v>0</v>
      </c>
      <c r="BL137" s="19" t="s">
        <v>225</v>
      </c>
      <c r="BM137" s="190" t="s">
        <v>335</v>
      </c>
    </row>
    <row r="138" s="12" customFormat="1" ht="22.8" customHeight="1">
      <c r="A138" s="12"/>
      <c r="B138" s="165"/>
      <c r="C138" s="12"/>
      <c r="D138" s="166" t="s">
        <v>74</v>
      </c>
      <c r="E138" s="176" t="s">
        <v>881</v>
      </c>
      <c r="F138" s="176" t="s">
        <v>882</v>
      </c>
      <c r="G138" s="12"/>
      <c r="H138" s="12"/>
      <c r="I138" s="168"/>
      <c r="J138" s="177">
        <f>BK138</f>
        <v>0</v>
      </c>
      <c r="K138" s="12"/>
      <c r="L138" s="165"/>
      <c r="M138" s="170"/>
      <c r="N138" s="171"/>
      <c r="O138" s="171"/>
      <c r="P138" s="172">
        <f>SUM(P139:P142)</f>
        <v>0</v>
      </c>
      <c r="Q138" s="171"/>
      <c r="R138" s="172">
        <f>SUM(R139:R142)</f>
        <v>0</v>
      </c>
      <c r="S138" s="171"/>
      <c r="T138" s="173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6" t="s">
        <v>85</v>
      </c>
      <c r="AT138" s="174" t="s">
        <v>74</v>
      </c>
      <c r="AU138" s="174" t="s">
        <v>83</v>
      </c>
      <c r="AY138" s="166" t="s">
        <v>141</v>
      </c>
      <c r="BK138" s="175">
        <f>SUM(BK139:BK142)</f>
        <v>0</v>
      </c>
    </row>
    <row r="139" s="2" customFormat="1" ht="16.5" customHeight="1">
      <c r="A139" s="38"/>
      <c r="B139" s="178"/>
      <c r="C139" s="179" t="s">
        <v>8</v>
      </c>
      <c r="D139" s="179" t="s">
        <v>143</v>
      </c>
      <c r="E139" s="180" t="s">
        <v>883</v>
      </c>
      <c r="F139" s="181" t="s">
        <v>884</v>
      </c>
      <c r="G139" s="182" t="s">
        <v>281</v>
      </c>
      <c r="H139" s="183">
        <v>20</v>
      </c>
      <c r="I139" s="184"/>
      <c r="J139" s="185">
        <f>ROUND(I139*H139,2)</f>
        <v>0</v>
      </c>
      <c r="K139" s="181" t="s">
        <v>885</v>
      </c>
      <c r="L139" s="39"/>
      <c r="M139" s="186" t="s">
        <v>3</v>
      </c>
      <c r="N139" s="187" t="s">
        <v>46</v>
      </c>
      <c r="O139" s="72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90" t="s">
        <v>225</v>
      </c>
      <c r="AT139" s="190" t="s">
        <v>143</v>
      </c>
      <c r="AU139" s="190" t="s">
        <v>85</v>
      </c>
      <c r="AY139" s="19" t="s">
        <v>141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19" t="s">
        <v>83</v>
      </c>
      <c r="BK139" s="191">
        <f>ROUND(I139*H139,2)</f>
        <v>0</v>
      </c>
      <c r="BL139" s="19" t="s">
        <v>225</v>
      </c>
      <c r="BM139" s="190" t="s">
        <v>345</v>
      </c>
    </row>
    <row r="140" s="2" customFormat="1" ht="16.5" customHeight="1">
      <c r="A140" s="38"/>
      <c r="B140" s="178"/>
      <c r="C140" s="219" t="s">
        <v>251</v>
      </c>
      <c r="D140" s="219" t="s">
        <v>266</v>
      </c>
      <c r="E140" s="220" t="s">
        <v>886</v>
      </c>
      <c r="F140" s="221" t="s">
        <v>887</v>
      </c>
      <c r="G140" s="222" t="s">
        <v>888</v>
      </c>
      <c r="H140" s="223">
        <v>20</v>
      </c>
      <c r="I140" s="224"/>
      <c r="J140" s="225">
        <f>ROUND(I140*H140,2)</f>
        <v>0</v>
      </c>
      <c r="K140" s="221" t="s">
        <v>3</v>
      </c>
      <c r="L140" s="226"/>
      <c r="M140" s="227" t="s">
        <v>3</v>
      </c>
      <c r="N140" s="228" t="s">
        <v>46</v>
      </c>
      <c r="O140" s="72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90" t="s">
        <v>299</v>
      </c>
      <c r="AT140" s="190" t="s">
        <v>266</v>
      </c>
      <c r="AU140" s="190" t="s">
        <v>85</v>
      </c>
      <c r="AY140" s="19" t="s">
        <v>141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19" t="s">
        <v>83</v>
      </c>
      <c r="BK140" s="191">
        <f>ROUND(I140*H140,2)</f>
        <v>0</v>
      </c>
      <c r="BL140" s="19" t="s">
        <v>225</v>
      </c>
      <c r="BM140" s="190" t="s">
        <v>353</v>
      </c>
    </row>
    <row r="141" s="2" customFormat="1" ht="16.5" customHeight="1">
      <c r="A141" s="38"/>
      <c r="B141" s="178"/>
      <c r="C141" s="179" t="s">
        <v>255</v>
      </c>
      <c r="D141" s="179" t="s">
        <v>143</v>
      </c>
      <c r="E141" s="180" t="s">
        <v>889</v>
      </c>
      <c r="F141" s="181" t="s">
        <v>890</v>
      </c>
      <c r="G141" s="182" t="s">
        <v>678</v>
      </c>
      <c r="H141" s="183">
        <v>4</v>
      </c>
      <c r="I141" s="184"/>
      <c r="J141" s="185">
        <f>ROUND(I141*H141,2)</f>
        <v>0</v>
      </c>
      <c r="K141" s="181" t="s">
        <v>3</v>
      </c>
      <c r="L141" s="39"/>
      <c r="M141" s="186" t="s">
        <v>3</v>
      </c>
      <c r="N141" s="187" t="s">
        <v>46</v>
      </c>
      <c r="O141" s="72"/>
      <c r="P141" s="188">
        <f>O141*H141</f>
        <v>0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90" t="s">
        <v>225</v>
      </c>
      <c r="AT141" s="190" t="s">
        <v>143</v>
      </c>
      <c r="AU141" s="190" t="s">
        <v>85</v>
      </c>
      <c r="AY141" s="19" t="s">
        <v>141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19" t="s">
        <v>83</v>
      </c>
      <c r="BK141" s="191">
        <f>ROUND(I141*H141,2)</f>
        <v>0</v>
      </c>
      <c r="BL141" s="19" t="s">
        <v>225</v>
      </c>
      <c r="BM141" s="190" t="s">
        <v>365</v>
      </c>
    </row>
    <row r="142" s="2" customFormat="1" ht="16.5" customHeight="1">
      <c r="A142" s="38"/>
      <c r="B142" s="178"/>
      <c r="C142" s="179" t="s">
        <v>260</v>
      </c>
      <c r="D142" s="179" t="s">
        <v>143</v>
      </c>
      <c r="E142" s="180" t="s">
        <v>891</v>
      </c>
      <c r="F142" s="181" t="s">
        <v>892</v>
      </c>
      <c r="G142" s="182" t="s">
        <v>678</v>
      </c>
      <c r="H142" s="183">
        <v>1</v>
      </c>
      <c r="I142" s="184"/>
      <c r="J142" s="185">
        <f>ROUND(I142*H142,2)</f>
        <v>0</v>
      </c>
      <c r="K142" s="181" t="s">
        <v>3</v>
      </c>
      <c r="L142" s="39"/>
      <c r="M142" s="186" t="s">
        <v>3</v>
      </c>
      <c r="N142" s="187" t="s">
        <v>46</v>
      </c>
      <c r="O142" s="72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0" t="s">
        <v>225</v>
      </c>
      <c r="AT142" s="190" t="s">
        <v>143</v>
      </c>
      <c r="AU142" s="190" t="s">
        <v>85</v>
      </c>
      <c r="AY142" s="19" t="s">
        <v>141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19" t="s">
        <v>83</v>
      </c>
      <c r="BK142" s="191">
        <f>ROUND(I142*H142,2)</f>
        <v>0</v>
      </c>
      <c r="BL142" s="19" t="s">
        <v>225</v>
      </c>
      <c r="BM142" s="190" t="s">
        <v>493</v>
      </c>
    </row>
    <row r="143" s="12" customFormat="1" ht="22.8" customHeight="1">
      <c r="A143" s="12"/>
      <c r="B143" s="165"/>
      <c r="C143" s="12"/>
      <c r="D143" s="166" t="s">
        <v>74</v>
      </c>
      <c r="E143" s="176" t="s">
        <v>893</v>
      </c>
      <c r="F143" s="176" t="s">
        <v>894</v>
      </c>
      <c r="G143" s="12"/>
      <c r="H143" s="12"/>
      <c r="I143" s="168"/>
      <c r="J143" s="177">
        <f>BK143</f>
        <v>0</v>
      </c>
      <c r="K143" s="12"/>
      <c r="L143" s="165"/>
      <c r="M143" s="170"/>
      <c r="N143" s="171"/>
      <c r="O143" s="171"/>
      <c r="P143" s="172">
        <f>SUM(P144:P153)</f>
        <v>0</v>
      </c>
      <c r="Q143" s="171"/>
      <c r="R143" s="172">
        <f>SUM(R144:R153)</f>
        <v>0.88129999999999997</v>
      </c>
      <c r="S143" s="171"/>
      <c r="T143" s="173">
        <f>SUM(T144:T153)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6" t="s">
        <v>85</v>
      </c>
      <c r="AT143" s="174" t="s">
        <v>74</v>
      </c>
      <c r="AU143" s="174" t="s">
        <v>83</v>
      </c>
      <c r="AY143" s="166" t="s">
        <v>141</v>
      </c>
      <c r="BK143" s="175">
        <f>SUM(BK144:BK153)</f>
        <v>0</v>
      </c>
    </row>
    <row r="144" s="2" customFormat="1" ht="21.75" customHeight="1">
      <c r="A144" s="38"/>
      <c r="B144" s="178"/>
      <c r="C144" s="179" t="s">
        <v>265</v>
      </c>
      <c r="D144" s="179" t="s">
        <v>143</v>
      </c>
      <c r="E144" s="180" t="s">
        <v>895</v>
      </c>
      <c r="F144" s="181" t="s">
        <v>896</v>
      </c>
      <c r="G144" s="182" t="s">
        <v>156</v>
      </c>
      <c r="H144" s="183">
        <v>640</v>
      </c>
      <c r="I144" s="184"/>
      <c r="J144" s="185">
        <f>ROUND(I144*H144,2)</f>
        <v>0</v>
      </c>
      <c r="K144" s="181" t="s">
        <v>147</v>
      </c>
      <c r="L144" s="39"/>
      <c r="M144" s="186" t="s">
        <v>3</v>
      </c>
      <c r="N144" s="187" t="s">
        <v>46</v>
      </c>
      <c r="O144" s="72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90" t="s">
        <v>225</v>
      </c>
      <c r="AT144" s="190" t="s">
        <v>143</v>
      </c>
      <c r="AU144" s="190" t="s">
        <v>85</v>
      </c>
      <c r="AY144" s="19" t="s">
        <v>141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19" t="s">
        <v>83</v>
      </c>
      <c r="BK144" s="191">
        <f>ROUND(I144*H144,2)</f>
        <v>0</v>
      </c>
      <c r="BL144" s="19" t="s">
        <v>225</v>
      </c>
      <c r="BM144" s="190" t="s">
        <v>669</v>
      </c>
    </row>
    <row r="145" s="14" customFormat="1">
      <c r="A145" s="14"/>
      <c r="B145" s="200"/>
      <c r="C145" s="14"/>
      <c r="D145" s="193" t="s">
        <v>150</v>
      </c>
      <c r="E145" s="201" t="s">
        <v>3</v>
      </c>
      <c r="F145" s="202" t="s">
        <v>897</v>
      </c>
      <c r="G145" s="14"/>
      <c r="H145" s="203">
        <v>640</v>
      </c>
      <c r="I145" s="204"/>
      <c r="J145" s="14"/>
      <c r="K145" s="14"/>
      <c r="L145" s="200"/>
      <c r="M145" s="205"/>
      <c r="N145" s="206"/>
      <c r="O145" s="206"/>
      <c r="P145" s="206"/>
      <c r="Q145" s="206"/>
      <c r="R145" s="206"/>
      <c r="S145" s="206"/>
      <c r="T145" s="20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01" t="s">
        <v>150</v>
      </c>
      <c r="AU145" s="201" t="s">
        <v>85</v>
      </c>
      <c r="AV145" s="14" t="s">
        <v>85</v>
      </c>
      <c r="AW145" s="14" t="s">
        <v>35</v>
      </c>
      <c r="AX145" s="14" t="s">
        <v>75</v>
      </c>
      <c r="AY145" s="201" t="s">
        <v>141</v>
      </c>
    </row>
    <row r="146" s="15" customFormat="1">
      <c r="A146" s="15"/>
      <c r="B146" s="208"/>
      <c r="C146" s="15"/>
      <c r="D146" s="193" t="s">
        <v>150</v>
      </c>
      <c r="E146" s="209" t="s">
        <v>3</v>
      </c>
      <c r="F146" s="210" t="s">
        <v>153</v>
      </c>
      <c r="G146" s="15"/>
      <c r="H146" s="211">
        <v>640</v>
      </c>
      <c r="I146" s="212"/>
      <c r="J146" s="15"/>
      <c r="K146" s="15"/>
      <c r="L146" s="208"/>
      <c r="M146" s="213"/>
      <c r="N146" s="214"/>
      <c r="O146" s="214"/>
      <c r="P146" s="214"/>
      <c r="Q146" s="214"/>
      <c r="R146" s="214"/>
      <c r="S146" s="214"/>
      <c r="T146" s="2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09" t="s">
        <v>150</v>
      </c>
      <c r="AU146" s="209" t="s">
        <v>85</v>
      </c>
      <c r="AV146" s="15" t="s">
        <v>148</v>
      </c>
      <c r="AW146" s="15" t="s">
        <v>35</v>
      </c>
      <c r="AX146" s="15" t="s">
        <v>83</v>
      </c>
      <c r="AY146" s="209" t="s">
        <v>141</v>
      </c>
    </row>
    <row r="147" s="2" customFormat="1" ht="16.5" customHeight="1">
      <c r="A147" s="38"/>
      <c r="B147" s="178"/>
      <c r="C147" s="219" t="s">
        <v>272</v>
      </c>
      <c r="D147" s="219" t="s">
        <v>266</v>
      </c>
      <c r="E147" s="220" t="s">
        <v>898</v>
      </c>
      <c r="F147" s="221" t="s">
        <v>899</v>
      </c>
      <c r="G147" s="222" t="s">
        <v>156</v>
      </c>
      <c r="H147" s="223">
        <v>600</v>
      </c>
      <c r="I147" s="224"/>
      <c r="J147" s="225">
        <f>ROUND(I147*H147,2)</f>
        <v>0</v>
      </c>
      <c r="K147" s="221" t="s">
        <v>147</v>
      </c>
      <c r="L147" s="226"/>
      <c r="M147" s="227" t="s">
        <v>3</v>
      </c>
      <c r="N147" s="228" t="s">
        <v>46</v>
      </c>
      <c r="O147" s="72"/>
      <c r="P147" s="188">
        <f>O147*H147</f>
        <v>0</v>
      </c>
      <c r="Q147" s="188">
        <v>0.00027</v>
      </c>
      <c r="R147" s="188">
        <f>Q147*H147</f>
        <v>0.16200000000000001</v>
      </c>
      <c r="S147" s="188">
        <v>0</v>
      </c>
      <c r="T147" s="189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90" t="s">
        <v>299</v>
      </c>
      <c r="AT147" s="190" t="s">
        <v>266</v>
      </c>
      <c r="AU147" s="190" t="s">
        <v>85</v>
      </c>
      <c r="AY147" s="19" t="s">
        <v>141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19" t="s">
        <v>83</v>
      </c>
      <c r="BK147" s="191">
        <f>ROUND(I147*H147,2)</f>
        <v>0</v>
      </c>
      <c r="BL147" s="19" t="s">
        <v>225</v>
      </c>
      <c r="BM147" s="190" t="s">
        <v>672</v>
      </c>
    </row>
    <row r="148" s="2" customFormat="1" ht="16.5" customHeight="1">
      <c r="A148" s="38"/>
      <c r="B148" s="178"/>
      <c r="C148" s="219" t="s">
        <v>278</v>
      </c>
      <c r="D148" s="219" t="s">
        <v>266</v>
      </c>
      <c r="E148" s="220" t="s">
        <v>900</v>
      </c>
      <c r="F148" s="221" t="s">
        <v>901</v>
      </c>
      <c r="G148" s="222" t="s">
        <v>156</v>
      </c>
      <c r="H148" s="223">
        <v>40</v>
      </c>
      <c r="I148" s="224"/>
      <c r="J148" s="225">
        <f>ROUND(I148*H148,2)</f>
        <v>0</v>
      </c>
      <c r="K148" s="221" t="s">
        <v>147</v>
      </c>
      <c r="L148" s="226"/>
      <c r="M148" s="227" t="s">
        <v>3</v>
      </c>
      <c r="N148" s="228" t="s">
        <v>46</v>
      </c>
      <c r="O148" s="72"/>
      <c r="P148" s="188">
        <f>O148*H148</f>
        <v>0</v>
      </c>
      <c r="Q148" s="188">
        <v>0.00092000000000000003</v>
      </c>
      <c r="R148" s="188">
        <f>Q148*H148</f>
        <v>0.036799999999999999</v>
      </c>
      <c r="S148" s="188">
        <v>0</v>
      </c>
      <c r="T148" s="18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90" t="s">
        <v>299</v>
      </c>
      <c r="AT148" s="190" t="s">
        <v>266</v>
      </c>
      <c r="AU148" s="190" t="s">
        <v>85</v>
      </c>
      <c r="AY148" s="19" t="s">
        <v>141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19" t="s">
        <v>83</v>
      </c>
      <c r="BK148" s="191">
        <f>ROUND(I148*H148,2)</f>
        <v>0</v>
      </c>
      <c r="BL148" s="19" t="s">
        <v>225</v>
      </c>
      <c r="BM148" s="190" t="s">
        <v>675</v>
      </c>
    </row>
    <row r="149" s="2" customFormat="1" ht="21.75" customHeight="1">
      <c r="A149" s="38"/>
      <c r="B149" s="178"/>
      <c r="C149" s="179" t="s">
        <v>283</v>
      </c>
      <c r="D149" s="179" t="s">
        <v>143</v>
      </c>
      <c r="E149" s="180" t="s">
        <v>902</v>
      </c>
      <c r="F149" s="181" t="s">
        <v>903</v>
      </c>
      <c r="G149" s="182" t="s">
        <v>156</v>
      </c>
      <c r="H149" s="183">
        <v>650</v>
      </c>
      <c r="I149" s="184"/>
      <c r="J149" s="185">
        <f>ROUND(I149*H149,2)</f>
        <v>0</v>
      </c>
      <c r="K149" s="181" t="s">
        <v>147</v>
      </c>
      <c r="L149" s="39"/>
      <c r="M149" s="186" t="s">
        <v>3</v>
      </c>
      <c r="N149" s="187" t="s">
        <v>46</v>
      </c>
      <c r="O149" s="72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90" t="s">
        <v>225</v>
      </c>
      <c r="AT149" s="190" t="s">
        <v>143</v>
      </c>
      <c r="AU149" s="190" t="s">
        <v>85</v>
      </c>
      <c r="AY149" s="19" t="s">
        <v>141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9" t="s">
        <v>83</v>
      </c>
      <c r="BK149" s="191">
        <f>ROUND(I149*H149,2)</f>
        <v>0</v>
      </c>
      <c r="BL149" s="19" t="s">
        <v>225</v>
      </c>
      <c r="BM149" s="190" t="s">
        <v>679</v>
      </c>
    </row>
    <row r="150" s="2" customFormat="1" ht="16.5" customHeight="1">
      <c r="A150" s="38"/>
      <c r="B150" s="178"/>
      <c r="C150" s="219" t="s">
        <v>287</v>
      </c>
      <c r="D150" s="219" t="s">
        <v>266</v>
      </c>
      <c r="E150" s="220" t="s">
        <v>904</v>
      </c>
      <c r="F150" s="221" t="s">
        <v>905</v>
      </c>
      <c r="G150" s="222" t="s">
        <v>906</v>
      </c>
      <c r="H150" s="223">
        <v>682.5</v>
      </c>
      <c r="I150" s="224"/>
      <c r="J150" s="225">
        <f>ROUND(I150*H150,2)</f>
        <v>0</v>
      </c>
      <c r="K150" s="221" t="s">
        <v>147</v>
      </c>
      <c r="L150" s="226"/>
      <c r="M150" s="227" t="s">
        <v>3</v>
      </c>
      <c r="N150" s="228" t="s">
        <v>46</v>
      </c>
      <c r="O150" s="72"/>
      <c r="P150" s="188">
        <f>O150*H150</f>
        <v>0</v>
      </c>
      <c r="Q150" s="188">
        <v>0.001</v>
      </c>
      <c r="R150" s="188">
        <f>Q150*H150</f>
        <v>0.6825</v>
      </c>
      <c r="S150" s="188">
        <v>0</v>
      </c>
      <c r="T150" s="18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0" t="s">
        <v>299</v>
      </c>
      <c r="AT150" s="190" t="s">
        <v>266</v>
      </c>
      <c r="AU150" s="190" t="s">
        <v>85</v>
      </c>
      <c r="AY150" s="19" t="s">
        <v>141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19" t="s">
        <v>83</v>
      </c>
      <c r="BK150" s="191">
        <f>ROUND(I150*H150,2)</f>
        <v>0</v>
      </c>
      <c r="BL150" s="19" t="s">
        <v>225</v>
      </c>
      <c r="BM150" s="190" t="s">
        <v>683</v>
      </c>
    </row>
    <row r="151" s="14" customFormat="1">
      <c r="A151" s="14"/>
      <c r="B151" s="200"/>
      <c r="C151" s="14"/>
      <c r="D151" s="193" t="s">
        <v>150</v>
      </c>
      <c r="E151" s="201" t="s">
        <v>3</v>
      </c>
      <c r="F151" s="202" t="s">
        <v>907</v>
      </c>
      <c r="G151" s="14"/>
      <c r="H151" s="203">
        <v>682.5</v>
      </c>
      <c r="I151" s="204"/>
      <c r="J151" s="14"/>
      <c r="K151" s="14"/>
      <c r="L151" s="200"/>
      <c r="M151" s="205"/>
      <c r="N151" s="206"/>
      <c r="O151" s="206"/>
      <c r="P151" s="206"/>
      <c r="Q151" s="206"/>
      <c r="R151" s="206"/>
      <c r="S151" s="206"/>
      <c r="T151" s="20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01" t="s">
        <v>150</v>
      </c>
      <c r="AU151" s="201" t="s">
        <v>85</v>
      </c>
      <c r="AV151" s="14" t="s">
        <v>85</v>
      </c>
      <c r="AW151" s="14" t="s">
        <v>35</v>
      </c>
      <c r="AX151" s="14" t="s">
        <v>75</v>
      </c>
      <c r="AY151" s="201" t="s">
        <v>141</v>
      </c>
    </row>
    <row r="152" s="15" customFormat="1">
      <c r="A152" s="15"/>
      <c r="B152" s="208"/>
      <c r="C152" s="15"/>
      <c r="D152" s="193" t="s">
        <v>150</v>
      </c>
      <c r="E152" s="209" t="s">
        <v>3</v>
      </c>
      <c r="F152" s="210" t="s">
        <v>153</v>
      </c>
      <c r="G152" s="15"/>
      <c r="H152" s="211">
        <v>682.5</v>
      </c>
      <c r="I152" s="212"/>
      <c r="J152" s="15"/>
      <c r="K152" s="15"/>
      <c r="L152" s="208"/>
      <c r="M152" s="213"/>
      <c r="N152" s="214"/>
      <c r="O152" s="214"/>
      <c r="P152" s="214"/>
      <c r="Q152" s="214"/>
      <c r="R152" s="214"/>
      <c r="S152" s="214"/>
      <c r="T152" s="2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09" t="s">
        <v>150</v>
      </c>
      <c r="AU152" s="209" t="s">
        <v>85</v>
      </c>
      <c r="AV152" s="15" t="s">
        <v>148</v>
      </c>
      <c r="AW152" s="15" t="s">
        <v>35</v>
      </c>
      <c r="AX152" s="15" t="s">
        <v>83</v>
      </c>
      <c r="AY152" s="209" t="s">
        <v>141</v>
      </c>
    </row>
    <row r="153" s="2" customFormat="1" ht="16.5" customHeight="1">
      <c r="A153" s="38"/>
      <c r="B153" s="178"/>
      <c r="C153" s="179" t="s">
        <v>291</v>
      </c>
      <c r="D153" s="179" t="s">
        <v>143</v>
      </c>
      <c r="E153" s="180" t="s">
        <v>908</v>
      </c>
      <c r="F153" s="181" t="s">
        <v>909</v>
      </c>
      <c r="G153" s="182" t="s">
        <v>678</v>
      </c>
      <c r="H153" s="183">
        <v>1</v>
      </c>
      <c r="I153" s="184"/>
      <c r="J153" s="185">
        <f>ROUND(I153*H153,2)</f>
        <v>0</v>
      </c>
      <c r="K153" s="181" t="s">
        <v>3</v>
      </c>
      <c r="L153" s="39"/>
      <c r="M153" s="186" t="s">
        <v>3</v>
      </c>
      <c r="N153" s="187" t="s">
        <v>46</v>
      </c>
      <c r="O153" s="72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90" t="s">
        <v>225</v>
      </c>
      <c r="AT153" s="190" t="s">
        <v>143</v>
      </c>
      <c r="AU153" s="190" t="s">
        <v>85</v>
      </c>
      <c r="AY153" s="19" t="s">
        <v>141</v>
      </c>
      <c r="BE153" s="191">
        <f>IF(N153="základní",J153,0)</f>
        <v>0</v>
      </c>
      <c r="BF153" s="191">
        <f>IF(N153="snížená",J153,0)</f>
        <v>0</v>
      </c>
      <c r="BG153" s="191">
        <f>IF(N153="zákl. přenesená",J153,0)</f>
        <v>0</v>
      </c>
      <c r="BH153" s="191">
        <f>IF(N153="sníž. přenesená",J153,0)</f>
        <v>0</v>
      </c>
      <c r="BI153" s="191">
        <f>IF(N153="nulová",J153,0)</f>
        <v>0</v>
      </c>
      <c r="BJ153" s="19" t="s">
        <v>83</v>
      </c>
      <c r="BK153" s="191">
        <f>ROUND(I153*H153,2)</f>
        <v>0</v>
      </c>
      <c r="BL153" s="19" t="s">
        <v>225</v>
      </c>
      <c r="BM153" s="190" t="s">
        <v>688</v>
      </c>
    </row>
    <row r="154" s="12" customFormat="1" ht="22.8" customHeight="1">
      <c r="A154" s="12"/>
      <c r="B154" s="165"/>
      <c r="C154" s="12"/>
      <c r="D154" s="166" t="s">
        <v>74</v>
      </c>
      <c r="E154" s="176" t="s">
        <v>910</v>
      </c>
      <c r="F154" s="176" t="s">
        <v>911</v>
      </c>
      <c r="G154" s="12"/>
      <c r="H154" s="12"/>
      <c r="I154" s="168"/>
      <c r="J154" s="177">
        <f>BK154</f>
        <v>0</v>
      </c>
      <c r="K154" s="12"/>
      <c r="L154" s="165"/>
      <c r="M154" s="170"/>
      <c r="N154" s="171"/>
      <c r="O154" s="171"/>
      <c r="P154" s="172">
        <f>SUM(P155:P158)</f>
        <v>0</v>
      </c>
      <c r="Q154" s="171"/>
      <c r="R154" s="172">
        <f>SUM(R155:R158)</f>
        <v>0.44550000000000001</v>
      </c>
      <c r="S154" s="171"/>
      <c r="T154" s="173">
        <f>SUM(T155:T158)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6" t="s">
        <v>85</v>
      </c>
      <c r="AT154" s="174" t="s">
        <v>74</v>
      </c>
      <c r="AU154" s="174" t="s">
        <v>83</v>
      </c>
      <c r="AY154" s="166" t="s">
        <v>141</v>
      </c>
      <c r="BK154" s="175">
        <f>SUM(BK155:BK158)</f>
        <v>0</v>
      </c>
    </row>
    <row r="155" s="2" customFormat="1" ht="21.75" customHeight="1">
      <c r="A155" s="38"/>
      <c r="B155" s="178"/>
      <c r="C155" s="179" t="s">
        <v>295</v>
      </c>
      <c r="D155" s="179" t="s">
        <v>143</v>
      </c>
      <c r="E155" s="180" t="s">
        <v>912</v>
      </c>
      <c r="F155" s="181" t="s">
        <v>913</v>
      </c>
      <c r="G155" s="182" t="s">
        <v>156</v>
      </c>
      <c r="H155" s="183">
        <v>300</v>
      </c>
      <c r="I155" s="184"/>
      <c r="J155" s="185">
        <f>ROUND(I155*H155,2)</f>
        <v>0</v>
      </c>
      <c r="K155" s="181" t="s">
        <v>147</v>
      </c>
      <c r="L155" s="39"/>
      <c r="M155" s="186" t="s">
        <v>3</v>
      </c>
      <c r="N155" s="187" t="s">
        <v>46</v>
      </c>
      <c r="O155" s="72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225</v>
      </c>
      <c r="AT155" s="190" t="s">
        <v>143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225</v>
      </c>
      <c r="BM155" s="190" t="s">
        <v>692</v>
      </c>
    </row>
    <row r="156" s="2" customFormat="1" ht="16.5" customHeight="1">
      <c r="A156" s="38"/>
      <c r="B156" s="178"/>
      <c r="C156" s="219" t="s">
        <v>299</v>
      </c>
      <c r="D156" s="219" t="s">
        <v>266</v>
      </c>
      <c r="E156" s="220" t="s">
        <v>914</v>
      </c>
      <c r="F156" s="221" t="s">
        <v>915</v>
      </c>
      <c r="G156" s="222" t="s">
        <v>156</v>
      </c>
      <c r="H156" s="223">
        <v>300</v>
      </c>
      <c r="I156" s="224"/>
      <c r="J156" s="225">
        <f>ROUND(I156*H156,2)</f>
        <v>0</v>
      </c>
      <c r="K156" s="221" t="s">
        <v>147</v>
      </c>
      <c r="L156" s="226"/>
      <c r="M156" s="227" t="s">
        <v>3</v>
      </c>
      <c r="N156" s="228" t="s">
        <v>46</v>
      </c>
      <c r="O156" s="72"/>
      <c r="P156" s="188">
        <f>O156*H156</f>
        <v>0</v>
      </c>
      <c r="Q156" s="188">
        <v>0.00012</v>
      </c>
      <c r="R156" s="188">
        <f>Q156*H156</f>
        <v>0.036000000000000004</v>
      </c>
      <c r="S156" s="188">
        <v>0</v>
      </c>
      <c r="T156" s="18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90" t="s">
        <v>299</v>
      </c>
      <c r="AT156" s="190" t="s">
        <v>266</v>
      </c>
      <c r="AU156" s="190" t="s">
        <v>85</v>
      </c>
      <c r="AY156" s="19" t="s">
        <v>141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19" t="s">
        <v>83</v>
      </c>
      <c r="BK156" s="191">
        <f>ROUND(I156*H156,2)</f>
        <v>0</v>
      </c>
      <c r="BL156" s="19" t="s">
        <v>225</v>
      </c>
      <c r="BM156" s="190" t="s">
        <v>697</v>
      </c>
    </row>
    <row r="157" s="2" customFormat="1" ht="21.75" customHeight="1">
      <c r="A157" s="38"/>
      <c r="B157" s="178"/>
      <c r="C157" s="179" t="s">
        <v>303</v>
      </c>
      <c r="D157" s="179" t="s">
        <v>143</v>
      </c>
      <c r="E157" s="180" t="s">
        <v>916</v>
      </c>
      <c r="F157" s="181" t="s">
        <v>917</v>
      </c>
      <c r="G157" s="182" t="s">
        <v>156</v>
      </c>
      <c r="H157" s="183">
        <v>650</v>
      </c>
      <c r="I157" s="184"/>
      <c r="J157" s="185">
        <f>ROUND(I157*H157,2)</f>
        <v>0</v>
      </c>
      <c r="K157" s="181" t="s">
        <v>147</v>
      </c>
      <c r="L157" s="39"/>
      <c r="M157" s="186" t="s">
        <v>3</v>
      </c>
      <c r="N157" s="187" t="s">
        <v>46</v>
      </c>
      <c r="O157" s="72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225</v>
      </c>
      <c r="AT157" s="190" t="s">
        <v>143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225</v>
      </c>
      <c r="BM157" s="190" t="s">
        <v>700</v>
      </c>
    </row>
    <row r="158" s="2" customFormat="1" ht="16.5" customHeight="1">
      <c r="A158" s="38"/>
      <c r="B158" s="178"/>
      <c r="C158" s="219" t="s">
        <v>309</v>
      </c>
      <c r="D158" s="219" t="s">
        <v>266</v>
      </c>
      <c r="E158" s="220" t="s">
        <v>918</v>
      </c>
      <c r="F158" s="221" t="s">
        <v>919</v>
      </c>
      <c r="G158" s="222" t="s">
        <v>156</v>
      </c>
      <c r="H158" s="223">
        <v>650</v>
      </c>
      <c r="I158" s="224"/>
      <c r="J158" s="225">
        <f>ROUND(I158*H158,2)</f>
        <v>0</v>
      </c>
      <c r="K158" s="221" t="s">
        <v>147</v>
      </c>
      <c r="L158" s="226"/>
      <c r="M158" s="227" t="s">
        <v>3</v>
      </c>
      <c r="N158" s="228" t="s">
        <v>46</v>
      </c>
      <c r="O158" s="72"/>
      <c r="P158" s="188">
        <f>O158*H158</f>
        <v>0</v>
      </c>
      <c r="Q158" s="188">
        <v>0.00063000000000000003</v>
      </c>
      <c r="R158" s="188">
        <f>Q158*H158</f>
        <v>0.40950000000000003</v>
      </c>
      <c r="S158" s="188">
        <v>0</v>
      </c>
      <c r="T158" s="18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90" t="s">
        <v>299</v>
      </c>
      <c r="AT158" s="190" t="s">
        <v>266</v>
      </c>
      <c r="AU158" s="190" t="s">
        <v>85</v>
      </c>
      <c r="AY158" s="19" t="s">
        <v>141</v>
      </c>
      <c r="BE158" s="191">
        <f>IF(N158="základní",J158,0)</f>
        <v>0</v>
      </c>
      <c r="BF158" s="191">
        <f>IF(N158="snížená",J158,0)</f>
        <v>0</v>
      </c>
      <c r="BG158" s="191">
        <f>IF(N158="zákl. přenesená",J158,0)</f>
        <v>0</v>
      </c>
      <c r="BH158" s="191">
        <f>IF(N158="sníž. přenesená",J158,0)</f>
        <v>0</v>
      </c>
      <c r="BI158" s="191">
        <f>IF(N158="nulová",J158,0)</f>
        <v>0</v>
      </c>
      <c r="BJ158" s="19" t="s">
        <v>83</v>
      </c>
      <c r="BK158" s="191">
        <f>ROUND(I158*H158,2)</f>
        <v>0</v>
      </c>
      <c r="BL158" s="19" t="s">
        <v>225</v>
      </c>
      <c r="BM158" s="190" t="s">
        <v>702</v>
      </c>
    </row>
    <row r="159" s="12" customFormat="1" ht="22.8" customHeight="1">
      <c r="A159" s="12"/>
      <c r="B159" s="165"/>
      <c r="C159" s="12"/>
      <c r="D159" s="166" t="s">
        <v>74</v>
      </c>
      <c r="E159" s="176" t="s">
        <v>920</v>
      </c>
      <c r="F159" s="176" t="s">
        <v>921</v>
      </c>
      <c r="G159" s="12"/>
      <c r="H159" s="12"/>
      <c r="I159" s="168"/>
      <c r="J159" s="177">
        <f>BK159</f>
        <v>0</v>
      </c>
      <c r="K159" s="12"/>
      <c r="L159" s="165"/>
      <c r="M159" s="170"/>
      <c r="N159" s="171"/>
      <c r="O159" s="171"/>
      <c r="P159" s="172">
        <f>SUM(P160:P162)</f>
        <v>0</v>
      </c>
      <c r="Q159" s="171"/>
      <c r="R159" s="172">
        <f>SUM(R160:R162)</f>
        <v>0</v>
      </c>
      <c r="S159" s="171"/>
      <c r="T159" s="173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6" t="s">
        <v>85</v>
      </c>
      <c r="AT159" s="174" t="s">
        <v>74</v>
      </c>
      <c r="AU159" s="174" t="s">
        <v>83</v>
      </c>
      <c r="AY159" s="166" t="s">
        <v>141</v>
      </c>
      <c r="BK159" s="175">
        <f>SUM(BK160:BK162)</f>
        <v>0</v>
      </c>
    </row>
    <row r="160" s="2" customFormat="1" ht="16.5" customHeight="1">
      <c r="A160" s="38"/>
      <c r="B160" s="178"/>
      <c r="C160" s="179" t="s">
        <v>313</v>
      </c>
      <c r="D160" s="179" t="s">
        <v>143</v>
      </c>
      <c r="E160" s="180" t="s">
        <v>922</v>
      </c>
      <c r="F160" s="181" t="s">
        <v>923</v>
      </c>
      <c r="G160" s="182" t="s">
        <v>281</v>
      </c>
      <c r="H160" s="183">
        <v>40</v>
      </c>
      <c r="I160" s="184"/>
      <c r="J160" s="185">
        <f>ROUND(I160*H160,2)</f>
        <v>0</v>
      </c>
      <c r="K160" s="181" t="s">
        <v>885</v>
      </c>
      <c r="L160" s="39"/>
      <c r="M160" s="186" t="s">
        <v>3</v>
      </c>
      <c r="N160" s="187" t="s">
        <v>46</v>
      </c>
      <c r="O160" s="72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90" t="s">
        <v>225</v>
      </c>
      <c r="AT160" s="190" t="s">
        <v>143</v>
      </c>
      <c r="AU160" s="190" t="s">
        <v>85</v>
      </c>
      <c r="AY160" s="19" t="s">
        <v>141</v>
      </c>
      <c r="BE160" s="191">
        <f>IF(N160="základní",J160,0)</f>
        <v>0</v>
      </c>
      <c r="BF160" s="191">
        <f>IF(N160="snížená",J160,0)</f>
        <v>0</v>
      </c>
      <c r="BG160" s="191">
        <f>IF(N160="zákl. přenesená",J160,0)</f>
        <v>0</v>
      </c>
      <c r="BH160" s="191">
        <f>IF(N160="sníž. přenesená",J160,0)</f>
        <v>0</v>
      </c>
      <c r="BI160" s="191">
        <f>IF(N160="nulová",J160,0)</f>
        <v>0</v>
      </c>
      <c r="BJ160" s="19" t="s">
        <v>83</v>
      </c>
      <c r="BK160" s="191">
        <f>ROUND(I160*H160,2)</f>
        <v>0</v>
      </c>
      <c r="BL160" s="19" t="s">
        <v>225</v>
      </c>
      <c r="BM160" s="190" t="s">
        <v>705</v>
      </c>
    </row>
    <row r="161" s="2" customFormat="1" ht="21.75" customHeight="1">
      <c r="A161" s="38"/>
      <c r="B161" s="178"/>
      <c r="C161" s="179" t="s">
        <v>317</v>
      </c>
      <c r="D161" s="179" t="s">
        <v>143</v>
      </c>
      <c r="E161" s="180" t="s">
        <v>924</v>
      </c>
      <c r="F161" s="181" t="s">
        <v>925</v>
      </c>
      <c r="G161" s="182" t="s">
        <v>281</v>
      </c>
      <c r="H161" s="183">
        <v>120</v>
      </c>
      <c r="I161" s="184"/>
      <c r="J161" s="185">
        <f>ROUND(I161*H161,2)</f>
        <v>0</v>
      </c>
      <c r="K161" s="181" t="s">
        <v>147</v>
      </c>
      <c r="L161" s="39"/>
      <c r="M161" s="186" t="s">
        <v>3</v>
      </c>
      <c r="N161" s="187" t="s">
        <v>46</v>
      </c>
      <c r="O161" s="72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0" t="s">
        <v>225</v>
      </c>
      <c r="AT161" s="190" t="s">
        <v>143</v>
      </c>
      <c r="AU161" s="190" t="s">
        <v>85</v>
      </c>
      <c r="AY161" s="19" t="s">
        <v>141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9" t="s">
        <v>83</v>
      </c>
      <c r="BK161" s="191">
        <f>ROUND(I161*H161,2)</f>
        <v>0</v>
      </c>
      <c r="BL161" s="19" t="s">
        <v>225</v>
      </c>
      <c r="BM161" s="190" t="s">
        <v>708</v>
      </c>
    </row>
    <row r="162" s="2" customFormat="1" ht="16.5" customHeight="1">
      <c r="A162" s="38"/>
      <c r="B162" s="178"/>
      <c r="C162" s="179" t="s">
        <v>323</v>
      </c>
      <c r="D162" s="179" t="s">
        <v>143</v>
      </c>
      <c r="E162" s="180" t="s">
        <v>926</v>
      </c>
      <c r="F162" s="181" t="s">
        <v>927</v>
      </c>
      <c r="G162" s="182" t="s">
        <v>281</v>
      </c>
      <c r="H162" s="183">
        <v>200</v>
      </c>
      <c r="I162" s="184"/>
      <c r="J162" s="185">
        <f>ROUND(I162*H162,2)</f>
        <v>0</v>
      </c>
      <c r="K162" s="181" t="s">
        <v>147</v>
      </c>
      <c r="L162" s="39"/>
      <c r="M162" s="186" t="s">
        <v>3</v>
      </c>
      <c r="N162" s="187" t="s">
        <v>46</v>
      </c>
      <c r="O162" s="72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90" t="s">
        <v>225</v>
      </c>
      <c r="AT162" s="190" t="s">
        <v>143</v>
      </c>
      <c r="AU162" s="190" t="s">
        <v>85</v>
      </c>
      <c r="AY162" s="19" t="s">
        <v>141</v>
      </c>
      <c r="BE162" s="191">
        <f>IF(N162="základní",J162,0)</f>
        <v>0</v>
      </c>
      <c r="BF162" s="191">
        <f>IF(N162="snížená",J162,0)</f>
        <v>0</v>
      </c>
      <c r="BG162" s="191">
        <f>IF(N162="zákl. přenesená",J162,0)</f>
        <v>0</v>
      </c>
      <c r="BH162" s="191">
        <f>IF(N162="sníž. přenesená",J162,0)</f>
        <v>0</v>
      </c>
      <c r="BI162" s="191">
        <f>IF(N162="nulová",J162,0)</f>
        <v>0</v>
      </c>
      <c r="BJ162" s="19" t="s">
        <v>83</v>
      </c>
      <c r="BK162" s="191">
        <f>ROUND(I162*H162,2)</f>
        <v>0</v>
      </c>
      <c r="BL162" s="19" t="s">
        <v>225</v>
      </c>
      <c r="BM162" s="190" t="s">
        <v>711</v>
      </c>
    </row>
    <row r="163" s="12" customFormat="1" ht="22.8" customHeight="1">
      <c r="A163" s="12"/>
      <c r="B163" s="165"/>
      <c r="C163" s="12"/>
      <c r="D163" s="166" t="s">
        <v>74</v>
      </c>
      <c r="E163" s="176" t="s">
        <v>928</v>
      </c>
      <c r="F163" s="176" t="s">
        <v>929</v>
      </c>
      <c r="G163" s="12"/>
      <c r="H163" s="12"/>
      <c r="I163" s="168"/>
      <c r="J163" s="177">
        <f>BK163</f>
        <v>0</v>
      </c>
      <c r="K163" s="12"/>
      <c r="L163" s="165"/>
      <c r="M163" s="170"/>
      <c r="N163" s="171"/>
      <c r="O163" s="171"/>
      <c r="P163" s="172">
        <f>SUM(P164:P170)</f>
        <v>0</v>
      </c>
      <c r="Q163" s="171"/>
      <c r="R163" s="172">
        <f>SUM(R164:R170)</f>
        <v>1.8399999999999999</v>
      </c>
      <c r="S163" s="171"/>
      <c r="T163" s="173">
        <f>SUM(T164:T170)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66" t="s">
        <v>85</v>
      </c>
      <c r="AT163" s="174" t="s">
        <v>74</v>
      </c>
      <c r="AU163" s="174" t="s">
        <v>83</v>
      </c>
      <c r="AY163" s="166" t="s">
        <v>141</v>
      </c>
      <c r="BK163" s="175">
        <f>SUM(BK164:BK170)</f>
        <v>0</v>
      </c>
    </row>
    <row r="164" s="2" customFormat="1" ht="16.5" customHeight="1">
      <c r="A164" s="38"/>
      <c r="B164" s="178"/>
      <c r="C164" s="179" t="s">
        <v>327</v>
      </c>
      <c r="D164" s="179" t="s">
        <v>143</v>
      </c>
      <c r="E164" s="180" t="s">
        <v>930</v>
      </c>
      <c r="F164" s="181" t="s">
        <v>931</v>
      </c>
      <c r="G164" s="182" t="s">
        <v>281</v>
      </c>
      <c r="H164" s="183">
        <v>20</v>
      </c>
      <c r="I164" s="184"/>
      <c r="J164" s="185">
        <f>ROUND(I164*H164,2)</f>
        <v>0</v>
      </c>
      <c r="K164" s="181" t="s">
        <v>147</v>
      </c>
      <c r="L164" s="39"/>
      <c r="M164" s="186" t="s">
        <v>3</v>
      </c>
      <c r="N164" s="187" t="s">
        <v>46</v>
      </c>
      <c r="O164" s="72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90" t="s">
        <v>225</v>
      </c>
      <c r="AT164" s="190" t="s">
        <v>143</v>
      </c>
      <c r="AU164" s="190" t="s">
        <v>85</v>
      </c>
      <c r="AY164" s="19" t="s">
        <v>141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19" t="s">
        <v>83</v>
      </c>
      <c r="BK164" s="191">
        <f>ROUND(I164*H164,2)</f>
        <v>0</v>
      </c>
      <c r="BL164" s="19" t="s">
        <v>225</v>
      </c>
      <c r="BM164" s="190" t="s">
        <v>714</v>
      </c>
    </row>
    <row r="165" s="2" customFormat="1" ht="16.5" customHeight="1">
      <c r="A165" s="38"/>
      <c r="B165" s="178"/>
      <c r="C165" s="219" t="s">
        <v>331</v>
      </c>
      <c r="D165" s="219" t="s">
        <v>266</v>
      </c>
      <c r="E165" s="220" t="s">
        <v>932</v>
      </c>
      <c r="F165" s="221" t="s">
        <v>933</v>
      </c>
      <c r="G165" s="222" t="s">
        <v>281</v>
      </c>
      <c r="H165" s="223">
        <v>17</v>
      </c>
      <c r="I165" s="224"/>
      <c r="J165" s="225">
        <f>ROUND(I165*H165,2)</f>
        <v>0</v>
      </c>
      <c r="K165" s="221" t="s">
        <v>3</v>
      </c>
      <c r="L165" s="226"/>
      <c r="M165" s="227" t="s">
        <v>3</v>
      </c>
      <c r="N165" s="228" t="s">
        <v>46</v>
      </c>
      <c r="O165" s="72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0" t="s">
        <v>299</v>
      </c>
      <c r="AT165" s="190" t="s">
        <v>266</v>
      </c>
      <c r="AU165" s="190" t="s">
        <v>85</v>
      </c>
      <c r="AY165" s="19" t="s">
        <v>141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9" t="s">
        <v>83</v>
      </c>
      <c r="BK165" s="191">
        <f>ROUND(I165*H165,2)</f>
        <v>0</v>
      </c>
      <c r="BL165" s="19" t="s">
        <v>225</v>
      </c>
      <c r="BM165" s="190" t="s">
        <v>717</v>
      </c>
    </row>
    <row r="166" s="2" customFormat="1" ht="16.5" customHeight="1">
      <c r="A166" s="38"/>
      <c r="B166" s="178"/>
      <c r="C166" s="219" t="s">
        <v>335</v>
      </c>
      <c r="D166" s="219" t="s">
        <v>266</v>
      </c>
      <c r="E166" s="220" t="s">
        <v>934</v>
      </c>
      <c r="F166" s="221" t="s">
        <v>935</v>
      </c>
      <c r="G166" s="222" t="s">
        <v>281</v>
      </c>
      <c r="H166" s="223">
        <v>3</v>
      </c>
      <c r="I166" s="224"/>
      <c r="J166" s="225">
        <f>ROUND(I166*H166,2)</f>
        <v>0</v>
      </c>
      <c r="K166" s="221" t="s">
        <v>3</v>
      </c>
      <c r="L166" s="226"/>
      <c r="M166" s="227" t="s">
        <v>3</v>
      </c>
      <c r="N166" s="228" t="s">
        <v>46</v>
      </c>
      <c r="O166" s="72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90" t="s">
        <v>299</v>
      </c>
      <c r="AT166" s="190" t="s">
        <v>266</v>
      </c>
      <c r="AU166" s="190" t="s">
        <v>85</v>
      </c>
      <c r="AY166" s="19" t="s">
        <v>141</v>
      </c>
      <c r="BE166" s="191">
        <f>IF(N166="základní",J166,0)</f>
        <v>0</v>
      </c>
      <c r="BF166" s="191">
        <f>IF(N166="snížená",J166,0)</f>
        <v>0</v>
      </c>
      <c r="BG166" s="191">
        <f>IF(N166="zákl. přenesená",J166,0)</f>
        <v>0</v>
      </c>
      <c r="BH166" s="191">
        <f>IF(N166="sníž. přenesená",J166,0)</f>
        <v>0</v>
      </c>
      <c r="BI166" s="191">
        <f>IF(N166="nulová",J166,0)</f>
        <v>0</v>
      </c>
      <c r="BJ166" s="19" t="s">
        <v>83</v>
      </c>
      <c r="BK166" s="191">
        <f>ROUND(I166*H166,2)</f>
        <v>0</v>
      </c>
      <c r="BL166" s="19" t="s">
        <v>225</v>
      </c>
      <c r="BM166" s="190" t="s">
        <v>720</v>
      </c>
    </row>
    <row r="167" s="2" customFormat="1" ht="16.5" customHeight="1">
      <c r="A167" s="38"/>
      <c r="B167" s="178"/>
      <c r="C167" s="179" t="s">
        <v>339</v>
      </c>
      <c r="D167" s="179" t="s">
        <v>143</v>
      </c>
      <c r="E167" s="180" t="s">
        <v>936</v>
      </c>
      <c r="F167" s="181" t="s">
        <v>937</v>
      </c>
      <c r="G167" s="182" t="s">
        <v>281</v>
      </c>
      <c r="H167" s="183">
        <v>20</v>
      </c>
      <c r="I167" s="184"/>
      <c r="J167" s="185">
        <f>ROUND(I167*H167,2)</f>
        <v>0</v>
      </c>
      <c r="K167" s="181" t="s">
        <v>147</v>
      </c>
      <c r="L167" s="39"/>
      <c r="M167" s="186" t="s">
        <v>3</v>
      </c>
      <c r="N167" s="187" t="s">
        <v>46</v>
      </c>
      <c r="O167" s="72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0" t="s">
        <v>225</v>
      </c>
      <c r="AT167" s="190" t="s">
        <v>143</v>
      </c>
      <c r="AU167" s="190" t="s">
        <v>85</v>
      </c>
      <c r="AY167" s="19" t="s">
        <v>141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9" t="s">
        <v>83</v>
      </c>
      <c r="BK167" s="191">
        <f>ROUND(I167*H167,2)</f>
        <v>0</v>
      </c>
      <c r="BL167" s="19" t="s">
        <v>225</v>
      </c>
      <c r="BM167" s="190" t="s">
        <v>724</v>
      </c>
    </row>
    <row r="168" s="2" customFormat="1" ht="16.5" customHeight="1">
      <c r="A168" s="38"/>
      <c r="B168" s="178"/>
      <c r="C168" s="219" t="s">
        <v>345</v>
      </c>
      <c r="D168" s="219" t="s">
        <v>266</v>
      </c>
      <c r="E168" s="220" t="s">
        <v>938</v>
      </c>
      <c r="F168" s="221" t="s">
        <v>939</v>
      </c>
      <c r="G168" s="222" t="s">
        <v>281</v>
      </c>
      <c r="H168" s="223">
        <v>20</v>
      </c>
      <c r="I168" s="224"/>
      <c r="J168" s="225">
        <f>ROUND(I168*H168,2)</f>
        <v>0</v>
      </c>
      <c r="K168" s="221" t="s">
        <v>147</v>
      </c>
      <c r="L168" s="226"/>
      <c r="M168" s="227" t="s">
        <v>3</v>
      </c>
      <c r="N168" s="228" t="s">
        <v>46</v>
      </c>
      <c r="O168" s="72"/>
      <c r="P168" s="188">
        <f>O168*H168</f>
        <v>0</v>
      </c>
      <c r="Q168" s="188">
        <v>0.091999999999999998</v>
      </c>
      <c r="R168" s="188">
        <f>Q168*H168</f>
        <v>1.8399999999999999</v>
      </c>
      <c r="S168" s="188">
        <v>0</v>
      </c>
      <c r="T168" s="18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90" t="s">
        <v>299</v>
      </c>
      <c r="AT168" s="190" t="s">
        <v>266</v>
      </c>
      <c r="AU168" s="190" t="s">
        <v>85</v>
      </c>
      <c r="AY168" s="19" t="s">
        <v>141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19" t="s">
        <v>83</v>
      </c>
      <c r="BK168" s="191">
        <f>ROUND(I168*H168,2)</f>
        <v>0</v>
      </c>
      <c r="BL168" s="19" t="s">
        <v>225</v>
      </c>
      <c r="BM168" s="190" t="s">
        <v>727</v>
      </c>
    </row>
    <row r="169" s="2" customFormat="1" ht="16.5" customHeight="1">
      <c r="A169" s="38"/>
      <c r="B169" s="178"/>
      <c r="C169" s="179" t="s">
        <v>349</v>
      </c>
      <c r="D169" s="179" t="s">
        <v>143</v>
      </c>
      <c r="E169" s="180" t="s">
        <v>940</v>
      </c>
      <c r="F169" s="181" t="s">
        <v>941</v>
      </c>
      <c r="G169" s="182" t="s">
        <v>281</v>
      </c>
      <c r="H169" s="183">
        <v>20</v>
      </c>
      <c r="I169" s="184"/>
      <c r="J169" s="185">
        <f>ROUND(I169*H169,2)</f>
        <v>0</v>
      </c>
      <c r="K169" s="181" t="s">
        <v>147</v>
      </c>
      <c r="L169" s="39"/>
      <c r="M169" s="186" t="s">
        <v>3</v>
      </c>
      <c r="N169" s="187" t="s">
        <v>46</v>
      </c>
      <c r="O169" s="72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90" t="s">
        <v>225</v>
      </c>
      <c r="AT169" s="190" t="s">
        <v>143</v>
      </c>
      <c r="AU169" s="190" t="s">
        <v>85</v>
      </c>
      <c r="AY169" s="19" t="s">
        <v>141</v>
      </c>
      <c r="BE169" s="191">
        <f>IF(N169="základní",J169,0)</f>
        <v>0</v>
      </c>
      <c r="BF169" s="191">
        <f>IF(N169="snížená",J169,0)</f>
        <v>0</v>
      </c>
      <c r="BG169" s="191">
        <f>IF(N169="zákl. přenesená",J169,0)</f>
        <v>0</v>
      </c>
      <c r="BH169" s="191">
        <f>IF(N169="sníž. přenesená",J169,0)</f>
        <v>0</v>
      </c>
      <c r="BI169" s="191">
        <f>IF(N169="nulová",J169,0)</f>
        <v>0</v>
      </c>
      <c r="BJ169" s="19" t="s">
        <v>83</v>
      </c>
      <c r="BK169" s="191">
        <f>ROUND(I169*H169,2)</f>
        <v>0</v>
      </c>
      <c r="BL169" s="19" t="s">
        <v>225</v>
      </c>
      <c r="BM169" s="190" t="s">
        <v>730</v>
      </c>
    </row>
    <row r="170" s="2" customFormat="1" ht="16.5" customHeight="1">
      <c r="A170" s="38"/>
      <c r="B170" s="178"/>
      <c r="C170" s="219" t="s">
        <v>353</v>
      </c>
      <c r="D170" s="219" t="s">
        <v>266</v>
      </c>
      <c r="E170" s="220" t="s">
        <v>942</v>
      </c>
      <c r="F170" s="221" t="s">
        <v>943</v>
      </c>
      <c r="G170" s="222" t="s">
        <v>281</v>
      </c>
      <c r="H170" s="223">
        <v>20</v>
      </c>
      <c r="I170" s="224"/>
      <c r="J170" s="225">
        <f>ROUND(I170*H170,2)</f>
        <v>0</v>
      </c>
      <c r="K170" s="221" t="s">
        <v>885</v>
      </c>
      <c r="L170" s="226"/>
      <c r="M170" s="227" t="s">
        <v>3</v>
      </c>
      <c r="N170" s="228" t="s">
        <v>46</v>
      </c>
      <c r="O170" s="72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90" t="s">
        <v>299</v>
      </c>
      <c r="AT170" s="190" t="s">
        <v>266</v>
      </c>
      <c r="AU170" s="190" t="s">
        <v>85</v>
      </c>
      <c r="AY170" s="19" t="s">
        <v>141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9" t="s">
        <v>83</v>
      </c>
      <c r="BK170" s="191">
        <f>ROUND(I170*H170,2)</f>
        <v>0</v>
      </c>
      <c r="BL170" s="19" t="s">
        <v>225</v>
      </c>
      <c r="BM170" s="190" t="s">
        <v>733</v>
      </c>
    </row>
    <row r="171" s="12" customFormat="1" ht="25.92" customHeight="1">
      <c r="A171" s="12"/>
      <c r="B171" s="165"/>
      <c r="C171" s="12"/>
      <c r="D171" s="166" t="s">
        <v>74</v>
      </c>
      <c r="E171" s="167" t="s">
        <v>266</v>
      </c>
      <c r="F171" s="167" t="s">
        <v>944</v>
      </c>
      <c r="G171" s="12"/>
      <c r="H171" s="12"/>
      <c r="I171" s="168"/>
      <c r="J171" s="169">
        <f>BK171</f>
        <v>0</v>
      </c>
      <c r="K171" s="12"/>
      <c r="L171" s="165"/>
      <c r="M171" s="170"/>
      <c r="N171" s="171"/>
      <c r="O171" s="171"/>
      <c r="P171" s="172">
        <f>P172+P176</f>
        <v>0</v>
      </c>
      <c r="Q171" s="171"/>
      <c r="R171" s="172">
        <f>R172+R176</f>
        <v>0</v>
      </c>
      <c r="S171" s="171"/>
      <c r="T171" s="173">
        <f>T172+T176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6" t="s">
        <v>158</v>
      </c>
      <c r="AT171" s="174" t="s">
        <v>74</v>
      </c>
      <c r="AU171" s="174" t="s">
        <v>75</v>
      </c>
      <c r="AY171" s="166" t="s">
        <v>141</v>
      </c>
      <c r="BK171" s="175">
        <f>BK172+BK176</f>
        <v>0</v>
      </c>
    </row>
    <row r="172" s="12" customFormat="1" ht="22.8" customHeight="1">
      <c r="A172" s="12"/>
      <c r="B172" s="165"/>
      <c r="C172" s="12"/>
      <c r="D172" s="166" t="s">
        <v>74</v>
      </c>
      <c r="E172" s="176" t="s">
        <v>945</v>
      </c>
      <c r="F172" s="176" t="s">
        <v>946</v>
      </c>
      <c r="G172" s="12"/>
      <c r="H172" s="12"/>
      <c r="I172" s="168"/>
      <c r="J172" s="177">
        <f>BK172</f>
        <v>0</v>
      </c>
      <c r="K172" s="12"/>
      <c r="L172" s="165"/>
      <c r="M172" s="170"/>
      <c r="N172" s="171"/>
      <c r="O172" s="171"/>
      <c r="P172" s="172">
        <f>SUM(P173:P175)</f>
        <v>0</v>
      </c>
      <c r="Q172" s="171"/>
      <c r="R172" s="172">
        <f>SUM(R173:R175)</f>
        <v>0</v>
      </c>
      <c r="S172" s="171"/>
      <c r="T172" s="173">
        <f>SUM(T173:T175)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66" t="s">
        <v>158</v>
      </c>
      <c r="AT172" s="174" t="s">
        <v>74</v>
      </c>
      <c r="AU172" s="174" t="s">
        <v>83</v>
      </c>
      <c r="AY172" s="166" t="s">
        <v>141</v>
      </c>
      <c r="BK172" s="175">
        <f>SUM(BK173:BK175)</f>
        <v>0</v>
      </c>
    </row>
    <row r="173" s="2" customFormat="1" ht="16.5" customHeight="1">
      <c r="A173" s="38"/>
      <c r="B173" s="178"/>
      <c r="C173" s="179" t="s">
        <v>361</v>
      </c>
      <c r="D173" s="179" t="s">
        <v>143</v>
      </c>
      <c r="E173" s="180" t="s">
        <v>947</v>
      </c>
      <c r="F173" s="181" t="s">
        <v>948</v>
      </c>
      <c r="G173" s="182" t="s">
        <v>281</v>
      </c>
      <c r="H173" s="183">
        <v>20</v>
      </c>
      <c r="I173" s="184"/>
      <c r="J173" s="185">
        <f>ROUND(I173*H173,2)</f>
        <v>0</v>
      </c>
      <c r="K173" s="181" t="s">
        <v>3</v>
      </c>
      <c r="L173" s="39"/>
      <c r="M173" s="186" t="s">
        <v>3</v>
      </c>
      <c r="N173" s="187" t="s">
        <v>46</v>
      </c>
      <c r="O173" s="72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90" t="s">
        <v>697</v>
      </c>
      <c r="AT173" s="190" t="s">
        <v>143</v>
      </c>
      <c r="AU173" s="190" t="s">
        <v>85</v>
      </c>
      <c r="AY173" s="19" t="s">
        <v>141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19" t="s">
        <v>83</v>
      </c>
      <c r="BK173" s="191">
        <f>ROUND(I173*H173,2)</f>
        <v>0</v>
      </c>
      <c r="BL173" s="19" t="s">
        <v>697</v>
      </c>
      <c r="BM173" s="190" t="s">
        <v>736</v>
      </c>
    </row>
    <row r="174" s="2" customFormat="1" ht="16.5" customHeight="1">
      <c r="A174" s="38"/>
      <c r="B174" s="178"/>
      <c r="C174" s="179" t="s">
        <v>365</v>
      </c>
      <c r="D174" s="179" t="s">
        <v>143</v>
      </c>
      <c r="E174" s="180" t="s">
        <v>949</v>
      </c>
      <c r="F174" s="181" t="s">
        <v>950</v>
      </c>
      <c r="G174" s="182" t="s">
        <v>951</v>
      </c>
      <c r="H174" s="183">
        <v>1</v>
      </c>
      <c r="I174" s="184"/>
      <c r="J174" s="185">
        <f>ROUND(I174*H174,2)</f>
        <v>0</v>
      </c>
      <c r="K174" s="181" t="s">
        <v>3</v>
      </c>
      <c r="L174" s="39"/>
      <c r="M174" s="186" t="s">
        <v>3</v>
      </c>
      <c r="N174" s="187" t="s">
        <v>46</v>
      </c>
      <c r="O174" s="72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90" t="s">
        <v>697</v>
      </c>
      <c r="AT174" s="190" t="s">
        <v>143</v>
      </c>
      <c r="AU174" s="190" t="s">
        <v>85</v>
      </c>
      <c r="AY174" s="19" t="s">
        <v>141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19" t="s">
        <v>83</v>
      </c>
      <c r="BK174" s="191">
        <f>ROUND(I174*H174,2)</f>
        <v>0</v>
      </c>
      <c r="BL174" s="19" t="s">
        <v>697</v>
      </c>
      <c r="BM174" s="190" t="s">
        <v>739</v>
      </c>
    </row>
    <row r="175" s="2" customFormat="1">
      <c r="A175" s="38"/>
      <c r="B175" s="39"/>
      <c r="C175" s="38"/>
      <c r="D175" s="193" t="s">
        <v>166</v>
      </c>
      <c r="E175" s="38"/>
      <c r="F175" s="216" t="s">
        <v>952</v>
      </c>
      <c r="G175" s="38"/>
      <c r="H175" s="38"/>
      <c r="I175" s="118"/>
      <c r="J175" s="38"/>
      <c r="K175" s="38"/>
      <c r="L175" s="39"/>
      <c r="M175" s="217"/>
      <c r="N175" s="218"/>
      <c r="O175" s="72"/>
      <c r="P175" s="72"/>
      <c r="Q175" s="72"/>
      <c r="R175" s="72"/>
      <c r="S175" s="72"/>
      <c r="T175" s="73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9" t="s">
        <v>166</v>
      </c>
      <c r="AU175" s="19" t="s">
        <v>85</v>
      </c>
    </row>
    <row r="176" s="12" customFormat="1" ht="22.8" customHeight="1">
      <c r="A176" s="12"/>
      <c r="B176" s="165"/>
      <c r="C176" s="12"/>
      <c r="D176" s="166" t="s">
        <v>74</v>
      </c>
      <c r="E176" s="176" t="s">
        <v>953</v>
      </c>
      <c r="F176" s="176" t="s">
        <v>954</v>
      </c>
      <c r="G176" s="12"/>
      <c r="H176" s="12"/>
      <c r="I176" s="168"/>
      <c r="J176" s="177">
        <f>BK176</f>
        <v>0</v>
      </c>
      <c r="K176" s="12"/>
      <c r="L176" s="165"/>
      <c r="M176" s="170"/>
      <c r="N176" s="171"/>
      <c r="O176" s="171"/>
      <c r="P176" s="172">
        <f>SUM(P177:P178)</f>
        <v>0</v>
      </c>
      <c r="Q176" s="171"/>
      <c r="R176" s="172">
        <f>SUM(R177:R178)</f>
        <v>0</v>
      </c>
      <c r="S176" s="171"/>
      <c r="T176" s="173">
        <f>SUM(T177:T178)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6" t="s">
        <v>158</v>
      </c>
      <c r="AT176" s="174" t="s">
        <v>74</v>
      </c>
      <c r="AU176" s="174" t="s">
        <v>83</v>
      </c>
      <c r="AY176" s="166" t="s">
        <v>141</v>
      </c>
      <c r="BK176" s="175">
        <f>SUM(BK177:BK178)</f>
        <v>0</v>
      </c>
    </row>
    <row r="177" s="2" customFormat="1" ht="21.75" customHeight="1">
      <c r="A177" s="38"/>
      <c r="B177" s="178"/>
      <c r="C177" s="179" t="s">
        <v>372</v>
      </c>
      <c r="D177" s="179" t="s">
        <v>143</v>
      </c>
      <c r="E177" s="180" t="s">
        <v>955</v>
      </c>
      <c r="F177" s="181" t="s">
        <v>956</v>
      </c>
      <c r="G177" s="182" t="s">
        <v>281</v>
      </c>
      <c r="H177" s="183">
        <v>20</v>
      </c>
      <c r="I177" s="184"/>
      <c r="J177" s="185">
        <f>ROUND(I177*H177,2)</f>
        <v>0</v>
      </c>
      <c r="K177" s="181" t="s">
        <v>3</v>
      </c>
      <c r="L177" s="39"/>
      <c r="M177" s="186" t="s">
        <v>3</v>
      </c>
      <c r="N177" s="187" t="s">
        <v>46</v>
      </c>
      <c r="O177" s="72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90" t="s">
        <v>697</v>
      </c>
      <c r="AT177" s="190" t="s">
        <v>143</v>
      </c>
      <c r="AU177" s="190" t="s">
        <v>85</v>
      </c>
      <c r="AY177" s="19" t="s">
        <v>141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19" t="s">
        <v>83</v>
      </c>
      <c r="BK177" s="191">
        <f>ROUND(I177*H177,2)</f>
        <v>0</v>
      </c>
      <c r="BL177" s="19" t="s">
        <v>697</v>
      </c>
      <c r="BM177" s="190" t="s">
        <v>742</v>
      </c>
    </row>
    <row r="178" s="2" customFormat="1" ht="16.5" customHeight="1">
      <c r="A178" s="38"/>
      <c r="B178" s="178"/>
      <c r="C178" s="179" t="s">
        <v>493</v>
      </c>
      <c r="D178" s="179" t="s">
        <v>143</v>
      </c>
      <c r="E178" s="180" t="s">
        <v>957</v>
      </c>
      <c r="F178" s="181" t="s">
        <v>958</v>
      </c>
      <c r="G178" s="182" t="s">
        <v>609</v>
      </c>
      <c r="H178" s="183">
        <v>10</v>
      </c>
      <c r="I178" s="184"/>
      <c r="J178" s="185">
        <f>ROUND(I178*H178,2)</f>
        <v>0</v>
      </c>
      <c r="K178" s="181" t="s">
        <v>3</v>
      </c>
      <c r="L178" s="39"/>
      <c r="M178" s="186" t="s">
        <v>3</v>
      </c>
      <c r="N178" s="187" t="s">
        <v>46</v>
      </c>
      <c r="O178" s="72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90" t="s">
        <v>697</v>
      </c>
      <c r="AT178" s="190" t="s">
        <v>143</v>
      </c>
      <c r="AU178" s="190" t="s">
        <v>85</v>
      </c>
      <c r="AY178" s="19" t="s">
        <v>141</v>
      </c>
      <c r="BE178" s="191">
        <f>IF(N178="základní",J178,0)</f>
        <v>0</v>
      </c>
      <c r="BF178" s="191">
        <f>IF(N178="snížená",J178,0)</f>
        <v>0</v>
      </c>
      <c r="BG178" s="191">
        <f>IF(N178="zákl. přenesená",J178,0)</f>
        <v>0</v>
      </c>
      <c r="BH178" s="191">
        <f>IF(N178="sníž. přenesená",J178,0)</f>
        <v>0</v>
      </c>
      <c r="BI178" s="191">
        <f>IF(N178="nulová",J178,0)</f>
        <v>0</v>
      </c>
      <c r="BJ178" s="19" t="s">
        <v>83</v>
      </c>
      <c r="BK178" s="191">
        <f>ROUND(I178*H178,2)</f>
        <v>0</v>
      </c>
      <c r="BL178" s="19" t="s">
        <v>697</v>
      </c>
      <c r="BM178" s="190" t="s">
        <v>745</v>
      </c>
    </row>
    <row r="179" s="12" customFormat="1" ht="25.92" customHeight="1">
      <c r="A179" s="12"/>
      <c r="B179" s="165"/>
      <c r="C179" s="12"/>
      <c r="D179" s="166" t="s">
        <v>74</v>
      </c>
      <c r="E179" s="167" t="s">
        <v>104</v>
      </c>
      <c r="F179" s="167" t="s">
        <v>369</v>
      </c>
      <c r="G179" s="12"/>
      <c r="H179" s="12"/>
      <c r="I179" s="168"/>
      <c r="J179" s="169">
        <f>BK179</f>
        <v>0</v>
      </c>
      <c r="K179" s="12"/>
      <c r="L179" s="165"/>
      <c r="M179" s="170"/>
      <c r="N179" s="171"/>
      <c r="O179" s="171"/>
      <c r="P179" s="172">
        <f>P180</f>
        <v>0</v>
      </c>
      <c r="Q179" s="171"/>
      <c r="R179" s="172">
        <f>R180</f>
        <v>0</v>
      </c>
      <c r="S179" s="171"/>
      <c r="T179" s="173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6" t="s">
        <v>172</v>
      </c>
      <c r="AT179" s="174" t="s">
        <v>74</v>
      </c>
      <c r="AU179" s="174" t="s">
        <v>75</v>
      </c>
      <c r="AY179" s="166" t="s">
        <v>141</v>
      </c>
      <c r="BK179" s="175">
        <f>BK180</f>
        <v>0</v>
      </c>
    </row>
    <row r="180" s="12" customFormat="1" ht="22.8" customHeight="1">
      <c r="A180" s="12"/>
      <c r="B180" s="165"/>
      <c r="C180" s="12"/>
      <c r="D180" s="166" t="s">
        <v>74</v>
      </c>
      <c r="E180" s="176" t="s">
        <v>959</v>
      </c>
      <c r="F180" s="176" t="s">
        <v>960</v>
      </c>
      <c r="G180" s="12"/>
      <c r="H180" s="12"/>
      <c r="I180" s="168"/>
      <c r="J180" s="177">
        <f>BK180</f>
        <v>0</v>
      </c>
      <c r="K180" s="12"/>
      <c r="L180" s="165"/>
      <c r="M180" s="170"/>
      <c r="N180" s="171"/>
      <c r="O180" s="171"/>
      <c r="P180" s="172">
        <f>P181</f>
        <v>0</v>
      </c>
      <c r="Q180" s="171"/>
      <c r="R180" s="172">
        <f>R181</f>
        <v>0</v>
      </c>
      <c r="S180" s="171"/>
      <c r="T180" s="173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6" t="s">
        <v>172</v>
      </c>
      <c r="AT180" s="174" t="s">
        <v>74</v>
      </c>
      <c r="AU180" s="174" t="s">
        <v>83</v>
      </c>
      <c r="AY180" s="166" t="s">
        <v>141</v>
      </c>
      <c r="BK180" s="175">
        <f>BK181</f>
        <v>0</v>
      </c>
    </row>
    <row r="181" s="2" customFormat="1" ht="21.75" customHeight="1">
      <c r="A181" s="38"/>
      <c r="B181" s="178"/>
      <c r="C181" s="179" t="s">
        <v>747</v>
      </c>
      <c r="D181" s="179" t="s">
        <v>143</v>
      </c>
      <c r="E181" s="180" t="s">
        <v>961</v>
      </c>
      <c r="F181" s="181" t="s">
        <v>962</v>
      </c>
      <c r="G181" s="182" t="s">
        <v>678</v>
      </c>
      <c r="H181" s="183">
        <v>1</v>
      </c>
      <c r="I181" s="184"/>
      <c r="J181" s="185">
        <f>ROUND(I181*H181,2)</f>
        <v>0</v>
      </c>
      <c r="K181" s="181" t="s">
        <v>666</v>
      </c>
      <c r="L181" s="39"/>
      <c r="M181" s="233" t="s">
        <v>3</v>
      </c>
      <c r="N181" s="234" t="s">
        <v>46</v>
      </c>
      <c r="O181" s="231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90" t="s">
        <v>148</v>
      </c>
      <c r="AT181" s="190" t="s">
        <v>143</v>
      </c>
      <c r="AU181" s="190" t="s">
        <v>85</v>
      </c>
      <c r="AY181" s="19" t="s">
        <v>141</v>
      </c>
      <c r="BE181" s="191">
        <f>IF(N181="základní",J181,0)</f>
        <v>0</v>
      </c>
      <c r="BF181" s="191">
        <f>IF(N181="snížená",J181,0)</f>
        <v>0</v>
      </c>
      <c r="BG181" s="191">
        <f>IF(N181="zákl. přenesená",J181,0)</f>
        <v>0</v>
      </c>
      <c r="BH181" s="191">
        <f>IF(N181="sníž. přenesená",J181,0)</f>
        <v>0</v>
      </c>
      <c r="BI181" s="191">
        <f>IF(N181="nulová",J181,0)</f>
        <v>0</v>
      </c>
      <c r="BJ181" s="19" t="s">
        <v>83</v>
      </c>
      <c r="BK181" s="191">
        <f>ROUND(I181*H181,2)</f>
        <v>0</v>
      </c>
      <c r="BL181" s="19" t="s">
        <v>148</v>
      </c>
      <c r="BM181" s="190" t="s">
        <v>750</v>
      </c>
    </row>
    <row r="182" s="2" customFormat="1" ht="6.96" customHeight="1">
      <c r="A182" s="38"/>
      <c r="B182" s="55"/>
      <c r="C182" s="56"/>
      <c r="D182" s="56"/>
      <c r="E182" s="56"/>
      <c r="F182" s="56"/>
      <c r="G182" s="56"/>
      <c r="H182" s="56"/>
      <c r="I182" s="138"/>
      <c r="J182" s="56"/>
      <c r="K182" s="56"/>
      <c r="L182" s="39"/>
      <c r="M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</row>
  </sheetData>
  <autoFilter ref="C96:K181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963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ROUND(J92,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ROUND((SUM(BE92:BE199)),  2)</f>
        <v>0</v>
      </c>
      <c r="G33" s="38"/>
      <c r="H33" s="38"/>
      <c r="I33" s="130">
        <v>0.20999999999999999</v>
      </c>
      <c r="J33" s="129">
        <f>ROUND(((SUM(BE92:BE199))*I33),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ROUND((SUM(BF92:BF199)),  2)</f>
        <v>0</v>
      </c>
      <c r="G34" s="38"/>
      <c r="H34" s="38"/>
      <c r="I34" s="130">
        <v>0.14999999999999999</v>
      </c>
      <c r="J34" s="129">
        <f>ROUND(((SUM(BF92:BF199))*I34),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ROUND((SUM(BG92:BG199)),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ROUND((SUM(BH92:BH199)),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ROUND((SUM(BI92:BI199)),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 402 - Informační systém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J92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J93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J94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J117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604</v>
      </c>
      <c r="E63" s="151"/>
      <c r="F63" s="151"/>
      <c r="G63" s="151"/>
      <c r="H63" s="151"/>
      <c r="I63" s="152"/>
      <c r="J63" s="153">
        <f>J121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605</v>
      </c>
      <c r="E64" s="151"/>
      <c r="F64" s="151"/>
      <c r="G64" s="151"/>
      <c r="H64" s="151"/>
      <c r="I64" s="152"/>
      <c r="J64" s="153">
        <f>J125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606</v>
      </c>
      <c r="E65" s="151"/>
      <c r="F65" s="151"/>
      <c r="G65" s="151"/>
      <c r="H65" s="151"/>
      <c r="I65" s="152"/>
      <c r="J65" s="153">
        <f>J127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44"/>
      <c r="C66" s="9"/>
      <c r="D66" s="145" t="s">
        <v>122</v>
      </c>
      <c r="E66" s="146"/>
      <c r="F66" s="146"/>
      <c r="G66" s="146"/>
      <c r="H66" s="146"/>
      <c r="I66" s="147"/>
      <c r="J66" s="148">
        <f>J129</f>
        <v>0</v>
      </c>
      <c r="K66" s="9"/>
      <c r="L66" s="14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49"/>
      <c r="C67" s="10"/>
      <c r="D67" s="150" t="s">
        <v>123</v>
      </c>
      <c r="E67" s="151"/>
      <c r="F67" s="151"/>
      <c r="G67" s="151"/>
      <c r="H67" s="151"/>
      <c r="I67" s="152"/>
      <c r="J67" s="153">
        <f>J130</f>
        <v>0</v>
      </c>
      <c r="K67" s="10"/>
      <c r="L67" s="14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9"/>
      <c r="C68" s="10"/>
      <c r="D68" s="150" t="s">
        <v>844</v>
      </c>
      <c r="E68" s="151"/>
      <c r="F68" s="151"/>
      <c r="G68" s="151"/>
      <c r="H68" s="151"/>
      <c r="I68" s="152"/>
      <c r="J68" s="153">
        <f>J153</f>
        <v>0</v>
      </c>
      <c r="K68" s="10"/>
      <c r="L68" s="14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9"/>
      <c r="C69" s="10"/>
      <c r="D69" s="150" t="s">
        <v>845</v>
      </c>
      <c r="E69" s="151"/>
      <c r="F69" s="151"/>
      <c r="G69" s="151"/>
      <c r="H69" s="151"/>
      <c r="I69" s="152"/>
      <c r="J69" s="153">
        <f>J187</f>
        <v>0</v>
      </c>
      <c r="K69" s="10"/>
      <c r="L69" s="14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49"/>
      <c r="C70" s="10"/>
      <c r="D70" s="150" t="s">
        <v>847</v>
      </c>
      <c r="E70" s="151"/>
      <c r="F70" s="151"/>
      <c r="G70" s="151"/>
      <c r="H70" s="151"/>
      <c r="I70" s="152"/>
      <c r="J70" s="153">
        <f>J194</f>
        <v>0</v>
      </c>
      <c r="K70" s="10"/>
      <c r="L70" s="14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44"/>
      <c r="C71" s="9"/>
      <c r="D71" s="145" t="s">
        <v>849</v>
      </c>
      <c r="E71" s="146"/>
      <c r="F71" s="146"/>
      <c r="G71" s="146"/>
      <c r="H71" s="146"/>
      <c r="I71" s="147"/>
      <c r="J71" s="148">
        <f>J197</f>
        <v>0</v>
      </c>
      <c r="K71" s="9"/>
      <c r="L71" s="14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49"/>
      <c r="C72" s="10"/>
      <c r="D72" s="150" t="s">
        <v>850</v>
      </c>
      <c r="E72" s="151"/>
      <c r="F72" s="151"/>
      <c r="G72" s="151"/>
      <c r="H72" s="151"/>
      <c r="I72" s="152"/>
      <c r="J72" s="153">
        <f>J198</f>
        <v>0</v>
      </c>
      <c r="K72" s="10"/>
      <c r="L72" s="14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8"/>
      <c r="B73" s="39"/>
      <c r="C73" s="38"/>
      <c r="D73" s="38"/>
      <c r="E73" s="38"/>
      <c r="F73" s="38"/>
      <c r="G73" s="38"/>
      <c r="H73" s="38"/>
      <c r="I73" s="118"/>
      <c r="J73" s="38"/>
      <c r="K73" s="38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5"/>
      <c r="C74" s="56"/>
      <c r="D74" s="56"/>
      <c r="E74" s="56"/>
      <c r="F74" s="56"/>
      <c r="G74" s="56"/>
      <c r="H74" s="56"/>
      <c r="I74" s="138"/>
      <c r="J74" s="56"/>
      <c r="K74" s="56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57"/>
      <c r="C78" s="58"/>
      <c r="D78" s="58"/>
      <c r="E78" s="58"/>
      <c r="F78" s="58"/>
      <c r="G78" s="58"/>
      <c r="H78" s="58"/>
      <c r="I78" s="139"/>
      <c r="J78" s="58"/>
      <c r="K78" s="5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126</v>
      </c>
      <c r="D79" s="38"/>
      <c r="E79" s="38"/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38"/>
      <c r="D80" s="38"/>
      <c r="E80" s="38"/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17</v>
      </c>
      <c r="D81" s="38"/>
      <c r="E81" s="38"/>
      <c r="F81" s="38"/>
      <c r="G81" s="38"/>
      <c r="H81" s="38"/>
      <c r="I81" s="118"/>
      <c r="J81" s="38"/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38"/>
      <c r="D82" s="38"/>
      <c r="E82" s="117" t="str">
        <f>E7</f>
        <v>Parkoviště P+R Na Podole, Beroun</v>
      </c>
      <c r="F82" s="32"/>
      <c r="G82" s="32"/>
      <c r="H82" s="32"/>
      <c r="I82" s="118"/>
      <c r="J82" s="38"/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107</v>
      </c>
      <c r="D83" s="38"/>
      <c r="E83" s="38"/>
      <c r="F83" s="38"/>
      <c r="G83" s="38"/>
      <c r="H83" s="38"/>
      <c r="I83" s="118"/>
      <c r="J83" s="38"/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6.5" customHeight="1">
      <c r="A84" s="38"/>
      <c r="B84" s="39"/>
      <c r="C84" s="38"/>
      <c r="D84" s="38"/>
      <c r="E84" s="62" t="str">
        <f>E9</f>
        <v>SO 402 - Informační systém</v>
      </c>
      <c r="F84" s="38"/>
      <c r="G84" s="38"/>
      <c r="H84" s="38"/>
      <c r="I84" s="118"/>
      <c r="J84" s="38"/>
      <c r="K84" s="38"/>
      <c r="L84" s="11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38"/>
      <c r="D85" s="38"/>
      <c r="E85" s="38"/>
      <c r="F85" s="38"/>
      <c r="G85" s="38"/>
      <c r="H85" s="38"/>
      <c r="I85" s="118"/>
      <c r="J85" s="38"/>
      <c r="K85" s="38"/>
      <c r="L85" s="11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21</v>
      </c>
      <c r="D86" s="38"/>
      <c r="E86" s="38"/>
      <c r="F86" s="27" t="str">
        <f>F12</f>
        <v>Beroun</v>
      </c>
      <c r="G86" s="38"/>
      <c r="H86" s="38"/>
      <c r="I86" s="120" t="s">
        <v>23</v>
      </c>
      <c r="J86" s="64" t="str">
        <f>IF(J12="","",J12)</f>
        <v>10. 7. 2019</v>
      </c>
      <c r="K86" s="38"/>
      <c r="L86" s="11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38"/>
      <c r="D87" s="38"/>
      <c r="E87" s="38"/>
      <c r="F87" s="38"/>
      <c r="G87" s="38"/>
      <c r="H87" s="38"/>
      <c r="I87" s="118"/>
      <c r="J87" s="38"/>
      <c r="K87" s="38"/>
      <c r="L87" s="11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40.05" customHeight="1">
      <c r="A88" s="38"/>
      <c r="B88" s="39"/>
      <c r="C88" s="32" t="s">
        <v>25</v>
      </c>
      <c r="D88" s="38"/>
      <c r="E88" s="38"/>
      <c r="F88" s="27" t="str">
        <f>E15</f>
        <v>Město Beroun, Husovo nám. 68, 266 01 Beroun</v>
      </c>
      <c r="G88" s="38"/>
      <c r="H88" s="38"/>
      <c r="I88" s="120" t="s">
        <v>32</v>
      </c>
      <c r="J88" s="36" t="str">
        <f>E21</f>
        <v>Ing. arch. Martin Jirovský, Ph. D., MBA</v>
      </c>
      <c r="K88" s="38"/>
      <c r="L88" s="11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30</v>
      </c>
      <c r="D89" s="38"/>
      <c r="E89" s="38"/>
      <c r="F89" s="27" t="str">
        <f>IF(E18="","",E18)</f>
        <v>Vyplň údaj</v>
      </c>
      <c r="G89" s="38"/>
      <c r="H89" s="38"/>
      <c r="I89" s="120" t="s">
        <v>36</v>
      </c>
      <c r="J89" s="36" t="str">
        <f>E24</f>
        <v>Ing. Hana Frčková</v>
      </c>
      <c r="K89" s="38"/>
      <c r="L89" s="11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0.32" customHeight="1">
      <c r="A90" s="38"/>
      <c r="B90" s="39"/>
      <c r="C90" s="38"/>
      <c r="D90" s="38"/>
      <c r="E90" s="38"/>
      <c r="F90" s="38"/>
      <c r="G90" s="38"/>
      <c r="H90" s="38"/>
      <c r="I90" s="118"/>
      <c r="J90" s="38"/>
      <c r="K90" s="38"/>
      <c r="L90" s="11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11" customFormat="1" ht="29.28" customHeight="1">
      <c r="A91" s="154"/>
      <c r="B91" s="155"/>
      <c r="C91" s="156" t="s">
        <v>127</v>
      </c>
      <c r="D91" s="157" t="s">
        <v>60</v>
      </c>
      <c r="E91" s="157" t="s">
        <v>56</v>
      </c>
      <c r="F91" s="157" t="s">
        <v>57</v>
      </c>
      <c r="G91" s="157" t="s">
        <v>128</v>
      </c>
      <c r="H91" s="157" t="s">
        <v>129</v>
      </c>
      <c r="I91" s="158" t="s">
        <v>130</v>
      </c>
      <c r="J91" s="157" t="s">
        <v>112</v>
      </c>
      <c r="K91" s="159" t="s">
        <v>131</v>
      </c>
      <c r="L91" s="160"/>
      <c r="M91" s="80" t="s">
        <v>3</v>
      </c>
      <c r="N91" s="81" t="s">
        <v>45</v>
      </c>
      <c r="O91" s="81" t="s">
        <v>132</v>
      </c>
      <c r="P91" s="81" t="s">
        <v>133</v>
      </c>
      <c r="Q91" s="81" t="s">
        <v>134</v>
      </c>
      <c r="R91" s="81" t="s">
        <v>135</v>
      </c>
      <c r="S91" s="81" t="s">
        <v>136</v>
      </c>
      <c r="T91" s="82" t="s">
        <v>137</v>
      </c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</row>
    <row r="92" s="2" customFormat="1" ht="22.8" customHeight="1">
      <c r="A92" s="38"/>
      <c r="B92" s="39"/>
      <c r="C92" s="87" t="s">
        <v>138</v>
      </c>
      <c r="D92" s="38"/>
      <c r="E92" s="38"/>
      <c r="F92" s="38"/>
      <c r="G92" s="38"/>
      <c r="H92" s="38"/>
      <c r="I92" s="118"/>
      <c r="J92" s="161">
        <f>BK92</f>
        <v>0</v>
      </c>
      <c r="K92" s="38"/>
      <c r="L92" s="39"/>
      <c r="M92" s="83"/>
      <c r="N92" s="68"/>
      <c r="O92" s="84"/>
      <c r="P92" s="162">
        <f>P93+P129+P197</f>
        <v>0</v>
      </c>
      <c r="Q92" s="84"/>
      <c r="R92" s="162">
        <f>R93+R129+R197</f>
        <v>80.406580000000005</v>
      </c>
      <c r="S92" s="84"/>
      <c r="T92" s="163">
        <f>T93+T129+T197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9" t="s">
        <v>74</v>
      </c>
      <c r="AU92" s="19" t="s">
        <v>113</v>
      </c>
      <c r="BK92" s="164">
        <f>BK93+BK129+BK197</f>
        <v>0</v>
      </c>
    </row>
    <row r="93" s="12" customFormat="1" ht="25.92" customHeight="1">
      <c r="A93" s="12"/>
      <c r="B93" s="165"/>
      <c r="C93" s="12"/>
      <c r="D93" s="166" t="s">
        <v>74</v>
      </c>
      <c r="E93" s="167" t="s">
        <v>139</v>
      </c>
      <c r="F93" s="167" t="s">
        <v>140</v>
      </c>
      <c r="G93" s="12"/>
      <c r="H93" s="12"/>
      <c r="I93" s="168"/>
      <c r="J93" s="169">
        <f>BK93</f>
        <v>0</v>
      </c>
      <c r="K93" s="12"/>
      <c r="L93" s="165"/>
      <c r="M93" s="170"/>
      <c r="N93" s="171"/>
      <c r="O93" s="171"/>
      <c r="P93" s="172">
        <f>P94+P117+P121+P125+P127</f>
        <v>0</v>
      </c>
      <c r="Q93" s="171"/>
      <c r="R93" s="172">
        <f>R94+R117+R121+R125+R127</f>
        <v>79.301580000000001</v>
      </c>
      <c r="S93" s="171"/>
      <c r="T93" s="173">
        <f>T94+T117+T121+T125+T127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66" t="s">
        <v>83</v>
      </c>
      <c r="AT93" s="174" t="s">
        <v>74</v>
      </c>
      <c r="AU93" s="174" t="s">
        <v>75</v>
      </c>
      <c r="AY93" s="166" t="s">
        <v>141</v>
      </c>
      <c r="BK93" s="175">
        <f>BK94+BK117+BK121+BK125+BK127</f>
        <v>0</v>
      </c>
    </row>
    <row r="94" s="12" customFormat="1" ht="22.8" customHeight="1">
      <c r="A94" s="12"/>
      <c r="B94" s="165"/>
      <c r="C94" s="12"/>
      <c r="D94" s="166" t="s">
        <v>74</v>
      </c>
      <c r="E94" s="176" t="s">
        <v>83</v>
      </c>
      <c r="F94" s="176" t="s">
        <v>142</v>
      </c>
      <c r="G94" s="12"/>
      <c r="H94" s="12"/>
      <c r="I94" s="168"/>
      <c r="J94" s="177">
        <f>BK94</f>
        <v>0</v>
      </c>
      <c r="K94" s="12"/>
      <c r="L94" s="165"/>
      <c r="M94" s="170"/>
      <c r="N94" s="171"/>
      <c r="O94" s="171"/>
      <c r="P94" s="172">
        <f>SUM(P95:P116)</f>
        <v>0</v>
      </c>
      <c r="Q94" s="171"/>
      <c r="R94" s="172">
        <f>SUM(R95:R116)</f>
        <v>0</v>
      </c>
      <c r="S94" s="171"/>
      <c r="T94" s="173">
        <f>SUM(T95:T116)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66" t="s">
        <v>83</v>
      </c>
      <c r="AT94" s="174" t="s">
        <v>74</v>
      </c>
      <c r="AU94" s="174" t="s">
        <v>83</v>
      </c>
      <c r="AY94" s="166" t="s">
        <v>141</v>
      </c>
      <c r="BK94" s="175">
        <f>SUM(BK95:BK116)</f>
        <v>0</v>
      </c>
    </row>
    <row r="95" s="2" customFormat="1" ht="21.75" customHeight="1">
      <c r="A95" s="38"/>
      <c r="B95" s="178"/>
      <c r="C95" s="179" t="s">
        <v>83</v>
      </c>
      <c r="D95" s="179" t="s">
        <v>143</v>
      </c>
      <c r="E95" s="180" t="s">
        <v>964</v>
      </c>
      <c r="F95" s="181" t="s">
        <v>965</v>
      </c>
      <c r="G95" s="182" t="s">
        <v>161</v>
      </c>
      <c r="H95" s="183">
        <v>40</v>
      </c>
      <c r="I95" s="184"/>
      <c r="J95" s="185">
        <f>ROUND(I95*H95,2)</f>
        <v>0</v>
      </c>
      <c r="K95" s="181" t="s">
        <v>147</v>
      </c>
      <c r="L95" s="39"/>
      <c r="M95" s="186" t="s">
        <v>3</v>
      </c>
      <c r="N95" s="187" t="s">
        <v>46</v>
      </c>
      <c r="O95" s="7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90" t="s">
        <v>148</v>
      </c>
      <c r="AT95" s="190" t="s">
        <v>143</v>
      </c>
      <c r="AU95" s="190" t="s">
        <v>85</v>
      </c>
      <c r="AY95" s="19" t="s">
        <v>141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19" t="s">
        <v>83</v>
      </c>
      <c r="BK95" s="191">
        <f>ROUND(I95*H95,2)</f>
        <v>0</v>
      </c>
      <c r="BL95" s="19" t="s">
        <v>148</v>
      </c>
      <c r="BM95" s="190" t="s">
        <v>85</v>
      </c>
    </row>
    <row r="96" s="14" customFormat="1">
      <c r="A96" s="14"/>
      <c r="B96" s="200"/>
      <c r="C96" s="14"/>
      <c r="D96" s="193" t="s">
        <v>150</v>
      </c>
      <c r="E96" s="201" t="s">
        <v>3</v>
      </c>
      <c r="F96" s="202" t="s">
        <v>966</v>
      </c>
      <c r="G96" s="14"/>
      <c r="H96" s="203">
        <v>40</v>
      </c>
      <c r="I96" s="204"/>
      <c r="J96" s="14"/>
      <c r="K96" s="14"/>
      <c r="L96" s="200"/>
      <c r="M96" s="205"/>
      <c r="N96" s="206"/>
      <c r="O96" s="206"/>
      <c r="P96" s="206"/>
      <c r="Q96" s="206"/>
      <c r="R96" s="206"/>
      <c r="S96" s="206"/>
      <c r="T96" s="20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1" t="s">
        <v>150</v>
      </c>
      <c r="AU96" s="201" t="s">
        <v>85</v>
      </c>
      <c r="AV96" s="14" t="s">
        <v>85</v>
      </c>
      <c r="AW96" s="14" t="s">
        <v>35</v>
      </c>
      <c r="AX96" s="14" t="s">
        <v>75</v>
      </c>
      <c r="AY96" s="201" t="s">
        <v>141</v>
      </c>
    </row>
    <row r="97" s="15" customFormat="1">
      <c r="A97" s="15"/>
      <c r="B97" s="208"/>
      <c r="C97" s="15"/>
      <c r="D97" s="193" t="s">
        <v>150</v>
      </c>
      <c r="E97" s="209" t="s">
        <v>3</v>
      </c>
      <c r="F97" s="210" t="s">
        <v>153</v>
      </c>
      <c r="G97" s="15"/>
      <c r="H97" s="211">
        <v>40</v>
      </c>
      <c r="I97" s="212"/>
      <c r="J97" s="15"/>
      <c r="K97" s="15"/>
      <c r="L97" s="208"/>
      <c r="M97" s="213"/>
      <c r="N97" s="214"/>
      <c r="O97" s="214"/>
      <c r="P97" s="214"/>
      <c r="Q97" s="214"/>
      <c r="R97" s="214"/>
      <c r="S97" s="214"/>
      <c r="T97" s="2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09" t="s">
        <v>150</v>
      </c>
      <c r="AU97" s="209" t="s">
        <v>85</v>
      </c>
      <c r="AV97" s="15" t="s">
        <v>148</v>
      </c>
      <c r="AW97" s="15" t="s">
        <v>35</v>
      </c>
      <c r="AX97" s="15" t="s">
        <v>83</v>
      </c>
      <c r="AY97" s="209" t="s">
        <v>141</v>
      </c>
    </row>
    <row r="98" s="2" customFormat="1" ht="21.75" customHeight="1">
      <c r="A98" s="38"/>
      <c r="B98" s="178"/>
      <c r="C98" s="179" t="s">
        <v>85</v>
      </c>
      <c r="D98" s="179" t="s">
        <v>143</v>
      </c>
      <c r="E98" s="180" t="s">
        <v>853</v>
      </c>
      <c r="F98" s="181" t="s">
        <v>854</v>
      </c>
      <c r="G98" s="182" t="s">
        <v>161</v>
      </c>
      <c r="H98" s="183">
        <v>15</v>
      </c>
      <c r="I98" s="184"/>
      <c r="J98" s="185">
        <f>ROUND(I98*H98,2)</f>
        <v>0</v>
      </c>
      <c r="K98" s="181" t="s">
        <v>147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148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148</v>
      </c>
    </row>
    <row r="99" s="14" customFormat="1">
      <c r="A99" s="14"/>
      <c r="B99" s="200"/>
      <c r="C99" s="14"/>
      <c r="D99" s="193" t="s">
        <v>150</v>
      </c>
      <c r="E99" s="201" t="s">
        <v>3</v>
      </c>
      <c r="F99" s="202" t="s">
        <v>967</v>
      </c>
      <c r="G99" s="14"/>
      <c r="H99" s="203">
        <v>15</v>
      </c>
      <c r="I99" s="204"/>
      <c r="J99" s="14"/>
      <c r="K99" s="14"/>
      <c r="L99" s="200"/>
      <c r="M99" s="205"/>
      <c r="N99" s="206"/>
      <c r="O99" s="206"/>
      <c r="P99" s="206"/>
      <c r="Q99" s="206"/>
      <c r="R99" s="206"/>
      <c r="S99" s="206"/>
      <c r="T99" s="207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01" t="s">
        <v>150</v>
      </c>
      <c r="AU99" s="201" t="s">
        <v>85</v>
      </c>
      <c r="AV99" s="14" t="s">
        <v>85</v>
      </c>
      <c r="AW99" s="14" t="s">
        <v>35</v>
      </c>
      <c r="AX99" s="14" t="s">
        <v>75</v>
      </c>
      <c r="AY99" s="201" t="s">
        <v>141</v>
      </c>
    </row>
    <row r="100" s="15" customFormat="1">
      <c r="A100" s="15"/>
      <c r="B100" s="208"/>
      <c r="C100" s="15"/>
      <c r="D100" s="193" t="s">
        <v>150</v>
      </c>
      <c r="E100" s="209" t="s">
        <v>3</v>
      </c>
      <c r="F100" s="210" t="s">
        <v>153</v>
      </c>
      <c r="G100" s="15"/>
      <c r="H100" s="211">
        <v>15</v>
      </c>
      <c r="I100" s="212"/>
      <c r="J100" s="15"/>
      <c r="K100" s="15"/>
      <c r="L100" s="208"/>
      <c r="M100" s="213"/>
      <c r="N100" s="214"/>
      <c r="O100" s="214"/>
      <c r="P100" s="214"/>
      <c r="Q100" s="214"/>
      <c r="R100" s="214"/>
      <c r="S100" s="214"/>
      <c r="T100" s="2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09" t="s">
        <v>150</v>
      </c>
      <c r="AU100" s="209" t="s">
        <v>85</v>
      </c>
      <c r="AV100" s="15" t="s">
        <v>148</v>
      </c>
      <c r="AW100" s="15" t="s">
        <v>35</v>
      </c>
      <c r="AX100" s="15" t="s">
        <v>83</v>
      </c>
      <c r="AY100" s="209" t="s">
        <v>141</v>
      </c>
    </row>
    <row r="101" s="2" customFormat="1" ht="21.75" customHeight="1">
      <c r="A101" s="38"/>
      <c r="B101" s="178"/>
      <c r="C101" s="179" t="s">
        <v>158</v>
      </c>
      <c r="D101" s="179" t="s">
        <v>143</v>
      </c>
      <c r="E101" s="180" t="s">
        <v>618</v>
      </c>
      <c r="F101" s="181" t="s">
        <v>619</v>
      </c>
      <c r="G101" s="182" t="s">
        <v>161</v>
      </c>
      <c r="H101" s="183">
        <v>15</v>
      </c>
      <c r="I101" s="184"/>
      <c r="J101" s="185">
        <f>ROUND(I101*H101,2)</f>
        <v>0</v>
      </c>
      <c r="K101" s="181" t="s">
        <v>147</v>
      </c>
      <c r="L101" s="39"/>
      <c r="M101" s="186" t="s">
        <v>3</v>
      </c>
      <c r="N101" s="187" t="s">
        <v>46</v>
      </c>
      <c r="O101" s="7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90" t="s">
        <v>148</v>
      </c>
      <c r="AT101" s="190" t="s">
        <v>143</v>
      </c>
      <c r="AU101" s="190" t="s">
        <v>85</v>
      </c>
      <c r="AY101" s="19" t="s">
        <v>141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19" t="s">
        <v>83</v>
      </c>
      <c r="BK101" s="191">
        <f>ROUND(I101*H101,2)</f>
        <v>0</v>
      </c>
      <c r="BL101" s="19" t="s">
        <v>148</v>
      </c>
      <c r="BM101" s="190" t="s">
        <v>176</v>
      </c>
    </row>
    <row r="102" s="2" customFormat="1" ht="21.75" customHeight="1">
      <c r="A102" s="38"/>
      <c r="B102" s="178"/>
      <c r="C102" s="179" t="s">
        <v>148</v>
      </c>
      <c r="D102" s="179" t="s">
        <v>143</v>
      </c>
      <c r="E102" s="180" t="s">
        <v>856</v>
      </c>
      <c r="F102" s="181" t="s">
        <v>857</v>
      </c>
      <c r="G102" s="182" t="s">
        <v>161</v>
      </c>
      <c r="H102" s="183">
        <v>120</v>
      </c>
      <c r="I102" s="184"/>
      <c r="J102" s="185">
        <f>ROUND(I102*H102,2)</f>
        <v>0</v>
      </c>
      <c r="K102" s="181" t="s">
        <v>147</v>
      </c>
      <c r="L102" s="39"/>
      <c r="M102" s="186" t="s">
        <v>3</v>
      </c>
      <c r="N102" s="187" t="s">
        <v>46</v>
      </c>
      <c r="O102" s="72"/>
      <c r="P102" s="188">
        <f>O102*H102</f>
        <v>0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90" t="s">
        <v>148</v>
      </c>
      <c r="AT102" s="190" t="s">
        <v>143</v>
      </c>
      <c r="AU102" s="190" t="s">
        <v>85</v>
      </c>
      <c r="AY102" s="19" t="s">
        <v>141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19" t="s">
        <v>83</v>
      </c>
      <c r="BK102" s="191">
        <f>ROUND(I102*H102,2)</f>
        <v>0</v>
      </c>
      <c r="BL102" s="19" t="s">
        <v>148</v>
      </c>
      <c r="BM102" s="190" t="s">
        <v>188</v>
      </c>
    </row>
    <row r="103" s="14" customFormat="1">
      <c r="A103" s="14"/>
      <c r="B103" s="200"/>
      <c r="C103" s="14"/>
      <c r="D103" s="193" t="s">
        <v>150</v>
      </c>
      <c r="E103" s="201" t="s">
        <v>3</v>
      </c>
      <c r="F103" s="202" t="s">
        <v>968</v>
      </c>
      <c r="G103" s="14"/>
      <c r="H103" s="203">
        <v>120</v>
      </c>
      <c r="I103" s="204"/>
      <c r="J103" s="14"/>
      <c r="K103" s="14"/>
      <c r="L103" s="200"/>
      <c r="M103" s="205"/>
      <c r="N103" s="206"/>
      <c r="O103" s="206"/>
      <c r="P103" s="206"/>
      <c r="Q103" s="206"/>
      <c r="R103" s="206"/>
      <c r="S103" s="206"/>
      <c r="T103" s="20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01" t="s">
        <v>150</v>
      </c>
      <c r="AU103" s="201" t="s">
        <v>85</v>
      </c>
      <c r="AV103" s="14" t="s">
        <v>85</v>
      </c>
      <c r="AW103" s="14" t="s">
        <v>35</v>
      </c>
      <c r="AX103" s="14" t="s">
        <v>75</v>
      </c>
      <c r="AY103" s="201" t="s">
        <v>141</v>
      </c>
    </row>
    <row r="104" s="15" customFormat="1">
      <c r="A104" s="15"/>
      <c r="B104" s="208"/>
      <c r="C104" s="15"/>
      <c r="D104" s="193" t="s">
        <v>150</v>
      </c>
      <c r="E104" s="209" t="s">
        <v>3</v>
      </c>
      <c r="F104" s="210" t="s">
        <v>153</v>
      </c>
      <c r="G104" s="15"/>
      <c r="H104" s="211">
        <v>120</v>
      </c>
      <c r="I104" s="212"/>
      <c r="J104" s="15"/>
      <c r="K104" s="15"/>
      <c r="L104" s="208"/>
      <c r="M104" s="213"/>
      <c r="N104" s="214"/>
      <c r="O104" s="214"/>
      <c r="P104" s="214"/>
      <c r="Q104" s="214"/>
      <c r="R104" s="214"/>
      <c r="S104" s="214"/>
      <c r="T104" s="2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09" t="s">
        <v>150</v>
      </c>
      <c r="AU104" s="209" t="s">
        <v>85</v>
      </c>
      <c r="AV104" s="15" t="s">
        <v>148</v>
      </c>
      <c r="AW104" s="15" t="s">
        <v>35</v>
      </c>
      <c r="AX104" s="15" t="s">
        <v>83</v>
      </c>
      <c r="AY104" s="209" t="s">
        <v>141</v>
      </c>
    </row>
    <row r="105" s="2" customFormat="1" ht="21.75" customHeight="1">
      <c r="A105" s="38"/>
      <c r="B105" s="178"/>
      <c r="C105" s="179" t="s">
        <v>172</v>
      </c>
      <c r="D105" s="179" t="s">
        <v>143</v>
      </c>
      <c r="E105" s="180" t="s">
        <v>394</v>
      </c>
      <c r="F105" s="181" t="s">
        <v>395</v>
      </c>
      <c r="G105" s="182" t="s">
        <v>161</v>
      </c>
      <c r="H105" s="183">
        <v>120</v>
      </c>
      <c r="I105" s="184"/>
      <c r="J105" s="185">
        <f>ROUND(I105*H105,2)</f>
        <v>0</v>
      </c>
      <c r="K105" s="181" t="s">
        <v>147</v>
      </c>
      <c r="L105" s="39"/>
      <c r="M105" s="186" t="s">
        <v>3</v>
      </c>
      <c r="N105" s="187" t="s">
        <v>46</v>
      </c>
      <c r="O105" s="72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90" t="s">
        <v>148</v>
      </c>
      <c r="AT105" s="190" t="s">
        <v>143</v>
      </c>
      <c r="AU105" s="190" t="s">
        <v>85</v>
      </c>
      <c r="AY105" s="19" t="s">
        <v>141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19" t="s">
        <v>83</v>
      </c>
      <c r="BK105" s="191">
        <f>ROUND(I105*H105,2)</f>
        <v>0</v>
      </c>
      <c r="BL105" s="19" t="s">
        <v>148</v>
      </c>
      <c r="BM105" s="190" t="s">
        <v>196</v>
      </c>
    </row>
    <row r="106" s="2" customFormat="1" ht="21.75" customHeight="1">
      <c r="A106" s="38"/>
      <c r="B106" s="178"/>
      <c r="C106" s="179" t="s">
        <v>176</v>
      </c>
      <c r="D106" s="179" t="s">
        <v>143</v>
      </c>
      <c r="E106" s="180" t="s">
        <v>193</v>
      </c>
      <c r="F106" s="181" t="s">
        <v>194</v>
      </c>
      <c r="G106" s="182" t="s">
        <v>161</v>
      </c>
      <c r="H106" s="183">
        <v>39</v>
      </c>
      <c r="I106" s="184"/>
      <c r="J106" s="185">
        <f>ROUND(I106*H106,2)</f>
        <v>0</v>
      </c>
      <c r="K106" s="181" t="s">
        <v>147</v>
      </c>
      <c r="L106" s="39"/>
      <c r="M106" s="186" t="s">
        <v>3</v>
      </c>
      <c r="N106" s="187" t="s">
        <v>46</v>
      </c>
      <c r="O106" s="72"/>
      <c r="P106" s="188">
        <f>O106*H106</f>
        <v>0</v>
      </c>
      <c r="Q106" s="188">
        <v>0</v>
      </c>
      <c r="R106" s="188">
        <f>Q106*H106</f>
        <v>0</v>
      </c>
      <c r="S106" s="188">
        <v>0</v>
      </c>
      <c r="T106" s="189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90" t="s">
        <v>148</v>
      </c>
      <c r="AT106" s="190" t="s">
        <v>143</v>
      </c>
      <c r="AU106" s="190" t="s">
        <v>85</v>
      </c>
      <c r="AY106" s="19" t="s">
        <v>141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19" t="s">
        <v>83</v>
      </c>
      <c r="BK106" s="191">
        <f>ROUND(I106*H106,2)</f>
        <v>0</v>
      </c>
      <c r="BL106" s="19" t="s">
        <v>148</v>
      </c>
      <c r="BM106" s="190" t="s">
        <v>206</v>
      </c>
    </row>
    <row r="107" s="14" customFormat="1">
      <c r="A107" s="14"/>
      <c r="B107" s="200"/>
      <c r="C107" s="14"/>
      <c r="D107" s="193" t="s">
        <v>150</v>
      </c>
      <c r="E107" s="201" t="s">
        <v>3</v>
      </c>
      <c r="F107" s="202" t="s">
        <v>969</v>
      </c>
      <c r="G107" s="14"/>
      <c r="H107" s="203">
        <v>39</v>
      </c>
      <c r="I107" s="204"/>
      <c r="J107" s="14"/>
      <c r="K107" s="14"/>
      <c r="L107" s="200"/>
      <c r="M107" s="205"/>
      <c r="N107" s="206"/>
      <c r="O107" s="206"/>
      <c r="P107" s="206"/>
      <c r="Q107" s="206"/>
      <c r="R107" s="206"/>
      <c r="S107" s="206"/>
      <c r="T107" s="20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01" t="s">
        <v>150</v>
      </c>
      <c r="AU107" s="201" t="s">
        <v>85</v>
      </c>
      <c r="AV107" s="14" t="s">
        <v>85</v>
      </c>
      <c r="AW107" s="14" t="s">
        <v>35</v>
      </c>
      <c r="AX107" s="14" t="s">
        <v>75</v>
      </c>
      <c r="AY107" s="201" t="s">
        <v>141</v>
      </c>
    </row>
    <row r="108" s="15" customFormat="1">
      <c r="A108" s="15"/>
      <c r="B108" s="208"/>
      <c r="C108" s="15"/>
      <c r="D108" s="193" t="s">
        <v>150</v>
      </c>
      <c r="E108" s="209" t="s">
        <v>3</v>
      </c>
      <c r="F108" s="210" t="s">
        <v>153</v>
      </c>
      <c r="G108" s="15"/>
      <c r="H108" s="211">
        <v>39</v>
      </c>
      <c r="I108" s="212"/>
      <c r="J108" s="15"/>
      <c r="K108" s="15"/>
      <c r="L108" s="208"/>
      <c r="M108" s="213"/>
      <c r="N108" s="214"/>
      <c r="O108" s="214"/>
      <c r="P108" s="214"/>
      <c r="Q108" s="214"/>
      <c r="R108" s="214"/>
      <c r="S108" s="214"/>
      <c r="T108" s="2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09" t="s">
        <v>150</v>
      </c>
      <c r="AU108" s="209" t="s">
        <v>85</v>
      </c>
      <c r="AV108" s="15" t="s">
        <v>148</v>
      </c>
      <c r="AW108" s="15" t="s">
        <v>35</v>
      </c>
      <c r="AX108" s="15" t="s">
        <v>83</v>
      </c>
      <c r="AY108" s="209" t="s">
        <v>141</v>
      </c>
    </row>
    <row r="109" s="2" customFormat="1" ht="21.75" customHeight="1">
      <c r="A109" s="38"/>
      <c r="B109" s="178"/>
      <c r="C109" s="179" t="s">
        <v>180</v>
      </c>
      <c r="D109" s="179" t="s">
        <v>143</v>
      </c>
      <c r="E109" s="180" t="s">
        <v>197</v>
      </c>
      <c r="F109" s="181" t="s">
        <v>198</v>
      </c>
      <c r="G109" s="182" t="s">
        <v>161</v>
      </c>
      <c r="H109" s="183">
        <v>39</v>
      </c>
      <c r="I109" s="184"/>
      <c r="J109" s="185">
        <f>ROUND(I109*H109,2)</f>
        <v>0</v>
      </c>
      <c r="K109" s="181" t="s">
        <v>147</v>
      </c>
      <c r="L109" s="39"/>
      <c r="M109" s="186" t="s">
        <v>3</v>
      </c>
      <c r="N109" s="187" t="s">
        <v>46</v>
      </c>
      <c r="O109" s="72"/>
      <c r="P109" s="188">
        <f>O109*H109</f>
        <v>0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90" t="s">
        <v>148</v>
      </c>
      <c r="AT109" s="190" t="s">
        <v>143</v>
      </c>
      <c r="AU109" s="190" t="s">
        <v>85</v>
      </c>
      <c r="AY109" s="19" t="s">
        <v>141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19" t="s">
        <v>83</v>
      </c>
      <c r="BK109" s="191">
        <f>ROUND(I109*H109,2)</f>
        <v>0</v>
      </c>
      <c r="BL109" s="19" t="s">
        <v>148</v>
      </c>
      <c r="BM109" s="190" t="s">
        <v>214</v>
      </c>
    </row>
    <row r="110" s="2" customFormat="1" ht="16.5" customHeight="1">
      <c r="A110" s="38"/>
      <c r="B110" s="178"/>
      <c r="C110" s="179" t="s">
        <v>188</v>
      </c>
      <c r="D110" s="179" t="s">
        <v>143</v>
      </c>
      <c r="E110" s="180" t="s">
        <v>636</v>
      </c>
      <c r="F110" s="181" t="s">
        <v>637</v>
      </c>
      <c r="G110" s="182" t="s">
        <v>161</v>
      </c>
      <c r="H110" s="183">
        <v>39</v>
      </c>
      <c r="I110" s="184"/>
      <c r="J110" s="185">
        <f>ROUND(I110*H110,2)</f>
        <v>0</v>
      </c>
      <c r="K110" s="181" t="s">
        <v>147</v>
      </c>
      <c r="L110" s="39"/>
      <c r="M110" s="186" t="s">
        <v>3</v>
      </c>
      <c r="N110" s="187" t="s">
        <v>46</v>
      </c>
      <c r="O110" s="72"/>
      <c r="P110" s="188">
        <f>O110*H110</f>
        <v>0</v>
      </c>
      <c r="Q110" s="188">
        <v>0</v>
      </c>
      <c r="R110" s="188">
        <f>Q110*H110</f>
        <v>0</v>
      </c>
      <c r="S110" s="188">
        <v>0</v>
      </c>
      <c r="T110" s="189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90" t="s">
        <v>148</v>
      </c>
      <c r="AT110" s="190" t="s">
        <v>143</v>
      </c>
      <c r="AU110" s="190" t="s">
        <v>85</v>
      </c>
      <c r="AY110" s="19" t="s">
        <v>141</v>
      </c>
      <c r="BE110" s="191">
        <f>IF(N110="základní",J110,0)</f>
        <v>0</v>
      </c>
      <c r="BF110" s="191">
        <f>IF(N110="snížená",J110,0)</f>
        <v>0</v>
      </c>
      <c r="BG110" s="191">
        <f>IF(N110="zákl. přenesená",J110,0)</f>
        <v>0</v>
      </c>
      <c r="BH110" s="191">
        <f>IF(N110="sníž. přenesená",J110,0)</f>
        <v>0</v>
      </c>
      <c r="BI110" s="191">
        <f>IF(N110="nulová",J110,0)</f>
        <v>0</v>
      </c>
      <c r="BJ110" s="19" t="s">
        <v>83</v>
      </c>
      <c r="BK110" s="191">
        <f>ROUND(I110*H110,2)</f>
        <v>0</v>
      </c>
      <c r="BL110" s="19" t="s">
        <v>148</v>
      </c>
      <c r="BM110" s="190" t="s">
        <v>225</v>
      </c>
    </row>
    <row r="111" s="2" customFormat="1" ht="21.75" customHeight="1">
      <c r="A111" s="38"/>
      <c r="B111" s="178"/>
      <c r="C111" s="179" t="s">
        <v>192</v>
      </c>
      <c r="D111" s="179" t="s">
        <v>143</v>
      </c>
      <c r="E111" s="180" t="s">
        <v>201</v>
      </c>
      <c r="F111" s="181" t="s">
        <v>202</v>
      </c>
      <c r="G111" s="182" t="s">
        <v>203</v>
      </c>
      <c r="H111" s="183">
        <v>68.25</v>
      </c>
      <c r="I111" s="184"/>
      <c r="J111" s="185">
        <f>ROUND(I111*H111,2)</f>
        <v>0</v>
      </c>
      <c r="K111" s="181" t="s">
        <v>147</v>
      </c>
      <c r="L111" s="39"/>
      <c r="M111" s="186" t="s">
        <v>3</v>
      </c>
      <c r="N111" s="187" t="s">
        <v>46</v>
      </c>
      <c r="O111" s="72"/>
      <c r="P111" s="188">
        <f>O111*H111</f>
        <v>0</v>
      </c>
      <c r="Q111" s="188">
        <v>0</v>
      </c>
      <c r="R111" s="188">
        <f>Q111*H111</f>
        <v>0</v>
      </c>
      <c r="S111" s="188">
        <v>0</v>
      </c>
      <c r="T111" s="189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190" t="s">
        <v>148</v>
      </c>
      <c r="AT111" s="190" t="s">
        <v>143</v>
      </c>
      <c r="AU111" s="190" t="s">
        <v>85</v>
      </c>
      <c r="AY111" s="19" t="s">
        <v>141</v>
      </c>
      <c r="BE111" s="191">
        <f>IF(N111="základní",J111,0)</f>
        <v>0</v>
      </c>
      <c r="BF111" s="191">
        <f>IF(N111="snížená",J111,0)</f>
        <v>0</v>
      </c>
      <c r="BG111" s="191">
        <f>IF(N111="zákl. přenesená",J111,0)</f>
        <v>0</v>
      </c>
      <c r="BH111" s="191">
        <f>IF(N111="sníž. přenesená",J111,0)</f>
        <v>0</v>
      </c>
      <c r="BI111" s="191">
        <f>IF(N111="nulová",J111,0)</f>
        <v>0</v>
      </c>
      <c r="BJ111" s="19" t="s">
        <v>83</v>
      </c>
      <c r="BK111" s="191">
        <f>ROUND(I111*H111,2)</f>
        <v>0</v>
      </c>
      <c r="BL111" s="19" t="s">
        <v>148</v>
      </c>
      <c r="BM111" s="190" t="s">
        <v>236</v>
      </c>
    </row>
    <row r="112" s="14" customFormat="1">
      <c r="A112" s="14"/>
      <c r="B112" s="200"/>
      <c r="C112" s="14"/>
      <c r="D112" s="193" t="s">
        <v>150</v>
      </c>
      <c r="E112" s="201" t="s">
        <v>3</v>
      </c>
      <c r="F112" s="202" t="s">
        <v>970</v>
      </c>
      <c r="G112" s="14"/>
      <c r="H112" s="203">
        <v>68.25</v>
      </c>
      <c r="I112" s="204"/>
      <c r="J112" s="14"/>
      <c r="K112" s="14"/>
      <c r="L112" s="200"/>
      <c r="M112" s="205"/>
      <c r="N112" s="206"/>
      <c r="O112" s="206"/>
      <c r="P112" s="206"/>
      <c r="Q112" s="206"/>
      <c r="R112" s="206"/>
      <c r="S112" s="206"/>
      <c r="T112" s="20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01" t="s">
        <v>150</v>
      </c>
      <c r="AU112" s="201" t="s">
        <v>85</v>
      </c>
      <c r="AV112" s="14" t="s">
        <v>85</v>
      </c>
      <c r="AW112" s="14" t="s">
        <v>35</v>
      </c>
      <c r="AX112" s="14" t="s">
        <v>75</v>
      </c>
      <c r="AY112" s="201" t="s">
        <v>141</v>
      </c>
    </row>
    <row r="113" s="15" customFormat="1">
      <c r="A113" s="15"/>
      <c r="B113" s="208"/>
      <c r="C113" s="15"/>
      <c r="D113" s="193" t="s">
        <v>150</v>
      </c>
      <c r="E113" s="209" t="s">
        <v>3</v>
      </c>
      <c r="F113" s="210" t="s">
        <v>153</v>
      </c>
      <c r="G113" s="15"/>
      <c r="H113" s="211">
        <v>68.25</v>
      </c>
      <c r="I113" s="212"/>
      <c r="J113" s="15"/>
      <c r="K113" s="15"/>
      <c r="L113" s="208"/>
      <c r="M113" s="213"/>
      <c r="N113" s="214"/>
      <c r="O113" s="214"/>
      <c r="P113" s="214"/>
      <c r="Q113" s="214"/>
      <c r="R113" s="214"/>
      <c r="S113" s="214"/>
      <c r="T113" s="2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09" t="s">
        <v>150</v>
      </c>
      <c r="AU113" s="209" t="s">
        <v>85</v>
      </c>
      <c r="AV113" s="15" t="s">
        <v>148</v>
      </c>
      <c r="AW113" s="15" t="s">
        <v>35</v>
      </c>
      <c r="AX113" s="15" t="s">
        <v>83</v>
      </c>
      <c r="AY113" s="209" t="s">
        <v>141</v>
      </c>
    </row>
    <row r="114" s="2" customFormat="1" ht="21.75" customHeight="1">
      <c r="A114" s="38"/>
      <c r="B114" s="178"/>
      <c r="C114" s="179" t="s">
        <v>196</v>
      </c>
      <c r="D114" s="179" t="s">
        <v>143</v>
      </c>
      <c r="E114" s="180" t="s">
        <v>207</v>
      </c>
      <c r="F114" s="181" t="s">
        <v>208</v>
      </c>
      <c r="G114" s="182" t="s">
        <v>161</v>
      </c>
      <c r="H114" s="183">
        <v>96</v>
      </c>
      <c r="I114" s="184"/>
      <c r="J114" s="185">
        <f>ROUND(I114*H114,2)</f>
        <v>0</v>
      </c>
      <c r="K114" s="181" t="s">
        <v>147</v>
      </c>
      <c r="L114" s="39"/>
      <c r="M114" s="186" t="s">
        <v>3</v>
      </c>
      <c r="N114" s="187" t="s">
        <v>46</v>
      </c>
      <c r="O114" s="72"/>
      <c r="P114" s="188">
        <f>O114*H114</f>
        <v>0</v>
      </c>
      <c r="Q114" s="188">
        <v>0</v>
      </c>
      <c r="R114" s="188">
        <f>Q114*H114</f>
        <v>0</v>
      </c>
      <c r="S114" s="188">
        <v>0</v>
      </c>
      <c r="T114" s="189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90" t="s">
        <v>148</v>
      </c>
      <c r="AT114" s="190" t="s">
        <v>143</v>
      </c>
      <c r="AU114" s="190" t="s">
        <v>85</v>
      </c>
      <c r="AY114" s="19" t="s">
        <v>141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19" t="s">
        <v>83</v>
      </c>
      <c r="BK114" s="191">
        <f>ROUND(I114*H114,2)</f>
        <v>0</v>
      </c>
      <c r="BL114" s="19" t="s">
        <v>148</v>
      </c>
      <c r="BM114" s="190" t="s">
        <v>244</v>
      </c>
    </row>
    <row r="115" s="14" customFormat="1">
      <c r="A115" s="14"/>
      <c r="B115" s="200"/>
      <c r="C115" s="14"/>
      <c r="D115" s="193" t="s">
        <v>150</v>
      </c>
      <c r="E115" s="201" t="s">
        <v>3</v>
      </c>
      <c r="F115" s="202" t="s">
        <v>971</v>
      </c>
      <c r="G115" s="14"/>
      <c r="H115" s="203">
        <v>96</v>
      </c>
      <c r="I115" s="204"/>
      <c r="J115" s="14"/>
      <c r="K115" s="14"/>
      <c r="L115" s="200"/>
      <c r="M115" s="205"/>
      <c r="N115" s="206"/>
      <c r="O115" s="206"/>
      <c r="P115" s="206"/>
      <c r="Q115" s="206"/>
      <c r="R115" s="206"/>
      <c r="S115" s="206"/>
      <c r="T115" s="20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01" t="s">
        <v>150</v>
      </c>
      <c r="AU115" s="201" t="s">
        <v>85</v>
      </c>
      <c r="AV115" s="14" t="s">
        <v>85</v>
      </c>
      <c r="AW115" s="14" t="s">
        <v>35</v>
      </c>
      <c r="AX115" s="14" t="s">
        <v>75</v>
      </c>
      <c r="AY115" s="201" t="s">
        <v>141</v>
      </c>
    </row>
    <row r="116" s="15" customFormat="1">
      <c r="A116" s="15"/>
      <c r="B116" s="208"/>
      <c r="C116" s="15"/>
      <c r="D116" s="193" t="s">
        <v>150</v>
      </c>
      <c r="E116" s="209" t="s">
        <v>3</v>
      </c>
      <c r="F116" s="210" t="s">
        <v>153</v>
      </c>
      <c r="G116" s="15"/>
      <c r="H116" s="211">
        <v>96</v>
      </c>
      <c r="I116" s="212"/>
      <c r="J116" s="15"/>
      <c r="K116" s="15"/>
      <c r="L116" s="208"/>
      <c r="M116" s="213"/>
      <c r="N116" s="214"/>
      <c r="O116" s="214"/>
      <c r="P116" s="214"/>
      <c r="Q116" s="214"/>
      <c r="R116" s="214"/>
      <c r="S116" s="214"/>
      <c r="T116" s="2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09" t="s">
        <v>150</v>
      </c>
      <c r="AU116" s="209" t="s">
        <v>85</v>
      </c>
      <c r="AV116" s="15" t="s">
        <v>148</v>
      </c>
      <c r="AW116" s="15" t="s">
        <v>35</v>
      </c>
      <c r="AX116" s="15" t="s">
        <v>83</v>
      </c>
      <c r="AY116" s="209" t="s">
        <v>141</v>
      </c>
    </row>
    <row r="117" s="12" customFormat="1" ht="22.8" customHeight="1">
      <c r="A117" s="12"/>
      <c r="B117" s="165"/>
      <c r="C117" s="12"/>
      <c r="D117" s="166" t="s">
        <v>74</v>
      </c>
      <c r="E117" s="176" t="s">
        <v>85</v>
      </c>
      <c r="F117" s="176" t="s">
        <v>218</v>
      </c>
      <c r="G117" s="12"/>
      <c r="H117" s="12"/>
      <c r="I117" s="168"/>
      <c r="J117" s="177">
        <f>BK117</f>
        <v>0</v>
      </c>
      <c r="K117" s="12"/>
      <c r="L117" s="165"/>
      <c r="M117" s="170"/>
      <c r="N117" s="171"/>
      <c r="O117" s="171"/>
      <c r="P117" s="172">
        <f>SUM(P118:P120)</f>
        <v>0</v>
      </c>
      <c r="Q117" s="171"/>
      <c r="R117" s="172">
        <f>SUM(R118:R120)</f>
        <v>33.845099999999995</v>
      </c>
      <c r="S117" s="171"/>
      <c r="T117" s="173">
        <f>SUM(T118:T120)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66" t="s">
        <v>83</v>
      </c>
      <c r="AT117" s="174" t="s">
        <v>74</v>
      </c>
      <c r="AU117" s="174" t="s">
        <v>83</v>
      </c>
      <c r="AY117" s="166" t="s">
        <v>141</v>
      </c>
      <c r="BK117" s="175">
        <f>SUM(BK118:BK120)</f>
        <v>0</v>
      </c>
    </row>
    <row r="118" s="2" customFormat="1" ht="16.5" customHeight="1">
      <c r="A118" s="38"/>
      <c r="B118" s="178"/>
      <c r="C118" s="179" t="s">
        <v>200</v>
      </c>
      <c r="D118" s="179" t="s">
        <v>143</v>
      </c>
      <c r="E118" s="180" t="s">
        <v>862</v>
      </c>
      <c r="F118" s="181" t="s">
        <v>863</v>
      </c>
      <c r="G118" s="182" t="s">
        <v>161</v>
      </c>
      <c r="H118" s="183">
        <v>15</v>
      </c>
      <c r="I118" s="184"/>
      <c r="J118" s="185">
        <f>ROUND(I118*H118,2)</f>
        <v>0</v>
      </c>
      <c r="K118" s="181" t="s">
        <v>147</v>
      </c>
      <c r="L118" s="39"/>
      <c r="M118" s="186" t="s">
        <v>3</v>
      </c>
      <c r="N118" s="187" t="s">
        <v>46</v>
      </c>
      <c r="O118" s="72"/>
      <c r="P118" s="188">
        <f>O118*H118</f>
        <v>0</v>
      </c>
      <c r="Q118" s="188">
        <v>2.2563399999999998</v>
      </c>
      <c r="R118" s="188">
        <f>Q118*H118</f>
        <v>33.845099999999995</v>
      </c>
      <c r="S118" s="188">
        <v>0</v>
      </c>
      <c r="T118" s="189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90" t="s">
        <v>148</v>
      </c>
      <c r="AT118" s="190" t="s">
        <v>143</v>
      </c>
      <c r="AU118" s="190" t="s">
        <v>85</v>
      </c>
      <c r="AY118" s="19" t="s">
        <v>141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19" t="s">
        <v>83</v>
      </c>
      <c r="BK118" s="191">
        <f>ROUND(I118*H118,2)</f>
        <v>0</v>
      </c>
      <c r="BL118" s="19" t="s">
        <v>148</v>
      </c>
      <c r="BM118" s="190" t="s">
        <v>251</v>
      </c>
    </row>
    <row r="119" s="14" customFormat="1">
      <c r="A119" s="14"/>
      <c r="B119" s="200"/>
      <c r="C119" s="14"/>
      <c r="D119" s="193" t="s">
        <v>150</v>
      </c>
      <c r="E119" s="201" t="s">
        <v>3</v>
      </c>
      <c r="F119" s="202" t="s">
        <v>972</v>
      </c>
      <c r="G119" s="14"/>
      <c r="H119" s="203">
        <v>15</v>
      </c>
      <c r="I119" s="204"/>
      <c r="J119" s="14"/>
      <c r="K119" s="14"/>
      <c r="L119" s="200"/>
      <c r="M119" s="205"/>
      <c r="N119" s="206"/>
      <c r="O119" s="206"/>
      <c r="P119" s="206"/>
      <c r="Q119" s="206"/>
      <c r="R119" s="206"/>
      <c r="S119" s="206"/>
      <c r="T119" s="20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1" t="s">
        <v>150</v>
      </c>
      <c r="AU119" s="201" t="s">
        <v>85</v>
      </c>
      <c r="AV119" s="14" t="s">
        <v>85</v>
      </c>
      <c r="AW119" s="14" t="s">
        <v>35</v>
      </c>
      <c r="AX119" s="14" t="s">
        <v>75</v>
      </c>
      <c r="AY119" s="201" t="s">
        <v>141</v>
      </c>
    </row>
    <row r="120" s="15" customFormat="1">
      <c r="A120" s="15"/>
      <c r="B120" s="208"/>
      <c r="C120" s="15"/>
      <c r="D120" s="193" t="s">
        <v>150</v>
      </c>
      <c r="E120" s="209" t="s">
        <v>3</v>
      </c>
      <c r="F120" s="210" t="s">
        <v>153</v>
      </c>
      <c r="G120" s="15"/>
      <c r="H120" s="211">
        <v>15</v>
      </c>
      <c r="I120" s="212"/>
      <c r="J120" s="15"/>
      <c r="K120" s="15"/>
      <c r="L120" s="208"/>
      <c r="M120" s="213"/>
      <c r="N120" s="214"/>
      <c r="O120" s="214"/>
      <c r="P120" s="214"/>
      <c r="Q120" s="214"/>
      <c r="R120" s="214"/>
      <c r="S120" s="214"/>
      <c r="T120" s="2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09" t="s">
        <v>150</v>
      </c>
      <c r="AU120" s="209" t="s">
        <v>85</v>
      </c>
      <c r="AV120" s="15" t="s">
        <v>148</v>
      </c>
      <c r="AW120" s="15" t="s">
        <v>35</v>
      </c>
      <c r="AX120" s="15" t="s">
        <v>83</v>
      </c>
      <c r="AY120" s="209" t="s">
        <v>141</v>
      </c>
    </row>
    <row r="121" s="12" customFormat="1" ht="22.8" customHeight="1">
      <c r="A121" s="12"/>
      <c r="B121" s="165"/>
      <c r="C121" s="12"/>
      <c r="D121" s="166" t="s">
        <v>74</v>
      </c>
      <c r="E121" s="176" t="s">
        <v>148</v>
      </c>
      <c r="F121" s="176" t="s">
        <v>680</v>
      </c>
      <c r="G121" s="12"/>
      <c r="H121" s="12"/>
      <c r="I121" s="168"/>
      <c r="J121" s="177">
        <f>BK121</f>
        <v>0</v>
      </c>
      <c r="K121" s="12"/>
      <c r="L121" s="165"/>
      <c r="M121" s="170"/>
      <c r="N121" s="171"/>
      <c r="O121" s="171"/>
      <c r="P121" s="172">
        <f>SUM(P122:P124)</f>
        <v>0</v>
      </c>
      <c r="Q121" s="171"/>
      <c r="R121" s="172">
        <f>SUM(R122:R124)</f>
        <v>45.378480000000003</v>
      </c>
      <c r="S121" s="171"/>
      <c r="T121" s="173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6" t="s">
        <v>83</v>
      </c>
      <c r="AT121" s="174" t="s">
        <v>74</v>
      </c>
      <c r="AU121" s="174" t="s">
        <v>83</v>
      </c>
      <c r="AY121" s="166" t="s">
        <v>141</v>
      </c>
      <c r="BK121" s="175">
        <f>SUM(BK122:BK124)</f>
        <v>0</v>
      </c>
    </row>
    <row r="122" s="2" customFormat="1" ht="16.5" customHeight="1">
      <c r="A122" s="38"/>
      <c r="B122" s="178"/>
      <c r="C122" s="179" t="s">
        <v>206</v>
      </c>
      <c r="D122" s="179" t="s">
        <v>143</v>
      </c>
      <c r="E122" s="180" t="s">
        <v>681</v>
      </c>
      <c r="F122" s="181" t="s">
        <v>682</v>
      </c>
      <c r="G122" s="182" t="s">
        <v>161</v>
      </c>
      <c r="H122" s="183">
        <v>24</v>
      </c>
      <c r="I122" s="184"/>
      <c r="J122" s="185">
        <f>ROUND(I122*H122,2)</f>
        <v>0</v>
      </c>
      <c r="K122" s="181" t="s">
        <v>147</v>
      </c>
      <c r="L122" s="39"/>
      <c r="M122" s="186" t="s">
        <v>3</v>
      </c>
      <c r="N122" s="187" t="s">
        <v>46</v>
      </c>
      <c r="O122" s="72"/>
      <c r="P122" s="188">
        <f>O122*H122</f>
        <v>0</v>
      </c>
      <c r="Q122" s="188">
        <v>1.8907700000000001</v>
      </c>
      <c r="R122" s="188">
        <f>Q122*H122</f>
        <v>45.378480000000003</v>
      </c>
      <c r="S122" s="188">
        <v>0</v>
      </c>
      <c r="T122" s="189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90" t="s">
        <v>148</v>
      </c>
      <c r="AT122" s="190" t="s">
        <v>143</v>
      </c>
      <c r="AU122" s="190" t="s">
        <v>85</v>
      </c>
      <c r="AY122" s="19" t="s">
        <v>141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19" t="s">
        <v>83</v>
      </c>
      <c r="BK122" s="191">
        <f>ROUND(I122*H122,2)</f>
        <v>0</v>
      </c>
      <c r="BL122" s="19" t="s">
        <v>148</v>
      </c>
      <c r="BM122" s="190" t="s">
        <v>260</v>
      </c>
    </row>
    <row r="123" s="14" customFormat="1">
      <c r="A123" s="14"/>
      <c r="B123" s="200"/>
      <c r="C123" s="14"/>
      <c r="D123" s="193" t="s">
        <v>150</v>
      </c>
      <c r="E123" s="201" t="s">
        <v>3</v>
      </c>
      <c r="F123" s="202" t="s">
        <v>973</v>
      </c>
      <c r="G123" s="14"/>
      <c r="H123" s="203">
        <v>24</v>
      </c>
      <c r="I123" s="204"/>
      <c r="J123" s="14"/>
      <c r="K123" s="14"/>
      <c r="L123" s="200"/>
      <c r="M123" s="205"/>
      <c r="N123" s="206"/>
      <c r="O123" s="206"/>
      <c r="P123" s="206"/>
      <c r="Q123" s="206"/>
      <c r="R123" s="206"/>
      <c r="S123" s="206"/>
      <c r="T123" s="20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01" t="s">
        <v>150</v>
      </c>
      <c r="AU123" s="201" t="s">
        <v>85</v>
      </c>
      <c r="AV123" s="14" t="s">
        <v>85</v>
      </c>
      <c r="AW123" s="14" t="s">
        <v>35</v>
      </c>
      <c r="AX123" s="14" t="s">
        <v>75</v>
      </c>
      <c r="AY123" s="201" t="s">
        <v>141</v>
      </c>
    </row>
    <row r="124" s="15" customFormat="1">
      <c r="A124" s="15"/>
      <c r="B124" s="208"/>
      <c r="C124" s="15"/>
      <c r="D124" s="193" t="s">
        <v>150</v>
      </c>
      <c r="E124" s="209" t="s">
        <v>3</v>
      </c>
      <c r="F124" s="210" t="s">
        <v>153</v>
      </c>
      <c r="G124" s="15"/>
      <c r="H124" s="211">
        <v>24</v>
      </c>
      <c r="I124" s="212"/>
      <c r="J124" s="15"/>
      <c r="K124" s="15"/>
      <c r="L124" s="208"/>
      <c r="M124" s="213"/>
      <c r="N124" s="214"/>
      <c r="O124" s="214"/>
      <c r="P124" s="214"/>
      <c r="Q124" s="214"/>
      <c r="R124" s="214"/>
      <c r="S124" s="214"/>
      <c r="T124" s="2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09" t="s">
        <v>150</v>
      </c>
      <c r="AU124" s="209" t="s">
        <v>85</v>
      </c>
      <c r="AV124" s="15" t="s">
        <v>148</v>
      </c>
      <c r="AW124" s="15" t="s">
        <v>35</v>
      </c>
      <c r="AX124" s="15" t="s">
        <v>83</v>
      </c>
      <c r="AY124" s="209" t="s">
        <v>141</v>
      </c>
    </row>
    <row r="125" s="12" customFormat="1" ht="22.8" customHeight="1">
      <c r="A125" s="12"/>
      <c r="B125" s="165"/>
      <c r="C125" s="12"/>
      <c r="D125" s="166" t="s">
        <v>74</v>
      </c>
      <c r="E125" s="176" t="s">
        <v>188</v>
      </c>
      <c r="F125" s="176" t="s">
        <v>694</v>
      </c>
      <c r="G125" s="12"/>
      <c r="H125" s="12"/>
      <c r="I125" s="168"/>
      <c r="J125" s="177">
        <f>BK125</f>
        <v>0</v>
      </c>
      <c r="K125" s="12"/>
      <c r="L125" s="165"/>
      <c r="M125" s="170"/>
      <c r="N125" s="171"/>
      <c r="O125" s="171"/>
      <c r="P125" s="172">
        <f>P126</f>
        <v>0</v>
      </c>
      <c r="Q125" s="171"/>
      <c r="R125" s="172">
        <f>R126</f>
        <v>0.078</v>
      </c>
      <c r="S125" s="171"/>
      <c r="T125" s="173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6" t="s">
        <v>83</v>
      </c>
      <c r="AT125" s="174" t="s">
        <v>74</v>
      </c>
      <c r="AU125" s="174" t="s">
        <v>83</v>
      </c>
      <c r="AY125" s="166" t="s">
        <v>141</v>
      </c>
      <c r="BK125" s="175">
        <f>BK126</f>
        <v>0</v>
      </c>
    </row>
    <row r="126" s="2" customFormat="1" ht="16.5" customHeight="1">
      <c r="A126" s="38"/>
      <c r="B126" s="178"/>
      <c r="C126" s="179" t="s">
        <v>210</v>
      </c>
      <c r="D126" s="179" t="s">
        <v>143</v>
      </c>
      <c r="E126" s="180" t="s">
        <v>816</v>
      </c>
      <c r="F126" s="181" t="s">
        <v>817</v>
      </c>
      <c r="G126" s="182" t="s">
        <v>156</v>
      </c>
      <c r="H126" s="183">
        <v>600</v>
      </c>
      <c r="I126" s="184"/>
      <c r="J126" s="185">
        <f>ROUND(I126*H126,2)</f>
        <v>0</v>
      </c>
      <c r="K126" s="181" t="s">
        <v>147</v>
      </c>
      <c r="L126" s="39"/>
      <c r="M126" s="186" t="s">
        <v>3</v>
      </c>
      <c r="N126" s="187" t="s">
        <v>46</v>
      </c>
      <c r="O126" s="72"/>
      <c r="P126" s="188">
        <f>O126*H126</f>
        <v>0</v>
      </c>
      <c r="Q126" s="188">
        <v>0.00012999999999999999</v>
      </c>
      <c r="R126" s="188">
        <f>Q126*H126</f>
        <v>0.078</v>
      </c>
      <c r="S126" s="188">
        <v>0</v>
      </c>
      <c r="T126" s="18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90" t="s">
        <v>148</v>
      </c>
      <c r="AT126" s="190" t="s">
        <v>143</v>
      </c>
      <c r="AU126" s="190" t="s">
        <v>85</v>
      </c>
      <c r="AY126" s="19" t="s">
        <v>141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19" t="s">
        <v>83</v>
      </c>
      <c r="BK126" s="191">
        <f>ROUND(I126*H126,2)</f>
        <v>0</v>
      </c>
      <c r="BL126" s="19" t="s">
        <v>148</v>
      </c>
      <c r="BM126" s="190" t="s">
        <v>272</v>
      </c>
    </row>
    <row r="127" s="12" customFormat="1" ht="22.8" customHeight="1">
      <c r="A127" s="12"/>
      <c r="B127" s="165"/>
      <c r="C127" s="12"/>
      <c r="D127" s="166" t="s">
        <v>74</v>
      </c>
      <c r="E127" s="176" t="s">
        <v>823</v>
      </c>
      <c r="F127" s="176" t="s">
        <v>824</v>
      </c>
      <c r="G127" s="12"/>
      <c r="H127" s="12"/>
      <c r="I127" s="168"/>
      <c r="J127" s="177">
        <f>BK127</f>
        <v>0</v>
      </c>
      <c r="K127" s="12"/>
      <c r="L127" s="165"/>
      <c r="M127" s="170"/>
      <c r="N127" s="171"/>
      <c r="O127" s="171"/>
      <c r="P127" s="172">
        <f>P128</f>
        <v>0</v>
      </c>
      <c r="Q127" s="171"/>
      <c r="R127" s="172">
        <f>R128</f>
        <v>0</v>
      </c>
      <c r="S127" s="171"/>
      <c r="T127" s="173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6" t="s">
        <v>83</v>
      </c>
      <c r="AT127" s="174" t="s">
        <v>74</v>
      </c>
      <c r="AU127" s="174" t="s">
        <v>83</v>
      </c>
      <c r="AY127" s="166" t="s">
        <v>141</v>
      </c>
      <c r="BK127" s="175">
        <f>BK128</f>
        <v>0</v>
      </c>
    </row>
    <row r="128" s="2" customFormat="1" ht="16.5" customHeight="1">
      <c r="A128" s="38"/>
      <c r="B128" s="178"/>
      <c r="C128" s="179" t="s">
        <v>214</v>
      </c>
      <c r="D128" s="179" t="s">
        <v>143</v>
      </c>
      <c r="E128" s="180" t="s">
        <v>865</v>
      </c>
      <c r="F128" s="181" t="s">
        <v>866</v>
      </c>
      <c r="G128" s="182" t="s">
        <v>203</v>
      </c>
      <c r="H128" s="183">
        <v>4</v>
      </c>
      <c r="I128" s="184"/>
      <c r="J128" s="185">
        <f>ROUND(I128*H128,2)</f>
        <v>0</v>
      </c>
      <c r="K128" s="181" t="s">
        <v>147</v>
      </c>
      <c r="L128" s="39"/>
      <c r="M128" s="186" t="s">
        <v>3</v>
      </c>
      <c r="N128" s="187" t="s">
        <v>46</v>
      </c>
      <c r="O128" s="72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90" t="s">
        <v>148</v>
      </c>
      <c r="AT128" s="190" t="s">
        <v>143</v>
      </c>
      <c r="AU128" s="190" t="s">
        <v>85</v>
      </c>
      <c r="AY128" s="19" t="s">
        <v>141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19" t="s">
        <v>83</v>
      </c>
      <c r="BK128" s="191">
        <f>ROUND(I128*H128,2)</f>
        <v>0</v>
      </c>
      <c r="BL128" s="19" t="s">
        <v>148</v>
      </c>
      <c r="BM128" s="190" t="s">
        <v>283</v>
      </c>
    </row>
    <row r="129" s="12" customFormat="1" ht="25.92" customHeight="1">
      <c r="A129" s="12"/>
      <c r="B129" s="165"/>
      <c r="C129" s="12"/>
      <c r="D129" s="166" t="s">
        <v>74</v>
      </c>
      <c r="E129" s="167" t="s">
        <v>357</v>
      </c>
      <c r="F129" s="167" t="s">
        <v>358</v>
      </c>
      <c r="G129" s="12"/>
      <c r="H129" s="12"/>
      <c r="I129" s="168"/>
      <c r="J129" s="169">
        <f>BK129</f>
        <v>0</v>
      </c>
      <c r="K129" s="12"/>
      <c r="L129" s="165"/>
      <c r="M129" s="170"/>
      <c r="N129" s="171"/>
      <c r="O129" s="171"/>
      <c r="P129" s="172">
        <f>P130+P153+P187+P194</f>
        <v>0</v>
      </c>
      <c r="Q129" s="171"/>
      <c r="R129" s="172">
        <f>R130+R153+R187+R194</f>
        <v>1.105</v>
      </c>
      <c r="S129" s="171"/>
      <c r="T129" s="173">
        <f>T130+T153+T187+T194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6" t="s">
        <v>85</v>
      </c>
      <c r="AT129" s="174" t="s">
        <v>74</v>
      </c>
      <c r="AU129" s="174" t="s">
        <v>75</v>
      </c>
      <c r="AY129" s="166" t="s">
        <v>141</v>
      </c>
      <c r="BK129" s="175">
        <f>BK130+BK153+BK187+BK194</f>
        <v>0</v>
      </c>
    </row>
    <row r="130" s="12" customFormat="1" ht="22.8" customHeight="1">
      <c r="A130" s="12"/>
      <c r="B130" s="165"/>
      <c r="C130" s="12"/>
      <c r="D130" s="166" t="s">
        <v>74</v>
      </c>
      <c r="E130" s="176" t="s">
        <v>359</v>
      </c>
      <c r="F130" s="176" t="s">
        <v>360</v>
      </c>
      <c r="G130" s="12"/>
      <c r="H130" s="12"/>
      <c r="I130" s="168"/>
      <c r="J130" s="177">
        <f>BK130</f>
        <v>0</v>
      </c>
      <c r="K130" s="12"/>
      <c r="L130" s="165"/>
      <c r="M130" s="170"/>
      <c r="N130" s="171"/>
      <c r="O130" s="171"/>
      <c r="P130" s="172">
        <f>SUM(P131:P152)</f>
        <v>0</v>
      </c>
      <c r="Q130" s="171"/>
      <c r="R130" s="172">
        <f>SUM(R131:R152)</f>
        <v>0.18099999999999999</v>
      </c>
      <c r="S130" s="171"/>
      <c r="T130" s="173">
        <f>SUM(T131:T152)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6" t="s">
        <v>85</v>
      </c>
      <c r="AT130" s="174" t="s">
        <v>74</v>
      </c>
      <c r="AU130" s="174" t="s">
        <v>83</v>
      </c>
      <c r="AY130" s="166" t="s">
        <v>141</v>
      </c>
      <c r="BK130" s="175">
        <f>SUM(BK131:BK152)</f>
        <v>0</v>
      </c>
    </row>
    <row r="131" s="2" customFormat="1" ht="16.5" customHeight="1">
      <c r="A131" s="38"/>
      <c r="B131" s="178"/>
      <c r="C131" s="179" t="s">
        <v>9</v>
      </c>
      <c r="D131" s="179" t="s">
        <v>143</v>
      </c>
      <c r="E131" s="180" t="s">
        <v>974</v>
      </c>
      <c r="F131" s="181" t="s">
        <v>975</v>
      </c>
      <c r="G131" s="182" t="s">
        <v>156</v>
      </c>
      <c r="H131" s="183">
        <v>1100</v>
      </c>
      <c r="I131" s="184"/>
      <c r="J131" s="185">
        <f>ROUND(I131*H131,2)</f>
        <v>0</v>
      </c>
      <c r="K131" s="181" t="s">
        <v>3</v>
      </c>
      <c r="L131" s="39"/>
      <c r="M131" s="186" t="s">
        <v>3</v>
      </c>
      <c r="N131" s="187" t="s">
        <v>46</v>
      </c>
      <c r="O131" s="72"/>
      <c r="P131" s="188">
        <f>O131*H131</f>
        <v>0</v>
      </c>
      <c r="Q131" s="188">
        <v>0</v>
      </c>
      <c r="R131" s="188">
        <f>Q131*H131</f>
        <v>0</v>
      </c>
      <c r="S131" s="188">
        <v>0</v>
      </c>
      <c r="T131" s="189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90" t="s">
        <v>225</v>
      </c>
      <c r="AT131" s="190" t="s">
        <v>143</v>
      </c>
      <c r="AU131" s="190" t="s">
        <v>85</v>
      </c>
      <c r="AY131" s="19" t="s">
        <v>141</v>
      </c>
      <c r="BE131" s="191">
        <f>IF(N131="základní",J131,0)</f>
        <v>0</v>
      </c>
      <c r="BF131" s="191">
        <f>IF(N131="snížená",J131,0)</f>
        <v>0</v>
      </c>
      <c r="BG131" s="191">
        <f>IF(N131="zákl. přenesená",J131,0)</f>
        <v>0</v>
      </c>
      <c r="BH131" s="191">
        <f>IF(N131="sníž. přenesená",J131,0)</f>
        <v>0</v>
      </c>
      <c r="BI131" s="191">
        <f>IF(N131="nulová",J131,0)</f>
        <v>0</v>
      </c>
      <c r="BJ131" s="19" t="s">
        <v>83</v>
      </c>
      <c r="BK131" s="191">
        <f>ROUND(I131*H131,2)</f>
        <v>0</v>
      </c>
      <c r="BL131" s="19" t="s">
        <v>225</v>
      </c>
      <c r="BM131" s="190" t="s">
        <v>291</v>
      </c>
    </row>
    <row r="132" s="14" customFormat="1">
      <c r="A132" s="14"/>
      <c r="B132" s="200"/>
      <c r="C132" s="14"/>
      <c r="D132" s="193" t="s">
        <v>150</v>
      </c>
      <c r="E132" s="201" t="s">
        <v>3</v>
      </c>
      <c r="F132" s="202" t="s">
        <v>976</v>
      </c>
      <c r="G132" s="14"/>
      <c r="H132" s="203">
        <v>1100</v>
      </c>
      <c r="I132" s="204"/>
      <c r="J132" s="14"/>
      <c r="K132" s="14"/>
      <c r="L132" s="200"/>
      <c r="M132" s="205"/>
      <c r="N132" s="206"/>
      <c r="O132" s="206"/>
      <c r="P132" s="206"/>
      <c r="Q132" s="206"/>
      <c r="R132" s="206"/>
      <c r="S132" s="206"/>
      <c r="T132" s="20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01" t="s">
        <v>150</v>
      </c>
      <c r="AU132" s="201" t="s">
        <v>85</v>
      </c>
      <c r="AV132" s="14" t="s">
        <v>85</v>
      </c>
      <c r="AW132" s="14" t="s">
        <v>35</v>
      </c>
      <c r="AX132" s="14" t="s">
        <v>75</v>
      </c>
      <c r="AY132" s="201" t="s">
        <v>141</v>
      </c>
    </row>
    <row r="133" s="15" customFormat="1">
      <c r="A133" s="15"/>
      <c r="B133" s="208"/>
      <c r="C133" s="15"/>
      <c r="D133" s="193" t="s">
        <v>150</v>
      </c>
      <c r="E133" s="209" t="s">
        <v>3</v>
      </c>
      <c r="F133" s="210" t="s">
        <v>153</v>
      </c>
      <c r="G133" s="15"/>
      <c r="H133" s="211">
        <v>1100</v>
      </c>
      <c r="I133" s="212"/>
      <c r="J133" s="15"/>
      <c r="K133" s="15"/>
      <c r="L133" s="208"/>
      <c r="M133" s="213"/>
      <c r="N133" s="214"/>
      <c r="O133" s="214"/>
      <c r="P133" s="214"/>
      <c r="Q133" s="214"/>
      <c r="R133" s="214"/>
      <c r="S133" s="214"/>
      <c r="T133" s="2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09" t="s">
        <v>150</v>
      </c>
      <c r="AU133" s="209" t="s">
        <v>85</v>
      </c>
      <c r="AV133" s="15" t="s">
        <v>148</v>
      </c>
      <c r="AW133" s="15" t="s">
        <v>35</v>
      </c>
      <c r="AX133" s="15" t="s">
        <v>83</v>
      </c>
      <c r="AY133" s="209" t="s">
        <v>141</v>
      </c>
    </row>
    <row r="134" s="2" customFormat="1" ht="16.5" customHeight="1">
      <c r="A134" s="38"/>
      <c r="B134" s="178"/>
      <c r="C134" s="219" t="s">
        <v>225</v>
      </c>
      <c r="D134" s="219" t="s">
        <v>266</v>
      </c>
      <c r="E134" s="220" t="s">
        <v>977</v>
      </c>
      <c r="F134" s="221" t="s">
        <v>978</v>
      </c>
      <c r="G134" s="222" t="s">
        <v>266</v>
      </c>
      <c r="H134" s="223">
        <v>350</v>
      </c>
      <c r="I134" s="224"/>
      <c r="J134" s="225">
        <f>ROUND(I134*H134,2)</f>
        <v>0</v>
      </c>
      <c r="K134" s="221" t="s">
        <v>3</v>
      </c>
      <c r="L134" s="226"/>
      <c r="M134" s="227" t="s">
        <v>3</v>
      </c>
      <c r="N134" s="228" t="s">
        <v>46</v>
      </c>
      <c r="O134" s="72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90" t="s">
        <v>299</v>
      </c>
      <c r="AT134" s="190" t="s">
        <v>266</v>
      </c>
      <c r="AU134" s="190" t="s">
        <v>85</v>
      </c>
      <c r="AY134" s="19" t="s">
        <v>141</v>
      </c>
      <c r="BE134" s="191">
        <f>IF(N134="základní",J134,0)</f>
        <v>0</v>
      </c>
      <c r="BF134" s="191">
        <f>IF(N134="snížená",J134,0)</f>
        <v>0</v>
      </c>
      <c r="BG134" s="191">
        <f>IF(N134="zákl. přenesená",J134,0)</f>
        <v>0</v>
      </c>
      <c r="BH134" s="191">
        <f>IF(N134="sníž. přenesená",J134,0)</f>
        <v>0</v>
      </c>
      <c r="BI134" s="191">
        <f>IF(N134="nulová",J134,0)</f>
        <v>0</v>
      </c>
      <c r="BJ134" s="19" t="s">
        <v>83</v>
      </c>
      <c r="BK134" s="191">
        <f>ROUND(I134*H134,2)</f>
        <v>0</v>
      </c>
      <c r="BL134" s="19" t="s">
        <v>225</v>
      </c>
      <c r="BM134" s="190" t="s">
        <v>299</v>
      </c>
    </row>
    <row r="135" s="2" customFormat="1" ht="16.5" customHeight="1">
      <c r="A135" s="38"/>
      <c r="B135" s="178"/>
      <c r="C135" s="219" t="s">
        <v>230</v>
      </c>
      <c r="D135" s="219" t="s">
        <v>266</v>
      </c>
      <c r="E135" s="220" t="s">
        <v>979</v>
      </c>
      <c r="F135" s="221" t="s">
        <v>980</v>
      </c>
      <c r="G135" s="222" t="s">
        <v>266</v>
      </c>
      <c r="H135" s="223">
        <v>350</v>
      </c>
      <c r="I135" s="224"/>
      <c r="J135" s="225">
        <f>ROUND(I135*H135,2)</f>
        <v>0</v>
      </c>
      <c r="K135" s="221" t="s">
        <v>3</v>
      </c>
      <c r="L135" s="226"/>
      <c r="M135" s="227" t="s">
        <v>3</v>
      </c>
      <c r="N135" s="228" t="s">
        <v>46</v>
      </c>
      <c r="O135" s="72"/>
      <c r="P135" s="188">
        <f>O135*H135</f>
        <v>0</v>
      </c>
      <c r="Q135" s="188">
        <v>0</v>
      </c>
      <c r="R135" s="188">
        <f>Q135*H135</f>
        <v>0</v>
      </c>
      <c r="S135" s="188">
        <v>0</v>
      </c>
      <c r="T135" s="18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0" t="s">
        <v>299</v>
      </c>
      <c r="AT135" s="190" t="s">
        <v>266</v>
      </c>
      <c r="AU135" s="190" t="s">
        <v>85</v>
      </c>
      <c r="AY135" s="19" t="s">
        <v>141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9" t="s">
        <v>83</v>
      </c>
      <c r="BK135" s="191">
        <f>ROUND(I135*H135,2)</f>
        <v>0</v>
      </c>
      <c r="BL135" s="19" t="s">
        <v>225</v>
      </c>
      <c r="BM135" s="190" t="s">
        <v>309</v>
      </c>
    </row>
    <row r="136" s="2" customFormat="1" ht="16.5" customHeight="1">
      <c r="A136" s="38"/>
      <c r="B136" s="178"/>
      <c r="C136" s="219" t="s">
        <v>236</v>
      </c>
      <c r="D136" s="219" t="s">
        <v>266</v>
      </c>
      <c r="E136" s="220" t="s">
        <v>981</v>
      </c>
      <c r="F136" s="221" t="s">
        <v>982</v>
      </c>
      <c r="G136" s="222" t="s">
        <v>266</v>
      </c>
      <c r="H136" s="223">
        <v>400</v>
      </c>
      <c r="I136" s="224"/>
      <c r="J136" s="225">
        <f>ROUND(I136*H136,2)</f>
        <v>0</v>
      </c>
      <c r="K136" s="221" t="s">
        <v>3</v>
      </c>
      <c r="L136" s="226"/>
      <c r="M136" s="227" t="s">
        <v>3</v>
      </c>
      <c r="N136" s="228" t="s">
        <v>46</v>
      </c>
      <c r="O136" s="72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90" t="s">
        <v>299</v>
      </c>
      <c r="AT136" s="190" t="s">
        <v>266</v>
      </c>
      <c r="AU136" s="190" t="s">
        <v>85</v>
      </c>
      <c r="AY136" s="19" t="s">
        <v>141</v>
      </c>
      <c r="BE136" s="191">
        <f>IF(N136="základní",J136,0)</f>
        <v>0</v>
      </c>
      <c r="BF136" s="191">
        <f>IF(N136="snížená",J136,0)</f>
        <v>0</v>
      </c>
      <c r="BG136" s="191">
        <f>IF(N136="zákl. přenesená",J136,0)</f>
        <v>0</v>
      </c>
      <c r="BH136" s="191">
        <f>IF(N136="sníž. přenesená",J136,0)</f>
        <v>0</v>
      </c>
      <c r="BI136" s="191">
        <f>IF(N136="nulová",J136,0)</f>
        <v>0</v>
      </c>
      <c r="BJ136" s="19" t="s">
        <v>83</v>
      </c>
      <c r="BK136" s="191">
        <f>ROUND(I136*H136,2)</f>
        <v>0</v>
      </c>
      <c r="BL136" s="19" t="s">
        <v>225</v>
      </c>
      <c r="BM136" s="190" t="s">
        <v>317</v>
      </c>
    </row>
    <row r="137" s="2" customFormat="1" ht="21.75" customHeight="1">
      <c r="A137" s="38"/>
      <c r="B137" s="178"/>
      <c r="C137" s="179" t="s">
        <v>240</v>
      </c>
      <c r="D137" s="179" t="s">
        <v>143</v>
      </c>
      <c r="E137" s="180" t="s">
        <v>983</v>
      </c>
      <c r="F137" s="181" t="s">
        <v>984</v>
      </c>
      <c r="G137" s="182" t="s">
        <v>156</v>
      </c>
      <c r="H137" s="183">
        <v>50</v>
      </c>
      <c r="I137" s="184"/>
      <c r="J137" s="185">
        <f>ROUND(I137*H137,2)</f>
        <v>0</v>
      </c>
      <c r="K137" s="181" t="s">
        <v>147</v>
      </c>
      <c r="L137" s="39"/>
      <c r="M137" s="186" t="s">
        <v>3</v>
      </c>
      <c r="N137" s="187" t="s">
        <v>46</v>
      </c>
      <c r="O137" s="72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0" t="s">
        <v>225</v>
      </c>
      <c r="AT137" s="190" t="s">
        <v>143</v>
      </c>
      <c r="AU137" s="190" t="s">
        <v>85</v>
      </c>
      <c r="AY137" s="19" t="s">
        <v>141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9" t="s">
        <v>83</v>
      </c>
      <c r="BK137" s="191">
        <f>ROUND(I137*H137,2)</f>
        <v>0</v>
      </c>
      <c r="BL137" s="19" t="s">
        <v>225</v>
      </c>
      <c r="BM137" s="190" t="s">
        <v>327</v>
      </c>
    </row>
    <row r="138" s="2" customFormat="1" ht="16.5" customHeight="1">
      <c r="A138" s="38"/>
      <c r="B138" s="178"/>
      <c r="C138" s="219" t="s">
        <v>244</v>
      </c>
      <c r="D138" s="219" t="s">
        <v>266</v>
      </c>
      <c r="E138" s="220" t="s">
        <v>985</v>
      </c>
      <c r="F138" s="221" t="s">
        <v>986</v>
      </c>
      <c r="G138" s="222" t="s">
        <v>156</v>
      </c>
      <c r="H138" s="223">
        <v>50</v>
      </c>
      <c r="I138" s="224"/>
      <c r="J138" s="225">
        <f>ROUND(I138*H138,2)</f>
        <v>0</v>
      </c>
      <c r="K138" s="221" t="s">
        <v>147</v>
      </c>
      <c r="L138" s="226"/>
      <c r="M138" s="227" t="s">
        <v>3</v>
      </c>
      <c r="N138" s="228" t="s">
        <v>46</v>
      </c>
      <c r="O138" s="72"/>
      <c r="P138" s="188">
        <f>O138*H138</f>
        <v>0</v>
      </c>
      <c r="Q138" s="188">
        <v>0.00016000000000000001</v>
      </c>
      <c r="R138" s="188">
        <f>Q138*H138</f>
        <v>0.0080000000000000002</v>
      </c>
      <c r="S138" s="188">
        <v>0</v>
      </c>
      <c r="T138" s="18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90" t="s">
        <v>299</v>
      </c>
      <c r="AT138" s="190" t="s">
        <v>266</v>
      </c>
      <c r="AU138" s="190" t="s">
        <v>85</v>
      </c>
      <c r="AY138" s="19" t="s">
        <v>141</v>
      </c>
      <c r="BE138" s="191">
        <f>IF(N138="základní",J138,0)</f>
        <v>0</v>
      </c>
      <c r="BF138" s="191">
        <f>IF(N138="snížená",J138,0)</f>
        <v>0</v>
      </c>
      <c r="BG138" s="191">
        <f>IF(N138="zákl. přenesená",J138,0)</f>
        <v>0</v>
      </c>
      <c r="BH138" s="191">
        <f>IF(N138="sníž. přenesená",J138,0)</f>
        <v>0</v>
      </c>
      <c r="BI138" s="191">
        <f>IF(N138="nulová",J138,0)</f>
        <v>0</v>
      </c>
      <c r="BJ138" s="19" t="s">
        <v>83</v>
      </c>
      <c r="BK138" s="191">
        <f>ROUND(I138*H138,2)</f>
        <v>0</v>
      </c>
      <c r="BL138" s="19" t="s">
        <v>225</v>
      </c>
      <c r="BM138" s="190" t="s">
        <v>335</v>
      </c>
    </row>
    <row r="139" s="2" customFormat="1" ht="16.5" customHeight="1">
      <c r="A139" s="38"/>
      <c r="B139" s="178"/>
      <c r="C139" s="179" t="s">
        <v>8</v>
      </c>
      <c r="D139" s="179" t="s">
        <v>143</v>
      </c>
      <c r="E139" s="180" t="s">
        <v>987</v>
      </c>
      <c r="F139" s="181" t="s">
        <v>988</v>
      </c>
      <c r="G139" s="182" t="s">
        <v>281</v>
      </c>
      <c r="H139" s="183">
        <v>2</v>
      </c>
      <c r="I139" s="184"/>
      <c r="J139" s="185">
        <f>ROUND(I139*H139,2)</f>
        <v>0</v>
      </c>
      <c r="K139" s="181" t="s">
        <v>3</v>
      </c>
      <c r="L139" s="39"/>
      <c r="M139" s="186" t="s">
        <v>3</v>
      </c>
      <c r="N139" s="187" t="s">
        <v>46</v>
      </c>
      <c r="O139" s="72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90" t="s">
        <v>225</v>
      </c>
      <c r="AT139" s="190" t="s">
        <v>143</v>
      </c>
      <c r="AU139" s="190" t="s">
        <v>85</v>
      </c>
      <c r="AY139" s="19" t="s">
        <v>141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19" t="s">
        <v>83</v>
      </c>
      <c r="BK139" s="191">
        <f>ROUND(I139*H139,2)</f>
        <v>0</v>
      </c>
      <c r="BL139" s="19" t="s">
        <v>225</v>
      </c>
      <c r="BM139" s="190" t="s">
        <v>345</v>
      </c>
    </row>
    <row r="140" s="2" customFormat="1" ht="16.5" customHeight="1">
      <c r="A140" s="38"/>
      <c r="B140" s="178"/>
      <c r="C140" s="179" t="s">
        <v>251</v>
      </c>
      <c r="D140" s="179" t="s">
        <v>143</v>
      </c>
      <c r="E140" s="180" t="s">
        <v>989</v>
      </c>
      <c r="F140" s="181" t="s">
        <v>990</v>
      </c>
      <c r="G140" s="182" t="s">
        <v>281</v>
      </c>
      <c r="H140" s="183">
        <v>2</v>
      </c>
      <c r="I140" s="184"/>
      <c r="J140" s="185">
        <f>ROUND(I140*H140,2)</f>
        <v>0</v>
      </c>
      <c r="K140" s="181" t="s">
        <v>3</v>
      </c>
      <c r="L140" s="39"/>
      <c r="M140" s="186" t="s">
        <v>3</v>
      </c>
      <c r="N140" s="187" t="s">
        <v>46</v>
      </c>
      <c r="O140" s="72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90" t="s">
        <v>225</v>
      </c>
      <c r="AT140" s="190" t="s">
        <v>143</v>
      </c>
      <c r="AU140" s="190" t="s">
        <v>85</v>
      </c>
      <c r="AY140" s="19" t="s">
        <v>141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19" t="s">
        <v>83</v>
      </c>
      <c r="BK140" s="191">
        <f>ROUND(I140*H140,2)</f>
        <v>0</v>
      </c>
      <c r="BL140" s="19" t="s">
        <v>225</v>
      </c>
      <c r="BM140" s="190" t="s">
        <v>353</v>
      </c>
    </row>
    <row r="141" s="2" customFormat="1" ht="21.75" customHeight="1">
      <c r="A141" s="38"/>
      <c r="B141" s="178"/>
      <c r="C141" s="179" t="s">
        <v>255</v>
      </c>
      <c r="D141" s="179" t="s">
        <v>143</v>
      </c>
      <c r="E141" s="180" t="s">
        <v>991</v>
      </c>
      <c r="F141" s="181" t="s">
        <v>992</v>
      </c>
      <c r="G141" s="182" t="s">
        <v>156</v>
      </c>
      <c r="H141" s="183">
        <v>650</v>
      </c>
      <c r="I141" s="184"/>
      <c r="J141" s="185">
        <f>ROUND(I141*H141,2)</f>
        <v>0</v>
      </c>
      <c r="K141" s="181" t="s">
        <v>147</v>
      </c>
      <c r="L141" s="39"/>
      <c r="M141" s="186" t="s">
        <v>3</v>
      </c>
      <c r="N141" s="187" t="s">
        <v>46</v>
      </c>
      <c r="O141" s="72"/>
      <c r="P141" s="188">
        <f>O141*H141</f>
        <v>0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90" t="s">
        <v>225</v>
      </c>
      <c r="AT141" s="190" t="s">
        <v>143</v>
      </c>
      <c r="AU141" s="190" t="s">
        <v>85</v>
      </c>
      <c r="AY141" s="19" t="s">
        <v>141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19" t="s">
        <v>83</v>
      </c>
      <c r="BK141" s="191">
        <f>ROUND(I141*H141,2)</f>
        <v>0</v>
      </c>
      <c r="BL141" s="19" t="s">
        <v>225</v>
      </c>
      <c r="BM141" s="190" t="s">
        <v>365</v>
      </c>
    </row>
    <row r="142" s="14" customFormat="1">
      <c r="A142" s="14"/>
      <c r="B142" s="200"/>
      <c r="C142" s="14"/>
      <c r="D142" s="193" t="s">
        <v>150</v>
      </c>
      <c r="E142" s="201" t="s">
        <v>3</v>
      </c>
      <c r="F142" s="202" t="s">
        <v>993</v>
      </c>
      <c r="G142" s="14"/>
      <c r="H142" s="203">
        <v>650</v>
      </c>
      <c r="I142" s="204"/>
      <c r="J142" s="14"/>
      <c r="K142" s="14"/>
      <c r="L142" s="200"/>
      <c r="M142" s="205"/>
      <c r="N142" s="206"/>
      <c r="O142" s="206"/>
      <c r="P142" s="206"/>
      <c r="Q142" s="206"/>
      <c r="R142" s="206"/>
      <c r="S142" s="206"/>
      <c r="T142" s="20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01" t="s">
        <v>150</v>
      </c>
      <c r="AU142" s="201" t="s">
        <v>85</v>
      </c>
      <c r="AV142" s="14" t="s">
        <v>85</v>
      </c>
      <c r="AW142" s="14" t="s">
        <v>35</v>
      </c>
      <c r="AX142" s="14" t="s">
        <v>75</v>
      </c>
      <c r="AY142" s="201" t="s">
        <v>141</v>
      </c>
    </row>
    <row r="143" s="15" customFormat="1">
      <c r="A143" s="15"/>
      <c r="B143" s="208"/>
      <c r="C143" s="15"/>
      <c r="D143" s="193" t="s">
        <v>150</v>
      </c>
      <c r="E143" s="209" t="s">
        <v>3</v>
      </c>
      <c r="F143" s="210" t="s">
        <v>153</v>
      </c>
      <c r="G143" s="15"/>
      <c r="H143" s="211">
        <v>650</v>
      </c>
      <c r="I143" s="212"/>
      <c r="J143" s="15"/>
      <c r="K143" s="15"/>
      <c r="L143" s="208"/>
      <c r="M143" s="213"/>
      <c r="N143" s="214"/>
      <c r="O143" s="214"/>
      <c r="P143" s="214"/>
      <c r="Q143" s="214"/>
      <c r="R143" s="214"/>
      <c r="S143" s="214"/>
      <c r="T143" s="2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9" t="s">
        <v>150</v>
      </c>
      <c r="AU143" s="209" t="s">
        <v>85</v>
      </c>
      <c r="AV143" s="15" t="s">
        <v>148</v>
      </c>
      <c r="AW143" s="15" t="s">
        <v>35</v>
      </c>
      <c r="AX143" s="15" t="s">
        <v>83</v>
      </c>
      <c r="AY143" s="209" t="s">
        <v>141</v>
      </c>
    </row>
    <row r="144" s="2" customFormat="1" ht="16.5" customHeight="1">
      <c r="A144" s="38"/>
      <c r="B144" s="178"/>
      <c r="C144" s="219" t="s">
        <v>260</v>
      </c>
      <c r="D144" s="219" t="s">
        <v>266</v>
      </c>
      <c r="E144" s="220" t="s">
        <v>914</v>
      </c>
      <c r="F144" s="221" t="s">
        <v>915</v>
      </c>
      <c r="G144" s="222" t="s">
        <v>156</v>
      </c>
      <c r="H144" s="223">
        <v>450</v>
      </c>
      <c r="I144" s="224"/>
      <c r="J144" s="225">
        <f>ROUND(I144*H144,2)</f>
        <v>0</v>
      </c>
      <c r="K144" s="221" t="s">
        <v>147</v>
      </c>
      <c r="L144" s="226"/>
      <c r="M144" s="227" t="s">
        <v>3</v>
      </c>
      <c r="N144" s="228" t="s">
        <v>46</v>
      </c>
      <c r="O144" s="72"/>
      <c r="P144" s="188">
        <f>O144*H144</f>
        <v>0</v>
      </c>
      <c r="Q144" s="188">
        <v>0.00012</v>
      </c>
      <c r="R144" s="188">
        <f>Q144*H144</f>
        <v>0.053999999999999999</v>
      </c>
      <c r="S144" s="188">
        <v>0</v>
      </c>
      <c r="T144" s="189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90" t="s">
        <v>299</v>
      </c>
      <c r="AT144" s="190" t="s">
        <v>266</v>
      </c>
      <c r="AU144" s="190" t="s">
        <v>85</v>
      </c>
      <c r="AY144" s="19" t="s">
        <v>141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19" t="s">
        <v>83</v>
      </c>
      <c r="BK144" s="191">
        <f>ROUND(I144*H144,2)</f>
        <v>0</v>
      </c>
      <c r="BL144" s="19" t="s">
        <v>225</v>
      </c>
      <c r="BM144" s="190" t="s">
        <v>493</v>
      </c>
    </row>
    <row r="145" s="2" customFormat="1" ht="16.5" customHeight="1">
      <c r="A145" s="38"/>
      <c r="B145" s="178"/>
      <c r="C145" s="219" t="s">
        <v>265</v>
      </c>
      <c r="D145" s="219" t="s">
        <v>266</v>
      </c>
      <c r="E145" s="220" t="s">
        <v>994</v>
      </c>
      <c r="F145" s="221" t="s">
        <v>995</v>
      </c>
      <c r="G145" s="222" t="s">
        <v>156</v>
      </c>
      <c r="H145" s="223">
        <v>200</v>
      </c>
      <c r="I145" s="224"/>
      <c r="J145" s="225">
        <f>ROUND(I145*H145,2)</f>
        <v>0</v>
      </c>
      <c r="K145" s="221" t="s">
        <v>147</v>
      </c>
      <c r="L145" s="226"/>
      <c r="M145" s="227" t="s">
        <v>3</v>
      </c>
      <c r="N145" s="228" t="s">
        <v>46</v>
      </c>
      <c r="O145" s="72"/>
      <c r="P145" s="188">
        <f>O145*H145</f>
        <v>0</v>
      </c>
      <c r="Q145" s="188">
        <v>0.00017000000000000001</v>
      </c>
      <c r="R145" s="188">
        <f>Q145*H145</f>
        <v>0.034000000000000002</v>
      </c>
      <c r="S145" s="188">
        <v>0</v>
      </c>
      <c r="T145" s="18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90" t="s">
        <v>299</v>
      </c>
      <c r="AT145" s="190" t="s">
        <v>266</v>
      </c>
      <c r="AU145" s="190" t="s">
        <v>85</v>
      </c>
      <c r="AY145" s="19" t="s">
        <v>141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19" t="s">
        <v>83</v>
      </c>
      <c r="BK145" s="191">
        <f>ROUND(I145*H145,2)</f>
        <v>0</v>
      </c>
      <c r="BL145" s="19" t="s">
        <v>225</v>
      </c>
      <c r="BM145" s="190" t="s">
        <v>669</v>
      </c>
    </row>
    <row r="146" s="2" customFormat="1" ht="21.75" customHeight="1">
      <c r="A146" s="38"/>
      <c r="B146" s="178"/>
      <c r="C146" s="179" t="s">
        <v>272</v>
      </c>
      <c r="D146" s="179" t="s">
        <v>143</v>
      </c>
      <c r="E146" s="180" t="s">
        <v>996</v>
      </c>
      <c r="F146" s="181" t="s">
        <v>997</v>
      </c>
      <c r="G146" s="182" t="s">
        <v>156</v>
      </c>
      <c r="H146" s="183">
        <v>250</v>
      </c>
      <c r="I146" s="184"/>
      <c r="J146" s="185">
        <f>ROUND(I146*H146,2)</f>
        <v>0</v>
      </c>
      <c r="K146" s="181" t="s">
        <v>147</v>
      </c>
      <c r="L146" s="39"/>
      <c r="M146" s="186" t="s">
        <v>3</v>
      </c>
      <c r="N146" s="187" t="s">
        <v>46</v>
      </c>
      <c r="O146" s="72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90" t="s">
        <v>225</v>
      </c>
      <c r="AT146" s="190" t="s">
        <v>143</v>
      </c>
      <c r="AU146" s="190" t="s">
        <v>85</v>
      </c>
      <c r="AY146" s="19" t="s">
        <v>141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19" t="s">
        <v>83</v>
      </c>
      <c r="BK146" s="191">
        <f>ROUND(I146*H146,2)</f>
        <v>0</v>
      </c>
      <c r="BL146" s="19" t="s">
        <v>225</v>
      </c>
      <c r="BM146" s="190" t="s">
        <v>672</v>
      </c>
    </row>
    <row r="147" s="2" customFormat="1" ht="16.5" customHeight="1">
      <c r="A147" s="38"/>
      <c r="B147" s="178"/>
      <c r="C147" s="219" t="s">
        <v>278</v>
      </c>
      <c r="D147" s="219" t="s">
        <v>266</v>
      </c>
      <c r="E147" s="220" t="s">
        <v>998</v>
      </c>
      <c r="F147" s="221" t="s">
        <v>999</v>
      </c>
      <c r="G147" s="222" t="s">
        <v>156</v>
      </c>
      <c r="H147" s="223">
        <v>250</v>
      </c>
      <c r="I147" s="224"/>
      <c r="J147" s="225">
        <f>ROUND(I147*H147,2)</f>
        <v>0</v>
      </c>
      <c r="K147" s="221" t="s">
        <v>147</v>
      </c>
      <c r="L147" s="226"/>
      <c r="M147" s="227" t="s">
        <v>3</v>
      </c>
      <c r="N147" s="228" t="s">
        <v>46</v>
      </c>
      <c r="O147" s="72"/>
      <c r="P147" s="188">
        <f>O147*H147</f>
        <v>0</v>
      </c>
      <c r="Q147" s="188">
        <v>0.00034000000000000002</v>
      </c>
      <c r="R147" s="188">
        <f>Q147*H147</f>
        <v>0.085000000000000006</v>
      </c>
      <c r="S147" s="188">
        <v>0</v>
      </c>
      <c r="T147" s="189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90" t="s">
        <v>299</v>
      </c>
      <c r="AT147" s="190" t="s">
        <v>266</v>
      </c>
      <c r="AU147" s="190" t="s">
        <v>85</v>
      </c>
      <c r="AY147" s="19" t="s">
        <v>141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19" t="s">
        <v>83</v>
      </c>
      <c r="BK147" s="191">
        <f>ROUND(I147*H147,2)</f>
        <v>0</v>
      </c>
      <c r="BL147" s="19" t="s">
        <v>225</v>
      </c>
      <c r="BM147" s="190" t="s">
        <v>675</v>
      </c>
    </row>
    <row r="148" s="2" customFormat="1" ht="21.75" customHeight="1">
      <c r="A148" s="38"/>
      <c r="B148" s="178"/>
      <c r="C148" s="179" t="s">
        <v>283</v>
      </c>
      <c r="D148" s="179" t="s">
        <v>143</v>
      </c>
      <c r="E148" s="180" t="s">
        <v>873</v>
      </c>
      <c r="F148" s="181" t="s">
        <v>874</v>
      </c>
      <c r="G148" s="182" t="s">
        <v>281</v>
      </c>
      <c r="H148" s="183">
        <v>1</v>
      </c>
      <c r="I148" s="184"/>
      <c r="J148" s="185">
        <f>ROUND(I148*H148,2)</f>
        <v>0</v>
      </c>
      <c r="K148" s="181" t="s">
        <v>147</v>
      </c>
      <c r="L148" s="39"/>
      <c r="M148" s="186" t="s">
        <v>3</v>
      </c>
      <c r="N148" s="187" t="s">
        <v>46</v>
      </c>
      <c r="O148" s="72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90" t="s">
        <v>225</v>
      </c>
      <c r="AT148" s="190" t="s">
        <v>143</v>
      </c>
      <c r="AU148" s="190" t="s">
        <v>85</v>
      </c>
      <c r="AY148" s="19" t="s">
        <v>141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19" t="s">
        <v>83</v>
      </c>
      <c r="BK148" s="191">
        <f>ROUND(I148*H148,2)</f>
        <v>0</v>
      </c>
      <c r="BL148" s="19" t="s">
        <v>225</v>
      </c>
      <c r="BM148" s="190" t="s">
        <v>679</v>
      </c>
    </row>
    <row r="149" s="2" customFormat="1" ht="21.75" customHeight="1">
      <c r="A149" s="38"/>
      <c r="B149" s="178"/>
      <c r="C149" s="179" t="s">
        <v>287</v>
      </c>
      <c r="D149" s="179" t="s">
        <v>143</v>
      </c>
      <c r="E149" s="180" t="s">
        <v>875</v>
      </c>
      <c r="F149" s="181" t="s">
        <v>876</v>
      </c>
      <c r="G149" s="182" t="s">
        <v>281</v>
      </c>
      <c r="H149" s="183">
        <v>2</v>
      </c>
      <c r="I149" s="184"/>
      <c r="J149" s="185">
        <f>ROUND(I149*H149,2)</f>
        <v>0</v>
      </c>
      <c r="K149" s="181" t="s">
        <v>147</v>
      </c>
      <c r="L149" s="39"/>
      <c r="M149" s="186" t="s">
        <v>3</v>
      </c>
      <c r="N149" s="187" t="s">
        <v>46</v>
      </c>
      <c r="O149" s="72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90" t="s">
        <v>225</v>
      </c>
      <c r="AT149" s="190" t="s">
        <v>143</v>
      </c>
      <c r="AU149" s="190" t="s">
        <v>85</v>
      </c>
      <c r="AY149" s="19" t="s">
        <v>141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9" t="s">
        <v>83</v>
      </c>
      <c r="BK149" s="191">
        <f>ROUND(I149*H149,2)</f>
        <v>0</v>
      </c>
      <c r="BL149" s="19" t="s">
        <v>225</v>
      </c>
      <c r="BM149" s="190" t="s">
        <v>683</v>
      </c>
    </row>
    <row r="150" s="2" customFormat="1" ht="21.75" customHeight="1">
      <c r="A150" s="38"/>
      <c r="B150" s="178"/>
      <c r="C150" s="179" t="s">
        <v>291</v>
      </c>
      <c r="D150" s="179" t="s">
        <v>143</v>
      </c>
      <c r="E150" s="180" t="s">
        <v>1000</v>
      </c>
      <c r="F150" s="181" t="s">
        <v>1001</v>
      </c>
      <c r="G150" s="182" t="s">
        <v>281</v>
      </c>
      <c r="H150" s="183">
        <v>20</v>
      </c>
      <c r="I150" s="184"/>
      <c r="J150" s="185">
        <f>ROUND(I150*H150,2)</f>
        <v>0</v>
      </c>
      <c r="K150" s="181" t="s">
        <v>3</v>
      </c>
      <c r="L150" s="39"/>
      <c r="M150" s="186" t="s">
        <v>3</v>
      </c>
      <c r="N150" s="187" t="s">
        <v>46</v>
      </c>
      <c r="O150" s="72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0" t="s">
        <v>225</v>
      </c>
      <c r="AT150" s="190" t="s">
        <v>143</v>
      </c>
      <c r="AU150" s="190" t="s">
        <v>85</v>
      </c>
      <c r="AY150" s="19" t="s">
        <v>141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19" t="s">
        <v>83</v>
      </c>
      <c r="BK150" s="191">
        <f>ROUND(I150*H150,2)</f>
        <v>0</v>
      </c>
      <c r="BL150" s="19" t="s">
        <v>225</v>
      </c>
      <c r="BM150" s="190" t="s">
        <v>688</v>
      </c>
    </row>
    <row r="151" s="2" customFormat="1" ht="16.5" customHeight="1">
      <c r="A151" s="38"/>
      <c r="B151" s="178"/>
      <c r="C151" s="179" t="s">
        <v>295</v>
      </c>
      <c r="D151" s="179" t="s">
        <v>143</v>
      </c>
      <c r="E151" s="180" t="s">
        <v>1002</v>
      </c>
      <c r="F151" s="181" t="s">
        <v>1003</v>
      </c>
      <c r="G151" s="182" t="s">
        <v>281</v>
      </c>
      <c r="H151" s="183">
        <v>20</v>
      </c>
      <c r="I151" s="184"/>
      <c r="J151" s="185">
        <f>ROUND(I151*H151,2)</f>
        <v>0</v>
      </c>
      <c r="K151" s="181" t="s">
        <v>3</v>
      </c>
      <c r="L151" s="39"/>
      <c r="M151" s="186" t="s">
        <v>3</v>
      </c>
      <c r="N151" s="187" t="s">
        <v>46</v>
      </c>
      <c r="O151" s="72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90" t="s">
        <v>225</v>
      </c>
      <c r="AT151" s="190" t="s">
        <v>143</v>
      </c>
      <c r="AU151" s="190" t="s">
        <v>85</v>
      </c>
      <c r="AY151" s="19" t="s">
        <v>141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19" t="s">
        <v>83</v>
      </c>
      <c r="BK151" s="191">
        <f>ROUND(I151*H151,2)</f>
        <v>0</v>
      </c>
      <c r="BL151" s="19" t="s">
        <v>225</v>
      </c>
      <c r="BM151" s="190" t="s">
        <v>692</v>
      </c>
    </row>
    <row r="152" s="2" customFormat="1" ht="33" customHeight="1">
      <c r="A152" s="38"/>
      <c r="B152" s="178"/>
      <c r="C152" s="179" t="s">
        <v>299</v>
      </c>
      <c r="D152" s="179" t="s">
        <v>143</v>
      </c>
      <c r="E152" s="180" t="s">
        <v>1004</v>
      </c>
      <c r="F152" s="181" t="s">
        <v>1005</v>
      </c>
      <c r="G152" s="182" t="s">
        <v>281</v>
      </c>
      <c r="H152" s="183">
        <v>8</v>
      </c>
      <c r="I152" s="184"/>
      <c r="J152" s="185">
        <f>ROUND(I152*H152,2)</f>
        <v>0</v>
      </c>
      <c r="K152" s="181" t="s">
        <v>3</v>
      </c>
      <c r="L152" s="39"/>
      <c r="M152" s="186" t="s">
        <v>3</v>
      </c>
      <c r="N152" s="187" t="s">
        <v>46</v>
      </c>
      <c r="O152" s="72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90" t="s">
        <v>225</v>
      </c>
      <c r="AT152" s="190" t="s">
        <v>143</v>
      </c>
      <c r="AU152" s="190" t="s">
        <v>85</v>
      </c>
      <c r="AY152" s="19" t="s">
        <v>141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19" t="s">
        <v>83</v>
      </c>
      <c r="BK152" s="191">
        <f>ROUND(I152*H152,2)</f>
        <v>0</v>
      </c>
      <c r="BL152" s="19" t="s">
        <v>225</v>
      </c>
      <c r="BM152" s="190" t="s">
        <v>697</v>
      </c>
    </row>
    <row r="153" s="12" customFormat="1" ht="22.8" customHeight="1">
      <c r="A153" s="12"/>
      <c r="B153" s="165"/>
      <c r="C153" s="12"/>
      <c r="D153" s="166" t="s">
        <v>74</v>
      </c>
      <c r="E153" s="176" t="s">
        <v>881</v>
      </c>
      <c r="F153" s="176" t="s">
        <v>882</v>
      </c>
      <c r="G153" s="12"/>
      <c r="H153" s="12"/>
      <c r="I153" s="168"/>
      <c r="J153" s="177">
        <f>BK153</f>
        <v>0</v>
      </c>
      <c r="K153" s="12"/>
      <c r="L153" s="165"/>
      <c r="M153" s="170"/>
      <c r="N153" s="171"/>
      <c r="O153" s="171"/>
      <c r="P153" s="172">
        <f>SUM(P154:P186)</f>
        <v>0</v>
      </c>
      <c r="Q153" s="171"/>
      <c r="R153" s="172">
        <f>SUM(R154:R186)</f>
        <v>0</v>
      </c>
      <c r="S153" s="171"/>
      <c r="T153" s="173">
        <f>SUM(T154:T186)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6" t="s">
        <v>85</v>
      </c>
      <c r="AT153" s="174" t="s">
        <v>74</v>
      </c>
      <c r="AU153" s="174" t="s">
        <v>83</v>
      </c>
      <c r="AY153" s="166" t="s">
        <v>141</v>
      </c>
      <c r="BK153" s="175">
        <f>SUM(BK154:BK186)</f>
        <v>0</v>
      </c>
    </row>
    <row r="154" s="2" customFormat="1" ht="16.5" customHeight="1">
      <c r="A154" s="38"/>
      <c r="B154" s="178"/>
      <c r="C154" s="179" t="s">
        <v>303</v>
      </c>
      <c r="D154" s="179" t="s">
        <v>143</v>
      </c>
      <c r="E154" s="180" t="s">
        <v>1006</v>
      </c>
      <c r="F154" s="181" t="s">
        <v>1007</v>
      </c>
      <c r="G154" s="182" t="s">
        <v>281</v>
      </c>
      <c r="H154" s="183">
        <v>3</v>
      </c>
      <c r="I154" s="184"/>
      <c r="J154" s="185">
        <f>ROUND(I154*H154,2)</f>
        <v>0</v>
      </c>
      <c r="K154" s="181" t="s">
        <v>147</v>
      </c>
      <c r="L154" s="39"/>
      <c r="M154" s="186" t="s">
        <v>3</v>
      </c>
      <c r="N154" s="187" t="s">
        <v>46</v>
      </c>
      <c r="O154" s="72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90" t="s">
        <v>225</v>
      </c>
      <c r="AT154" s="190" t="s">
        <v>143</v>
      </c>
      <c r="AU154" s="190" t="s">
        <v>85</v>
      </c>
      <c r="AY154" s="19" t="s">
        <v>141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19" t="s">
        <v>83</v>
      </c>
      <c r="BK154" s="191">
        <f>ROUND(I154*H154,2)</f>
        <v>0</v>
      </c>
      <c r="BL154" s="19" t="s">
        <v>225</v>
      </c>
      <c r="BM154" s="190" t="s">
        <v>700</v>
      </c>
    </row>
    <row r="155" s="2" customFormat="1" ht="16.5" customHeight="1">
      <c r="A155" s="38"/>
      <c r="B155" s="178"/>
      <c r="C155" s="179" t="s">
        <v>309</v>
      </c>
      <c r="D155" s="179" t="s">
        <v>143</v>
      </c>
      <c r="E155" s="180" t="s">
        <v>1008</v>
      </c>
      <c r="F155" s="181" t="s">
        <v>1009</v>
      </c>
      <c r="G155" s="182" t="s">
        <v>678</v>
      </c>
      <c r="H155" s="183">
        <v>1</v>
      </c>
      <c r="I155" s="184"/>
      <c r="J155" s="185">
        <f>ROUND(I155*H155,2)</f>
        <v>0</v>
      </c>
      <c r="K155" s="181" t="s">
        <v>3</v>
      </c>
      <c r="L155" s="39"/>
      <c r="M155" s="186" t="s">
        <v>3</v>
      </c>
      <c r="N155" s="187" t="s">
        <v>46</v>
      </c>
      <c r="O155" s="72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225</v>
      </c>
      <c r="AT155" s="190" t="s">
        <v>143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225</v>
      </c>
      <c r="BM155" s="190" t="s">
        <v>702</v>
      </c>
    </row>
    <row r="156" s="2" customFormat="1">
      <c r="A156" s="38"/>
      <c r="B156" s="39"/>
      <c r="C156" s="38"/>
      <c r="D156" s="193" t="s">
        <v>166</v>
      </c>
      <c r="E156" s="38"/>
      <c r="F156" s="216" t="s">
        <v>1010</v>
      </c>
      <c r="G156" s="38"/>
      <c r="H156" s="38"/>
      <c r="I156" s="118"/>
      <c r="J156" s="38"/>
      <c r="K156" s="38"/>
      <c r="L156" s="39"/>
      <c r="M156" s="217"/>
      <c r="N156" s="218"/>
      <c r="O156" s="72"/>
      <c r="P156" s="72"/>
      <c r="Q156" s="72"/>
      <c r="R156" s="72"/>
      <c r="S156" s="72"/>
      <c r="T156" s="73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9" t="s">
        <v>166</v>
      </c>
      <c r="AU156" s="19" t="s">
        <v>85</v>
      </c>
    </row>
    <row r="157" s="2" customFormat="1" ht="21.75" customHeight="1">
      <c r="A157" s="38"/>
      <c r="B157" s="178"/>
      <c r="C157" s="179" t="s">
        <v>313</v>
      </c>
      <c r="D157" s="179" t="s">
        <v>143</v>
      </c>
      <c r="E157" s="180" t="s">
        <v>1011</v>
      </c>
      <c r="F157" s="181" t="s">
        <v>1012</v>
      </c>
      <c r="G157" s="182" t="s">
        <v>281</v>
      </c>
      <c r="H157" s="183">
        <v>2</v>
      </c>
      <c r="I157" s="184"/>
      <c r="J157" s="185">
        <f>ROUND(I157*H157,2)</f>
        <v>0</v>
      </c>
      <c r="K157" s="181" t="s">
        <v>3</v>
      </c>
      <c r="L157" s="39"/>
      <c r="M157" s="186" t="s">
        <v>3</v>
      </c>
      <c r="N157" s="187" t="s">
        <v>46</v>
      </c>
      <c r="O157" s="72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225</v>
      </c>
      <c r="AT157" s="190" t="s">
        <v>143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225</v>
      </c>
      <c r="BM157" s="190" t="s">
        <v>705</v>
      </c>
    </row>
    <row r="158" s="2" customFormat="1" ht="21.75" customHeight="1">
      <c r="A158" s="38"/>
      <c r="B158" s="178"/>
      <c r="C158" s="179" t="s">
        <v>317</v>
      </c>
      <c r="D158" s="179" t="s">
        <v>143</v>
      </c>
      <c r="E158" s="180" t="s">
        <v>1013</v>
      </c>
      <c r="F158" s="181" t="s">
        <v>1014</v>
      </c>
      <c r="G158" s="182" t="s">
        <v>281</v>
      </c>
      <c r="H158" s="183">
        <v>4</v>
      </c>
      <c r="I158" s="184"/>
      <c r="J158" s="185">
        <f>ROUND(I158*H158,2)</f>
        <v>0</v>
      </c>
      <c r="K158" s="181" t="s">
        <v>3</v>
      </c>
      <c r="L158" s="39"/>
      <c r="M158" s="186" t="s">
        <v>3</v>
      </c>
      <c r="N158" s="187" t="s">
        <v>46</v>
      </c>
      <c r="O158" s="72"/>
      <c r="P158" s="188">
        <f>O158*H158</f>
        <v>0</v>
      </c>
      <c r="Q158" s="188">
        <v>0</v>
      </c>
      <c r="R158" s="188">
        <f>Q158*H158</f>
        <v>0</v>
      </c>
      <c r="S158" s="188">
        <v>0</v>
      </c>
      <c r="T158" s="18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90" t="s">
        <v>225</v>
      </c>
      <c r="AT158" s="190" t="s">
        <v>143</v>
      </c>
      <c r="AU158" s="190" t="s">
        <v>85</v>
      </c>
      <c r="AY158" s="19" t="s">
        <v>141</v>
      </c>
      <c r="BE158" s="191">
        <f>IF(N158="základní",J158,0)</f>
        <v>0</v>
      </c>
      <c r="BF158" s="191">
        <f>IF(N158="snížená",J158,0)</f>
        <v>0</v>
      </c>
      <c r="BG158" s="191">
        <f>IF(N158="zákl. přenesená",J158,0)</f>
        <v>0</v>
      </c>
      <c r="BH158" s="191">
        <f>IF(N158="sníž. přenesená",J158,0)</f>
        <v>0</v>
      </c>
      <c r="BI158" s="191">
        <f>IF(N158="nulová",J158,0)</f>
        <v>0</v>
      </c>
      <c r="BJ158" s="19" t="s">
        <v>83</v>
      </c>
      <c r="BK158" s="191">
        <f>ROUND(I158*H158,2)</f>
        <v>0</v>
      </c>
      <c r="BL158" s="19" t="s">
        <v>225</v>
      </c>
      <c r="BM158" s="190" t="s">
        <v>708</v>
      </c>
    </row>
    <row r="159" s="2" customFormat="1" ht="33" customHeight="1">
      <c r="A159" s="38"/>
      <c r="B159" s="178"/>
      <c r="C159" s="179" t="s">
        <v>323</v>
      </c>
      <c r="D159" s="179" t="s">
        <v>143</v>
      </c>
      <c r="E159" s="180" t="s">
        <v>1015</v>
      </c>
      <c r="F159" s="181" t="s">
        <v>1016</v>
      </c>
      <c r="G159" s="182" t="s">
        <v>281</v>
      </c>
      <c r="H159" s="183">
        <v>2</v>
      </c>
      <c r="I159" s="184"/>
      <c r="J159" s="185">
        <f>ROUND(I159*H159,2)</f>
        <v>0</v>
      </c>
      <c r="K159" s="181" t="s">
        <v>3</v>
      </c>
      <c r="L159" s="39"/>
      <c r="M159" s="186" t="s">
        <v>3</v>
      </c>
      <c r="N159" s="187" t="s">
        <v>46</v>
      </c>
      <c r="O159" s="72"/>
      <c r="P159" s="188">
        <f>O159*H159</f>
        <v>0</v>
      </c>
      <c r="Q159" s="188">
        <v>0</v>
      </c>
      <c r="R159" s="188">
        <f>Q159*H159</f>
        <v>0</v>
      </c>
      <c r="S159" s="188">
        <v>0</v>
      </c>
      <c r="T159" s="18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90" t="s">
        <v>225</v>
      </c>
      <c r="AT159" s="190" t="s">
        <v>143</v>
      </c>
      <c r="AU159" s="190" t="s">
        <v>85</v>
      </c>
      <c r="AY159" s="19" t="s">
        <v>141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19" t="s">
        <v>83</v>
      </c>
      <c r="BK159" s="191">
        <f>ROUND(I159*H159,2)</f>
        <v>0</v>
      </c>
      <c r="BL159" s="19" t="s">
        <v>225</v>
      </c>
      <c r="BM159" s="190" t="s">
        <v>711</v>
      </c>
    </row>
    <row r="160" s="2" customFormat="1" ht="33" customHeight="1">
      <c r="A160" s="38"/>
      <c r="B160" s="178"/>
      <c r="C160" s="179" t="s">
        <v>327</v>
      </c>
      <c r="D160" s="179" t="s">
        <v>143</v>
      </c>
      <c r="E160" s="180" t="s">
        <v>1017</v>
      </c>
      <c r="F160" s="181" t="s">
        <v>1018</v>
      </c>
      <c r="G160" s="182" t="s">
        <v>281</v>
      </c>
      <c r="H160" s="183">
        <v>1</v>
      </c>
      <c r="I160" s="184"/>
      <c r="J160" s="185">
        <f>ROUND(I160*H160,2)</f>
        <v>0</v>
      </c>
      <c r="K160" s="181" t="s">
        <v>3</v>
      </c>
      <c r="L160" s="39"/>
      <c r="M160" s="186" t="s">
        <v>3</v>
      </c>
      <c r="N160" s="187" t="s">
        <v>46</v>
      </c>
      <c r="O160" s="72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90" t="s">
        <v>225</v>
      </c>
      <c r="AT160" s="190" t="s">
        <v>143</v>
      </c>
      <c r="AU160" s="190" t="s">
        <v>85</v>
      </c>
      <c r="AY160" s="19" t="s">
        <v>141</v>
      </c>
      <c r="BE160" s="191">
        <f>IF(N160="základní",J160,0)</f>
        <v>0</v>
      </c>
      <c r="BF160" s="191">
        <f>IF(N160="snížená",J160,0)</f>
        <v>0</v>
      </c>
      <c r="BG160" s="191">
        <f>IF(N160="zákl. přenesená",J160,0)</f>
        <v>0</v>
      </c>
      <c r="BH160" s="191">
        <f>IF(N160="sníž. přenesená",J160,0)</f>
        <v>0</v>
      </c>
      <c r="BI160" s="191">
        <f>IF(N160="nulová",J160,0)</f>
        <v>0</v>
      </c>
      <c r="BJ160" s="19" t="s">
        <v>83</v>
      </c>
      <c r="BK160" s="191">
        <f>ROUND(I160*H160,2)</f>
        <v>0</v>
      </c>
      <c r="BL160" s="19" t="s">
        <v>225</v>
      </c>
      <c r="BM160" s="190" t="s">
        <v>714</v>
      </c>
    </row>
    <row r="161" s="2" customFormat="1" ht="33" customHeight="1">
      <c r="A161" s="38"/>
      <c r="B161" s="178"/>
      <c r="C161" s="179" t="s">
        <v>331</v>
      </c>
      <c r="D161" s="179" t="s">
        <v>143</v>
      </c>
      <c r="E161" s="180" t="s">
        <v>1019</v>
      </c>
      <c r="F161" s="181" t="s">
        <v>1020</v>
      </c>
      <c r="G161" s="182" t="s">
        <v>281</v>
      </c>
      <c r="H161" s="183">
        <v>2</v>
      </c>
      <c r="I161" s="184"/>
      <c r="J161" s="185">
        <f>ROUND(I161*H161,2)</f>
        <v>0</v>
      </c>
      <c r="K161" s="181" t="s">
        <v>3</v>
      </c>
      <c r="L161" s="39"/>
      <c r="M161" s="186" t="s">
        <v>3</v>
      </c>
      <c r="N161" s="187" t="s">
        <v>46</v>
      </c>
      <c r="O161" s="72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0" t="s">
        <v>225</v>
      </c>
      <c r="AT161" s="190" t="s">
        <v>143</v>
      </c>
      <c r="AU161" s="190" t="s">
        <v>85</v>
      </c>
      <c r="AY161" s="19" t="s">
        <v>141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9" t="s">
        <v>83</v>
      </c>
      <c r="BK161" s="191">
        <f>ROUND(I161*H161,2)</f>
        <v>0</v>
      </c>
      <c r="BL161" s="19" t="s">
        <v>225</v>
      </c>
      <c r="BM161" s="190" t="s">
        <v>717</v>
      </c>
    </row>
    <row r="162" s="2" customFormat="1" ht="21.75" customHeight="1">
      <c r="A162" s="38"/>
      <c r="B162" s="178"/>
      <c r="C162" s="179" t="s">
        <v>335</v>
      </c>
      <c r="D162" s="179" t="s">
        <v>143</v>
      </c>
      <c r="E162" s="180" t="s">
        <v>1021</v>
      </c>
      <c r="F162" s="181" t="s">
        <v>1022</v>
      </c>
      <c r="G162" s="182" t="s">
        <v>281</v>
      </c>
      <c r="H162" s="183">
        <v>1</v>
      </c>
      <c r="I162" s="184"/>
      <c r="J162" s="185">
        <f>ROUND(I162*H162,2)</f>
        <v>0</v>
      </c>
      <c r="K162" s="181" t="s">
        <v>3</v>
      </c>
      <c r="L162" s="39"/>
      <c r="M162" s="186" t="s">
        <v>3</v>
      </c>
      <c r="N162" s="187" t="s">
        <v>46</v>
      </c>
      <c r="O162" s="72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90" t="s">
        <v>225</v>
      </c>
      <c r="AT162" s="190" t="s">
        <v>143</v>
      </c>
      <c r="AU162" s="190" t="s">
        <v>85</v>
      </c>
      <c r="AY162" s="19" t="s">
        <v>141</v>
      </c>
      <c r="BE162" s="191">
        <f>IF(N162="základní",J162,0)</f>
        <v>0</v>
      </c>
      <c r="BF162" s="191">
        <f>IF(N162="snížená",J162,0)</f>
        <v>0</v>
      </c>
      <c r="BG162" s="191">
        <f>IF(N162="zákl. přenesená",J162,0)</f>
        <v>0</v>
      </c>
      <c r="BH162" s="191">
        <f>IF(N162="sníž. přenesená",J162,0)</f>
        <v>0</v>
      </c>
      <c r="BI162" s="191">
        <f>IF(N162="nulová",J162,0)</f>
        <v>0</v>
      </c>
      <c r="BJ162" s="19" t="s">
        <v>83</v>
      </c>
      <c r="BK162" s="191">
        <f>ROUND(I162*H162,2)</f>
        <v>0</v>
      </c>
      <c r="BL162" s="19" t="s">
        <v>225</v>
      </c>
      <c r="BM162" s="190" t="s">
        <v>720</v>
      </c>
    </row>
    <row r="163" s="2" customFormat="1" ht="21.75" customHeight="1">
      <c r="A163" s="38"/>
      <c r="B163" s="178"/>
      <c r="C163" s="179" t="s">
        <v>339</v>
      </c>
      <c r="D163" s="179" t="s">
        <v>143</v>
      </c>
      <c r="E163" s="180" t="s">
        <v>1023</v>
      </c>
      <c r="F163" s="181" t="s">
        <v>1024</v>
      </c>
      <c r="G163" s="182" t="s">
        <v>281</v>
      </c>
      <c r="H163" s="183">
        <v>1</v>
      </c>
      <c r="I163" s="184"/>
      <c r="J163" s="185">
        <f>ROUND(I163*H163,2)</f>
        <v>0</v>
      </c>
      <c r="K163" s="181" t="s">
        <v>3</v>
      </c>
      <c r="L163" s="39"/>
      <c r="M163" s="186" t="s">
        <v>3</v>
      </c>
      <c r="N163" s="187" t="s">
        <v>46</v>
      </c>
      <c r="O163" s="72"/>
      <c r="P163" s="188">
        <f>O163*H163</f>
        <v>0</v>
      </c>
      <c r="Q163" s="188">
        <v>0</v>
      </c>
      <c r="R163" s="188">
        <f>Q163*H163</f>
        <v>0</v>
      </c>
      <c r="S163" s="188">
        <v>0</v>
      </c>
      <c r="T163" s="189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90" t="s">
        <v>225</v>
      </c>
      <c r="AT163" s="190" t="s">
        <v>143</v>
      </c>
      <c r="AU163" s="190" t="s">
        <v>85</v>
      </c>
      <c r="AY163" s="19" t="s">
        <v>141</v>
      </c>
      <c r="BE163" s="191">
        <f>IF(N163="základní",J163,0)</f>
        <v>0</v>
      </c>
      <c r="BF163" s="191">
        <f>IF(N163="snížená",J163,0)</f>
        <v>0</v>
      </c>
      <c r="BG163" s="191">
        <f>IF(N163="zákl. přenesená",J163,0)</f>
        <v>0</v>
      </c>
      <c r="BH163" s="191">
        <f>IF(N163="sníž. přenesená",J163,0)</f>
        <v>0</v>
      </c>
      <c r="BI163" s="191">
        <f>IF(N163="nulová",J163,0)</f>
        <v>0</v>
      </c>
      <c r="BJ163" s="19" t="s">
        <v>83</v>
      </c>
      <c r="BK163" s="191">
        <f>ROUND(I163*H163,2)</f>
        <v>0</v>
      </c>
      <c r="BL163" s="19" t="s">
        <v>225</v>
      </c>
      <c r="BM163" s="190" t="s">
        <v>724</v>
      </c>
    </row>
    <row r="164" s="2" customFormat="1" ht="33" customHeight="1">
      <c r="A164" s="38"/>
      <c r="B164" s="178"/>
      <c r="C164" s="179" t="s">
        <v>345</v>
      </c>
      <c r="D164" s="179" t="s">
        <v>143</v>
      </c>
      <c r="E164" s="180" t="s">
        <v>1025</v>
      </c>
      <c r="F164" s="181" t="s">
        <v>1026</v>
      </c>
      <c r="G164" s="182" t="s">
        <v>281</v>
      </c>
      <c r="H164" s="183">
        <v>2</v>
      </c>
      <c r="I164" s="184"/>
      <c r="J164" s="185">
        <f>ROUND(I164*H164,2)</f>
        <v>0</v>
      </c>
      <c r="K164" s="181" t="s">
        <v>3</v>
      </c>
      <c r="L164" s="39"/>
      <c r="M164" s="186" t="s">
        <v>3</v>
      </c>
      <c r="N164" s="187" t="s">
        <v>46</v>
      </c>
      <c r="O164" s="72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90" t="s">
        <v>225</v>
      </c>
      <c r="AT164" s="190" t="s">
        <v>143</v>
      </c>
      <c r="AU164" s="190" t="s">
        <v>85</v>
      </c>
      <c r="AY164" s="19" t="s">
        <v>141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19" t="s">
        <v>83</v>
      </c>
      <c r="BK164" s="191">
        <f>ROUND(I164*H164,2)</f>
        <v>0</v>
      </c>
      <c r="BL164" s="19" t="s">
        <v>225</v>
      </c>
      <c r="BM164" s="190" t="s">
        <v>727</v>
      </c>
    </row>
    <row r="165" s="2" customFormat="1" ht="16.5" customHeight="1">
      <c r="A165" s="38"/>
      <c r="B165" s="178"/>
      <c r="C165" s="179" t="s">
        <v>349</v>
      </c>
      <c r="D165" s="179" t="s">
        <v>143</v>
      </c>
      <c r="E165" s="180" t="s">
        <v>1027</v>
      </c>
      <c r="F165" s="181" t="s">
        <v>1028</v>
      </c>
      <c r="G165" s="182" t="s">
        <v>281</v>
      </c>
      <c r="H165" s="183">
        <v>2</v>
      </c>
      <c r="I165" s="184"/>
      <c r="J165" s="185">
        <f>ROUND(I165*H165,2)</f>
        <v>0</v>
      </c>
      <c r="K165" s="181" t="s">
        <v>3</v>
      </c>
      <c r="L165" s="39"/>
      <c r="M165" s="186" t="s">
        <v>3</v>
      </c>
      <c r="N165" s="187" t="s">
        <v>46</v>
      </c>
      <c r="O165" s="72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0" t="s">
        <v>225</v>
      </c>
      <c r="AT165" s="190" t="s">
        <v>143</v>
      </c>
      <c r="AU165" s="190" t="s">
        <v>85</v>
      </c>
      <c r="AY165" s="19" t="s">
        <v>141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9" t="s">
        <v>83</v>
      </c>
      <c r="BK165" s="191">
        <f>ROUND(I165*H165,2)</f>
        <v>0</v>
      </c>
      <c r="BL165" s="19" t="s">
        <v>225</v>
      </c>
      <c r="BM165" s="190" t="s">
        <v>730</v>
      </c>
    </row>
    <row r="166" s="2" customFormat="1" ht="21.75" customHeight="1">
      <c r="A166" s="38"/>
      <c r="B166" s="178"/>
      <c r="C166" s="179" t="s">
        <v>353</v>
      </c>
      <c r="D166" s="179" t="s">
        <v>143</v>
      </c>
      <c r="E166" s="180" t="s">
        <v>1029</v>
      </c>
      <c r="F166" s="181" t="s">
        <v>1030</v>
      </c>
      <c r="G166" s="182" t="s">
        <v>281</v>
      </c>
      <c r="H166" s="183">
        <v>1</v>
      </c>
      <c r="I166" s="184"/>
      <c r="J166" s="185">
        <f>ROUND(I166*H166,2)</f>
        <v>0</v>
      </c>
      <c r="K166" s="181" t="s">
        <v>3</v>
      </c>
      <c r="L166" s="39"/>
      <c r="M166" s="186" t="s">
        <v>3</v>
      </c>
      <c r="N166" s="187" t="s">
        <v>46</v>
      </c>
      <c r="O166" s="72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90" t="s">
        <v>225</v>
      </c>
      <c r="AT166" s="190" t="s">
        <v>143</v>
      </c>
      <c r="AU166" s="190" t="s">
        <v>85</v>
      </c>
      <c r="AY166" s="19" t="s">
        <v>141</v>
      </c>
      <c r="BE166" s="191">
        <f>IF(N166="základní",J166,0)</f>
        <v>0</v>
      </c>
      <c r="BF166" s="191">
        <f>IF(N166="snížená",J166,0)</f>
        <v>0</v>
      </c>
      <c r="BG166" s="191">
        <f>IF(N166="zákl. přenesená",J166,0)</f>
        <v>0</v>
      </c>
      <c r="BH166" s="191">
        <f>IF(N166="sníž. přenesená",J166,0)</f>
        <v>0</v>
      </c>
      <c r="BI166" s="191">
        <f>IF(N166="nulová",J166,0)</f>
        <v>0</v>
      </c>
      <c r="BJ166" s="19" t="s">
        <v>83</v>
      </c>
      <c r="BK166" s="191">
        <f>ROUND(I166*H166,2)</f>
        <v>0</v>
      </c>
      <c r="BL166" s="19" t="s">
        <v>225</v>
      </c>
      <c r="BM166" s="190" t="s">
        <v>733</v>
      </c>
    </row>
    <row r="167" s="2" customFormat="1">
      <c r="A167" s="38"/>
      <c r="B167" s="39"/>
      <c r="C167" s="38"/>
      <c r="D167" s="193" t="s">
        <v>166</v>
      </c>
      <c r="E167" s="38"/>
      <c r="F167" s="216" t="s">
        <v>1031</v>
      </c>
      <c r="G167" s="38"/>
      <c r="H167" s="38"/>
      <c r="I167" s="118"/>
      <c r="J167" s="38"/>
      <c r="K167" s="38"/>
      <c r="L167" s="39"/>
      <c r="M167" s="217"/>
      <c r="N167" s="218"/>
      <c r="O167" s="72"/>
      <c r="P167" s="72"/>
      <c r="Q167" s="72"/>
      <c r="R167" s="72"/>
      <c r="S167" s="72"/>
      <c r="T167" s="73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9" t="s">
        <v>166</v>
      </c>
      <c r="AU167" s="19" t="s">
        <v>85</v>
      </c>
    </row>
    <row r="168" s="2" customFormat="1" ht="21.75" customHeight="1">
      <c r="A168" s="38"/>
      <c r="B168" s="178"/>
      <c r="C168" s="179" t="s">
        <v>361</v>
      </c>
      <c r="D168" s="179" t="s">
        <v>143</v>
      </c>
      <c r="E168" s="180" t="s">
        <v>1032</v>
      </c>
      <c r="F168" s="181" t="s">
        <v>1033</v>
      </c>
      <c r="G168" s="182" t="s">
        <v>281</v>
      </c>
      <c r="H168" s="183">
        <v>1</v>
      </c>
      <c r="I168" s="184"/>
      <c r="J168" s="185">
        <f>ROUND(I168*H168,2)</f>
        <v>0</v>
      </c>
      <c r="K168" s="181" t="s">
        <v>3</v>
      </c>
      <c r="L168" s="39"/>
      <c r="M168" s="186" t="s">
        <v>3</v>
      </c>
      <c r="N168" s="187" t="s">
        <v>46</v>
      </c>
      <c r="O168" s="72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90" t="s">
        <v>225</v>
      </c>
      <c r="AT168" s="190" t="s">
        <v>143</v>
      </c>
      <c r="AU168" s="190" t="s">
        <v>85</v>
      </c>
      <c r="AY168" s="19" t="s">
        <v>141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19" t="s">
        <v>83</v>
      </c>
      <c r="BK168" s="191">
        <f>ROUND(I168*H168,2)</f>
        <v>0</v>
      </c>
      <c r="BL168" s="19" t="s">
        <v>225</v>
      </c>
      <c r="BM168" s="190" t="s">
        <v>736</v>
      </c>
    </row>
    <row r="169" s="2" customFormat="1" ht="21.75" customHeight="1">
      <c r="A169" s="38"/>
      <c r="B169" s="178"/>
      <c r="C169" s="179" t="s">
        <v>365</v>
      </c>
      <c r="D169" s="179" t="s">
        <v>143</v>
      </c>
      <c r="E169" s="180" t="s">
        <v>1034</v>
      </c>
      <c r="F169" s="181" t="s">
        <v>1035</v>
      </c>
      <c r="G169" s="182" t="s">
        <v>281</v>
      </c>
      <c r="H169" s="183">
        <v>1</v>
      </c>
      <c r="I169" s="184"/>
      <c r="J169" s="185">
        <f>ROUND(I169*H169,2)</f>
        <v>0</v>
      </c>
      <c r="K169" s="181" t="s">
        <v>3</v>
      </c>
      <c r="L169" s="39"/>
      <c r="M169" s="186" t="s">
        <v>3</v>
      </c>
      <c r="N169" s="187" t="s">
        <v>46</v>
      </c>
      <c r="O169" s="72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90" t="s">
        <v>225</v>
      </c>
      <c r="AT169" s="190" t="s">
        <v>143</v>
      </c>
      <c r="AU169" s="190" t="s">
        <v>85</v>
      </c>
      <c r="AY169" s="19" t="s">
        <v>141</v>
      </c>
      <c r="BE169" s="191">
        <f>IF(N169="základní",J169,0)</f>
        <v>0</v>
      </c>
      <c r="BF169" s="191">
        <f>IF(N169="snížená",J169,0)</f>
        <v>0</v>
      </c>
      <c r="BG169" s="191">
        <f>IF(N169="zákl. přenesená",J169,0)</f>
        <v>0</v>
      </c>
      <c r="BH169" s="191">
        <f>IF(N169="sníž. přenesená",J169,0)</f>
        <v>0</v>
      </c>
      <c r="BI169" s="191">
        <f>IF(N169="nulová",J169,0)</f>
        <v>0</v>
      </c>
      <c r="BJ169" s="19" t="s">
        <v>83</v>
      </c>
      <c r="BK169" s="191">
        <f>ROUND(I169*H169,2)</f>
        <v>0</v>
      </c>
      <c r="BL169" s="19" t="s">
        <v>225</v>
      </c>
      <c r="BM169" s="190" t="s">
        <v>739</v>
      </c>
    </row>
    <row r="170" s="2" customFormat="1" ht="21.75" customHeight="1">
      <c r="A170" s="38"/>
      <c r="B170" s="178"/>
      <c r="C170" s="179" t="s">
        <v>372</v>
      </c>
      <c r="D170" s="179" t="s">
        <v>143</v>
      </c>
      <c r="E170" s="180" t="s">
        <v>1036</v>
      </c>
      <c r="F170" s="181" t="s">
        <v>1037</v>
      </c>
      <c r="G170" s="182" t="s">
        <v>281</v>
      </c>
      <c r="H170" s="183">
        <v>1</v>
      </c>
      <c r="I170" s="184"/>
      <c r="J170" s="185">
        <f>ROUND(I170*H170,2)</f>
        <v>0</v>
      </c>
      <c r="K170" s="181" t="s">
        <v>3</v>
      </c>
      <c r="L170" s="39"/>
      <c r="M170" s="186" t="s">
        <v>3</v>
      </c>
      <c r="N170" s="187" t="s">
        <v>46</v>
      </c>
      <c r="O170" s="72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90" t="s">
        <v>225</v>
      </c>
      <c r="AT170" s="190" t="s">
        <v>143</v>
      </c>
      <c r="AU170" s="190" t="s">
        <v>85</v>
      </c>
      <c r="AY170" s="19" t="s">
        <v>141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9" t="s">
        <v>83</v>
      </c>
      <c r="BK170" s="191">
        <f>ROUND(I170*H170,2)</f>
        <v>0</v>
      </c>
      <c r="BL170" s="19" t="s">
        <v>225</v>
      </c>
      <c r="BM170" s="190" t="s">
        <v>742</v>
      </c>
    </row>
    <row r="171" s="2" customFormat="1" ht="16.5" customHeight="1">
      <c r="A171" s="38"/>
      <c r="B171" s="178"/>
      <c r="C171" s="179" t="s">
        <v>493</v>
      </c>
      <c r="D171" s="179" t="s">
        <v>143</v>
      </c>
      <c r="E171" s="180" t="s">
        <v>1038</v>
      </c>
      <c r="F171" s="181" t="s">
        <v>1039</v>
      </c>
      <c r="G171" s="182" t="s">
        <v>281</v>
      </c>
      <c r="H171" s="183">
        <v>1</v>
      </c>
      <c r="I171" s="184"/>
      <c r="J171" s="185">
        <f>ROUND(I171*H171,2)</f>
        <v>0</v>
      </c>
      <c r="K171" s="181" t="s">
        <v>3</v>
      </c>
      <c r="L171" s="39"/>
      <c r="M171" s="186" t="s">
        <v>3</v>
      </c>
      <c r="N171" s="187" t="s">
        <v>46</v>
      </c>
      <c r="O171" s="72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90" t="s">
        <v>225</v>
      </c>
      <c r="AT171" s="190" t="s">
        <v>143</v>
      </c>
      <c r="AU171" s="190" t="s">
        <v>85</v>
      </c>
      <c r="AY171" s="19" t="s">
        <v>141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19" t="s">
        <v>83</v>
      </c>
      <c r="BK171" s="191">
        <f>ROUND(I171*H171,2)</f>
        <v>0</v>
      </c>
      <c r="BL171" s="19" t="s">
        <v>225</v>
      </c>
      <c r="BM171" s="190" t="s">
        <v>745</v>
      </c>
    </row>
    <row r="172" s="2" customFormat="1" ht="21.75" customHeight="1">
      <c r="A172" s="38"/>
      <c r="B172" s="178"/>
      <c r="C172" s="179" t="s">
        <v>747</v>
      </c>
      <c r="D172" s="179" t="s">
        <v>143</v>
      </c>
      <c r="E172" s="180" t="s">
        <v>1040</v>
      </c>
      <c r="F172" s="181" t="s">
        <v>1041</v>
      </c>
      <c r="G172" s="182" t="s">
        <v>281</v>
      </c>
      <c r="H172" s="183">
        <v>1</v>
      </c>
      <c r="I172" s="184"/>
      <c r="J172" s="185">
        <f>ROUND(I172*H172,2)</f>
        <v>0</v>
      </c>
      <c r="K172" s="181" t="s">
        <v>3</v>
      </c>
      <c r="L172" s="39"/>
      <c r="M172" s="186" t="s">
        <v>3</v>
      </c>
      <c r="N172" s="187" t="s">
        <v>46</v>
      </c>
      <c r="O172" s="72"/>
      <c r="P172" s="188">
        <f>O172*H172</f>
        <v>0</v>
      </c>
      <c r="Q172" s="188">
        <v>0</v>
      </c>
      <c r="R172" s="188">
        <f>Q172*H172</f>
        <v>0</v>
      </c>
      <c r="S172" s="188">
        <v>0</v>
      </c>
      <c r="T172" s="18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90" t="s">
        <v>225</v>
      </c>
      <c r="AT172" s="190" t="s">
        <v>143</v>
      </c>
      <c r="AU172" s="190" t="s">
        <v>85</v>
      </c>
      <c r="AY172" s="19" t="s">
        <v>141</v>
      </c>
      <c r="BE172" s="191">
        <f>IF(N172="základní",J172,0)</f>
        <v>0</v>
      </c>
      <c r="BF172" s="191">
        <f>IF(N172="snížená",J172,0)</f>
        <v>0</v>
      </c>
      <c r="BG172" s="191">
        <f>IF(N172="zákl. přenesená",J172,0)</f>
        <v>0</v>
      </c>
      <c r="BH172" s="191">
        <f>IF(N172="sníž. přenesená",J172,0)</f>
        <v>0</v>
      </c>
      <c r="BI172" s="191">
        <f>IF(N172="nulová",J172,0)</f>
        <v>0</v>
      </c>
      <c r="BJ172" s="19" t="s">
        <v>83</v>
      </c>
      <c r="BK172" s="191">
        <f>ROUND(I172*H172,2)</f>
        <v>0</v>
      </c>
      <c r="BL172" s="19" t="s">
        <v>225</v>
      </c>
      <c r="BM172" s="190" t="s">
        <v>750</v>
      </c>
    </row>
    <row r="173" s="2" customFormat="1" ht="21.75" customHeight="1">
      <c r="A173" s="38"/>
      <c r="B173" s="178"/>
      <c r="C173" s="179" t="s">
        <v>669</v>
      </c>
      <c r="D173" s="179" t="s">
        <v>143</v>
      </c>
      <c r="E173" s="180" t="s">
        <v>1042</v>
      </c>
      <c r="F173" s="181" t="s">
        <v>1043</v>
      </c>
      <c r="G173" s="182" t="s">
        <v>281</v>
      </c>
      <c r="H173" s="183">
        <v>1</v>
      </c>
      <c r="I173" s="184"/>
      <c r="J173" s="185">
        <f>ROUND(I173*H173,2)</f>
        <v>0</v>
      </c>
      <c r="K173" s="181" t="s">
        <v>3</v>
      </c>
      <c r="L173" s="39"/>
      <c r="M173" s="186" t="s">
        <v>3</v>
      </c>
      <c r="N173" s="187" t="s">
        <v>46</v>
      </c>
      <c r="O173" s="72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90" t="s">
        <v>225</v>
      </c>
      <c r="AT173" s="190" t="s">
        <v>143</v>
      </c>
      <c r="AU173" s="190" t="s">
        <v>85</v>
      </c>
      <c r="AY173" s="19" t="s">
        <v>141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19" t="s">
        <v>83</v>
      </c>
      <c r="BK173" s="191">
        <f>ROUND(I173*H173,2)</f>
        <v>0</v>
      </c>
      <c r="BL173" s="19" t="s">
        <v>225</v>
      </c>
      <c r="BM173" s="190" t="s">
        <v>753</v>
      </c>
    </row>
    <row r="174" s="2" customFormat="1" ht="21.75" customHeight="1">
      <c r="A174" s="38"/>
      <c r="B174" s="178"/>
      <c r="C174" s="179" t="s">
        <v>754</v>
      </c>
      <c r="D174" s="179" t="s">
        <v>143</v>
      </c>
      <c r="E174" s="180" t="s">
        <v>1044</v>
      </c>
      <c r="F174" s="181" t="s">
        <v>1045</v>
      </c>
      <c r="G174" s="182" t="s">
        <v>281</v>
      </c>
      <c r="H174" s="183">
        <v>1</v>
      </c>
      <c r="I174" s="184"/>
      <c r="J174" s="185">
        <f>ROUND(I174*H174,2)</f>
        <v>0</v>
      </c>
      <c r="K174" s="181" t="s">
        <v>3</v>
      </c>
      <c r="L174" s="39"/>
      <c r="M174" s="186" t="s">
        <v>3</v>
      </c>
      <c r="N174" s="187" t="s">
        <v>46</v>
      </c>
      <c r="O174" s="72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90" t="s">
        <v>225</v>
      </c>
      <c r="AT174" s="190" t="s">
        <v>143</v>
      </c>
      <c r="AU174" s="190" t="s">
        <v>85</v>
      </c>
      <c r="AY174" s="19" t="s">
        <v>141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19" t="s">
        <v>83</v>
      </c>
      <c r="BK174" s="191">
        <f>ROUND(I174*H174,2)</f>
        <v>0</v>
      </c>
      <c r="BL174" s="19" t="s">
        <v>225</v>
      </c>
      <c r="BM174" s="190" t="s">
        <v>757</v>
      </c>
    </row>
    <row r="175" s="2" customFormat="1" ht="16.5" customHeight="1">
      <c r="A175" s="38"/>
      <c r="B175" s="178"/>
      <c r="C175" s="179" t="s">
        <v>672</v>
      </c>
      <c r="D175" s="179" t="s">
        <v>143</v>
      </c>
      <c r="E175" s="180" t="s">
        <v>1046</v>
      </c>
      <c r="F175" s="181" t="s">
        <v>1047</v>
      </c>
      <c r="G175" s="182" t="s">
        <v>281</v>
      </c>
      <c r="H175" s="183">
        <v>1</v>
      </c>
      <c r="I175" s="184"/>
      <c r="J175" s="185">
        <f>ROUND(I175*H175,2)</f>
        <v>0</v>
      </c>
      <c r="K175" s="181" t="s">
        <v>3</v>
      </c>
      <c r="L175" s="39"/>
      <c r="M175" s="186" t="s">
        <v>3</v>
      </c>
      <c r="N175" s="187" t="s">
        <v>46</v>
      </c>
      <c r="O175" s="72"/>
      <c r="P175" s="188">
        <f>O175*H175</f>
        <v>0</v>
      </c>
      <c r="Q175" s="188">
        <v>0</v>
      </c>
      <c r="R175" s="188">
        <f>Q175*H175</f>
        <v>0</v>
      </c>
      <c r="S175" s="188">
        <v>0</v>
      </c>
      <c r="T175" s="18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90" t="s">
        <v>225</v>
      </c>
      <c r="AT175" s="190" t="s">
        <v>143</v>
      </c>
      <c r="AU175" s="190" t="s">
        <v>85</v>
      </c>
      <c r="AY175" s="19" t="s">
        <v>141</v>
      </c>
      <c r="BE175" s="191">
        <f>IF(N175="základní",J175,0)</f>
        <v>0</v>
      </c>
      <c r="BF175" s="191">
        <f>IF(N175="snížená",J175,0)</f>
        <v>0</v>
      </c>
      <c r="BG175" s="191">
        <f>IF(N175="zákl. přenesená",J175,0)</f>
        <v>0</v>
      </c>
      <c r="BH175" s="191">
        <f>IF(N175="sníž. přenesená",J175,0)</f>
        <v>0</v>
      </c>
      <c r="BI175" s="191">
        <f>IF(N175="nulová",J175,0)</f>
        <v>0</v>
      </c>
      <c r="BJ175" s="19" t="s">
        <v>83</v>
      </c>
      <c r="BK175" s="191">
        <f>ROUND(I175*H175,2)</f>
        <v>0</v>
      </c>
      <c r="BL175" s="19" t="s">
        <v>225</v>
      </c>
      <c r="BM175" s="190" t="s">
        <v>760</v>
      </c>
    </row>
    <row r="176" s="2" customFormat="1" ht="21.75" customHeight="1">
      <c r="A176" s="38"/>
      <c r="B176" s="178"/>
      <c r="C176" s="179" t="s">
        <v>762</v>
      </c>
      <c r="D176" s="179" t="s">
        <v>143</v>
      </c>
      <c r="E176" s="180" t="s">
        <v>1048</v>
      </c>
      <c r="F176" s="181" t="s">
        <v>1049</v>
      </c>
      <c r="G176" s="182" t="s">
        <v>281</v>
      </c>
      <c r="H176" s="183">
        <v>1</v>
      </c>
      <c r="I176" s="184"/>
      <c r="J176" s="185">
        <f>ROUND(I176*H176,2)</f>
        <v>0</v>
      </c>
      <c r="K176" s="181" t="s">
        <v>3</v>
      </c>
      <c r="L176" s="39"/>
      <c r="M176" s="186" t="s">
        <v>3</v>
      </c>
      <c r="N176" s="187" t="s">
        <v>46</v>
      </c>
      <c r="O176" s="72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90" t="s">
        <v>225</v>
      </c>
      <c r="AT176" s="190" t="s">
        <v>143</v>
      </c>
      <c r="AU176" s="190" t="s">
        <v>85</v>
      </c>
      <c r="AY176" s="19" t="s">
        <v>141</v>
      </c>
      <c r="BE176" s="191">
        <f>IF(N176="základní",J176,0)</f>
        <v>0</v>
      </c>
      <c r="BF176" s="191">
        <f>IF(N176="snížená",J176,0)</f>
        <v>0</v>
      </c>
      <c r="BG176" s="191">
        <f>IF(N176="zákl. přenesená",J176,0)</f>
        <v>0</v>
      </c>
      <c r="BH176" s="191">
        <f>IF(N176="sníž. přenesená",J176,0)</f>
        <v>0</v>
      </c>
      <c r="BI176" s="191">
        <f>IF(N176="nulová",J176,0)</f>
        <v>0</v>
      </c>
      <c r="BJ176" s="19" t="s">
        <v>83</v>
      </c>
      <c r="BK176" s="191">
        <f>ROUND(I176*H176,2)</f>
        <v>0</v>
      </c>
      <c r="BL176" s="19" t="s">
        <v>225</v>
      </c>
      <c r="BM176" s="190" t="s">
        <v>765</v>
      </c>
    </row>
    <row r="177" s="2" customFormat="1" ht="21.75" customHeight="1">
      <c r="A177" s="38"/>
      <c r="B177" s="178"/>
      <c r="C177" s="179" t="s">
        <v>675</v>
      </c>
      <c r="D177" s="179" t="s">
        <v>143</v>
      </c>
      <c r="E177" s="180" t="s">
        <v>1050</v>
      </c>
      <c r="F177" s="181" t="s">
        <v>1051</v>
      </c>
      <c r="G177" s="182" t="s">
        <v>281</v>
      </c>
      <c r="H177" s="183">
        <v>1</v>
      </c>
      <c r="I177" s="184"/>
      <c r="J177" s="185">
        <f>ROUND(I177*H177,2)</f>
        <v>0</v>
      </c>
      <c r="K177" s="181" t="s">
        <v>3</v>
      </c>
      <c r="L177" s="39"/>
      <c r="M177" s="186" t="s">
        <v>3</v>
      </c>
      <c r="N177" s="187" t="s">
        <v>46</v>
      </c>
      <c r="O177" s="72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90" t="s">
        <v>225</v>
      </c>
      <c r="AT177" s="190" t="s">
        <v>143</v>
      </c>
      <c r="AU177" s="190" t="s">
        <v>85</v>
      </c>
      <c r="AY177" s="19" t="s">
        <v>141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19" t="s">
        <v>83</v>
      </c>
      <c r="BK177" s="191">
        <f>ROUND(I177*H177,2)</f>
        <v>0</v>
      </c>
      <c r="BL177" s="19" t="s">
        <v>225</v>
      </c>
      <c r="BM177" s="190" t="s">
        <v>769</v>
      </c>
    </row>
    <row r="178" s="2" customFormat="1" ht="21.75" customHeight="1">
      <c r="A178" s="38"/>
      <c r="B178" s="178"/>
      <c r="C178" s="179" t="s">
        <v>770</v>
      </c>
      <c r="D178" s="179" t="s">
        <v>143</v>
      </c>
      <c r="E178" s="180" t="s">
        <v>1052</v>
      </c>
      <c r="F178" s="181" t="s">
        <v>1053</v>
      </c>
      <c r="G178" s="182" t="s">
        <v>281</v>
      </c>
      <c r="H178" s="183">
        <v>1</v>
      </c>
      <c r="I178" s="184"/>
      <c r="J178" s="185">
        <f>ROUND(I178*H178,2)</f>
        <v>0</v>
      </c>
      <c r="K178" s="181" t="s">
        <v>3</v>
      </c>
      <c r="L178" s="39"/>
      <c r="M178" s="186" t="s">
        <v>3</v>
      </c>
      <c r="N178" s="187" t="s">
        <v>46</v>
      </c>
      <c r="O178" s="72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90" t="s">
        <v>225</v>
      </c>
      <c r="AT178" s="190" t="s">
        <v>143</v>
      </c>
      <c r="AU178" s="190" t="s">
        <v>85</v>
      </c>
      <c r="AY178" s="19" t="s">
        <v>141</v>
      </c>
      <c r="BE178" s="191">
        <f>IF(N178="základní",J178,0)</f>
        <v>0</v>
      </c>
      <c r="BF178" s="191">
        <f>IF(N178="snížená",J178,0)</f>
        <v>0</v>
      </c>
      <c r="BG178" s="191">
        <f>IF(N178="zákl. přenesená",J178,0)</f>
        <v>0</v>
      </c>
      <c r="BH178" s="191">
        <f>IF(N178="sníž. přenesená",J178,0)</f>
        <v>0</v>
      </c>
      <c r="BI178" s="191">
        <f>IF(N178="nulová",J178,0)</f>
        <v>0</v>
      </c>
      <c r="BJ178" s="19" t="s">
        <v>83</v>
      </c>
      <c r="BK178" s="191">
        <f>ROUND(I178*H178,2)</f>
        <v>0</v>
      </c>
      <c r="BL178" s="19" t="s">
        <v>225</v>
      </c>
      <c r="BM178" s="190" t="s">
        <v>773</v>
      </c>
    </row>
    <row r="179" s="2" customFormat="1" ht="21.75" customHeight="1">
      <c r="A179" s="38"/>
      <c r="B179" s="178"/>
      <c r="C179" s="179" t="s">
        <v>679</v>
      </c>
      <c r="D179" s="179" t="s">
        <v>143</v>
      </c>
      <c r="E179" s="180" t="s">
        <v>1054</v>
      </c>
      <c r="F179" s="181" t="s">
        <v>1055</v>
      </c>
      <c r="G179" s="182" t="s">
        <v>281</v>
      </c>
      <c r="H179" s="183">
        <v>2</v>
      </c>
      <c r="I179" s="184"/>
      <c r="J179" s="185">
        <f>ROUND(I179*H179,2)</f>
        <v>0</v>
      </c>
      <c r="K179" s="181" t="s">
        <v>3</v>
      </c>
      <c r="L179" s="39"/>
      <c r="M179" s="186" t="s">
        <v>3</v>
      </c>
      <c r="N179" s="187" t="s">
        <v>46</v>
      </c>
      <c r="O179" s="72"/>
      <c r="P179" s="188">
        <f>O179*H179</f>
        <v>0</v>
      </c>
      <c r="Q179" s="188">
        <v>0</v>
      </c>
      <c r="R179" s="188">
        <f>Q179*H179</f>
        <v>0</v>
      </c>
      <c r="S179" s="188">
        <v>0</v>
      </c>
      <c r="T179" s="18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90" t="s">
        <v>225</v>
      </c>
      <c r="AT179" s="190" t="s">
        <v>143</v>
      </c>
      <c r="AU179" s="190" t="s">
        <v>85</v>
      </c>
      <c r="AY179" s="19" t="s">
        <v>141</v>
      </c>
      <c r="BE179" s="191">
        <f>IF(N179="základní",J179,0)</f>
        <v>0</v>
      </c>
      <c r="BF179" s="191">
        <f>IF(N179="snížená",J179,0)</f>
        <v>0</v>
      </c>
      <c r="BG179" s="191">
        <f>IF(N179="zákl. přenesená",J179,0)</f>
        <v>0</v>
      </c>
      <c r="BH179" s="191">
        <f>IF(N179="sníž. přenesená",J179,0)</f>
        <v>0</v>
      </c>
      <c r="BI179" s="191">
        <f>IF(N179="nulová",J179,0)</f>
        <v>0</v>
      </c>
      <c r="BJ179" s="19" t="s">
        <v>83</v>
      </c>
      <c r="BK179" s="191">
        <f>ROUND(I179*H179,2)</f>
        <v>0</v>
      </c>
      <c r="BL179" s="19" t="s">
        <v>225</v>
      </c>
      <c r="BM179" s="190" t="s">
        <v>776</v>
      </c>
    </row>
    <row r="180" s="2" customFormat="1" ht="16.5" customHeight="1">
      <c r="A180" s="38"/>
      <c r="B180" s="178"/>
      <c r="C180" s="179" t="s">
        <v>777</v>
      </c>
      <c r="D180" s="179" t="s">
        <v>143</v>
      </c>
      <c r="E180" s="180" t="s">
        <v>1056</v>
      </c>
      <c r="F180" s="181" t="s">
        <v>1057</v>
      </c>
      <c r="G180" s="182" t="s">
        <v>281</v>
      </c>
      <c r="H180" s="183">
        <v>1</v>
      </c>
      <c r="I180" s="184"/>
      <c r="J180" s="185">
        <f>ROUND(I180*H180,2)</f>
        <v>0</v>
      </c>
      <c r="K180" s="181" t="s">
        <v>3</v>
      </c>
      <c r="L180" s="39"/>
      <c r="M180" s="186" t="s">
        <v>3</v>
      </c>
      <c r="N180" s="187" t="s">
        <v>46</v>
      </c>
      <c r="O180" s="72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90" t="s">
        <v>225</v>
      </c>
      <c r="AT180" s="190" t="s">
        <v>143</v>
      </c>
      <c r="AU180" s="190" t="s">
        <v>85</v>
      </c>
      <c r="AY180" s="19" t="s">
        <v>141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19" t="s">
        <v>83</v>
      </c>
      <c r="BK180" s="191">
        <f>ROUND(I180*H180,2)</f>
        <v>0</v>
      </c>
      <c r="BL180" s="19" t="s">
        <v>225</v>
      </c>
      <c r="BM180" s="190" t="s">
        <v>780</v>
      </c>
    </row>
    <row r="181" s="2" customFormat="1" ht="16.5" customHeight="1">
      <c r="A181" s="38"/>
      <c r="B181" s="178"/>
      <c r="C181" s="179" t="s">
        <v>683</v>
      </c>
      <c r="D181" s="179" t="s">
        <v>143</v>
      </c>
      <c r="E181" s="180" t="s">
        <v>1058</v>
      </c>
      <c r="F181" s="181" t="s">
        <v>1059</v>
      </c>
      <c r="G181" s="182" t="s">
        <v>281</v>
      </c>
      <c r="H181" s="183">
        <v>1</v>
      </c>
      <c r="I181" s="184"/>
      <c r="J181" s="185">
        <f>ROUND(I181*H181,2)</f>
        <v>0</v>
      </c>
      <c r="K181" s="181" t="s">
        <v>3</v>
      </c>
      <c r="L181" s="39"/>
      <c r="M181" s="186" t="s">
        <v>3</v>
      </c>
      <c r="N181" s="187" t="s">
        <v>46</v>
      </c>
      <c r="O181" s="72"/>
      <c r="P181" s="188">
        <f>O181*H181</f>
        <v>0</v>
      </c>
      <c r="Q181" s="188">
        <v>0</v>
      </c>
      <c r="R181" s="188">
        <f>Q181*H181</f>
        <v>0</v>
      </c>
      <c r="S181" s="188">
        <v>0</v>
      </c>
      <c r="T181" s="18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90" t="s">
        <v>225</v>
      </c>
      <c r="AT181" s="190" t="s">
        <v>143</v>
      </c>
      <c r="AU181" s="190" t="s">
        <v>85</v>
      </c>
      <c r="AY181" s="19" t="s">
        <v>141</v>
      </c>
      <c r="BE181" s="191">
        <f>IF(N181="základní",J181,0)</f>
        <v>0</v>
      </c>
      <c r="BF181" s="191">
        <f>IF(N181="snížená",J181,0)</f>
        <v>0</v>
      </c>
      <c r="BG181" s="191">
        <f>IF(N181="zákl. přenesená",J181,0)</f>
        <v>0</v>
      </c>
      <c r="BH181" s="191">
        <f>IF(N181="sníž. přenesená",J181,0)</f>
        <v>0</v>
      </c>
      <c r="BI181" s="191">
        <f>IF(N181="nulová",J181,0)</f>
        <v>0</v>
      </c>
      <c r="BJ181" s="19" t="s">
        <v>83</v>
      </c>
      <c r="BK181" s="191">
        <f>ROUND(I181*H181,2)</f>
        <v>0</v>
      </c>
      <c r="BL181" s="19" t="s">
        <v>225</v>
      </c>
      <c r="BM181" s="190" t="s">
        <v>783</v>
      </c>
    </row>
    <row r="182" s="2" customFormat="1" ht="16.5" customHeight="1">
      <c r="A182" s="38"/>
      <c r="B182" s="178"/>
      <c r="C182" s="179" t="s">
        <v>784</v>
      </c>
      <c r="D182" s="179" t="s">
        <v>143</v>
      </c>
      <c r="E182" s="180" t="s">
        <v>1060</v>
      </c>
      <c r="F182" s="181" t="s">
        <v>1061</v>
      </c>
      <c r="G182" s="182" t="s">
        <v>281</v>
      </c>
      <c r="H182" s="183">
        <v>2</v>
      </c>
      <c r="I182" s="184"/>
      <c r="J182" s="185">
        <f>ROUND(I182*H182,2)</f>
        <v>0</v>
      </c>
      <c r="K182" s="181" t="s">
        <v>3</v>
      </c>
      <c r="L182" s="39"/>
      <c r="M182" s="186" t="s">
        <v>3</v>
      </c>
      <c r="N182" s="187" t="s">
        <v>46</v>
      </c>
      <c r="O182" s="72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90" t="s">
        <v>225</v>
      </c>
      <c r="AT182" s="190" t="s">
        <v>143</v>
      </c>
      <c r="AU182" s="190" t="s">
        <v>85</v>
      </c>
      <c r="AY182" s="19" t="s">
        <v>141</v>
      </c>
      <c r="BE182" s="191">
        <f>IF(N182="základní",J182,0)</f>
        <v>0</v>
      </c>
      <c r="BF182" s="191">
        <f>IF(N182="snížená",J182,0)</f>
        <v>0</v>
      </c>
      <c r="BG182" s="191">
        <f>IF(N182="zákl. přenesená",J182,0)</f>
        <v>0</v>
      </c>
      <c r="BH182" s="191">
        <f>IF(N182="sníž. přenesená",J182,0)</f>
        <v>0</v>
      </c>
      <c r="BI182" s="191">
        <f>IF(N182="nulová",J182,0)</f>
        <v>0</v>
      </c>
      <c r="BJ182" s="19" t="s">
        <v>83</v>
      </c>
      <c r="BK182" s="191">
        <f>ROUND(I182*H182,2)</f>
        <v>0</v>
      </c>
      <c r="BL182" s="19" t="s">
        <v>225</v>
      </c>
      <c r="BM182" s="190" t="s">
        <v>787</v>
      </c>
    </row>
    <row r="183" s="2" customFormat="1" ht="16.5" customHeight="1">
      <c r="A183" s="38"/>
      <c r="B183" s="178"/>
      <c r="C183" s="179" t="s">
        <v>688</v>
      </c>
      <c r="D183" s="179" t="s">
        <v>143</v>
      </c>
      <c r="E183" s="180" t="s">
        <v>1062</v>
      </c>
      <c r="F183" s="181" t="s">
        <v>1063</v>
      </c>
      <c r="G183" s="182" t="s">
        <v>281</v>
      </c>
      <c r="H183" s="183">
        <v>2</v>
      </c>
      <c r="I183" s="184"/>
      <c r="J183" s="185">
        <f>ROUND(I183*H183,2)</f>
        <v>0</v>
      </c>
      <c r="K183" s="181" t="s">
        <v>3</v>
      </c>
      <c r="L183" s="39"/>
      <c r="M183" s="186" t="s">
        <v>3</v>
      </c>
      <c r="N183" s="187" t="s">
        <v>46</v>
      </c>
      <c r="O183" s="72"/>
      <c r="P183" s="188">
        <f>O183*H183</f>
        <v>0</v>
      </c>
      <c r="Q183" s="188">
        <v>0</v>
      </c>
      <c r="R183" s="188">
        <f>Q183*H183</f>
        <v>0</v>
      </c>
      <c r="S183" s="188">
        <v>0</v>
      </c>
      <c r="T183" s="18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90" t="s">
        <v>225</v>
      </c>
      <c r="AT183" s="190" t="s">
        <v>143</v>
      </c>
      <c r="AU183" s="190" t="s">
        <v>85</v>
      </c>
      <c r="AY183" s="19" t="s">
        <v>141</v>
      </c>
      <c r="BE183" s="191">
        <f>IF(N183="základní",J183,0)</f>
        <v>0</v>
      </c>
      <c r="BF183" s="191">
        <f>IF(N183="snížená",J183,0)</f>
        <v>0</v>
      </c>
      <c r="BG183" s="191">
        <f>IF(N183="zákl. přenesená",J183,0)</f>
        <v>0</v>
      </c>
      <c r="BH183" s="191">
        <f>IF(N183="sníž. přenesená",J183,0)</f>
        <v>0</v>
      </c>
      <c r="BI183" s="191">
        <f>IF(N183="nulová",J183,0)</f>
        <v>0</v>
      </c>
      <c r="BJ183" s="19" t="s">
        <v>83</v>
      </c>
      <c r="BK183" s="191">
        <f>ROUND(I183*H183,2)</f>
        <v>0</v>
      </c>
      <c r="BL183" s="19" t="s">
        <v>225</v>
      </c>
      <c r="BM183" s="190" t="s">
        <v>790</v>
      </c>
    </row>
    <row r="184" s="2" customFormat="1" ht="21.75" customHeight="1">
      <c r="A184" s="38"/>
      <c r="B184" s="178"/>
      <c r="C184" s="179" t="s">
        <v>791</v>
      </c>
      <c r="D184" s="179" t="s">
        <v>143</v>
      </c>
      <c r="E184" s="180" t="s">
        <v>1064</v>
      </c>
      <c r="F184" s="181" t="s">
        <v>1065</v>
      </c>
      <c r="G184" s="182" t="s">
        <v>281</v>
      </c>
      <c r="H184" s="183">
        <v>2</v>
      </c>
      <c r="I184" s="184"/>
      <c r="J184" s="185">
        <f>ROUND(I184*H184,2)</f>
        <v>0</v>
      </c>
      <c r="K184" s="181" t="s">
        <v>3</v>
      </c>
      <c r="L184" s="39"/>
      <c r="M184" s="186" t="s">
        <v>3</v>
      </c>
      <c r="N184" s="187" t="s">
        <v>46</v>
      </c>
      <c r="O184" s="72"/>
      <c r="P184" s="188">
        <f>O184*H184</f>
        <v>0</v>
      </c>
      <c r="Q184" s="188">
        <v>0</v>
      </c>
      <c r="R184" s="188">
        <f>Q184*H184</f>
        <v>0</v>
      </c>
      <c r="S184" s="188">
        <v>0</v>
      </c>
      <c r="T184" s="18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90" t="s">
        <v>225</v>
      </c>
      <c r="AT184" s="190" t="s">
        <v>143</v>
      </c>
      <c r="AU184" s="190" t="s">
        <v>85</v>
      </c>
      <c r="AY184" s="19" t="s">
        <v>141</v>
      </c>
      <c r="BE184" s="191">
        <f>IF(N184="základní",J184,0)</f>
        <v>0</v>
      </c>
      <c r="BF184" s="191">
        <f>IF(N184="snížená",J184,0)</f>
        <v>0</v>
      </c>
      <c r="BG184" s="191">
        <f>IF(N184="zákl. přenesená",J184,0)</f>
        <v>0</v>
      </c>
      <c r="BH184" s="191">
        <f>IF(N184="sníž. přenesená",J184,0)</f>
        <v>0</v>
      </c>
      <c r="BI184" s="191">
        <f>IF(N184="nulová",J184,0)</f>
        <v>0</v>
      </c>
      <c r="BJ184" s="19" t="s">
        <v>83</v>
      </c>
      <c r="BK184" s="191">
        <f>ROUND(I184*H184,2)</f>
        <v>0</v>
      </c>
      <c r="BL184" s="19" t="s">
        <v>225</v>
      </c>
      <c r="BM184" s="190" t="s">
        <v>794</v>
      </c>
    </row>
    <row r="185" s="2" customFormat="1">
      <c r="A185" s="38"/>
      <c r="B185" s="39"/>
      <c r="C185" s="38"/>
      <c r="D185" s="193" t="s">
        <v>166</v>
      </c>
      <c r="E185" s="38"/>
      <c r="F185" s="216" t="s">
        <v>1066</v>
      </c>
      <c r="G185" s="38"/>
      <c r="H185" s="38"/>
      <c r="I185" s="118"/>
      <c r="J185" s="38"/>
      <c r="K185" s="38"/>
      <c r="L185" s="39"/>
      <c r="M185" s="217"/>
      <c r="N185" s="218"/>
      <c r="O185" s="72"/>
      <c r="P185" s="72"/>
      <c r="Q185" s="72"/>
      <c r="R185" s="72"/>
      <c r="S185" s="72"/>
      <c r="T185" s="73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9" t="s">
        <v>166</v>
      </c>
      <c r="AU185" s="19" t="s">
        <v>85</v>
      </c>
    </row>
    <row r="186" s="2" customFormat="1" ht="16.5" customHeight="1">
      <c r="A186" s="38"/>
      <c r="B186" s="178"/>
      <c r="C186" s="179" t="s">
        <v>692</v>
      </c>
      <c r="D186" s="179" t="s">
        <v>143</v>
      </c>
      <c r="E186" s="180" t="s">
        <v>1067</v>
      </c>
      <c r="F186" s="181" t="s">
        <v>1068</v>
      </c>
      <c r="G186" s="182" t="s">
        <v>678</v>
      </c>
      <c r="H186" s="183">
        <v>1</v>
      </c>
      <c r="I186" s="184"/>
      <c r="J186" s="185">
        <f>ROUND(I186*H186,2)</f>
        <v>0</v>
      </c>
      <c r="K186" s="181" t="s">
        <v>3</v>
      </c>
      <c r="L186" s="39"/>
      <c r="M186" s="186" t="s">
        <v>3</v>
      </c>
      <c r="N186" s="187" t="s">
        <v>46</v>
      </c>
      <c r="O186" s="72"/>
      <c r="P186" s="188">
        <f>O186*H186</f>
        <v>0</v>
      </c>
      <c r="Q186" s="188">
        <v>0</v>
      </c>
      <c r="R186" s="188">
        <f>Q186*H186</f>
        <v>0</v>
      </c>
      <c r="S186" s="188">
        <v>0</v>
      </c>
      <c r="T186" s="18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90" t="s">
        <v>225</v>
      </c>
      <c r="AT186" s="190" t="s">
        <v>143</v>
      </c>
      <c r="AU186" s="190" t="s">
        <v>85</v>
      </c>
      <c r="AY186" s="19" t="s">
        <v>141</v>
      </c>
      <c r="BE186" s="191">
        <f>IF(N186="základní",J186,0)</f>
        <v>0</v>
      </c>
      <c r="BF186" s="191">
        <f>IF(N186="snížená",J186,0)</f>
        <v>0</v>
      </c>
      <c r="BG186" s="191">
        <f>IF(N186="zákl. přenesená",J186,0)</f>
        <v>0</v>
      </c>
      <c r="BH186" s="191">
        <f>IF(N186="sníž. přenesená",J186,0)</f>
        <v>0</v>
      </c>
      <c r="BI186" s="191">
        <f>IF(N186="nulová",J186,0)</f>
        <v>0</v>
      </c>
      <c r="BJ186" s="19" t="s">
        <v>83</v>
      </c>
      <c r="BK186" s="191">
        <f>ROUND(I186*H186,2)</f>
        <v>0</v>
      </c>
      <c r="BL186" s="19" t="s">
        <v>225</v>
      </c>
      <c r="BM186" s="190" t="s">
        <v>797</v>
      </c>
    </row>
    <row r="187" s="12" customFormat="1" ht="22.8" customHeight="1">
      <c r="A187" s="12"/>
      <c r="B187" s="165"/>
      <c r="C187" s="12"/>
      <c r="D187" s="166" t="s">
        <v>74</v>
      </c>
      <c r="E187" s="176" t="s">
        <v>893</v>
      </c>
      <c r="F187" s="176" t="s">
        <v>894</v>
      </c>
      <c r="G187" s="12"/>
      <c r="H187" s="12"/>
      <c r="I187" s="168"/>
      <c r="J187" s="177">
        <f>BK187</f>
        <v>0</v>
      </c>
      <c r="K187" s="12"/>
      <c r="L187" s="165"/>
      <c r="M187" s="170"/>
      <c r="N187" s="171"/>
      <c r="O187" s="171"/>
      <c r="P187" s="172">
        <f>SUM(P188:P193)</f>
        <v>0</v>
      </c>
      <c r="Q187" s="171"/>
      <c r="R187" s="172">
        <f>SUM(R188:R193)</f>
        <v>0.92399999999999993</v>
      </c>
      <c r="S187" s="171"/>
      <c r="T187" s="173">
        <f>SUM(T188:T193)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6" t="s">
        <v>85</v>
      </c>
      <c r="AT187" s="174" t="s">
        <v>74</v>
      </c>
      <c r="AU187" s="174" t="s">
        <v>83</v>
      </c>
      <c r="AY187" s="166" t="s">
        <v>141</v>
      </c>
      <c r="BK187" s="175">
        <f>SUM(BK188:BK193)</f>
        <v>0</v>
      </c>
    </row>
    <row r="188" s="2" customFormat="1" ht="21.75" customHeight="1">
      <c r="A188" s="38"/>
      <c r="B188" s="178"/>
      <c r="C188" s="179" t="s">
        <v>798</v>
      </c>
      <c r="D188" s="179" t="s">
        <v>143</v>
      </c>
      <c r="E188" s="180" t="s">
        <v>895</v>
      </c>
      <c r="F188" s="181" t="s">
        <v>896</v>
      </c>
      <c r="G188" s="182" t="s">
        <v>156</v>
      </c>
      <c r="H188" s="183">
        <v>700</v>
      </c>
      <c r="I188" s="184"/>
      <c r="J188" s="185">
        <f>ROUND(I188*H188,2)</f>
        <v>0</v>
      </c>
      <c r="K188" s="181" t="s">
        <v>147</v>
      </c>
      <c r="L188" s="39"/>
      <c r="M188" s="186" t="s">
        <v>3</v>
      </c>
      <c r="N188" s="187" t="s">
        <v>46</v>
      </c>
      <c r="O188" s="72"/>
      <c r="P188" s="188">
        <f>O188*H188</f>
        <v>0</v>
      </c>
      <c r="Q188" s="188">
        <v>0</v>
      </c>
      <c r="R188" s="188">
        <f>Q188*H188</f>
        <v>0</v>
      </c>
      <c r="S188" s="188">
        <v>0</v>
      </c>
      <c r="T188" s="18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90" t="s">
        <v>225</v>
      </c>
      <c r="AT188" s="190" t="s">
        <v>143</v>
      </c>
      <c r="AU188" s="190" t="s">
        <v>85</v>
      </c>
      <c r="AY188" s="19" t="s">
        <v>141</v>
      </c>
      <c r="BE188" s="191">
        <f>IF(N188="základní",J188,0)</f>
        <v>0</v>
      </c>
      <c r="BF188" s="191">
        <f>IF(N188="snížená",J188,0)</f>
        <v>0</v>
      </c>
      <c r="BG188" s="191">
        <f>IF(N188="zákl. přenesená",J188,0)</f>
        <v>0</v>
      </c>
      <c r="BH188" s="191">
        <f>IF(N188="sníž. přenesená",J188,0)</f>
        <v>0</v>
      </c>
      <c r="BI188" s="191">
        <f>IF(N188="nulová",J188,0)</f>
        <v>0</v>
      </c>
      <c r="BJ188" s="19" t="s">
        <v>83</v>
      </c>
      <c r="BK188" s="191">
        <f>ROUND(I188*H188,2)</f>
        <v>0</v>
      </c>
      <c r="BL188" s="19" t="s">
        <v>225</v>
      </c>
      <c r="BM188" s="190" t="s">
        <v>801</v>
      </c>
    </row>
    <row r="189" s="2" customFormat="1" ht="16.5" customHeight="1">
      <c r="A189" s="38"/>
      <c r="B189" s="178"/>
      <c r="C189" s="219" t="s">
        <v>697</v>
      </c>
      <c r="D189" s="219" t="s">
        <v>266</v>
      </c>
      <c r="E189" s="220" t="s">
        <v>898</v>
      </c>
      <c r="F189" s="221" t="s">
        <v>899</v>
      </c>
      <c r="G189" s="222" t="s">
        <v>156</v>
      </c>
      <c r="H189" s="223">
        <v>700</v>
      </c>
      <c r="I189" s="224"/>
      <c r="J189" s="225">
        <f>ROUND(I189*H189,2)</f>
        <v>0</v>
      </c>
      <c r="K189" s="221" t="s">
        <v>147</v>
      </c>
      <c r="L189" s="226"/>
      <c r="M189" s="227" t="s">
        <v>3</v>
      </c>
      <c r="N189" s="228" t="s">
        <v>46</v>
      </c>
      <c r="O189" s="72"/>
      <c r="P189" s="188">
        <f>O189*H189</f>
        <v>0</v>
      </c>
      <c r="Q189" s="188">
        <v>0.00027</v>
      </c>
      <c r="R189" s="188">
        <f>Q189*H189</f>
        <v>0.189</v>
      </c>
      <c r="S189" s="188">
        <v>0</v>
      </c>
      <c r="T189" s="18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190" t="s">
        <v>299</v>
      </c>
      <c r="AT189" s="190" t="s">
        <v>266</v>
      </c>
      <c r="AU189" s="190" t="s">
        <v>85</v>
      </c>
      <c r="AY189" s="19" t="s">
        <v>141</v>
      </c>
      <c r="BE189" s="191">
        <f>IF(N189="základní",J189,0)</f>
        <v>0</v>
      </c>
      <c r="BF189" s="191">
        <f>IF(N189="snížená",J189,0)</f>
        <v>0</v>
      </c>
      <c r="BG189" s="191">
        <f>IF(N189="zákl. přenesená",J189,0)</f>
        <v>0</v>
      </c>
      <c r="BH189" s="191">
        <f>IF(N189="sníž. přenesená",J189,0)</f>
        <v>0</v>
      </c>
      <c r="BI189" s="191">
        <f>IF(N189="nulová",J189,0)</f>
        <v>0</v>
      </c>
      <c r="BJ189" s="19" t="s">
        <v>83</v>
      </c>
      <c r="BK189" s="191">
        <f>ROUND(I189*H189,2)</f>
        <v>0</v>
      </c>
      <c r="BL189" s="19" t="s">
        <v>225</v>
      </c>
      <c r="BM189" s="190" t="s">
        <v>806</v>
      </c>
    </row>
    <row r="190" s="2" customFormat="1" ht="21.75" customHeight="1">
      <c r="A190" s="38"/>
      <c r="B190" s="178"/>
      <c r="C190" s="179" t="s">
        <v>809</v>
      </c>
      <c r="D190" s="179" t="s">
        <v>143</v>
      </c>
      <c r="E190" s="180" t="s">
        <v>902</v>
      </c>
      <c r="F190" s="181" t="s">
        <v>903</v>
      </c>
      <c r="G190" s="182" t="s">
        <v>156</v>
      </c>
      <c r="H190" s="183">
        <v>700</v>
      </c>
      <c r="I190" s="184"/>
      <c r="J190" s="185">
        <f>ROUND(I190*H190,2)</f>
        <v>0</v>
      </c>
      <c r="K190" s="181" t="s">
        <v>147</v>
      </c>
      <c r="L190" s="39"/>
      <c r="M190" s="186" t="s">
        <v>3</v>
      </c>
      <c r="N190" s="187" t="s">
        <v>46</v>
      </c>
      <c r="O190" s="72"/>
      <c r="P190" s="188">
        <f>O190*H190</f>
        <v>0</v>
      </c>
      <c r="Q190" s="188">
        <v>0</v>
      </c>
      <c r="R190" s="188">
        <f>Q190*H190</f>
        <v>0</v>
      </c>
      <c r="S190" s="188">
        <v>0</v>
      </c>
      <c r="T190" s="18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90" t="s">
        <v>225</v>
      </c>
      <c r="AT190" s="190" t="s">
        <v>143</v>
      </c>
      <c r="AU190" s="190" t="s">
        <v>85</v>
      </c>
      <c r="AY190" s="19" t="s">
        <v>141</v>
      </c>
      <c r="BE190" s="191">
        <f>IF(N190="základní",J190,0)</f>
        <v>0</v>
      </c>
      <c r="BF190" s="191">
        <f>IF(N190="snížená",J190,0)</f>
        <v>0</v>
      </c>
      <c r="BG190" s="191">
        <f>IF(N190="zákl. přenesená",J190,0)</f>
        <v>0</v>
      </c>
      <c r="BH190" s="191">
        <f>IF(N190="sníž. přenesená",J190,0)</f>
        <v>0</v>
      </c>
      <c r="BI190" s="191">
        <f>IF(N190="nulová",J190,0)</f>
        <v>0</v>
      </c>
      <c r="BJ190" s="19" t="s">
        <v>83</v>
      </c>
      <c r="BK190" s="191">
        <f>ROUND(I190*H190,2)</f>
        <v>0</v>
      </c>
      <c r="BL190" s="19" t="s">
        <v>225</v>
      </c>
      <c r="BM190" s="190" t="s">
        <v>812</v>
      </c>
    </row>
    <row r="191" s="2" customFormat="1" ht="16.5" customHeight="1">
      <c r="A191" s="38"/>
      <c r="B191" s="178"/>
      <c r="C191" s="219" t="s">
        <v>700</v>
      </c>
      <c r="D191" s="219" t="s">
        <v>266</v>
      </c>
      <c r="E191" s="220" t="s">
        <v>904</v>
      </c>
      <c r="F191" s="221" t="s">
        <v>905</v>
      </c>
      <c r="G191" s="222" t="s">
        <v>906</v>
      </c>
      <c r="H191" s="223">
        <v>735</v>
      </c>
      <c r="I191" s="224"/>
      <c r="J191" s="225">
        <f>ROUND(I191*H191,2)</f>
        <v>0</v>
      </c>
      <c r="K191" s="221" t="s">
        <v>147</v>
      </c>
      <c r="L191" s="226"/>
      <c r="M191" s="227" t="s">
        <v>3</v>
      </c>
      <c r="N191" s="228" t="s">
        <v>46</v>
      </c>
      <c r="O191" s="72"/>
      <c r="P191" s="188">
        <f>O191*H191</f>
        <v>0</v>
      </c>
      <c r="Q191" s="188">
        <v>0.001</v>
      </c>
      <c r="R191" s="188">
        <f>Q191*H191</f>
        <v>0.73499999999999999</v>
      </c>
      <c r="S191" s="188">
        <v>0</v>
      </c>
      <c r="T191" s="18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90" t="s">
        <v>299</v>
      </c>
      <c r="AT191" s="190" t="s">
        <v>266</v>
      </c>
      <c r="AU191" s="190" t="s">
        <v>85</v>
      </c>
      <c r="AY191" s="19" t="s">
        <v>141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19" t="s">
        <v>83</v>
      </c>
      <c r="BK191" s="191">
        <f>ROUND(I191*H191,2)</f>
        <v>0</v>
      </c>
      <c r="BL191" s="19" t="s">
        <v>225</v>
      </c>
      <c r="BM191" s="190" t="s">
        <v>818</v>
      </c>
    </row>
    <row r="192" s="14" customFormat="1">
      <c r="A192" s="14"/>
      <c r="B192" s="200"/>
      <c r="C192" s="14"/>
      <c r="D192" s="193" t="s">
        <v>150</v>
      </c>
      <c r="E192" s="201" t="s">
        <v>3</v>
      </c>
      <c r="F192" s="202" t="s">
        <v>1069</v>
      </c>
      <c r="G192" s="14"/>
      <c r="H192" s="203">
        <v>735</v>
      </c>
      <c r="I192" s="204"/>
      <c r="J192" s="14"/>
      <c r="K192" s="14"/>
      <c r="L192" s="200"/>
      <c r="M192" s="205"/>
      <c r="N192" s="206"/>
      <c r="O192" s="206"/>
      <c r="P192" s="206"/>
      <c r="Q192" s="206"/>
      <c r="R192" s="206"/>
      <c r="S192" s="206"/>
      <c r="T192" s="20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01" t="s">
        <v>150</v>
      </c>
      <c r="AU192" s="201" t="s">
        <v>85</v>
      </c>
      <c r="AV192" s="14" t="s">
        <v>85</v>
      </c>
      <c r="AW192" s="14" t="s">
        <v>35</v>
      </c>
      <c r="AX192" s="14" t="s">
        <v>75</v>
      </c>
      <c r="AY192" s="201" t="s">
        <v>141</v>
      </c>
    </row>
    <row r="193" s="15" customFormat="1">
      <c r="A193" s="15"/>
      <c r="B193" s="208"/>
      <c r="C193" s="15"/>
      <c r="D193" s="193" t="s">
        <v>150</v>
      </c>
      <c r="E193" s="209" t="s">
        <v>3</v>
      </c>
      <c r="F193" s="210" t="s">
        <v>153</v>
      </c>
      <c r="G193" s="15"/>
      <c r="H193" s="211">
        <v>735</v>
      </c>
      <c r="I193" s="212"/>
      <c r="J193" s="15"/>
      <c r="K193" s="15"/>
      <c r="L193" s="208"/>
      <c r="M193" s="213"/>
      <c r="N193" s="214"/>
      <c r="O193" s="214"/>
      <c r="P193" s="214"/>
      <c r="Q193" s="214"/>
      <c r="R193" s="214"/>
      <c r="S193" s="214"/>
      <c r="T193" s="2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09" t="s">
        <v>150</v>
      </c>
      <c r="AU193" s="209" t="s">
        <v>85</v>
      </c>
      <c r="AV193" s="15" t="s">
        <v>148</v>
      </c>
      <c r="AW193" s="15" t="s">
        <v>35</v>
      </c>
      <c r="AX193" s="15" t="s">
        <v>83</v>
      </c>
      <c r="AY193" s="209" t="s">
        <v>141</v>
      </c>
    </row>
    <row r="194" s="12" customFormat="1" ht="22.8" customHeight="1">
      <c r="A194" s="12"/>
      <c r="B194" s="165"/>
      <c r="C194" s="12"/>
      <c r="D194" s="166" t="s">
        <v>74</v>
      </c>
      <c r="E194" s="176" t="s">
        <v>920</v>
      </c>
      <c r="F194" s="176" t="s">
        <v>921</v>
      </c>
      <c r="G194" s="12"/>
      <c r="H194" s="12"/>
      <c r="I194" s="168"/>
      <c r="J194" s="177">
        <f>BK194</f>
        <v>0</v>
      </c>
      <c r="K194" s="12"/>
      <c r="L194" s="165"/>
      <c r="M194" s="170"/>
      <c r="N194" s="171"/>
      <c r="O194" s="171"/>
      <c r="P194" s="172">
        <f>SUM(P195:P196)</f>
        <v>0</v>
      </c>
      <c r="Q194" s="171"/>
      <c r="R194" s="172">
        <f>SUM(R195:R196)</f>
        <v>0</v>
      </c>
      <c r="S194" s="171"/>
      <c r="T194" s="173">
        <f>SUM(T195:T196)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66" t="s">
        <v>85</v>
      </c>
      <c r="AT194" s="174" t="s">
        <v>74</v>
      </c>
      <c r="AU194" s="174" t="s">
        <v>83</v>
      </c>
      <c r="AY194" s="166" t="s">
        <v>141</v>
      </c>
      <c r="BK194" s="175">
        <f>SUM(BK195:BK196)</f>
        <v>0</v>
      </c>
    </row>
    <row r="195" s="2" customFormat="1" ht="16.5" customHeight="1">
      <c r="A195" s="38"/>
      <c r="B195" s="178"/>
      <c r="C195" s="179" t="s">
        <v>819</v>
      </c>
      <c r="D195" s="179" t="s">
        <v>143</v>
      </c>
      <c r="E195" s="180" t="s">
        <v>926</v>
      </c>
      <c r="F195" s="181" t="s">
        <v>927</v>
      </c>
      <c r="G195" s="182" t="s">
        <v>281</v>
      </c>
      <c r="H195" s="183">
        <v>800</v>
      </c>
      <c r="I195" s="184"/>
      <c r="J195" s="185">
        <f>ROUND(I195*H195,2)</f>
        <v>0</v>
      </c>
      <c r="K195" s="181" t="s">
        <v>147</v>
      </c>
      <c r="L195" s="39"/>
      <c r="M195" s="186" t="s">
        <v>3</v>
      </c>
      <c r="N195" s="187" t="s">
        <v>46</v>
      </c>
      <c r="O195" s="72"/>
      <c r="P195" s="188">
        <f>O195*H195</f>
        <v>0</v>
      </c>
      <c r="Q195" s="188">
        <v>0</v>
      </c>
      <c r="R195" s="188">
        <f>Q195*H195</f>
        <v>0</v>
      </c>
      <c r="S195" s="188">
        <v>0</v>
      </c>
      <c r="T195" s="189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190" t="s">
        <v>225</v>
      </c>
      <c r="AT195" s="190" t="s">
        <v>143</v>
      </c>
      <c r="AU195" s="190" t="s">
        <v>85</v>
      </c>
      <c r="AY195" s="19" t="s">
        <v>141</v>
      </c>
      <c r="BE195" s="191">
        <f>IF(N195="základní",J195,0)</f>
        <v>0</v>
      </c>
      <c r="BF195" s="191">
        <f>IF(N195="snížená",J195,0)</f>
        <v>0</v>
      </c>
      <c r="BG195" s="191">
        <f>IF(N195="zákl. přenesená",J195,0)</f>
        <v>0</v>
      </c>
      <c r="BH195" s="191">
        <f>IF(N195="sníž. přenesená",J195,0)</f>
        <v>0</v>
      </c>
      <c r="BI195" s="191">
        <f>IF(N195="nulová",J195,0)</f>
        <v>0</v>
      </c>
      <c r="BJ195" s="19" t="s">
        <v>83</v>
      </c>
      <c r="BK195" s="191">
        <f>ROUND(I195*H195,2)</f>
        <v>0</v>
      </c>
      <c r="BL195" s="19" t="s">
        <v>225</v>
      </c>
      <c r="BM195" s="190" t="s">
        <v>822</v>
      </c>
    </row>
    <row r="196" s="2" customFormat="1" ht="21.75" customHeight="1">
      <c r="A196" s="38"/>
      <c r="B196" s="178"/>
      <c r="C196" s="179" t="s">
        <v>702</v>
      </c>
      <c r="D196" s="179" t="s">
        <v>143</v>
      </c>
      <c r="E196" s="180" t="s">
        <v>924</v>
      </c>
      <c r="F196" s="181" t="s">
        <v>925</v>
      </c>
      <c r="G196" s="182" t="s">
        <v>281</v>
      </c>
      <c r="H196" s="183">
        <v>80</v>
      </c>
      <c r="I196" s="184"/>
      <c r="J196" s="185">
        <f>ROUND(I196*H196,2)</f>
        <v>0</v>
      </c>
      <c r="K196" s="181" t="s">
        <v>147</v>
      </c>
      <c r="L196" s="39"/>
      <c r="M196" s="186" t="s">
        <v>3</v>
      </c>
      <c r="N196" s="187" t="s">
        <v>46</v>
      </c>
      <c r="O196" s="72"/>
      <c r="P196" s="188">
        <f>O196*H196</f>
        <v>0</v>
      </c>
      <c r="Q196" s="188">
        <v>0</v>
      </c>
      <c r="R196" s="188">
        <f>Q196*H196</f>
        <v>0</v>
      </c>
      <c r="S196" s="188">
        <v>0</v>
      </c>
      <c r="T196" s="18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190" t="s">
        <v>225</v>
      </c>
      <c r="AT196" s="190" t="s">
        <v>143</v>
      </c>
      <c r="AU196" s="190" t="s">
        <v>85</v>
      </c>
      <c r="AY196" s="19" t="s">
        <v>141</v>
      </c>
      <c r="BE196" s="191">
        <f>IF(N196="základní",J196,0)</f>
        <v>0</v>
      </c>
      <c r="BF196" s="191">
        <f>IF(N196="snížená",J196,0)</f>
        <v>0</v>
      </c>
      <c r="BG196" s="191">
        <f>IF(N196="zákl. přenesená",J196,0)</f>
        <v>0</v>
      </c>
      <c r="BH196" s="191">
        <f>IF(N196="sníž. přenesená",J196,0)</f>
        <v>0</v>
      </c>
      <c r="BI196" s="191">
        <f>IF(N196="nulová",J196,0)</f>
        <v>0</v>
      </c>
      <c r="BJ196" s="19" t="s">
        <v>83</v>
      </c>
      <c r="BK196" s="191">
        <f>ROUND(I196*H196,2)</f>
        <v>0</v>
      </c>
      <c r="BL196" s="19" t="s">
        <v>225</v>
      </c>
      <c r="BM196" s="190" t="s">
        <v>827</v>
      </c>
    </row>
    <row r="197" s="12" customFormat="1" ht="25.92" customHeight="1">
      <c r="A197" s="12"/>
      <c r="B197" s="165"/>
      <c r="C197" s="12"/>
      <c r="D197" s="166" t="s">
        <v>74</v>
      </c>
      <c r="E197" s="167" t="s">
        <v>266</v>
      </c>
      <c r="F197" s="167" t="s">
        <v>944</v>
      </c>
      <c r="G197" s="12"/>
      <c r="H197" s="12"/>
      <c r="I197" s="168"/>
      <c r="J197" s="169">
        <f>BK197</f>
        <v>0</v>
      </c>
      <c r="K197" s="12"/>
      <c r="L197" s="165"/>
      <c r="M197" s="170"/>
      <c r="N197" s="171"/>
      <c r="O197" s="171"/>
      <c r="P197" s="172">
        <f>P198</f>
        <v>0</v>
      </c>
      <c r="Q197" s="171"/>
      <c r="R197" s="172">
        <f>R198</f>
        <v>0</v>
      </c>
      <c r="S197" s="171"/>
      <c r="T197" s="173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66" t="s">
        <v>158</v>
      </c>
      <c r="AT197" s="174" t="s">
        <v>74</v>
      </c>
      <c r="AU197" s="174" t="s">
        <v>75</v>
      </c>
      <c r="AY197" s="166" t="s">
        <v>141</v>
      </c>
      <c r="BK197" s="175">
        <f>BK198</f>
        <v>0</v>
      </c>
    </row>
    <row r="198" s="12" customFormat="1" ht="22.8" customHeight="1">
      <c r="A198" s="12"/>
      <c r="B198" s="165"/>
      <c r="C198" s="12"/>
      <c r="D198" s="166" t="s">
        <v>74</v>
      </c>
      <c r="E198" s="176" t="s">
        <v>945</v>
      </c>
      <c r="F198" s="176" t="s">
        <v>946</v>
      </c>
      <c r="G198" s="12"/>
      <c r="H198" s="12"/>
      <c r="I198" s="168"/>
      <c r="J198" s="177">
        <f>BK198</f>
        <v>0</v>
      </c>
      <c r="K198" s="12"/>
      <c r="L198" s="165"/>
      <c r="M198" s="170"/>
      <c r="N198" s="171"/>
      <c r="O198" s="171"/>
      <c r="P198" s="172">
        <f>P199</f>
        <v>0</v>
      </c>
      <c r="Q198" s="171"/>
      <c r="R198" s="172">
        <f>R199</f>
        <v>0</v>
      </c>
      <c r="S198" s="171"/>
      <c r="T198" s="173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66" t="s">
        <v>158</v>
      </c>
      <c r="AT198" s="174" t="s">
        <v>74</v>
      </c>
      <c r="AU198" s="174" t="s">
        <v>83</v>
      </c>
      <c r="AY198" s="166" t="s">
        <v>141</v>
      </c>
      <c r="BK198" s="175">
        <f>BK199</f>
        <v>0</v>
      </c>
    </row>
    <row r="199" s="2" customFormat="1" ht="16.5" customHeight="1">
      <c r="A199" s="38"/>
      <c r="B199" s="178"/>
      <c r="C199" s="179" t="s">
        <v>828</v>
      </c>
      <c r="D199" s="179" t="s">
        <v>143</v>
      </c>
      <c r="E199" s="180" t="s">
        <v>949</v>
      </c>
      <c r="F199" s="181" t="s">
        <v>1070</v>
      </c>
      <c r="G199" s="182" t="s">
        <v>951</v>
      </c>
      <c r="H199" s="183">
        <v>1</v>
      </c>
      <c r="I199" s="184"/>
      <c r="J199" s="185">
        <f>ROUND(I199*H199,2)</f>
        <v>0</v>
      </c>
      <c r="K199" s="181" t="s">
        <v>3</v>
      </c>
      <c r="L199" s="39"/>
      <c r="M199" s="233" t="s">
        <v>3</v>
      </c>
      <c r="N199" s="234" t="s">
        <v>46</v>
      </c>
      <c r="O199" s="231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190" t="s">
        <v>697</v>
      </c>
      <c r="AT199" s="190" t="s">
        <v>143</v>
      </c>
      <c r="AU199" s="190" t="s">
        <v>85</v>
      </c>
      <c r="AY199" s="19" t="s">
        <v>141</v>
      </c>
      <c r="BE199" s="191">
        <f>IF(N199="základní",J199,0)</f>
        <v>0</v>
      </c>
      <c r="BF199" s="191">
        <f>IF(N199="snížená",J199,0)</f>
        <v>0</v>
      </c>
      <c r="BG199" s="191">
        <f>IF(N199="zákl. přenesená",J199,0)</f>
        <v>0</v>
      </c>
      <c r="BH199" s="191">
        <f>IF(N199="sníž. přenesená",J199,0)</f>
        <v>0</v>
      </c>
      <c r="BI199" s="191">
        <f>IF(N199="nulová",J199,0)</f>
        <v>0</v>
      </c>
      <c r="BJ199" s="19" t="s">
        <v>83</v>
      </c>
      <c r="BK199" s="191">
        <f>ROUND(I199*H199,2)</f>
        <v>0</v>
      </c>
      <c r="BL199" s="19" t="s">
        <v>697</v>
      </c>
      <c r="BM199" s="190" t="s">
        <v>831</v>
      </c>
    </row>
    <row r="200" s="2" customFormat="1" ht="6.96" customHeight="1">
      <c r="A200" s="38"/>
      <c r="B200" s="55"/>
      <c r="C200" s="56"/>
      <c r="D200" s="56"/>
      <c r="E200" s="56"/>
      <c r="F200" s="56"/>
      <c r="G200" s="56"/>
      <c r="H200" s="56"/>
      <c r="I200" s="138"/>
      <c r="J200" s="56"/>
      <c r="K200" s="56"/>
      <c r="L200" s="39"/>
      <c r="M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</sheetData>
  <autoFilter ref="C91:K199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103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1071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ROUND(J85,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ROUND((SUM(BE85:BE168)),  2)</f>
        <v>0</v>
      </c>
      <c r="G33" s="38"/>
      <c r="H33" s="38"/>
      <c r="I33" s="130">
        <v>0.20999999999999999</v>
      </c>
      <c r="J33" s="129">
        <f>ROUND(((SUM(BE85:BE168))*I33),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ROUND((SUM(BF85:BF168)),  2)</f>
        <v>0</v>
      </c>
      <c r="G34" s="38"/>
      <c r="H34" s="38"/>
      <c r="I34" s="130">
        <v>0.14999999999999999</v>
      </c>
      <c r="J34" s="129">
        <f>ROUND(((SUM(BF85:BF168))*I34),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ROUND((SUM(BG85:BG168)),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ROUND((SUM(BH85:BH168)),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ROUND((SUM(BI85:BI168)),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 xml:space="preserve">SO 801 - Sadové úpravy a mobiliář 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J85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114</v>
      </c>
      <c r="E60" s="146"/>
      <c r="F60" s="146"/>
      <c r="G60" s="146"/>
      <c r="H60" s="146"/>
      <c r="I60" s="147"/>
      <c r="J60" s="148">
        <f>J86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115</v>
      </c>
      <c r="E61" s="151"/>
      <c r="F61" s="151"/>
      <c r="G61" s="151"/>
      <c r="H61" s="151"/>
      <c r="I61" s="152"/>
      <c r="J61" s="153">
        <f>J87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116</v>
      </c>
      <c r="E62" s="151"/>
      <c r="F62" s="151"/>
      <c r="G62" s="151"/>
      <c r="H62" s="151"/>
      <c r="I62" s="152"/>
      <c r="J62" s="153">
        <f>J147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605</v>
      </c>
      <c r="E63" s="151"/>
      <c r="F63" s="151"/>
      <c r="G63" s="151"/>
      <c r="H63" s="151"/>
      <c r="I63" s="152"/>
      <c r="J63" s="153">
        <f>J152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119</v>
      </c>
      <c r="E64" s="151"/>
      <c r="F64" s="151"/>
      <c r="G64" s="151"/>
      <c r="H64" s="151"/>
      <c r="I64" s="152"/>
      <c r="J64" s="153">
        <f>J158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9"/>
      <c r="C65" s="10"/>
      <c r="D65" s="150" t="s">
        <v>121</v>
      </c>
      <c r="E65" s="151"/>
      <c r="F65" s="151"/>
      <c r="G65" s="151"/>
      <c r="H65" s="151"/>
      <c r="I65" s="152"/>
      <c r="J65" s="153">
        <f>J166</f>
        <v>0</v>
      </c>
      <c r="K65" s="10"/>
      <c r="L65" s="14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8"/>
      <c r="B66" s="39"/>
      <c r="C66" s="38"/>
      <c r="D66" s="38"/>
      <c r="E66" s="38"/>
      <c r="F66" s="38"/>
      <c r="G66" s="38"/>
      <c r="H66" s="38"/>
      <c r="I66" s="118"/>
      <c r="J66" s="38"/>
      <c r="K66" s="38"/>
      <c r="L66" s="119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6.96" customHeight="1">
      <c r="A67" s="38"/>
      <c r="B67" s="55"/>
      <c r="C67" s="56"/>
      <c r="D67" s="56"/>
      <c r="E67" s="56"/>
      <c r="F67" s="56"/>
      <c r="G67" s="56"/>
      <c r="H67" s="56"/>
      <c r="I67" s="138"/>
      <c r="J67" s="56"/>
      <c r="K67" s="56"/>
      <c r="L67" s="119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71" s="2" customFormat="1" ht="6.96" customHeight="1">
      <c r="A71" s="38"/>
      <c r="B71" s="57"/>
      <c r="C71" s="58"/>
      <c r="D71" s="58"/>
      <c r="E71" s="58"/>
      <c r="F71" s="58"/>
      <c r="G71" s="58"/>
      <c r="H71" s="58"/>
      <c r="I71" s="139"/>
      <c r="J71" s="58"/>
      <c r="K71" s="58"/>
      <c r="L71" s="11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126</v>
      </c>
      <c r="D72" s="38"/>
      <c r="E72" s="38"/>
      <c r="F72" s="38"/>
      <c r="G72" s="38"/>
      <c r="H72" s="38"/>
      <c r="I72" s="118"/>
      <c r="J72" s="38"/>
      <c r="K72" s="38"/>
      <c r="L72" s="119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38"/>
      <c r="D73" s="38"/>
      <c r="E73" s="38"/>
      <c r="F73" s="38"/>
      <c r="G73" s="38"/>
      <c r="H73" s="38"/>
      <c r="I73" s="118"/>
      <c r="J73" s="38"/>
      <c r="K73" s="38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17</v>
      </c>
      <c r="D74" s="38"/>
      <c r="E74" s="38"/>
      <c r="F74" s="38"/>
      <c r="G74" s="38"/>
      <c r="H74" s="38"/>
      <c r="I74" s="118"/>
      <c r="J74" s="38"/>
      <c r="K74" s="38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38"/>
      <c r="D75" s="38"/>
      <c r="E75" s="117" t="str">
        <f>E7</f>
        <v>Parkoviště P+R Na Podole, Beroun</v>
      </c>
      <c r="F75" s="32"/>
      <c r="G75" s="32"/>
      <c r="H75" s="32"/>
      <c r="I75" s="118"/>
      <c r="J75" s="38"/>
      <c r="K75" s="38"/>
      <c r="L75" s="11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107</v>
      </c>
      <c r="D76" s="38"/>
      <c r="E76" s="38"/>
      <c r="F76" s="38"/>
      <c r="G76" s="38"/>
      <c r="H76" s="38"/>
      <c r="I76" s="118"/>
      <c r="J76" s="38"/>
      <c r="K76" s="38"/>
      <c r="L76" s="11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38"/>
      <c r="D77" s="38"/>
      <c r="E77" s="62" t="str">
        <f>E9</f>
        <v xml:space="preserve">SO 801 - Sadové úpravy a mobiliář </v>
      </c>
      <c r="F77" s="38"/>
      <c r="G77" s="38"/>
      <c r="H77" s="38"/>
      <c r="I77" s="118"/>
      <c r="J77" s="38"/>
      <c r="K77" s="3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38"/>
      <c r="D78" s="38"/>
      <c r="E78" s="38"/>
      <c r="F78" s="38"/>
      <c r="G78" s="38"/>
      <c r="H78" s="38"/>
      <c r="I78" s="118"/>
      <c r="J78" s="38"/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38"/>
      <c r="E79" s="38"/>
      <c r="F79" s="27" t="str">
        <f>F12</f>
        <v>Beroun</v>
      </c>
      <c r="G79" s="38"/>
      <c r="H79" s="38"/>
      <c r="I79" s="120" t="s">
        <v>23</v>
      </c>
      <c r="J79" s="64" t="str">
        <f>IF(J12="","",J12)</f>
        <v>10. 7. 2019</v>
      </c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38"/>
      <c r="D80" s="38"/>
      <c r="E80" s="38"/>
      <c r="F80" s="38"/>
      <c r="G80" s="38"/>
      <c r="H80" s="38"/>
      <c r="I80" s="118"/>
      <c r="J80" s="38"/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40.05" customHeight="1">
      <c r="A81" s="38"/>
      <c r="B81" s="39"/>
      <c r="C81" s="32" t="s">
        <v>25</v>
      </c>
      <c r="D81" s="38"/>
      <c r="E81" s="38"/>
      <c r="F81" s="27" t="str">
        <f>E15</f>
        <v>Město Beroun, Husovo nám. 68, 266 01 Beroun</v>
      </c>
      <c r="G81" s="38"/>
      <c r="H81" s="38"/>
      <c r="I81" s="120" t="s">
        <v>32</v>
      </c>
      <c r="J81" s="36" t="str">
        <f>E21</f>
        <v>Ing. arch. Martin Jirovský, Ph. D., MBA</v>
      </c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30</v>
      </c>
      <c r="D82" s="38"/>
      <c r="E82" s="38"/>
      <c r="F82" s="27" t="str">
        <f>IF(E18="","",E18)</f>
        <v>Vyplň údaj</v>
      </c>
      <c r="G82" s="38"/>
      <c r="H82" s="38"/>
      <c r="I82" s="120" t="s">
        <v>36</v>
      </c>
      <c r="J82" s="36" t="str">
        <f>E24</f>
        <v>Ing. Hana Frčková</v>
      </c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38"/>
      <c r="D83" s="38"/>
      <c r="E83" s="38"/>
      <c r="F83" s="38"/>
      <c r="G83" s="38"/>
      <c r="H83" s="38"/>
      <c r="I83" s="118"/>
      <c r="J83" s="38"/>
      <c r="K83" s="38"/>
      <c r="L83" s="11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54"/>
      <c r="B84" s="155"/>
      <c r="C84" s="156" t="s">
        <v>127</v>
      </c>
      <c r="D84" s="157" t="s">
        <v>60</v>
      </c>
      <c r="E84" s="157" t="s">
        <v>56</v>
      </c>
      <c r="F84" s="157" t="s">
        <v>57</v>
      </c>
      <c r="G84" s="157" t="s">
        <v>128</v>
      </c>
      <c r="H84" s="157" t="s">
        <v>129</v>
      </c>
      <c r="I84" s="158" t="s">
        <v>130</v>
      </c>
      <c r="J84" s="157" t="s">
        <v>112</v>
      </c>
      <c r="K84" s="159" t="s">
        <v>131</v>
      </c>
      <c r="L84" s="160"/>
      <c r="M84" s="80" t="s">
        <v>3</v>
      </c>
      <c r="N84" s="81" t="s">
        <v>45</v>
      </c>
      <c r="O84" s="81" t="s">
        <v>132</v>
      </c>
      <c r="P84" s="81" t="s">
        <v>133</v>
      </c>
      <c r="Q84" s="81" t="s">
        <v>134</v>
      </c>
      <c r="R84" s="81" t="s">
        <v>135</v>
      </c>
      <c r="S84" s="81" t="s">
        <v>136</v>
      </c>
      <c r="T84" s="82" t="s">
        <v>137</v>
      </c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</row>
    <row r="85" s="2" customFormat="1" ht="22.8" customHeight="1">
      <c r="A85" s="38"/>
      <c r="B85" s="39"/>
      <c r="C85" s="87" t="s">
        <v>138</v>
      </c>
      <c r="D85" s="38"/>
      <c r="E85" s="38"/>
      <c r="F85" s="38"/>
      <c r="G85" s="38"/>
      <c r="H85" s="38"/>
      <c r="I85" s="118"/>
      <c r="J85" s="161">
        <f>BK85</f>
        <v>0</v>
      </c>
      <c r="K85" s="38"/>
      <c r="L85" s="39"/>
      <c r="M85" s="83"/>
      <c r="N85" s="68"/>
      <c r="O85" s="84"/>
      <c r="P85" s="162">
        <f>P86</f>
        <v>0</v>
      </c>
      <c r="Q85" s="84"/>
      <c r="R85" s="162">
        <f>R86</f>
        <v>248.82896803999998</v>
      </c>
      <c r="S85" s="84"/>
      <c r="T85" s="163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9" t="s">
        <v>74</v>
      </c>
      <c r="AU85" s="19" t="s">
        <v>113</v>
      </c>
      <c r="BK85" s="164">
        <f>BK86</f>
        <v>0</v>
      </c>
    </row>
    <row r="86" s="12" customFormat="1" ht="25.92" customHeight="1">
      <c r="A86" s="12"/>
      <c r="B86" s="165"/>
      <c r="C86" s="12"/>
      <c r="D86" s="166" t="s">
        <v>74</v>
      </c>
      <c r="E86" s="167" t="s">
        <v>139</v>
      </c>
      <c r="F86" s="167" t="s">
        <v>140</v>
      </c>
      <c r="G86" s="12"/>
      <c r="H86" s="12"/>
      <c r="I86" s="168"/>
      <c r="J86" s="169">
        <f>BK86</f>
        <v>0</v>
      </c>
      <c r="K86" s="12"/>
      <c r="L86" s="165"/>
      <c r="M86" s="170"/>
      <c r="N86" s="171"/>
      <c r="O86" s="171"/>
      <c r="P86" s="172">
        <f>P87+P147+P152+P158+P166</f>
        <v>0</v>
      </c>
      <c r="Q86" s="171"/>
      <c r="R86" s="172">
        <f>R87+R147+R152+R158+R166</f>
        <v>248.82896803999998</v>
      </c>
      <c r="S86" s="171"/>
      <c r="T86" s="173">
        <f>T87+T147+T152+T158+T166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6" t="s">
        <v>83</v>
      </c>
      <c r="AT86" s="174" t="s">
        <v>74</v>
      </c>
      <c r="AU86" s="174" t="s">
        <v>75</v>
      </c>
      <c r="AY86" s="166" t="s">
        <v>141</v>
      </c>
      <c r="BK86" s="175">
        <f>BK87+BK147+BK152+BK158+BK166</f>
        <v>0</v>
      </c>
    </row>
    <row r="87" s="12" customFormat="1" ht="22.8" customHeight="1">
      <c r="A87" s="12"/>
      <c r="B87" s="165"/>
      <c r="C87" s="12"/>
      <c r="D87" s="166" t="s">
        <v>74</v>
      </c>
      <c r="E87" s="176" t="s">
        <v>83</v>
      </c>
      <c r="F87" s="176" t="s">
        <v>142</v>
      </c>
      <c r="G87" s="12"/>
      <c r="H87" s="12"/>
      <c r="I87" s="168"/>
      <c r="J87" s="177">
        <f>BK87</f>
        <v>0</v>
      </c>
      <c r="K87" s="12"/>
      <c r="L87" s="165"/>
      <c r="M87" s="170"/>
      <c r="N87" s="171"/>
      <c r="O87" s="171"/>
      <c r="P87" s="172">
        <f>SUM(P88:P146)</f>
        <v>0</v>
      </c>
      <c r="Q87" s="171"/>
      <c r="R87" s="172">
        <f>SUM(R88:R146)</f>
        <v>240.91436403999998</v>
      </c>
      <c r="S87" s="171"/>
      <c r="T87" s="173">
        <f>SUM(T88:T146)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66" t="s">
        <v>83</v>
      </c>
      <c r="AT87" s="174" t="s">
        <v>74</v>
      </c>
      <c r="AU87" s="174" t="s">
        <v>83</v>
      </c>
      <c r="AY87" s="166" t="s">
        <v>141</v>
      </c>
      <c r="BK87" s="175">
        <f>SUM(BK88:BK146)</f>
        <v>0</v>
      </c>
    </row>
    <row r="88" s="2" customFormat="1" ht="21.75" customHeight="1">
      <c r="A88" s="38"/>
      <c r="B88" s="178"/>
      <c r="C88" s="179" t="s">
        <v>83</v>
      </c>
      <c r="D88" s="179" t="s">
        <v>143</v>
      </c>
      <c r="E88" s="180" t="s">
        <v>177</v>
      </c>
      <c r="F88" s="181" t="s">
        <v>178</v>
      </c>
      <c r="G88" s="182" t="s">
        <v>161</v>
      </c>
      <c r="H88" s="183">
        <v>0.59999999999999998</v>
      </c>
      <c r="I88" s="184"/>
      <c r="J88" s="185">
        <f>ROUND(I88*H88,2)</f>
        <v>0</v>
      </c>
      <c r="K88" s="181" t="s">
        <v>147</v>
      </c>
      <c r="L88" s="39"/>
      <c r="M88" s="186" t="s">
        <v>3</v>
      </c>
      <c r="N88" s="187" t="s">
        <v>46</v>
      </c>
      <c r="O88" s="72"/>
      <c r="P88" s="188">
        <f>O88*H88</f>
        <v>0</v>
      </c>
      <c r="Q88" s="188">
        <v>0</v>
      </c>
      <c r="R88" s="188">
        <f>Q88*H88</f>
        <v>0</v>
      </c>
      <c r="S88" s="188">
        <v>0</v>
      </c>
      <c r="T88" s="189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190" t="s">
        <v>148</v>
      </c>
      <c r="AT88" s="190" t="s">
        <v>143</v>
      </c>
      <c r="AU88" s="190" t="s">
        <v>85</v>
      </c>
      <c r="AY88" s="19" t="s">
        <v>141</v>
      </c>
      <c r="BE88" s="191">
        <f>IF(N88="základní",J88,0)</f>
        <v>0</v>
      </c>
      <c r="BF88" s="191">
        <f>IF(N88="snížená",J88,0)</f>
        <v>0</v>
      </c>
      <c r="BG88" s="191">
        <f>IF(N88="zákl. přenesená",J88,0)</f>
        <v>0</v>
      </c>
      <c r="BH88" s="191">
        <f>IF(N88="sníž. přenesená",J88,0)</f>
        <v>0</v>
      </c>
      <c r="BI88" s="191">
        <f>IF(N88="nulová",J88,0)</f>
        <v>0</v>
      </c>
      <c r="BJ88" s="19" t="s">
        <v>83</v>
      </c>
      <c r="BK88" s="191">
        <f>ROUND(I88*H88,2)</f>
        <v>0</v>
      </c>
      <c r="BL88" s="19" t="s">
        <v>148</v>
      </c>
      <c r="BM88" s="190" t="s">
        <v>1072</v>
      </c>
    </row>
    <row r="89" s="2" customFormat="1" ht="21.75" customHeight="1">
      <c r="A89" s="38"/>
      <c r="B89" s="178"/>
      <c r="C89" s="179" t="s">
        <v>85</v>
      </c>
      <c r="D89" s="179" t="s">
        <v>143</v>
      </c>
      <c r="E89" s="180" t="s">
        <v>853</v>
      </c>
      <c r="F89" s="181" t="s">
        <v>854</v>
      </c>
      <c r="G89" s="182" t="s">
        <v>161</v>
      </c>
      <c r="H89" s="183">
        <v>0.59999999999999998</v>
      </c>
      <c r="I89" s="184"/>
      <c r="J89" s="185">
        <f>ROUND(I89*H89,2)</f>
        <v>0</v>
      </c>
      <c r="K89" s="181" t="s">
        <v>147</v>
      </c>
      <c r="L89" s="39"/>
      <c r="M89" s="186" t="s">
        <v>3</v>
      </c>
      <c r="N89" s="187" t="s">
        <v>46</v>
      </c>
      <c r="O89" s="7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90" t="s">
        <v>148</v>
      </c>
      <c r="AT89" s="190" t="s">
        <v>143</v>
      </c>
      <c r="AU89" s="190" t="s">
        <v>85</v>
      </c>
      <c r="AY89" s="19" t="s">
        <v>141</v>
      </c>
      <c r="BE89" s="191">
        <f>IF(N89="základní",J89,0)</f>
        <v>0</v>
      </c>
      <c r="BF89" s="191">
        <f>IF(N89="snížená",J89,0)</f>
        <v>0</v>
      </c>
      <c r="BG89" s="191">
        <f>IF(N89="zákl. přenesená",J89,0)</f>
        <v>0</v>
      </c>
      <c r="BH89" s="191">
        <f>IF(N89="sníž. přenesená",J89,0)</f>
        <v>0</v>
      </c>
      <c r="BI89" s="191">
        <f>IF(N89="nulová",J89,0)</f>
        <v>0</v>
      </c>
      <c r="BJ89" s="19" t="s">
        <v>83</v>
      </c>
      <c r="BK89" s="191">
        <f>ROUND(I89*H89,2)</f>
        <v>0</v>
      </c>
      <c r="BL89" s="19" t="s">
        <v>148</v>
      </c>
      <c r="BM89" s="190" t="s">
        <v>1073</v>
      </c>
    </row>
    <row r="90" s="13" customFormat="1">
      <c r="A90" s="13"/>
      <c r="B90" s="192"/>
      <c r="C90" s="13"/>
      <c r="D90" s="193" t="s">
        <v>150</v>
      </c>
      <c r="E90" s="194" t="s">
        <v>3</v>
      </c>
      <c r="F90" s="195" t="s">
        <v>1074</v>
      </c>
      <c r="G90" s="13"/>
      <c r="H90" s="194" t="s">
        <v>3</v>
      </c>
      <c r="I90" s="196"/>
      <c r="J90" s="13"/>
      <c r="K90" s="13"/>
      <c r="L90" s="192"/>
      <c r="M90" s="197"/>
      <c r="N90" s="198"/>
      <c r="O90" s="198"/>
      <c r="P90" s="198"/>
      <c r="Q90" s="198"/>
      <c r="R90" s="198"/>
      <c r="S90" s="198"/>
      <c r="T90" s="199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194" t="s">
        <v>150</v>
      </c>
      <c r="AU90" s="194" t="s">
        <v>85</v>
      </c>
      <c r="AV90" s="13" t="s">
        <v>83</v>
      </c>
      <c r="AW90" s="13" t="s">
        <v>35</v>
      </c>
      <c r="AX90" s="13" t="s">
        <v>75</v>
      </c>
      <c r="AY90" s="194" t="s">
        <v>141</v>
      </c>
    </row>
    <row r="91" s="14" customFormat="1">
      <c r="A91" s="14"/>
      <c r="B91" s="200"/>
      <c r="C91" s="14"/>
      <c r="D91" s="193" t="s">
        <v>150</v>
      </c>
      <c r="E91" s="201" t="s">
        <v>3</v>
      </c>
      <c r="F91" s="202" t="s">
        <v>1075</v>
      </c>
      <c r="G91" s="14"/>
      <c r="H91" s="203">
        <v>0.59999999999999998</v>
      </c>
      <c r="I91" s="204"/>
      <c r="J91" s="14"/>
      <c r="K91" s="14"/>
      <c r="L91" s="200"/>
      <c r="M91" s="205"/>
      <c r="N91" s="206"/>
      <c r="O91" s="206"/>
      <c r="P91" s="206"/>
      <c r="Q91" s="206"/>
      <c r="R91" s="206"/>
      <c r="S91" s="206"/>
      <c r="T91" s="207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01" t="s">
        <v>150</v>
      </c>
      <c r="AU91" s="201" t="s">
        <v>85</v>
      </c>
      <c r="AV91" s="14" t="s">
        <v>85</v>
      </c>
      <c r="AW91" s="14" t="s">
        <v>35</v>
      </c>
      <c r="AX91" s="14" t="s">
        <v>75</v>
      </c>
      <c r="AY91" s="201" t="s">
        <v>141</v>
      </c>
    </row>
    <row r="92" s="15" customFormat="1">
      <c r="A92" s="15"/>
      <c r="B92" s="208"/>
      <c r="C92" s="15"/>
      <c r="D92" s="193" t="s">
        <v>150</v>
      </c>
      <c r="E92" s="209" t="s">
        <v>3</v>
      </c>
      <c r="F92" s="210" t="s">
        <v>153</v>
      </c>
      <c r="G92" s="15"/>
      <c r="H92" s="211">
        <v>0.59999999999999998</v>
      </c>
      <c r="I92" s="212"/>
      <c r="J92" s="15"/>
      <c r="K92" s="15"/>
      <c r="L92" s="208"/>
      <c r="M92" s="213"/>
      <c r="N92" s="214"/>
      <c r="O92" s="214"/>
      <c r="P92" s="214"/>
      <c r="Q92" s="214"/>
      <c r="R92" s="214"/>
      <c r="S92" s="214"/>
      <c r="T92" s="2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09" t="s">
        <v>150</v>
      </c>
      <c r="AU92" s="209" t="s">
        <v>85</v>
      </c>
      <c r="AV92" s="15" t="s">
        <v>148</v>
      </c>
      <c r="AW92" s="15" t="s">
        <v>35</v>
      </c>
      <c r="AX92" s="15" t="s">
        <v>83</v>
      </c>
      <c r="AY92" s="209" t="s">
        <v>141</v>
      </c>
    </row>
    <row r="93" s="2" customFormat="1" ht="21.75" customHeight="1">
      <c r="A93" s="38"/>
      <c r="B93" s="178"/>
      <c r="C93" s="179" t="s">
        <v>158</v>
      </c>
      <c r="D93" s="179" t="s">
        <v>143</v>
      </c>
      <c r="E93" s="180" t="s">
        <v>193</v>
      </c>
      <c r="F93" s="181" t="s">
        <v>194</v>
      </c>
      <c r="G93" s="182" t="s">
        <v>161</v>
      </c>
      <c r="H93" s="183">
        <v>0.59999999999999998</v>
      </c>
      <c r="I93" s="184"/>
      <c r="J93" s="185">
        <f>ROUND(I93*H93,2)</f>
        <v>0</v>
      </c>
      <c r="K93" s="181" t="s">
        <v>147</v>
      </c>
      <c r="L93" s="39"/>
      <c r="M93" s="186" t="s">
        <v>3</v>
      </c>
      <c r="N93" s="187" t="s">
        <v>46</v>
      </c>
      <c r="O93" s="72"/>
      <c r="P93" s="188">
        <f>O93*H93</f>
        <v>0</v>
      </c>
      <c r="Q93" s="188">
        <v>0</v>
      </c>
      <c r="R93" s="188">
        <f>Q93*H93</f>
        <v>0</v>
      </c>
      <c r="S93" s="188">
        <v>0</v>
      </c>
      <c r="T93" s="189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190" t="s">
        <v>148</v>
      </c>
      <c r="AT93" s="190" t="s">
        <v>143</v>
      </c>
      <c r="AU93" s="190" t="s">
        <v>85</v>
      </c>
      <c r="AY93" s="19" t="s">
        <v>141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19" t="s">
        <v>83</v>
      </c>
      <c r="BK93" s="191">
        <f>ROUND(I93*H93,2)</f>
        <v>0</v>
      </c>
      <c r="BL93" s="19" t="s">
        <v>148</v>
      </c>
      <c r="BM93" s="190" t="s">
        <v>1076</v>
      </c>
    </row>
    <row r="94" s="2" customFormat="1" ht="21.75" customHeight="1">
      <c r="A94" s="38"/>
      <c r="B94" s="178"/>
      <c r="C94" s="179" t="s">
        <v>148</v>
      </c>
      <c r="D94" s="179" t="s">
        <v>143</v>
      </c>
      <c r="E94" s="180" t="s">
        <v>197</v>
      </c>
      <c r="F94" s="181" t="s">
        <v>198</v>
      </c>
      <c r="G94" s="182" t="s">
        <v>161</v>
      </c>
      <c r="H94" s="183">
        <v>0.59999999999999998</v>
      </c>
      <c r="I94" s="184"/>
      <c r="J94" s="185">
        <f>ROUND(I94*H94,2)</f>
        <v>0</v>
      </c>
      <c r="K94" s="181" t="s">
        <v>147</v>
      </c>
      <c r="L94" s="39"/>
      <c r="M94" s="186" t="s">
        <v>3</v>
      </c>
      <c r="N94" s="187" t="s">
        <v>46</v>
      </c>
      <c r="O94" s="72"/>
      <c r="P94" s="188">
        <f>O94*H94</f>
        <v>0</v>
      </c>
      <c r="Q94" s="188">
        <v>0</v>
      </c>
      <c r="R94" s="188">
        <f>Q94*H94</f>
        <v>0</v>
      </c>
      <c r="S94" s="188">
        <v>0</v>
      </c>
      <c r="T94" s="189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90" t="s">
        <v>148</v>
      </c>
      <c r="AT94" s="190" t="s">
        <v>143</v>
      </c>
      <c r="AU94" s="190" t="s">
        <v>85</v>
      </c>
      <c r="AY94" s="19" t="s">
        <v>141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19" t="s">
        <v>83</v>
      </c>
      <c r="BK94" s="191">
        <f>ROUND(I94*H94,2)</f>
        <v>0</v>
      </c>
      <c r="BL94" s="19" t="s">
        <v>148</v>
      </c>
      <c r="BM94" s="190" t="s">
        <v>1077</v>
      </c>
    </row>
    <row r="95" s="2" customFormat="1" ht="21.75" customHeight="1">
      <c r="A95" s="38"/>
      <c r="B95" s="178"/>
      <c r="C95" s="179" t="s">
        <v>172</v>
      </c>
      <c r="D95" s="179" t="s">
        <v>143</v>
      </c>
      <c r="E95" s="180" t="s">
        <v>201</v>
      </c>
      <c r="F95" s="181" t="s">
        <v>202</v>
      </c>
      <c r="G95" s="182" t="s">
        <v>203</v>
      </c>
      <c r="H95" s="183">
        <v>125</v>
      </c>
      <c r="I95" s="184"/>
      <c r="J95" s="185">
        <f>ROUND(I95*H95,2)</f>
        <v>0</v>
      </c>
      <c r="K95" s="181" t="s">
        <v>147</v>
      </c>
      <c r="L95" s="39"/>
      <c r="M95" s="186" t="s">
        <v>3</v>
      </c>
      <c r="N95" s="187" t="s">
        <v>46</v>
      </c>
      <c r="O95" s="7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90" t="s">
        <v>148</v>
      </c>
      <c r="AT95" s="190" t="s">
        <v>143</v>
      </c>
      <c r="AU95" s="190" t="s">
        <v>85</v>
      </c>
      <c r="AY95" s="19" t="s">
        <v>141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19" t="s">
        <v>83</v>
      </c>
      <c r="BK95" s="191">
        <f>ROUND(I95*H95,2)</f>
        <v>0</v>
      </c>
      <c r="BL95" s="19" t="s">
        <v>148</v>
      </c>
      <c r="BM95" s="190" t="s">
        <v>1078</v>
      </c>
    </row>
    <row r="96" s="2" customFormat="1" ht="21.75" customHeight="1">
      <c r="A96" s="38"/>
      <c r="B96" s="178"/>
      <c r="C96" s="179" t="s">
        <v>176</v>
      </c>
      <c r="D96" s="179" t="s">
        <v>143</v>
      </c>
      <c r="E96" s="180" t="s">
        <v>1079</v>
      </c>
      <c r="F96" s="181" t="s">
        <v>1080</v>
      </c>
      <c r="G96" s="182" t="s">
        <v>146</v>
      </c>
      <c r="H96" s="183">
        <v>2250</v>
      </c>
      <c r="I96" s="184"/>
      <c r="J96" s="185">
        <f>ROUND(I96*H96,2)</f>
        <v>0</v>
      </c>
      <c r="K96" s="181" t="s">
        <v>147</v>
      </c>
      <c r="L96" s="39"/>
      <c r="M96" s="186" t="s">
        <v>3</v>
      </c>
      <c r="N96" s="187" t="s">
        <v>46</v>
      </c>
      <c r="O96" s="72"/>
      <c r="P96" s="188">
        <f>O96*H96</f>
        <v>0</v>
      </c>
      <c r="Q96" s="188">
        <v>0</v>
      </c>
      <c r="R96" s="188">
        <f>Q96*H96</f>
        <v>0</v>
      </c>
      <c r="S96" s="188">
        <v>0</v>
      </c>
      <c r="T96" s="189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190" t="s">
        <v>148</v>
      </c>
      <c r="AT96" s="190" t="s">
        <v>143</v>
      </c>
      <c r="AU96" s="190" t="s">
        <v>85</v>
      </c>
      <c r="AY96" s="19" t="s">
        <v>141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19" t="s">
        <v>83</v>
      </c>
      <c r="BK96" s="191">
        <f>ROUND(I96*H96,2)</f>
        <v>0</v>
      </c>
      <c r="BL96" s="19" t="s">
        <v>148</v>
      </c>
      <c r="BM96" s="190" t="s">
        <v>1081</v>
      </c>
    </row>
    <row r="97" s="2" customFormat="1">
      <c r="A97" s="38"/>
      <c r="B97" s="39"/>
      <c r="C97" s="38"/>
      <c r="D97" s="193" t="s">
        <v>166</v>
      </c>
      <c r="E97" s="38"/>
      <c r="F97" s="216" t="s">
        <v>1082</v>
      </c>
      <c r="G97" s="38"/>
      <c r="H97" s="38"/>
      <c r="I97" s="118"/>
      <c r="J97" s="38"/>
      <c r="K97" s="38"/>
      <c r="L97" s="39"/>
      <c r="M97" s="217"/>
      <c r="N97" s="218"/>
      <c r="O97" s="72"/>
      <c r="P97" s="72"/>
      <c r="Q97" s="72"/>
      <c r="R97" s="72"/>
      <c r="S97" s="72"/>
      <c r="T97" s="73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9" t="s">
        <v>166</v>
      </c>
      <c r="AU97" s="19" t="s">
        <v>85</v>
      </c>
    </row>
    <row r="98" s="2" customFormat="1" ht="16.5" customHeight="1">
      <c r="A98" s="38"/>
      <c r="B98" s="178"/>
      <c r="C98" s="219" t="s">
        <v>180</v>
      </c>
      <c r="D98" s="219" t="s">
        <v>266</v>
      </c>
      <c r="E98" s="220" t="s">
        <v>1083</v>
      </c>
      <c r="F98" s="221" t="s">
        <v>1084</v>
      </c>
      <c r="G98" s="222" t="s">
        <v>906</v>
      </c>
      <c r="H98" s="223">
        <v>33.75</v>
      </c>
      <c r="I98" s="224"/>
      <c r="J98" s="225">
        <f>ROUND(I98*H98,2)</f>
        <v>0</v>
      </c>
      <c r="K98" s="221" t="s">
        <v>147</v>
      </c>
      <c r="L98" s="226"/>
      <c r="M98" s="227" t="s">
        <v>3</v>
      </c>
      <c r="N98" s="228" t="s">
        <v>46</v>
      </c>
      <c r="O98" s="72"/>
      <c r="P98" s="188">
        <f>O98*H98</f>
        <v>0</v>
      </c>
      <c r="Q98" s="188">
        <v>0.001</v>
      </c>
      <c r="R98" s="188">
        <f>Q98*H98</f>
        <v>0.033750000000000002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188</v>
      </c>
      <c r="AT98" s="190" t="s">
        <v>266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148</v>
      </c>
      <c r="BM98" s="190" t="s">
        <v>1085</v>
      </c>
    </row>
    <row r="99" s="14" customFormat="1">
      <c r="A99" s="14"/>
      <c r="B99" s="200"/>
      <c r="C99" s="14"/>
      <c r="D99" s="193" t="s">
        <v>150</v>
      </c>
      <c r="E99" s="14"/>
      <c r="F99" s="202" t="s">
        <v>1086</v>
      </c>
      <c r="G99" s="14"/>
      <c r="H99" s="203">
        <v>33.75</v>
      </c>
      <c r="I99" s="204"/>
      <c r="J99" s="14"/>
      <c r="K99" s="14"/>
      <c r="L99" s="200"/>
      <c r="M99" s="205"/>
      <c r="N99" s="206"/>
      <c r="O99" s="206"/>
      <c r="P99" s="206"/>
      <c r="Q99" s="206"/>
      <c r="R99" s="206"/>
      <c r="S99" s="206"/>
      <c r="T99" s="207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01" t="s">
        <v>150</v>
      </c>
      <c r="AU99" s="201" t="s">
        <v>85</v>
      </c>
      <c r="AV99" s="14" t="s">
        <v>85</v>
      </c>
      <c r="AW99" s="14" t="s">
        <v>4</v>
      </c>
      <c r="AX99" s="14" t="s">
        <v>83</v>
      </c>
      <c r="AY99" s="201" t="s">
        <v>141</v>
      </c>
    </row>
    <row r="100" s="2" customFormat="1" ht="21.75" customHeight="1">
      <c r="A100" s="38"/>
      <c r="B100" s="178"/>
      <c r="C100" s="179" t="s">
        <v>188</v>
      </c>
      <c r="D100" s="179" t="s">
        <v>143</v>
      </c>
      <c r="E100" s="180" t="s">
        <v>1087</v>
      </c>
      <c r="F100" s="181" t="s">
        <v>1088</v>
      </c>
      <c r="G100" s="182" t="s">
        <v>146</v>
      </c>
      <c r="H100" s="183">
        <v>2250</v>
      </c>
      <c r="I100" s="184"/>
      <c r="J100" s="185">
        <f>ROUND(I100*H100,2)</f>
        <v>0</v>
      </c>
      <c r="K100" s="181" t="s">
        <v>147</v>
      </c>
      <c r="L100" s="39"/>
      <c r="M100" s="186" t="s">
        <v>3</v>
      </c>
      <c r="N100" s="187" t="s">
        <v>46</v>
      </c>
      <c r="O100" s="72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0" t="s">
        <v>148</v>
      </c>
      <c r="AT100" s="190" t="s">
        <v>143</v>
      </c>
      <c r="AU100" s="190" t="s">
        <v>85</v>
      </c>
      <c r="AY100" s="19" t="s">
        <v>141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9" t="s">
        <v>83</v>
      </c>
      <c r="BK100" s="191">
        <f>ROUND(I100*H100,2)</f>
        <v>0</v>
      </c>
      <c r="BL100" s="19" t="s">
        <v>148</v>
      </c>
      <c r="BM100" s="190" t="s">
        <v>1089</v>
      </c>
    </row>
    <row r="101" s="2" customFormat="1" ht="21.75" customHeight="1">
      <c r="A101" s="38"/>
      <c r="B101" s="178"/>
      <c r="C101" s="179" t="s">
        <v>192</v>
      </c>
      <c r="D101" s="179" t="s">
        <v>143</v>
      </c>
      <c r="E101" s="180" t="s">
        <v>1090</v>
      </c>
      <c r="F101" s="181" t="s">
        <v>1091</v>
      </c>
      <c r="G101" s="182" t="s">
        <v>281</v>
      </c>
      <c r="H101" s="183">
        <v>91</v>
      </c>
      <c r="I101" s="184"/>
      <c r="J101" s="185">
        <f>ROUND(I101*H101,2)</f>
        <v>0</v>
      </c>
      <c r="K101" s="181" t="s">
        <v>147</v>
      </c>
      <c r="L101" s="39"/>
      <c r="M101" s="186" t="s">
        <v>3</v>
      </c>
      <c r="N101" s="187" t="s">
        <v>46</v>
      </c>
      <c r="O101" s="7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90" t="s">
        <v>148</v>
      </c>
      <c r="AT101" s="190" t="s">
        <v>143</v>
      </c>
      <c r="AU101" s="190" t="s">
        <v>85</v>
      </c>
      <c r="AY101" s="19" t="s">
        <v>141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19" t="s">
        <v>83</v>
      </c>
      <c r="BK101" s="191">
        <f>ROUND(I101*H101,2)</f>
        <v>0</v>
      </c>
      <c r="BL101" s="19" t="s">
        <v>148</v>
      </c>
      <c r="BM101" s="190" t="s">
        <v>1092</v>
      </c>
    </row>
    <row r="102" s="2" customFormat="1">
      <c r="A102" s="38"/>
      <c r="B102" s="39"/>
      <c r="C102" s="38"/>
      <c r="D102" s="193" t="s">
        <v>166</v>
      </c>
      <c r="E102" s="38"/>
      <c r="F102" s="216" t="s">
        <v>1093</v>
      </c>
      <c r="G102" s="38"/>
      <c r="H102" s="38"/>
      <c r="I102" s="118"/>
      <c r="J102" s="38"/>
      <c r="K102" s="38"/>
      <c r="L102" s="39"/>
      <c r="M102" s="217"/>
      <c r="N102" s="218"/>
      <c r="O102" s="72"/>
      <c r="P102" s="72"/>
      <c r="Q102" s="72"/>
      <c r="R102" s="72"/>
      <c r="S102" s="72"/>
      <c r="T102" s="73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9" t="s">
        <v>166</v>
      </c>
      <c r="AU102" s="19" t="s">
        <v>85</v>
      </c>
    </row>
    <row r="103" s="2" customFormat="1" ht="16.5" customHeight="1">
      <c r="A103" s="38"/>
      <c r="B103" s="178"/>
      <c r="C103" s="219" t="s">
        <v>196</v>
      </c>
      <c r="D103" s="219" t="s">
        <v>266</v>
      </c>
      <c r="E103" s="220" t="s">
        <v>1094</v>
      </c>
      <c r="F103" s="221" t="s">
        <v>1095</v>
      </c>
      <c r="G103" s="222" t="s">
        <v>161</v>
      </c>
      <c r="H103" s="223">
        <v>45.5</v>
      </c>
      <c r="I103" s="224"/>
      <c r="J103" s="225">
        <f>ROUND(I103*H103,2)</f>
        <v>0</v>
      </c>
      <c r="K103" s="221" t="s">
        <v>147</v>
      </c>
      <c r="L103" s="226"/>
      <c r="M103" s="227" t="s">
        <v>3</v>
      </c>
      <c r="N103" s="228" t="s">
        <v>46</v>
      </c>
      <c r="O103" s="72"/>
      <c r="P103" s="188">
        <f>O103*H103</f>
        <v>0</v>
      </c>
      <c r="Q103" s="188">
        <v>0.22</v>
      </c>
      <c r="R103" s="188">
        <f>Q103*H103</f>
        <v>10.01</v>
      </c>
      <c r="S103" s="188">
        <v>0</v>
      </c>
      <c r="T103" s="189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90" t="s">
        <v>188</v>
      </c>
      <c r="AT103" s="190" t="s">
        <v>266</v>
      </c>
      <c r="AU103" s="190" t="s">
        <v>85</v>
      </c>
      <c r="AY103" s="19" t="s">
        <v>141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19" t="s">
        <v>83</v>
      </c>
      <c r="BK103" s="191">
        <f>ROUND(I103*H103,2)</f>
        <v>0</v>
      </c>
      <c r="BL103" s="19" t="s">
        <v>148</v>
      </c>
      <c r="BM103" s="190" t="s">
        <v>1096</v>
      </c>
    </row>
    <row r="104" s="2" customFormat="1" ht="21.75" customHeight="1">
      <c r="A104" s="38"/>
      <c r="B104" s="178"/>
      <c r="C104" s="179" t="s">
        <v>200</v>
      </c>
      <c r="D104" s="179" t="s">
        <v>143</v>
      </c>
      <c r="E104" s="180" t="s">
        <v>1097</v>
      </c>
      <c r="F104" s="181" t="s">
        <v>1098</v>
      </c>
      <c r="G104" s="182" t="s">
        <v>281</v>
      </c>
      <c r="H104" s="183">
        <v>71</v>
      </c>
      <c r="I104" s="184"/>
      <c r="J104" s="185">
        <f>ROUND(I104*H104,2)</f>
        <v>0</v>
      </c>
      <c r="K104" s="181" t="s">
        <v>147</v>
      </c>
      <c r="L104" s="39"/>
      <c r="M104" s="186" t="s">
        <v>3</v>
      </c>
      <c r="N104" s="187" t="s">
        <v>46</v>
      </c>
      <c r="O104" s="72"/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90" t="s">
        <v>148</v>
      </c>
      <c r="AT104" s="190" t="s">
        <v>143</v>
      </c>
      <c r="AU104" s="190" t="s">
        <v>85</v>
      </c>
      <c r="AY104" s="19" t="s">
        <v>141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9" t="s">
        <v>83</v>
      </c>
      <c r="BK104" s="191">
        <f>ROUND(I104*H104,2)</f>
        <v>0</v>
      </c>
      <c r="BL104" s="19" t="s">
        <v>148</v>
      </c>
      <c r="BM104" s="190" t="s">
        <v>1099</v>
      </c>
    </row>
    <row r="105" s="2" customFormat="1" ht="16.5" customHeight="1">
      <c r="A105" s="38"/>
      <c r="B105" s="178"/>
      <c r="C105" s="219" t="s">
        <v>206</v>
      </c>
      <c r="D105" s="219" t="s">
        <v>266</v>
      </c>
      <c r="E105" s="220" t="s">
        <v>1100</v>
      </c>
      <c r="F105" s="221" t="s">
        <v>1101</v>
      </c>
      <c r="G105" s="222" t="s">
        <v>281</v>
      </c>
      <c r="H105" s="223">
        <v>71</v>
      </c>
      <c r="I105" s="224"/>
      <c r="J105" s="225">
        <f>ROUND(I105*H105,2)</f>
        <v>0</v>
      </c>
      <c r="K105" s="221" t="s">
        <v>3</v>
      </c>
      <c r="L105" s="226"/>
      <c r="M105" s="227" t="s">
        <v>3</v>
      </c>
      <c r="N105" s="228" t="s">
        <v>46</v>
      </c>
      <c r="O105" s="72"/>
      <c r="P105" s="188">
        <f>O105*H105</f>
        <v>0</v>
      </c>
      <c r="Q105" s="188">
        <v>3.0000000000000001E-05</v>
      </c>
      <c r="R105" s="188">
        <f>Q105*H105</f>
        <v>0.0021299999999999999</v>
      </c>
      <c r="S105" s="188">
        <v>0</v>
      </c>
      <c r="T105" s="189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90" t="s">
        <v>188</v>
      </c>
      <c r="AT105" s="190" t="s">
        <v>266</v>
      </c>
      <c r="AU105" s="190" t="s">
        <v>85</v>
      </c>
      <c r="AY105" s="19" t="s">
        <v>141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19" t="s">
        <v>83</v>
      </c>
      <c r="BK105" s="191">
        <f>ROUND(I105*H105,2)</f>
        <v>0</v>
      </c>
      <c r="BL105" s="19" t="s">
        <v>148</v>
      </c>
      <c r="BM105" s="190" t="s">
        <v>1102</v>
      </c>
    </row>
    <row r="106" s="2" customFormat="1">
      <c r="A106" s="38"/>
      <c r="B106" s="39"/>
      <c r="C106" s="38"/>
      <c r="D106" s="193" t="s">
        <v>166</v>
      </c>
      <c r="E106" s="38"/>
      <c r="F106" s="216" t="s">
        <v>1103</v>
      </c>
      <c r="G106" s="38"/>
      <c r="H106" s="38"/>
      <c r="I106" s="118"/>
      <c r="J106" s="38"/>
      <c r="K106" s="38"/>
      <c r="L106" s="39"/>
      <c r="M106" s="217"/>
      <c r="N106" s="218"/>
      <c r="O106" s="72"/>
      <c r="P106" s="72"/>
      <c r="Q106" s="72"/>
      <c r="R106" s="72"/>
      <c r="S106" s="72"/>
      <c r="T106" s="73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9" t="s">
        <v>166</v>
      </c>
      <c r="AU106" s="19" t="s">
        <v>85</v>
      </c>
    </row>
    <row r="107" s="2" customFormat="1" ht="21.75" customHeight="1">
      <c r="A107" s="38"/>
      <c r="B107" s="178"/>
      <c r="C107" s="179" t="s">
        <v>210</v>
      </c>
      <c r="D107" s="179" t="s">
        <v>143</v>
      </c>
      <c r="E107" s="180" t="s">
        <v>1104</v>
      </c>
      <c r="F107" s="181" t="s">
        <v>1105</v>
      </c>
      <c r="G107" s="182" t="s">
        <v>281</v>
      </c>
      <c r="H107" s="183">
        <v>20</v>
      </c>
      <c r="I107" s="184"/>
      <c r="J107" s="185">
        <f>ROUND(I107*H107,2)</f>
        <v>0</v>
      </c>
      <c r="K107" s="181" t="s">
        <v>147</v>
      </c>
      <c r="L107" s="39"/>
      <c r="M107" s="186" t="s">
        <v>3</v>
      </c>
      <c r="N107" s="187" t="s">
        <v>46</v>
      </c>
      <c r="O107" s="72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90" t="s">
        <v>148</v>
      </c>
      <c r="AT107" s="190" t="s">
        <v>143</v>
      </c>
      <c r="AU107" s="190" t="s">
        <v>85</v>
      </c>
      <c r="AY107" s="19" t="s">
        <v>141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19" t="s">
        <v>83</v>
      </c>
      <c r="BK107" s="191">
        <f>ROUND(I107*H107,2)</f>
        <v>0</v>
      </c>
      <c r="BL107" s="19" t="s">
        <v>148</v>
      </c>
      <c r="BM107" s="190" t="s">
        <v>1106</v>
      </c>
    </row>
    <row r="108" s="2" customFormat="1" ht="16.5" customHeight="1">
      <c r="A108" s="38"/>
      <c r="B108" s="178"/>
      <c r="C108" s="219" t="s">
        <v>214</v>
      </c>
      <c r="D108" s="219" t="s">
        <v>266</v>
      </c>
      <c r="E108" s="220" t="s">
        <v>1107</v>
      </c>
      <c r="F108" s="221" t="s">
        <v>1108</v>
      </c>
      <c r="G108" s="222" t="s">
        <v>281</v>
      </c>
      <c r="H108" s="223">
        <v>10</v>
      </c>
      <c r="I108" s="224"/>
      <c r="J108" s="225">
        <f>ROUND(I108*H108,2)</f>
        <v>0</v>
      </c>
      <c r="K108" s="221" t="s">
        <v>147</v>
      </c>
      <c r="L108" s="226"/>
      <c r="M108" s="227" t="s">
        <v>3</v>
      </c>
      <c r="N108" s="228" t="s">
        <v>46</v>
      </c>
      <c r="O108" s="72"/>
      <c r="P108" s="188">
        <f>O108*H108</f>
        <v>0</v>
      </c>
      <c r="Q108" s="188">
        <v>0.0030000000000000001</v>
      </c>
      <c r="R108" s="188">
        <f>Q108*H108</f>
        <v>0.029999999999999999</v>
      </c>
      <c r="S108" s="188">
        <v>0</v>
      </c>
      <c r="T108" s="189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90" t="s">
        <v>188</v>
      </c>
      <c r="AT108" s="190" t="s">
        <v>266</v>
      </c>
      <c r="AU108" s="190" t="s">
        <v>85</v>
      </c>
      <c r="AY108" s="19" t="s">
        <v>141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19" t="s">
        <v>83</v>
      </c>
      <c r="BK108" s="191">
        <f>ROUND(I108*H108,2)</f>
        <v>0</v>
      </c>
      <c r="BL108" s="19" t="s">
        <v>148</v>
      </c>
      <c r="BM108" s="190" t="s">
        <v>1109</v>
      </c>
    </row>
    <row r="109" s="2" customFormat="1" ht="16.5" customHeight="1">
      <c r="A109" s="38"/>
      <c r="B109" s="178"/>
      <c r="C109" s="219" t="s">
        <v>9</v>
      </c>
      <c r="D109" s="219" t="s">
        <v>266</v>
      </c>
      <c r="E109" s="220" t="s">
        <v>1110</v>
      </c>
      <c r="F109" s="221" t="s">
        <v>1111</v>
      </c>
      <c r="G109" s="222" t="s">
        <v>281</v>
      </c>
      <c r="H109" s="223">
        <v>10</v>
      </c>
      <c r="I109" s="224"/>
      <c r="J109" s="225">
        <f>ROUND(I109*H109,2)</f>
        <v>0</v>
      </c>
      <c r="K109" s="221" t="s">
        <v>147</v>
      </c>
      <c r="L109" s="226"/>
      <c r="M109" s="227" t="s">
        <v>3</v>
      </c>
      <c r="N109" s="228" t="s">
        <v>46</v>
      </c>
      <c r="O109" s="72"/>
      <c r="P109" s="188">
        <f>O109*H109</f>
        <v>0</v>
      </c>
      <c r="Q109" s="188">
        <v>0.017999999999999999</v>
      </c>
      <c r="R109" s="188">
        <f>Q109*H109</f>
        <v>0.17999999999999999</v>
      </c>
      <c r="S109" s="188">
        <v>0</v>
      </c>
      <c r="T109" s="189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90" t="s">
        <v>188</v>
      </c>
      <c r="AT109" s="190" t="s">
        <v>266</v>
      </c>
      <c r="AU109" s="190" t="s">
        <v>85</v>
      </c>
      <c r="AY109" s="19" t="s">
        <v>141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19" t="s">
        <v>83</v>
      </c>
      <c r="BK109" s="191">
        <f>ROUND(I109*H109,2)</f>
        <v>0</v>
      </c>
      <c r="BL109" s="19" t="s">
        <v>148</v>
      </c>
      <c r="BM109" s="190" t="s">
        <v>1112</v>
      </c>
    </row>
    <row r="110" s="2" customFormat="1" ht="16.5" customHeight="1">
      <c r="A110" s="38"/>
      <c r="B110" s="178"/>
      <c r="C110" s="179" t="s">
        <v>225</v>
      </c>
      <c r="D110" s="179" t="s">
        <v>143</v>
      </c>
      <c r="E110" s="180" t="s">
        <v>1113</v>
      </c>
      <c r="F110" s="181" t="s">
        <v>1114</v>
      </c>
      <c r="G110" s="182" t="s">
        <v>281</v>
      </c>
      <c r="H110" s="183">
        <v>213</v>
      </c>
      <c r="I110" s="184"/>
      <c r="J110" s="185">
        <f>ROUND(I110*H110,2)</f>
        <v>0</v>
      </c>
      <c r="K110" s="181" t="s">
        <v>147</v>
      </c>
      <c r="L110" s="39"/>
      <c r="M110" s="186" t="s">
        <v>3</v>
      </c>
      <c r="N110" s="187" t="s">
        <v>46</v>
      </c>
      <c r="O110" s="72"/>
      <c r="P110" s="188">
        <f>O110*H110</f>
        <v>0</v>
      </c>
      <c r="Q110" s="188">
        <v>5.0000000000000002E-05</v>
      </c>
      <c r="R110" s="188">
        <f>Q110*H110</f>
        <v>0.01065</v>
      </c>
      <c r="S110" s="188">
        <v>0</v>
      </c>
      <c r="T110" s="189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90" t="s">
        <v>148</v>
      </c>
      <c r="AT110" s="190" t="s">
        <v>143</v>
      </c>
      <c r="AU110" s="190" t="s">
        <v>85</v>
      </c>
      <c r="AY110" s="19" t="s">
        <v>141</v>
      </c>
      <c r="BE110" s="191">
        <f>IF(N110="základní",J110,0)</f>
        <v>0</v>
      </c>
      <c r="BF110" s="191">
        <f>IF(N110="snížená",J110,0)</f>
        <v>0</v>
      </c>
      <c r="BG110" s="191">
        <f>IF(N110="zákl. přenesená",J110,0)</f>
        <v>0</v>
      </c>
      <c r="BH110" s="191">
        <f>IF(N110="sníž. přenesená",J110,0)</f>
        <v>0</v>
      </c>
      <c r="BI110" s="191">
        <f>IF(N110="nulová",J110,0)</f>
        <v>0</v>
      </c>
      <c r="BJ110" s="19" t="s">
        <v>83</v>
      </c>
      <c r="BK110" s="191">
        <f>ROUND(I110*H110,2)</f>
        <v>0</v>
      </c>
      <c r="BL110" s="19" t="s">
        <v>148</v>
      </c>
      <c r="BM110" s="190" t="s">
        <v>1115</v>
      </c>
    </row>
    <row r="111" s="2" customFormat="1">
      <c r="A111" s="38"/>
      <c r="B111" s="39"/>
      <c r="C111" s="38"/>
      <c r="D111" s="193" t="s">
        <v>166</v>
      </c>
      <c r="E111" s="38"/>
      <c r="F111" s="216" t="s">
        <v>1116</v>
      </c>
      <c r="G111" s="38"/>
      <c r="H111" s="38"/>
      <c r="I111" s="118"/>
      <c r="J111" s="38"/>
      <c r="K111" s="38"/>
      <c r="L111" s="39"/>
      <c r="M111" s="217"/>
      <c r="N111" s="218"/>
      <c r="O111" s="72"/>
      <c r="P111" s="72"/>
      <c r="Q111" s="72"/>
      <c r="R111" s="72"/>
      <c r="S111" s="72"/>
      <c r="T111" s="73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9" t="s">
        <v>166</v>
      </c>
      <c r="AU111" s="19" t="s">
        <v>85</v>
      </c>
    </row>
    <row r="112" s="13" customFormat="1">
      <c r="A112" s="13"/>
      <c r="B112" s="192"/>
      <c r="C112" s="13"/>
      <c r="D112" s="193" t="s">
        <v>150</v>
      </c>
      <c r="E112" s="194" t="s">
        <v>3</v>
      </c>
      <c r="F112" s="195" t="s">
        <v>1117</v>
      </c>
      <c r="G112" s="13"/>
      <c r="H112" s="194" t="s">
        <v>3</v>
      </c>
      <c r="I112" s="196"/>
      <c r="J112" s="13"/>
      <c r="K112" s="13"/>
      <c r="L112" s="192"/>
      <c r="M112" s="197"/>
      <c r="N112" s="198"/>
      <c r="O112" s="198"/>
      <c r="P112" s="198"/>
      <c r="Q112" s="198"/>
      <c r="R112" s="198"/>
      <c r="S112" s="198"/>
      <c r="T112" s="19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4" t="s">
        <v>150</v>
      </c>
      <c r="AU112" s="194" t="s">
        <v>85</v>
      </c>
      <c r="AV112" s="13" t="s">
        <v>83</v>
      </c>
      <c r="AW112" s="13" t="s">
        <v>35</v>
      </c>
      <c r="AX112" s="13" t="s">
        <v>75</v>
      </c>
      <c r="AY112" s="194" t="s">
        <v>141</v>
      </c>
    </row>
    <row r="113" s="14" customFormat="1">
      <c r="A113" s="14"/>
      <c r="B113" s="200"/>
      <c r="C113" s="14"/>
      <c r="D113" s="193" t="s">
        <v>150</v>
      </c>
      <c r="E113" s="201" t="s">
        <v>3</v>
      </c>
      <c r="F113" s="202" t="s">
        <v>1118</v>
      </c>
      <c r="G113" s="14"/>
      <c r="H113" s="203">
        <v>213</v>
      </c>
      <c r="I113" s="204"/>
      <c r="J113" s="14"/>
      <c r="K113" s="14"/>
      <c r="L113" s="200"/>
      <c r="M113" s="205"/>
      <c r="N113" s="206"/>
      <c r="O113" s="206"/>
      <c r="P113" s="206"/>
      <c r="Q113" s="206"/>
      <c r="R113" s="206"/>
      <c r="S113" s="206"/>
      <c r="T113" s="20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01" t="s">
        <v>150</v>
      </c>
      <c r="AU113" s="201" t="s">
        <v>85</v>
      </c>
      <c r="AV113" s="14" t="s">
        <v>85</v>
      </c>
      <c r="AW113" s="14" t="s">
        <v>35</v>
      </c>
      <c r="AX113" s="14" t="s">
        <v>75</v>
      </c>
      <c r="AY113" s="201" t="s">
        <v>141</v>
      </c>
    </row>
    <row r="114" s="15" customFormat="1">
      <c r="A114" s="15"/>
      <c r="B114" s="208"/>
      <c r="C114" s="15"/>
      <c r="D114" s="193" t="s">
        <v>150</v>
      </c>
      <c r="E114" s="209" t="s">
        <v>3</v>
      </c>
      <c r="F114" s="210" t="s">
        <v>153</v>
      </c>
      <c r="G114" s="15"/>
      <c r="H114" s="211">
        <v>213</v>
      </c>
      <c r="I114" s="212"/>
      <c r="J114" s="15"/>
      <c r="K114" s="15"/>
      <c r="L114" s="208"/>
      <c r="M114" s="213"/>
      <c r="N114" s="214"/>
      <c r="O114" s="214"/>
      <c r="P114" s="214"/>
      <c r="Q114" s="214"/>
      <c r="R114" s="214"/>
      <c r="S114" s="214"/>
      <c r="T114" s="2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09" t="s">
        <v>150</v>
      </c>
      <c r="AU114" s="209" t="s">
        <v>85</v>
      </c>
      <c r="AV114" s="15" t="s">
        <v>148</v>
      </c>
      <c r="AW114" s="15" t="s">
        <v>35</v>
      </c>
      <c r="AX114" s="15" t="s">
        <v>83</v>
      </c>
      <c r="AY114" s="209" t="s">
        <v>141</v>
      </c>
    </row>
    <row r="115" s="2" customFormat="1" ht="16.5" customHeight="1">
      <c r="A115" s="38"/>
      <c r="B115" s="178"/>
      <c r="C115" s="219" t="s">
        <v>230</v>
      </c>
      <c r="D115" s="219" t="s">
        <v>266</v>
      </c>
      <c r="E115" s="220" t="s">
        <v>1119</v>
      </c>
      <c r="F115" s="221" t="s">
        <v>1120</v>
      </c>
      <c r="G115" s="222" t="s">
        <v>281</v>
      </c>
      <c r="H115" s="223">
        <v>213</v>
      </c>
      <c r="I115" s="224"/>
      <c r="J115" s="225">
        <f>ROUND(I115*H115,2)</f>
        <v>0</v>
      </c>
      <c r="K115" s="221" t="s">
        <v>147</v>
      </c>
      <c r="L115" s="226"/>
      <c r="M115" s="227" t="s">
        <v>3</v>
      </c>
      <c r="N115" s="228" t="s">
        <v>46</v>
      </c>
      <c r="O115" s="72"/>
      <c r="P115" s="188">
        <f>O115*H115</f>
        <v>0</v>
      </c>
      <c r="Q115" s="188">
        <v>0.0058999999999999999</v>
      </c>
      <c r="R115" s="188">
        <f>Q115*H115</f>
        <v>1.2566999999999999</v>
      </c>
      <c r="S115" s="188">
        <v>0</v>
      </c>
      <c r="T115" s="189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90" t="s">
        <v>188</v>
      </c>
      <c r="AT115" s="190" t="s">
        <v>266</v>
      </c>
      <c r="AU115" s="190" t="s">
        <v>85</v>
      </c>
      <c r="AY115" s="19" t="s">
        <v>141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19" t="s">
        <v>83</v>
      </c>
      <c r="BK115" s="191">
        <f>ROUND(I115*H115,2)</f>
        <v>0</v>
      </c>
      <c r="BL115" s="19" t="s">
        <v>148</v>
      </c>
      <c r="BM115" s="190" t="s">
        <v>1121</v>
      </c>
    </row>
    <row r="116" s="2" customFormat="1" ht="16.5" customHeight="1">
      <c r="A116" s="38"/>
      <c r="B116" s="178"/>
      <c r="C116" s="179" t="s">
        <v>236</v>
      </c>
      <c r="D116" s="179" t="s">
        <v>143</v>
      </c>
      <c r="E116" s="180" t="s">
        <v>1122</v>
      </c>
      <c r="F116" s="181" t="s">
        <v>1123</v>
      </c>
      <c r="G116" s="182" t="s">
        <v>146</v>
      </c>
      <c r="H116" s="183">
        <v>22.294</v>
      </c>
      <c r="I116" s="184"/>
      <c r="J116" s="185">
        <f>ROUND(I116*H116,2)</f>
        <v>0</v>
      </c>
      <c r="K116" s="181" t="s">
        <v>147</v>
      </c>
      <c r="L116" s="39"/>
      <c r="M116" s="186" t="s">
        <v>3</v>
      </c>
      <c r="N116" s="187" t="s">
        <v>46</v>
      </c>
      <c r="O116" s="72"/>
      <c r="P116" s="188">
        <f>O116*H116</f>
        <v>0</v>
      </c>
      <c r="Q116" s="188">
        <v>0.00036000000000000002</v>
      </c>
      <c r="R116" s="188">
        <f>Q116*H116</f>
        <v>0.0080258400000000011</v>
      </c>
      <c r="S116" s="188">
        <v>0</v>
      </c>
      <c r="T116" s="189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90" t="s">
        <v>148</v>
      </c>
      <c r="AT116" s="190" t="s">
        <v>143</v>
      </c>
      <c r="AU116" s="190" t="s">
        <v>85</v>
      </c>
      <c r="AY116" s="19" t="s">
        <v>141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19" t="s">
        <v>83</v>
      </c>
      <c r="BK116" s="191">
        <f>ROUND(I116*H116,2)</f>
        <v>0</v>
      </c>
      <c r="BL116" s="19" t="s">
        <v>148</v>
      </c>
      <c r="BM116" s="190" t="s">
        <v>1124</v>
      </c>
    </row>
    <row r="117" s="13" customFormat="1">
      <c r="A117" s="13"/>
      <c r="B117" s="192"/>
      <c r="C117" s="13"/>
      <c r="D117" s="193" t="s">
        <v>150</v>
      </c>
      <c r="E117" s="194" t="s">
        <v>3</v>
      </c>
      <c r="F117" s="195" t="s">
        <v>1125</v>
      </c>
      <c r="G117" s="13"/>
      <c r="H117" s="194" t="s">
        <v>3</v>
      </c>
      <c r="I117" s="196"/>
      <c r="J117" s="13"/>
      <c r="K117" s="13"/>
      <c r="L117" s="192"/>
      <c r="M117" s="197"/>
      <c r="N117" s="198"/>
      <c r="O117" s="198"/>
      <c r="P117" s="198"/>
      <c r="Q117" s="198"/>
      <c r="R117" s="198"/>
      <c r="S117" s="198"/>
      <c r="T117" s="19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4" t="s">
        <v>150</v>
      </c>
      <c r="AU117" s="194" t="s">
        <v>85</v>
      </c>
      <c r="AV117" s="13" t="s">
        <v>83</v>
      </c>
      <c r="AW117" s="13" t="s">
        <v>35</v>
      </c>
      <c r="AX117" s="13" t="s">
        <v>75</v>
      </c>
      <c r="AY117" s="194" t="s">
        <v>141</v>
      </c>
    </row>
    <row r="118" s="13" customFormat="1">
      <c r="A118" s="13"/>
      <c r="B118" s="192"/>
      <c r="C118" s="13"/>
      <c r="D118" s="193" t="s">
        <v>150</v>
      </c>
      <c r="E118" s="194" t="s">
        <v>3</v>
      </c>
      <c r="F118" s="195" t="s">
        <v>1126</v>
      </c>
      <c r="G118" s="13"/>
      <c r="H118" s="194" t="s">
        <v>3</v>
      </c>
      <c r="I118" s="196"/>
      <c r="J118" s="13"/>
      <c r="K118" s="13"/>
      <c r="L118" s="192"/>
      <c r="M118" s="197"/>
      <c r="N118" s="198"/>
      <c r="O118" s="198"/>
      <c r="P118" s="198"/>
      <c r="Q118" s="198"/>
      <c r="R118" s="198"/>
      <c r="S118" s="198"/>
      <c r="T118" s="19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4" t="s">
        <v>150</v>
      </c>
      <c r="AU118" s="194" t="s">
        <v>85</v>
      </c>
      <c r="AV118" s="13" t="s">
        <v>83</v>
      </c>
      <c r="AW118" s="13" t="s">
        <v>35</v>
      </c>
      <c r="AX118" s="13" t="s">
        <v>75</v>
      </c>
      <c r="AY118" s="194" t="s">
        <v>141</v>
      </c>
    </row>
    <row r="119" s="14" customFormat="1">
      <c r="A119" s="14"/>
      <c r="B119" s="200"/>
      <c r="C119" s="14"/>
      <c r="D119" s="193" t="s">
        <v>150</v>
      </c>
      <c r="E119" s="201" t="s">
        <v>3</v>
      </c>
      <c r="F119" s="202" t="s">
        <v>1127</v>
      </c>
      <c r="G119" s="14"/>
      <c r="H119" s="203">
        <v>22.294</v>
      </c>
      <c r="I119" s="204"/>
      <c r="J119" s="14"/>
      <c r="K119" s="14"/>
      <c r="L119" s="200"/>
      <c r="M119" s="205"/>
      <c r="N119" s="206"/>
      <c r="O119" s="206"/>
      <c r="P119" s="206"/>
      <c r="Q119" s="206"/>
      <c r="R119" s="206"/>
      <c r="S119" s="206"/>
      <c r="T119" s="20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1" t="s">
        <v>150</v>
      </c>
      <c r="AU119" s="201" t="s">
        <v>85</v>
      </c>
      <c r="AV119" s="14" t="s">
        <v>85</v>
      </c>
      <c r="AW119" s="14" t="s">
        <v>35</v>
      </c>
      <c r="AX119" s="14" t="s">
        <v>75</v>
      </c>
      <c r="AY119" s="201" t="s">
        <v>141</v>
      </c>
    </row>
    <row r="120" s="15" customFormat="1">
      <c r="A120" s="15"/>
      <c r="B120" s="208"/>
      <c r="C120" s="15"/>
      <c r="D120" s="193" t="s">
        <v>150</v>
      </c>
      <c r="E120" s="209" t="s">
        <v>3</v>
      </c>
      <c r="F120" s="210" t="s">
        <v>153</v>
      </c>
      <c r="G120" s="15"/>
      <c r="H120" s="211">
        <v>22.294</v>
      </c>
      <c r="I120" s="212"/>
      <c r="J120" s="15"/>
      <c r="K120" s="15"/>
      <c r="L120" s="208"/>
      <c r="M120" s="213"/>
      <c r="N120" s="214"/>
      <c r="O120" s="214"/>
      <c r="P120" s="214"/>
      <c r="Q120" s="214"/>
      <c r="R120" s="214"/>
      <c r="S120" s="214"/>
      <c r="T120" s="2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09" t="s">
        <v>150</v>
      </c>
      <c r="AU120" s="209" t="s">
        <v>85</v>
      </c>
      <c r="AV120" s="15" t="s">
        <v>148</v>
      </c>
      <c r="AW120" s="15" t="s">
        <v>35</v>
      </c>
      <c r="AX120" s="15" t="s">
        <v>83</v>
      </c>
      <c r="AY120" s="209" t="s">
        <v>141</v>
      </c>
    </row>
    <row r="121" s="2" customFormat="1" ht="16.5" customHeight="1">
      <c r="A121" s="38"/>
      <c r="B121" s="178"/>
      <c r="C121" s="219" t="s">
        <v>240</v>
      </c>
      <c r="D121" s="219" t="s">
        <v>266</v>
      </c>
      <c r="E121" s="220" t="s">
        <v>1128</v>
      </c>
      <c r="F121" s="221" t="s">
        <v>1129</v>
      </c>
      <c r="G121" s="222" t="s">
        <v>203</v>
      </c>
      <c r="H121" s="223">
        <v>225</v>
      </c>
      <c r="I121" s="224"/>
      <c r="J121" s="225">
        <f>ROUND(I121*H121,2)</f>
        <v>0</v>
      </c>
      <c r="K121" s="221" t="s">
        <v>147</v>
      </c>
      <c r="L121" s="226"/>
      <c r="M121" s="227" t="s">
        <v>3</v>
      </c>
      <c r="N121" s="228" t="s">
        <v>46</v>
      </c>
      <c r="O121" s="72"/>
      <c r="P121" s="188">
        <f>O121*H121</f>
        <v>0</v>
      </c>
      <c r="Q121" s="188">
        <v>1</v>
      </c>
      <c r="R121" s="188">
        <f>Q121*H121</f>
        <v>225</v>
      </c>
      <c r="S121" s="188">
        <v>0</v>
      </c>
      <c r="T121" s="189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90" t="s">
        <v>188</v>
      </c>
      <c r="AT121" s="190" t="s">
        <v>266</v>
      </c>
      <c r="AU121" s="190" t="s">
        <v>85</v>
      </c>
      <c r="AY121" s="19" t="s">
        <v>141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19" t="s">
        <v>83</v>
      </c>
      <c r="BK121" s="191">
        <f>ROUND(I121*H121,2)</f>
        <v>0</v>
      </c>
      <c r="BL121" s="19" t="s">
        <v>148</v>
      </c>
      <c r="BM121" s="190" t="s">
        <v>1130</v>
      </c>
    </row>
    <row r="122" s="13" customFormat="1">
      <c r="A122" s="13"/>
      <c r="B122" s="192"/>
      <c r="C122" s="13"/>
      <c r="D122" s="193" t="s">
        <v>150</v>
      </c>
      <c r="E122" s="194" t="s">
        <v>3</v>
      </c>
      <c r="F122" s="195" t="s">
        <v>1131</v>
      </c>
      <c r="G122" s="13"/>
      <c r="H122" s="194" t="s">
        <v>3</v>
      </c>
      <c r="I122" s="196"/>
      <c r="J122" s="13"/>
      <c r="K122" s="13"/>
      <c r="L122" s="192"/>
      <c r="M122" s="197"/>
      <c r="N122" s="198"/>
      <c r="O122" s="198"/>
      <c r="P122" s="198"/>
      <c r="Q122" s="198"/>
      <c r="R122" s="198"/>
      <c r="S122" s="198"/>
      <c r="T122" s="19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4" t="s">
        <v>150</v>
      </c>
      <c r="AU122" s="194" t="s">
        <v>85</v>
      </c>
      <c r="AV122" s="13" t="s">
        <v>83</v>
      </c>
      <c r="AW122" s="13" t="s">
        <v>35</v>
      </c>
      <c r="AX122" s="13" t="s">
        <v>75</v>
      </c>
      <c r="AY122" s="194" t="s">
        <v>141</v>
      </c>
    </row>
    <row r="123" s="14" customFormat="1">
      <c r="A123" s="14"/>
      <c r="B123" s="200"/>
      <c r="C123" s="14"/>
      <c r="D123" s="193" t="s">
        <v>150</v>
      </c>
      <c r="E123" s="201" t="s">
        <v>3</v>
      </c>
      <c r="F123" s="202" t="s">
        <v>1132</v>
      </c>
      <c r="G123" s="14"/>
      <c r="H123" s="203">
        <v>225</v>
      </c>
      <c r="I123" s="204"/>
      <c r="J123" s="14"/>
      <c r="K123" s="14"/>
      <c r="L123" s="200"/>
      <c r="M123" s="205"/>
      <c r="N123" s="206"/>
      <c r="O123" s="206"/>
      <c r="P123" s="206"/>
      <c r="Q123" s="206"/>
      <c r="R123" s="206"/>
      <c r="S123" s="206"/>
      <c r="T123" s="20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01" t="s">
        <v>150</v>
      </c>
      <c r="AU123" s="201" t="s">
        <v>85</v>
      </c>
      <c r="AV123" s="14" t="s">
        <v>85</v>
      </c>
      <c r="AW123" s="14" t="s">
        <v>35</v>
      </c>
      <c r="AX123" s="14" t="s">
        <v>75</v>
      </c>
      <c r="AY123" s="201" t="s">
        <v>141</v>
      </c>
    </row>
    <row r="124" s="15" customFormat="1">
      <c r="A124" s="15"/>
      <c r="B124" s="208"/>
      <c r="C124" s="15"/>
      <c r="D124" s="193" t="s">
        <v>150</v>
      </c>
      <c r="E124" s="209" t="s">
        <v>3</v>
      </c>
      <c r="F124" s="210" t="s">
        <v>153</v>
      </c>
      <c r="G124" s="15"/>
      <c r="H124" s="211">
        <v>225</v>
      </c>
      <c r="I124" s="212"/>
      <c r="J124" s="15"/>
      <c r="K124" s="15"/>
      <c r="L124" s="208"/>
      <c r="M124" s="213"/>
      <c r="N124" s="214"/>
      <c r="O124" s="214"/>
      <c r="P124" s="214"/>
      <c r="Q124" s="214"/>
      <c r="R124" s="214"/>
      <c r="S124" s="214"/>
      <c r="T124" s="2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09" t="s">
        <v>150</v>
      </c>
      <c r="AU124" s="209" t="s">
        <v>85</v>
      </c>
      <c r="AV124" s="15" t="s">
        <v>148</v>
      </c>
      <c r="AW124" s="15" t="s">
        <v>35</v>
      </c>
      <c r="AX124" s="15" t="s">
        <v>83</v>
      </c>
      <c r="AY124" s="209" t="s">
        <v>141</v>
      </c>
    </row>
    <row r="125" s="2" customFormat="1" ht="21.75" customHeight="1">
      <c r="A125" s="38"/>
      <c r="B125" s="178"/>
      <c r="C125" s="179" t="s">
        <v>244</v>
      </c>
      <c r="D125" s="179" t="s">
        <v>143</v>
      </c>
      <c r="E125" s="180" t="s">
        <v>1133</v>
      </c>
      <c r="F125" s="181" t="s">
        <v>1134</v>
      </c>
      <c r="G125" s="182" t="s">
        <v>146</v>
      </c>
      <c r="H125" s="183">
        <v>4500</v>
      </c>
      <c r="I125" s="184"/>
      <c r="J125" s="185">
        <f>ROUND(I125*H125,2)</f>
        <v>0</v>
      </c>
      <c r="K125" s="181" t="s">
        <v>147</v>
      </c>
      <c r="L125" s="39"/>
      <c r="M125" s="186" t="s">
        <v>3</v>
      </c>
      <c r="N125" s="187" t="s">
        <v>46</v>
      </c>
      <c r="O125" s="72"/>
      <c r="P125" s="188">
        <f>O125*H125</f>
        <v>0</v>
      </c>
      <c r="Q125" s="188">
        <v>0</v>
      </c>
      <c r="R125" s="188">
        <f>Q125*H125</f>
        <v>0</v>
      </c>
      <c r="S125" s="188">
        <v>0</v>
      </c>
      <c r="T125" s="189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90" t="s">
        <v>148</v>
      </c>
      <c r="AT125" s="190" t="s">
        <v>143</v>
      </c>
      <c r="AU125" s="190" t="s">
        <v>85</v>
      </c>
      <c r="AY125" s="19" t="s">
        <v>141</v>
      </c>
      <c r="BE125" s="191">
        <f>IF(N125="základní",J125,0)</f>
        <v>0</v>
      </c>
      <c r="BF125" s="191">
        <f>IF(N125="snížená",J125,0)</f>
        <v>0</v>
      </c>
      <c r="BG125" s="191">
        <f>IF(N125="zákl. přenesená",J125,0)</f>
        <v>0</v>
      </c>
      <c r="BH125" s="191">
        <f>IF(N125="sníž. přenesená",J125,0)</f>
        <v>0</v>
      </c>
      <c r="BI125" s="191">
        <f>IF(N125="nulová",J125,0)</f>
        <v>0</v>
      </c>
      <c r="BJ125" s="19" t="s">
        <v>83</v>
      </c>
      <c r="BK125" s="191">
        <f>ROUND(I125*H125,2)</f>
        <v>0</v>
      </c>
      <c r="BL125" s="19" t="s">
        <v>148</v>
      </c>
      <c r="BM125" s="190" t="s">
        <v>1135</v>
      </c>
    </row>
    <row r="126" s="14" customFormat="1">
      <c r="A126" s="14"/>
      <c r="B126" s="200"/>
      <c r="C126" s="14"/>
      <c r="D126" s="193" t="s">
        <v>150</v>
      </c>
      <c r="E126" s="201" t="s">
        <v>3</v>
      </c>
      <c r="F126" s="202" t="s">
        <v>1136</v>
      </c>
      <c r="G126" s="14"/>
      <c r="H126" s="203">
        <v>4500</v>
      </c>
      <c r="I126" s="204"/>
      <c r="J126" s="14"/>
      <c r="K126" s="14"/>
      <c r="L126" s="200"/>
      <c r="M126" s="205"/>
      <c r="N126" s="206"/>
      <c r="O126" s="206"/>
      <c r="P126" s="206"/>
      <c r="Q126" s="206"/>
      <c r="R126" s="206"/>
      <c r="S126" s="206"/>
      <c r="T126" s="20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1" t="s">
        <v>150</v>
      </c>
      <c r="AU126" s="201" t="s">
        <v>85</v>
      </c>
      <c r="AV126" s="14" t="s">
        <v>85</v>
      </c>
      <c r="AW126" s="14" t="s">
        <v>35</v>
      </c>
      <c r="AX126" s="14" t="s">
        <v>75</v>
      </c>
      <c r="AY126" s="201" t="s">
        <v>141</v>
      </c>
    </row>
    <row r="127" s="15" customFormat="1">
      <c r="A127" s="15"/>
      <c r="B127" s="208"/>
      <c r="C127" s="15"/>
      <c r="D127" s="193" t="s">
        <v>150</v>
      </c>
      <c r="E127" s="209" t="s">
        <v>3</v>
      </c>
      <c r="F127" s="210" t="s">
        <v>153</v>
      </c>
      <c r="G127" s="15"/>
      <c r="H127" s="211">
        <v>4500</v>
      </c>
      <c r="I127" s="212"/>
      <c r="J127" s="15"/>
      <c r="K127" s="15"/>
      <c r="L127" s="208"/>
      <c r="M127" s="213"/>
      <c r="N127" s="214"/>
      <c r="O127" s="214"/>
      <c r="P127" s="214"/>
      <c r="Q127" s="214"/>
      <c r="R127" s="214"/>
      <c r="S127" s="214"/>
      <c r="T127" s="2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09" t="s">
        <v>150</v>
      </c>
      <c r="AU127" s="209" t="s">
        <v>85</v>
      </c>
      <c r="AV127" s="15" t="s">
        <v>148</v>
      </c>
      <c r="AW127" s="15" t="s">
        <v>35</v>
      </c>
      <c r="AX127" s="15" t="s">
        <v>83</v>
      </c>
      <c r="AY127" s="209" t="s">
        <v>141</v>
      </c>
    </row>
    <row r="128" s="2" customFormat="1" ht="16.5" customHeight="1">
      <c r="A128" s="38"/>
      <c r="B128" s="178"/>
      <c r="C128" s="179" t="s">
        <v>8</v>
      </c>
      <c r="D128" s="179" t="s">
        <v>143</v>
      </c>
      <c r="E128" s="180" t="s">
        <v>1137</v>
      </c>
      <c r="F128" s="181" t="s">
        <v>1138</v>
      </c>
      <c r="G128" s="182" t="s">
        <v>146</v>
      </c>
      <c r="H128" s="183">
        <v>142.68199999999999</v>
      </c>
      <c r="I128" s="184"/>
      <c r="J128" s="185">
        <f>ROUND(I128*H128,2)</f>
        <v>0</v>
      </c>
      <c r="K128" s="181" t="s">
        <v>147</v>
      </c>
      <c r="L128" s="39"/>
      <c r="M128" s="186" t="s">
        <v>3</v>
      </c>
      <c r="N128" s="187" t="s">
        <v>46</v>
      </c>
      <c r="O128" s="72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90" t="s">
        <v>148</v>
      </c>
      <c r="AT128" s="190" t="s">
        <v>143</v>
      </c>
      <c r="AU128" s="190" t="s">
        <v>85</v>
      </c>
      <c r="AY128" s="19" t="s">
        <v>141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19" t="s">
        <v>83</v>
      </c>
      <c r="BK128" s="191">
        <f>ROUND(I128*H128,2)</f>
        <v>0</v>
      </c>
      <c r="BL128" s="19" t="s">
        <v>148</v>
      </c>
      <c r="BM128" s="190" t="s">
        <v>1139</v>
      </c>
    </row>
    <row r="129" s="13" customFormat="1">
      <c r="A129" s="13"/>
      <c r="B129" s="192"/>
      <c r="C129" s="13"/>
      <c r="D129" s="193" t="s">
        <v>150</v>
      </c>
      <c r="E129" s="194" t="s">
        <v>3</v>
      </c>
      <c r="F129" s="195" t="s">
        <v>1140</v>
      </c>
      <c r="G129" s="13"/>
      <c r="H129" s="194" t="s">
        <v>3</v>
      </c>
      <c r="I129" s="196"/>
      <c r="J129" s="13"/>
      <c r="K129" s="13"/>
      <c r="L129" s="192"/>
      <c r="M129" s="197"/>
      <c r="N129" s="198"/>
      <c r="O129" s="198"/>
      <c r="P129" s="198"/>
      <c r="Q129" s="198"/>
      <c r="R129" s="198"/>
      <c r="S129" s="198"/>
      <c r="T129" s="19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4" t="s">
        <v>150</v>
      </c>
      <c r="AU129" s="194" t="s">
        <v>85</v>
      </c>
      <c r="AV129" s="13" t="s">
        <v>83</v>
      </c>
      <c r="AW129" s="13" t="s">
        <v>35</v>
      </c>
      <c r="AX129" s="13" t="s">
        <v>75</v>
      </c>
      <c r="AY129" s="194" t="s">
        <v>141</v>
      </c>
    </row>
    <row r="130" s="14" customFormat="1">
      <c r="A130" s="14"/>
      <c r="B130" s="200"/>
      <c r="C130" s="14"/>
      <c r="D130" s="193" t="s">
        <v>150</v>
      </c>
      <c r="E130" s="201" t="s">
        <v>3</v>
      </c>
      <c r="F130" s="202" t="s">
        <v>1141</v>
      </c>
      <c r="G130" s="14"/>
      <c r="H130" s="203">
        <v>142.68199999999999</v>
      </c>
      <c r="I130" s="204"/>
      <c r="J130" s="14"/>
      <c r="K130" s="14"/>
      <c r="L130" s="200"/>
      <c r="M130" s="205"/>
      <c r="N130" s="206"/>
      <c r="O130" s="206"/>
      <c r="P130" s="206"/>
      <c r="Q130" s="206"/>
      <c r="R130" s="206"/>
      <c r="S130" s="206"/>
      <c r="T130" s="20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01" t="s">
        <v>150</v>
      </c>
      <c r="AU130" s="201" t="s">
        <v>85</v>
      </c>
      <c r="AV130" s="14" t="s">
        <v>85</v>
      </c>
      <c r="AW130" s="14" t="s">
        <v>35</v>
      </c>
      <c r="AX130" s="14" t="s">
        <v>75</v>
      </c>
      <c r="AY130" s="201" t="s">
        <v>141</v>
      </c>
    </row>
    <row r="131" s="15" customFormat="1">
      <c r="A131" s="15"/>
      <c r="B131" s="208"/>
      <c r="C131" s="15"/>
      <c r="D131" s="193" t="s">
        <v>150</v>
      </c>
      <c r="E131" s="209" t="s">
        <v>3</v>
      </c>
      <c r="F131" s="210" t="s">
        <v>153</v>
      </c>
      <c r="G131" s="15"/>
      <c r="H131" s="211">
        <v>142.68199999999999</v>
      </c>
      <c r="I131" s="212"/>
      <c r="J131" s="15"/>
      <c r="K131" s="15"/>
      <c r="L131" s="208"/>
      <c r="M131" s="213"/>
      <c r="N131" s="214"/>
      <c r="O131" s="214"/>
      <c r="P131" s="214"/>
      <c r="Q131" s="214"/>
      <c r="R131" s="214"/>
      <c r="S131" s="214"/>
      <c r="T131" s="2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09" t="s">
        <v>150</v>
      </c>
      <c r="AU131" s="209" t="s">
        <v>85</v>
      </c>
      <c r="AV131" s="15" t="s">
        <v>148</v>
      </c>
      <c r="AW131" s="15" t="s">
        <v>35</v>
      </c>
      <c r="AX131" s="15" t="s">
        <v>83</v>
      </c>
      <c r="AY131" s="209" t="s">
        <v>141</v>
      </c>
    </row>
    <row r="132" s="2" customFormat="1" ht="16.5" customHeight="1">
      <c r="A132" s="38"/>
      <c r="B132" s="178"/>
      <c r="C132" s="219" t="s">
        <v>251</v>
      </c>
      <c r="D132" s="219" t="s">
        <v>266</v>
      </c>
      <c r="E132" s="220" t="s">
        <v>1142</v>
      </c>
      <c r="F132" s="221" t="s">
        <v>1143</v>
      </c>
      <c r="G132" s="222" t="s">
        <v>146</v>
      </c>
      <c r="H132" s="223">
        <v>142.68199999999999</v>
      </c>
      <c r="I132" s="224"/>
      <c r="J132" s="225">
        <f>ROUND(I132*H132,2)</f>
        <v>0</v>
      </c>
      <c r="K132" s="221" t="s">
        <v>3</v>
      </c>
      <c r="L132" s="226"/>
      <c r="M132" s="227" t="s">
        <v>3</v>
      </c>
      <c r="N132" s="228" t="s">
        <v>46</v>
      </c>
      <c r="O132" s="72"/>
      <c r="P132" s="188">
        <f>O132*H132</f>
        <v>0</v>
      </c>
      <c r="Q132" s="188">
        <v>0.00010000000000000001</v>
      </c>
      <c r="R132" s="188">
        <f>Q132*H132</f>
        <v>0.0142682</v>
      </c>
      <c r="S132" s="188">
        <v>0</v>
      </c>
      <c r="T132" s="18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0" t="s">
        <v>188</v>
      </c>
      <c r="AT132" s="190" t="s">
        <v>266</v>
      </c>
      <c r="AU132" s="190" t="s">
        <v>85</v>
      </c>
      <c r="AY132" s="19" t="s">
        <v>141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9" t="s">
        <v>83</v>
      </c>
      <c r="BK132" s="191">
        <f>ROUND(I132*H132,2)</f>
        <v>0</v>
      </c>
      <c r="BL132" s="19" t="s">
        <v>148</v>
      </c>
      <c r="BM132" s="190" t="s">
        <v>1144</v>
      </c>
    </row>
    <row r="133" s="2" customFormat="1">
      <c r="A133" s="38"/>
      <c r="B133" s="39"/>
      <c r="C133" s="38"/>
      <c r="D133" s="193" t="s">
        <v>166</v>
      </c>
      <c r="E133" s="38"/>
      <c r="F133" s="216" t="s">
        <v>1145</v>
      </c>
      <c r="G133" s="38"/>
      <c r="H133" s="38"/>
      <c r="I133" s="118"/>
      <c r="J133" s="38"/>
      <c r="K133" s="38"/>
      <c r="L133" s="39"/>
      <c r="M133" s="217"/>
      <c r="N133" s="218"/>
      <c r="O133" s="72"/>
      <c r="P133" s="72"/>
      <c r="Q133" s="72"/>
      <c r="R133" s="72"/>
      <c r="S133" s="72"/>
      <c r="T133" s="73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9" t="s">
        <v>166</v>
      </c>
      <c r="AU133" s="19" t="s">
        <v>85</v>
      </c>
    </row>
    <row r="134" s="2" customFormat="1" ht="16.5" customHeight="1">
      <c r="A134" s="38"/>
      <c r="B134" s="178"/>
      <c r="C134" s="179" t="s">
        <v>255</v>
      </c>
      <c r="D134" s="179" t="s">
        <v>143</v>
      </c>
      <c r="E134" s="180" t="s">
        <v>1146</v>
      </c>
      <c r="F134" s="181" t="s">
        <v>1147</v>
      </c>
      <c r="G134" s="182" t="s">
        <v>146</v>
      </c>
      <c r="H134" s="183">
        <v>142.68199999999999</v>
      </c>
      <c r="I134" s="184"/>
      <c r="J134" s="185">
        <f>ROUND(I134*H134,2)</f>
        <v>0</v>
      </c>
      <c r="K134" s="181" t="s">
        <v>147</v>
      </c>
      <c r="L134" s="39"/>
      <c r="M134" s="186" t="s">
        <v>3</v>
      </c>
      <c r="N134" s="187" t="s">
        <v>46</v>
      </c>
      <c r="O134" s="72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90" t="s">
        <v>148</v>
      </c>
      <c r="AT134" s="190" t="s">
        <v>143</v>
      </c>
      <c r="AU134" s="190" t="s">
        <v>85</v>
      </c>
      <c r="AY134" s="19" t="s">
        <v>141</v>
      </c>
      <c r="BE134" s="191">
        <f>IF(N134="základní",J134,0)</f>
        <v>0</v>
      </c>
      <c r="BF134" s="191">
        <f>IF(N134="snížená",J134,0)</f>
        <v>0</v>
      </c>
      <c r="BG134" s="191">
        <f>IF(N134="zákl. přenesená",J134,0)</f>
        <v>0</v>
      </c>
      <c r="BH134" s="191">
        <f>IF(N134="sníž. přenesená",J134,0)</f>
        <v>0</v>
      </c>
      <c r="BI134" s="191">
        <f>IF(N134="nulová",J134,0)</f>
        <v>0</v>
      </c>
      <c r="BJ134" s="19" t="s">
        <v>83</v>
      </c>
      <c r="BK134" s="191">
        <f>ROUND(I134*H134,2)</f>
        <v>0</v>
      </c>
      <c r="BL134" s="19" t="s">
        <v>148</v>
      </c>
      <c r="BM134" s="190" t="s">
        <v>1148</v>
      </c>
    </row>
    <row r="135" s="2" customFormat="1" ht="16.5" customHeight="1">
      <c r="A135" s="38"/>
      <c r="B135" s="178"/>
      <c r="C135" s="219" t="s">
        <v>260</v>
      </c>
      <c r="D135" s="219" t="s">
        <v>266</v>
      </c>
      <c r="E135" s="220" t="s">
        <v>1149</v>
      </c>
      <c r="F135" s="221" t="s">
        <v>1150</v>
      </c>
      <c r="G135" s="222" t="s">
        <v>161</v>
      </c>
      <c r="H135" s="223">
        <v>21.829999999999998</v>
      </c>
      <c r="I135" s="224"/>
      <c r="J135" s="225">
        <f>ROUND(I135*H135,2)</f>
        <v>0</v>
      </c>
      <c r="K135" s="221" t="s">
        <v>147</v>
      </c>
      <c r="L135" s="226"/>
      <c r="M135" s="227" t="s">
        <v>3</v>
      </c>
      <c r="N135" s="228" t="s">
        <v>46</v>
      </c>
      <c r="O135" s="72"/>
      <c r="P135" s="188">
        <f>O135*H135</f>
        <v>0</v>
      </c>
      <c r="Q135" s="188">
        <v>0.20000000000000001</v>
      </c>
      <c r="R135" s="188">
        <f>Q135*H135</f>
        <v>4.3659999999999997</v>
      </c>
      <c r="S135" s="188">
        <v>0</v>
      </c>
      <c r="T135" s="189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0" t="s">
        <v>188</v>
      </c>
      <c r="AT135" s="190" t="s">
        <v>266</v>
      </c>
      <c r="AU135" s="190" t="s">
        <v>85</v>
      </c>
      <c r="AY135" s="19" t="s">
        <v>141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9" t="s">
        <v>83</v>
      </c>
      <c r="BK135" s="191">
        <f>ROUND(I135*H135,2)</f>
        <v>0</v>
      </c>
      <c r="BL135" s="19" t="s">
        <v>148</v>
      </c>
      <c r="BM135" s="190" t="s">
        <v>1151</v>
      </c>
    </row>
    <row r="136" s="14" customFormat="1">
      <c r="A136" s="14"/>
      <c r="B136" s="200"/>
      <c r="C136" s="14"/>
      <c r="D136" s="193" t="s">
        <v>150</v>
      </c>
      <c r="E136" s="14"/>
      <c r="F136" s="202" t="s">
        <v>1152</v>
      </c>
      <c r="G136" s="14"/>
      <c r="H136" s="203">
        <v>21.829999999999998</v>
      </c>
      <c r="I136" s="204"/>
      <c r="J136" s="14"/>
      <c r="K136" s="14"/>
      <c r="L136" s="200"/>
      <c r="M136" s="205"/>
      <c r="N136" s="206"/>
      <c r="O136" s="206"/>
      <c r="P136" s="206"/>
      <c r="Q136" s="206"/>
      <c r="R136" s="206"/>
      <c r="S136" s="206"/>
      <c r="T136" s="20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1" t="s">
        <v>150</v>
      </c>
      <c r="AU136" s="201" t="s">
        <v>85</v>
      </c>
      <c r="AV136" s="14" t="s">
        <v>85</v>
      </c>
      <c r="AW136" s="14" t="s">
        <v>4</v>
      </c>
      <c r="AX136" s="14" t="s">
        <v>83</v>
      </c>
      <c r="AY136" s="201" t="s">
        <v>141</v>
      </c>
    </row>
    <row r="137" s="2" customFormat="1" ht="16.5" customHeight="1">
      <c r="A137" s="38"/>
      <c r="B137" s="178"/>
      <c r="C137" s="179" t="s">
        <v>265</v>
      </c>
      <c r="D137" s="179" t="s">
        <v>143</v>
      </c>
      <c r="E137" s="180" t="s">
        <v>1153</v>
      </c>
      <c r="F137" s="181" t="s">
        <v>1154</v>
      </c>
      <c r="G137" s="182" t="s">
        <v>203</v>
      </c>
      <c r="H137" s="183">
        <v>0.0030000000000000001</v>
      </c>
      <c r="I137" s="184"/>
      <c r="J137" s="185">
        <f>ROUND(I137*H137,2)</f>
        <v>0</v>
      </c>
      <c r="K137" s="181" t="s">
        <v>147</v>
      </c>
      <c r="L137" s="39"/>
      <c r="M137" s="186" t="s">
        <v>3</v>
      </c>
      <c r="N137" s="187" t="s">
        <v>46</v>
      </c>
      <c r="O137" s="72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0" t="s">
        <v>148</v>
      </c>
      <c r="AT137" s="190" t="s">
        <v>143</v>
      </c>
      <c r="AU137" s="190" t="s">
        <v>85</v>
      </c>
      <c r="AY137" s="19" t="s">
        <v>141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9" t="s">
        <v>83</v>
      </c>
      <c r="BK137" s="191">
        <f>ROUND(I137*H137,2)</f>
        <v>0</v>
      </c>
      <c r="BL137" s="19" t="s">
        <v>148</v>
      </c>
      <c r="BM137" s="190" t="s">
        <v>1155</v>
      </c>
    </row>
    <row r="138" s="13" customFormat="1">
      <c r="A138" s="13"/>
      <c r="B138" s="192"/>
      <c r="C138" s="13"/>
      <c r="D138" s="193" t="s">
        <v>150</v>
      </c>
      <c r="E138" s="194" t="s">
        <v>3</v>
      </c>
      <c r="F138" s="195" t="s">
        <v>1156</v>
      </c>
      <c r="G138" s="13"/>
      <c r="H138" s="194" t="s">
        <v>3</v>
      </c>
      <c r="I138" s="196"/>
      <c r="J138" s="13"/>
      <c r="K138" s="13"/>
      <c r="L138" s="192"/>
      <c r="M138" s="197"/>
      <c r="N138" s="198"/>
      <c r="O138" s="198"/>
      <c r="P138" s="198"/>
      <c r="Q138" s="198"/>
      <c r="R138" s="198"/>
      <c r="S138" s="198"/>
      <c r="T138" s="19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4" t="s">
        <v>150</v>
      </c>
      <c r="AU138" s="194" t="s">
        <v>85</v>
      </c>
      <c r="AV138" s="13" t="s">
        <v>83</v>
      </c>
      <c r="AW138" s="13" t="s">
        <v>35</v>
      </c>
      <c r="AX138" s="13" t="s">
        <v>75</v>
      </c>
      <c r="AY138" s="194" t="s">
        <v>141</v>
      </c>
    </row>
    <row r="139" s="14" customFormat="1">
      <c r="A139" s="14"/>
      <c r="B139" s="200"/>
      <c r="C139" s="14"/>
      <c r="D139" s="193" t="s">
        <v>150</v>
      </c>
      <c r="E139" s="201" t="s">
        <v>3</v>
      </c>
      <c r="F139" s="202" t="s">
        <v>1157</v>
      </c>
      <c r="G139" s="14"/>
      <c r="H139" s="203">
        <v>0.0030000000000000001</v>
      </c>
      <c r="I139" s="204"/>
      <c r="J139" s="14"/>
      <c r="K139" s="14"/>
      <c r="L139" s="200"/>
      <c r="M139" s="205"/>
      <c r="N139" s="206"/>
      <c r="O139" s="206"/>
      <c r="P139" s="206"/>
      <c r="Q139" s="206"/>
      <c r="R139" s="206"/>
      <c r="S139" s="206"/>
      <c r="T139" s="20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01" t="s">
        <v>150</v>
      </c>
      <c r="AU139" s="201" t="s">
        <v>85</v>
      </c>
      <c r="AV139" s="14" t="s">
        <v>85</v>
      </c>
      <c r="AW139" s="14" t="s">
        <v>35</v>
      </c>
      <c r="AX139" s="14" t="s">
        <v>75</v>
      </c>
      <c r="AY139" s="201" t="s">
        <v>141</v>
      </c>
    </row>
    <row r="140" s="15" customFormat="1">
      <c r="A140" s="15"/>
      <c r="B140" s="208"/>
      <c r="C140" s="15"/>
      <c r="D140" s="193" t="s">
        <v>150</v>
      </c>
      <c r="E140" s="209" t="s">
        <v>3</v>
      </c>
      <c r="F140" s="210" t="s">
        <v>153</v>
      </c>
      <c r="G140" s="15"/>
      <c r="H140" s="211">
        <v>0.0030000000000000001</v>
      </c>
      <c r="I140" s="212"/>
      <c r="J140" s="15"/>
      <c r="K140" s="15"/>
      <c r="L140" s="208"/>
      <c r="M140" s="213"/>
      <c r="N140" s="214"/>
      <c r="O140" s="214"/>
      <c r="P140" s="214"/>
      <c r="Q140" s="214"/>
      <c r="R140" s="214"/>
      <c r="S140" s="214"/>
      <c r="T140" s="2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09" t="s">
        <v>150</v>
      </c>
      <c r="AU140" s="209" t="s">
        <v>85</v>
      </c>
      <c r="AV140" s="15" t="s">
        <v>148</v>
      </c>
      <c r="AW140" s="15" t="s">
        <v>35</v>
      </c>
      <c r="AX140" s="15" t="s">
        <v>83</v>
      </c>
      <c r="AY140" s="209" t="s">
        <v>141</v>
      </c>
    </row>
    <row r="141" s="2" customFormat="1" ht="16.5" customHeight="1">
      <c r="A141" s="38"/>
      <c r="B141" s="178"/>
      <c r="C141" s="219" t="s">
        <v>272</v>
      </c>
      <c r="D141" s="219" t="s">
        <v>266</v>
      </c>
      <c r="E141" s="220" t="s">
        <v>1158</v>
      </c>
      <c r="F141" s="221" t="s">
        <v>1159</v>
      </c>
      <c r="G141" s="222" t="s">
        <v>906</v>
      </c>
      <c r="H141" s="223">
        <v>2.8399999999999999</v>
      </c>
      <c r="I141" s="224"/>
      <c r="J141" s="225">
        <f>ROUND(I141*H141,2)</f>
        <v>0</v>
      </c>
      <c r="K141" s="221" t="s">
        <v>147</v>
      </c>
      <c r="L141" s="226"/>
      <c r="M141" s="227" t="s">
        <v>3</v>
      </c>
      <c r="N141" s="228" t="s">
        <v>46</v>
      </c>
      <c r="O141" s="72"/>
      <c r="P141" s="188">
        <f>O141*H141</f>
        <v>0</v>
      </c>
      <c r="Q141" s="188">
        <v>0.001</v>
      </c>
      <c r="R141" s="188">
        <f>Q141*H141</f>
        <v>0.0028400000000000001</v>
      </c>
      <c r="S141" s="188">
        <v>0</v>
      </c>
      <c r="T141" s="18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90" t="s">
        <v>188</v>
      </c>
      <c r="AT141" s="190" t="s">
        <v>266</v>
      </c>
      <c r="AU141" s="190" t="s">
        <v>85</v>
      </c>
      <c r="AY141" s="19" t="s">
        <v>141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19" t="s">
        <v>83</v>
      </c>
      <c r="BK141" s="191">
        <f>ROUND(I141*H141,2)</f>
        <v>0</v>
      </c>
      <c r="BL141" s="19" t="s">
        <v>148</v>
      </c>
      <c r="BM141" s="190" t="s">
        <v>1160</v>
      </c>
    </row>
    <row r="142" s="2" customFormat="1" ht="16.5" customHeight="1">
      <c r="A142" s="38"/>
      <c r="B142" s="178"/>
      <c r="C142" s="179" t="s">
        <v>278</v>
      </c>
      <c r="D142" s="179" t="s">
        <v>143</v>
      </c>
      <c r="E142" s="180" t="s">
        <v>1161</v>
      </c>
      <c r="F142" s="181" t="s">
        <v>1162</v>
      </c>
      <c r="G142" s="182" t="s">
        <v>161</v>
      </c>
      <c r="H142" s="183">
        <v>4.5499999999999998</v>
      </c>
      <c r="I142" s="184"/>
      <c r="J142" s="185">
        <f>ROUND(I142*H142,2)</f>
        <v>0</v>
      </c>
      <c r="K142" s="181" t="s">
        <v>147</v>
      </c>
      <c r="L142" s="39"/>
      <c r="M142" s="186" t="s">
        <v>3</v>
      </c>
      <c r="N142" s="187" t="s">
        <v>46</v>
      </c>
      <c r="O142" s="72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0" t="s">
        <v>148</v>
      </c>
      <c r="AT142" s="190" t="s">
        <v>143</v>
      </c>
      <c r="AU142" s="190" t="s">
        <v>85</v>
      </c>
      <c r="AY142" s="19" t="s">
        <v>141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19" t="s">
        <v>83</v>
      </c>
      <c r="BK142" s="191">
        <f>ROUND(I142*H142,2)</f>
        <v>0</v>
      </c>
      <c r="BL142" s="19" t="s">
        <v>148</v>
      </c>
      <c r="BM142" s="190" t="s">
        <v>1163</v>
      </c>
    </row>
    <row r="143" s="13" customFormat="1">
      <c r="A143" s="13"/>
      <c r="B143" s="192"/>
      <c r="C143" s="13"/>
      <c r="D143" s="193" t="s">
        <v>150</v>
      </c>
      <c r="E143" s="194" t="s">
        <v>3</v>
      </c>
      <c r="F143" s="195" t="s">
        <v>1164</v>
      </c>
      <c r="G143" s="13"/>
      <c r="H143" s="194" t="s">
        <v>3</v>
      </c>
      <c r="I143" s="196"/>
      <c r="J143" s="13"/>
      <c r="K143" s="13"/>
      <c r="L143" s="192"/>
      <c r="M143" s="197"/>
      <c r="N143" s="198"/>
      <c r="O143" s="198"/>
      <c r="P143" s="198"/>
      <c r="Q143" s="198"/>
      <c r="R143" s="198"/>
      <c r="S143" s="198"/>
      <c r="T143" s="19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4" t="s">
        <v>150</v>
      </c>
      <c r="AU143" s="194" t="s">
        <v>85</v>
      </c>
      <c r="AV143" s="13" t="s">
        <v>83</v>
      </c>
      <c r="AW143" s="13" t="s">
        <v>35</v>
      </c>
      <c r="AX143" s="13" t="s">
        <v>75</v>
      </c>
      <c r="AY143" s="194" t="s">
        <v>141</v>
      </c>
    </row>
    <row r="144" s="14" customFormat="1">
      <c r="A144" s="14"/>
      <c r="B144" s="200"/>
      <c r="C144" s="14"/>
      <c r="D144" s="193" t="s">
        <v>150</v>
      </c>
      <c r="E144" s="201" t="s">
        <v>3</v>
      </c>
      <c r="F144" s="202" t="s">
        <v>1165</v>
      </c>
      <c r="G144" s="14"/>
      <c r="H144" s="203">
        <v>4.5499999999999998</v>
      </c>
      <c r="I144" s="204"/>
      <c r="J144" s="14"/>
      <c r="K144" s="14"/>
      <c r="L144" s="200"/>
      <c r="M144" s="205"/>
      <c r="N144" s="206"/>
      <c r="O144" s="206"/>
      <c r="P144" s="206"/>
      <c r="Q144" s="206"/>
      <c r="R144" s="206"/>
      <c r="S144" s="206"/>
      <c r="T144" s="20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1" t="s">
        <v>150</v>
      </c>
      <c r="AU144" s="201" t="s">
        <v>85</v>
      </c>
      <c r="AV144" s="14" t="s">
        <v>85</v>
      </c>
      <c r="AW144" s="14" t="s">
        <v>35</v>
      </c>
      <c r="AX144" s="14" t="s">
        <v>75</v>
      </c>
      <c r="AY144" s="201" t="s">
        <v>141</v>
      </c>
    </row>
    <row r="145" s="15" customFormat="1">
      <c r="A145" s="15"/>
      <c r="B145" s="208"/>
      <c r="C145" s="15"/>
      <c r="D145" s="193" t="s">
        <v>150</v>
      </c>
      <c r="E145" s="209" t="s">
        <v>3</v>
      </c>
      <c r="F145" s="210" t="s">
        <v>153</v>
      </c>
      <c r="G145" s="15"/>
      <c r="H145" s="211">
        <v>4.5499999999999998</v>
      </c>
      <c r="I145" s="212"/>
      <c r="J145" s="15"/>
      <c r="K145" s="15"/>
      <c r="L145" s="208"/>
      <c r="M145" s="213"/>
      <c r="N145" s="214"/>
      <c r="O145" s="214"/>
      <c r="P145" s="214"/>
      <c r="Q145" s="214"/>
      <c r="R145" s="214"/>
      <c r="S145" s="214"/>
      <c r="T145" s="2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09" t="s">
        <v>150</v>
      </c>
      <c r="AU145" s="209" t="s">
        <v>85</v>
      </c>
      <c r="AV145" s="15" t="s">
        <v>148</v>
      </c>
      <c r="AW145" s="15" t="s">
        <v>35</v>
      </c>
      <c r="AX145" s="15" t="s">
        <v>83</v>
      </c>
      <c r="AY145" s="209" t="s">
        <v>141</v>
      </c>
    </row>
    <row r="146" s="2" customFormat="1" ht="16.5" customHeight="1">
      <c r="A146" s="38"/>
      <c r="B146" s="178"/>
      <c r="C146" s="179" t="s">
        <v>283</v>
      </c>
      <c r="D146" s="179" t="s">
        <v>143</v>
      </c>
      <c r="E146" s="180" t="s">
        <v>1166</v>
      </c>
      <c r="F146" s="181" t="s">
        <v>1167</v>
      </c>
      <c r="G146" s="182" t="s">
        <v>161</v>
      </c>
      <c r="H146" s="183">
        <v>4.5499999999999998</v>
      </c>
      <c r="I146" s="184"/>
      <c r="J146" s="185">
        <f>ROUND(I146*H146,2)</f>
        <v>0</v>
      </c>
      <c r="K146" s="181" t="s">
        <v>147</v>
      </c>
      <c r="L146" s="39"/>
      <c r="M146" s="186" t="s">
        <v>3</v>
      </c>
      <c r="N146" s="187" t="s">
        <v>46</v>
      </c>
      <c r="O146" s="72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90" t="s">
        <v>148</v>
      </c>
      <c r="AT146" s="190" t="s">
        <v>143</v>
      </c>
      <c r="AU146" s="190" t="s">
        <v>85</v>
      </c>
      <c r="AY146" s="19" t="s">
        <v>141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19" t="s">
        <v>83</v>
      </c>
      <c r="BK146" s="191">
        <f>ROUND(I146*H146,2)</f>
        <v>0</v>
      </c>
      <c r="BL146" s="19" t="s">
        <v>148</v>
      </c>
      <c r="BM146" s="190" t="s">
        <v>1168</v>
      </c>
    </row>
    <row r="147" s="12" customFormat="1" ht="22.8" customHeight="1">
      <c r="A147" s="12"/>
      <c r="B147" s="165"/>
      <c r="C147" s="12"/>
      <c r="D147" s="166" t="s">
        <v>74</v>
      </c>
      <c r="E147" s="176" t="s">
        <v>85</v>
      </c>
      <c r="F147" s="176" t="s">
        <v>218</v>
      </c>
      <c r="G147" s="12"/>
      <c r="H147" s="12"/>
      <c r="I147" s="168"/>
      <c r="J147" s="177">
        <f>BK147</f>
        <v>0</v>
      </c>
      <c r="K147" s="12"/>
      <c r="L147" s="165"/>
      <c r="M147" s="170"/>
      <c r="N147" s="171"/>
      <c r="O147" s="171"/>
      <c r="P147" s="172">
        <f>SUM(P148:P151)</f>
        <v>0</v>
      </c>
      <c r="Q147" s="171"/>
      <c r="R147" s="172">
        <f>SUM(R148:R151)</f>
        <v>1.3538039999999998</v>
      </c>
      <c r="S147" s="171"/>
      <c r="T147" s="173">
        <f>SUM(T148:T151)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6" t="s">
        <v>83</v>
      </c>
      <c r="AT147" s="174" t="s">
        <v>74</v>
      </c>
      <c r="AU147" s="174" t="s">
        <v>83</v>
      </c>
      <c r="AY147" s="166" t="s">
        <v>141</v>
      </c>
      <c r="BK147" s="175">
        <f>SUM(BK148:BK151)</f>
        <v>0</v>
      </c>
    </row>
    <row r="148" s="2" customFormat="1" ht="16.5" customHeight="1">
      <c r="A148" s="38"/>
      <c r="B148" s="178"/>
      <c r="C148" s="179" t="s">
        <v>287</v>
      </c>
      <c r="D148" s="179" t="s">
        <v>143</v>
      </c>
      <c r="E148" s="180" t="s">
        <v>1169</v>
      </c>
      <c r="F148" s="181" t="s">
        <v>1170</v>
      </c>
      <c r="G148" s="182" t="s">
        <v>161</v>
      </c>
      <c r="H148" s="183">
        <v>0.59999999999999998</v>
      </c>
      <c r="I148" s="184"/>
      <c r="J148" s="185">
        <f>ROUND(I148*H148,2)</f>
        <v>0</v>
      </c>
      <c r="K148" s="181" t="s">
        <v>147</v>
      </c>
      <c r="L148" s="39"/>
      <c r="M148" s="186" t="s">
        <v>3</v>
      </c>
      <c r="N148" s="187" t="s">
        <v>46</v>
      </c>
      <c r="O148" s="72"/>
      <c r="P148" s="188">
        <f>O148*H148</f>
        <v>0</v>
      </c>
      <c r="Q148" s="188">
        <v>2.2563399999999998</v>
      </c>
      <c r="R148" s="188">
        <f>Q148*H148</f>
        <v>1.3538039999999998</v>
      </c>
      <c r="S148" s="188">
        <v>0</v>
      </c>
      <c r="T148" s="18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90" t="s">
        <v>148</v>
      </c>
      <c r="AT148" s="190" t="s">
        <v>143</v>
      </c>
      <c r="AU148" s="190" t="s">
        <v>85</v>
      </c>
      <c r="AY148" s="19" t="s">
        <v>141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19" t="s">
        <v>83</v>
      </c>
      <c r="BK148" s="191">
        <f>ROUND(I148*H148,2)</f>
        <v>0</v>
      </c>
      <c r="BL148" s="19" t="s">
        <v>148</v>
      </c>
      <c r="BM148" s="190" t="s">
        <v>1171</v>
      </c>
    </row>
    <row r="149" s="13" customFormat="1">
      <c r="A149" s="13"/>
      <c r="B149" s="192"/>
      <c r="C149" s="13"/>
      <c r="D149" s="193" t="s">
        <v>150</v>
      </c>
      <c r="E149" s="194" t="s">
        <v>3</v>
      </c>
      <c r="F149" s="195" t="s">
        <v>1172</v>
      </c>
      <c r="G149" s="13"/>
      <c r="H149" s="194" t="s">
        <v>3</v>
      </c>
      <c r="I149" s="196"/>
      <c r="J149" s="13"/>
      <c r="K149" s="13"/>
      <c r="L149" s="192"/>
      <c r="M149" s="197"/>
      <c r="N149" s="198"/>
      <c r="O149" s="198"/>
      <c r="P149" s="198"/>
      <c r="Q149" s="198"/>
      <c r="R149" s="198"/>
      <c r="S149" s="198"/>
      <c r="T149" s="19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4" t="s">
        <v>150</v>
      </c>
      <c r="AU149" s="194" t="s">
        <v>85</v>
      </c>
      <c r="AV149" s="13" t="s">
        <v>83</v>
      </c>
      <c r="AW149" s="13" t="s">
        <v>35</v>
      </c>
      <c r="AX149" s="13" t="s">
        <v>75</v>
      </c>
      <c r="AY149" s="194" t="s">
        <v>141</v>
      </c>
    </row>
    <row r="150" s="14" customFormat="1">
      <c r="A150" s="14"/>
      <c r="B150" s="200"/>
      <c r="C150" s="14"/>
      <c r="D150" s="193" t="s">
        <v>150</v>
      </c>
      <c r="E150" s="201" t="s">
        <v>3</v>
      </c>
      <c r="F150" s="202" t="s">
        <v>1075</v>
      </c>
      <c r="G150" s="14"/>
      <c r="H150" s="203">
        <v>0.59999999999999998</v>
      </c>
      <c r="I150" s="204"/>
      <c r="J150" s="14"/>
      <c r="K150" s="14"/>
      <c r="L150" s="200"/>
      <c r="M150" s="205"/>
      <c r="N150" s="206"/>
      <c r="O150" s="206"/>
      <c r="P150" s="206"/>
      <c r="Q150" s="206"/>
      <c r="R150" s="206"/>
      <c r="S150" s="206"/>
      <c r="T150" s="20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01" t="s">
        <v>150</v>
      </c>
      <c r="AU150" s="201" t="s">
        <v>85</v>
      </c>
      <c r="AV150" s="14" t="s">
        <v>85</v>
      </c>
      <c r="AW150" s="14" t="s">
        <v>35</v>
      </c>
      <c r="AX150" s="14" t="s">
        <v>75</v>
      </c>
      <c r="AY150" s="201" t="s">
        <v>141</v>
      </c>
    </row>
    <row r="151" s="15" customFormat="1">
      <c r="A151" s="15"/>
      <c r="B151" s="208"/>
      <c r="C151" s="15"/>
      <c r="D151" s="193" t="s">
        <v>150</v>
      </c>
      <c r="E151" s="209" t="s">
        <v>3</v>
      </c>
      <c r="F151" s="210" t="s">
        <v>153</v>
      </c>
      <c r="G151" s="15"/>
      <c r="H151" s="211">
        <v>0.59999999999999998</v>
      </c>
      <c r="I151" s="212"/>
      <c r="J151" s="15"/>
      <c r="K151" s="15"/>
      <c r="L151" s="208"/>
      <c r="M151" s="213"/>
      <c r="N151" s="214"/>
      <c r="O151" s="214"/>
      <c r="P151" s="214"/>
      <c r="Q151" s="214"/>
      <c r="R151" s="214"/>
      <c r="S151" s="214"/>
      <c r="T151" s="2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09" t="s">
        <v>150</v>
      </c>
      <c r="AU151" s="209" t="s">
        <v>85</v>
      </c>
      <c r="AV151" s="15" t="s">
        <v>148</v>
      </c>
      <c r="AW151" s="15" t="s">
        <v>35</v>
      </c>
      <c r="AX151" s="15" t="s">
        <v>83</v>
      </c>
      <c r="AY151" s="209" t="s">
        <v>141</v>
      </c>
    </row>
    <row r="152" s="12" customFormat="1" ht="22.8" customHeight="1">
      <c r="A152" s="12"/>
      <c r="B152" s="165"/>
      <c r="C152" s="12"/>
      <c r="D152" s="166" t="s">
        <v>74</v>
      </c>
      <c r="E152" s="176" t="s">
        <v>188</v>
      </c>
      <c r="F152" s="176" t="s">
        <v>694</v>
      </c>
      <c r="G152" s="12"/>
      <c r="H152" s="12"/>
      <c r="I152" s="168"/>
      <c r="J152" s="177">
        <f>BK152</f>
        <v>0</v>
      </c>
      <c r="K152" s="12"/>
      <c r="L152" s="165"/>
      <c r="M152" s="170"/>
      <c r="N152" s="171"/>
      <c r="O152" s="171"/>
      <c r="P152" s="172">
        <f>SUM(P153:P157)</f>
        <v>0</v>
      </c>
      <c r="Q152" s="171"/>
      <c r="R152" s="172">
        <f>SUM(R153:R157)</f>
        <v>0.086620000000000003</v>
      </c>
      <c r="S152" s="171"/>
      <c r="T152" s="173">
        <f>SUM(T153:T157)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6" t="s">
        <v>83</v>
      </c>
      <c r="AT152" s="174" t="s">
        <v>74</v>
      </c>
      <c r="AU152" s="174" t="s">
        <v>83</v>
      </c>
      <c r="AY152" s="166" t="s">
        <v>141</v>
      </c>
      <c r="BK152" s="175">
        <f>SUM(BK153:BK157)</f>
        <v>0</v>
      </c>
    </row>
    <row r="153" s="2" customFormat="1" ht="16.5" customHeight="1">
      <c r="A153" s="38"/>
      <c r="B153" s="178"/>
      <c r="C153" s="179" t="s">
        <v>291</v>
      </c>
      <c r="D153" s="179" t="s">
        <v>143</v>
      </c>
      <c r="E153" s="180" t="s">
        <v>1173</v>
      </c>
      <c r="F153" s="181" t="s">
        <v>1174</v>
      </c>
      <c r="G153" s="182" t="s">
        <v>1175</v>
      </c>
      <c r="H153" s="183">
        <v>71</v>
      </c>
      <c r="I153" s="184"/>
      <c r="J153" s="185">
        <f>ROUND(I153*H153,2)</f>
        <v>0</v>
      </c>
      <c r="K153" s="181" t="s">
        <v>3</v>
      </c>
      <c r="L153" s="39"/>
      <c r="M153" s="186" t="s">
        <v>3</v>
      </c>
      <c r="N153" s="187" t="s">
        <v>46</v>
      </c>
      <c r="O153" s="72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90" t="s">
        <v>148</v>
      </c>
      <c r="AT153" s="190" t="s">
        <v>143</v>
      </c>
      <c r="AU153" s="190" t="s">
        <v>85</v>
      </c>
      <c r="AY153" s="19" t="s">
        <v>141</v>
      </c>
      <c r="BE153" s="191">
        <f>IF(N153="základní",J153,0)</f>
        <v>0</v>
      </c>
      <c r="BF153" s="191">
        <f>IF(N153="snížená",J153,0)</f>
        <v>0</v>
      </c>
      <c r="BG153" s="191">
        <f>IF(N153="zákl. přenesená",J153,0)</f>
        <v>0</v>
      </c>
      <c r="BH153" s="191">
        <f>IF(N153="sníž. přenesená",J153,0)</f>
        <v>0</v>
      </c>
      <c r="BI153" s="191">
        <f>IF(N153="nulová",J153,0)</f>
        <v>0</v>
      </c>
      <c r="BJ153" s="19" t="s">
        <v>83</v>
      </c>
      <c r="BK153" s="191">
        <f>ROUND(I153*H153,2)</f>
        <v>0</v>
      </c>
      <c r="BL153" s="19" t="s">
        <v>148</v>
      </c>
      <c r="BM153" s="190" t="s">
        <v>1176</v>
      </c>
    </row>
    <row r="154" s="2" customFormat="1">
      <c r="A154" s="38"/>
      <c r="B154" s="39"/>
      <c r="C154" s="38"/>
      <c r="D154" s="193" t="s">
        <v>166</v>
      </c>
      <c r="E154" s="38"/>
      <c r="F154" s="216" t="s">
        <v>1177</v>
      </c>
      <c r="G154" s="38"/>
      <c r="H154" s="38"/>
      <c r="I154" s="118"/>
      <c r="J154" s="38"/>
      <c r="K154" s="38"/>
      <c r="L154" s="39"/>
      <c r="M154" s="217"/>
      <c r="N154" s="218"/>
      <c r="O154" s="72"/>
      <c r="P154" s="72"/>
      <c r="Q154" s="72"/>
      <c r="R154" s="72"/>
      <c r="S154" s="72"/>
      <c r="T154" s="73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9" t="s">
        <v>166</v>
      </c>
      <c r="AU154" s="19" t="s">
        <v>85</v>
      </c>
    </row>
    <row r="155" s="2" customFormat="1" ht="16.5" customHeight="1">
      <c r="A155" s="38"/>
      <c r="B155" s="178"/>
      <c r="C155" s="219" t="s">
        <v>295</v>
      </c>
      <c r="D155" s="219" t="s">
        <v>266</v>
      </c>
      <c r="E155" s="220" t="s">
        <v>1178</v>
      </c>
      <c r="F155" s="221" t="s">
        <v>1179</v>
      </c>
      <c r="G155" s="222" t="s">
        <v>156</v>
      </c>
      <c r="H155" s="223">
        <v>142</v>
      </c>
      <c r="I155" s="224"/>
      <c r="J155" s="225">
        <f>ROUND(I155*H155,2)</f>
        <v>0</v>
      </c>
      <c r="K155" s="221" t="s">
        <v>147</v>
      </c>
      <c r="L155" s="226"/>
      <c r="M155" s="227" t="s">
        <v>3</v>
      </c>
      <c r="N155" s="228" t="s">
        <v>46</v>
      </c>
      <c r="O155" s="72"/>
      <c r="P155" s="188">
        <f>O155*H155</f>
        <v>0</v>
      </c>
      <c r="Q155" s="188">
        <v>0.00032000000000000003</v>
      </c>
      <c r="R155" s="188">
        <f>Q155*H155</f>
        <v>0.045440000000000001</v>
      </c>
      <c r="S155" s="188">
        <v>0</v>
      </c>
      <c r="T155" s="18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0" t="s">
        <v>188</v>
      </c>
      <c r="AT155" s="190" t="s">
        <v>266</v>
      </c>
      <c r="AU155" s="190" t="s">
        <v>85</v>
      </c>
      <c r="AY155" s="19" t="s">
        <v>141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19" t="s">
        <v>83</v>
      </c>
      <c r="BK155" s="191">
        <f>ROUND(I155*H155,2)</f>
        <v>0</v>
      </c>
      <c r="BL155" s="19" t="s">
        <v>148</v>
      </c>
      <c r="BM155" s="190" t="s">
        <v>1180</v>
      </c>
    </row>
    <row r="156" s="2" customFormat="1" ht="16.5" customHeight="1">
      <c r="A156" s="38"/>
      <c r="B156" s="178"/>
      <c r="C156" s="219" t="s">
        <v>299</v>
      </c>
      <c r="D156" s="219" t="s">
        <v>266</v>
      </c>
      <c r="E156" s="220" t="s">
        <v>1181</v>
      </c>
      <c r="F156" s="221" t="s">
        <v>1182</v>
      </c>
      <c r="G156" s="222" t="s">
        <v>281</v>
      </c>
      <c r="H156" s="223">
        <v>71</v>
      </c>
      <c r="I156" s="224"/>
      <c r="J156" s="225">
        <f>ROUND(I156*H156,2)</f>
        <v>0</v>
      </c>
      <c r="K156" s="221" t="s">
        <v>3</v>
      </c>
      <c r="L156" s="226"/>
      <c r="M156" s="227" t="s">
        <v>3</v>
      </c>
      <c r="N156" s="228" t="s">
        <v>46</v>
      </c>
      <c r="O156" s="72"/>
      <c r="P156" s="188">
        <f>O156*H156</f>
        <v>0</v>
      </c>
      <c r="Q156" s="188">
        <v>0.00029</v>
      </c>
      <c r="R156" s="188">
        <f>Q156*H156</f>
        <v>0.020590000000000001</v>
      </c>
      <c r="S156" s="188">
        <v>0</v>
      </c>
      <c r="T156" s="18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90" t="s">
        <v>188</v>
      </c>
      <c r="AT156" s="190" t="s">
        <v>266</v>
      </c>
      <c r="AU156" s="190" t="s">
        <v>85</v>
      </c>
      <c r="AY156" s="19" t="s">
        <v>141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19" t="s">
        <v>83</v>
      </c>
      <c r="BK156" s="191">
        <f>ROUND(I156*H156,2)</f>
        <v>0</v>
      </c>
      <c r="BL156" s="19" t="s">
        <v>148</v>
      </c>
      <c r="BM156" s="190" t="s">
        <v>1183</v>
      </c>
    </row>
    <row r="157" s="2" customFormat="1" ht="16.5" customHeight="1">
      <c r="A157" s="38"/>
      <c r="B157" s="178"/>
      <c r="C157" s="219" t="s">
        <v>303</v>
      </c>
      <c r="D157" s="219" t="s">
        <v>266</v>
      </c>
      <c r="E157" s="220" t="s">
        <v>1184</v>
      </c>
      <c r="F157" s="221" t="s">
        <v>1185</v>
      </c>
      <c r="G157" s="222" t="s">
        <v>281</v>
      </c>
      <c r="H157" s="223">
        <v>71</v>
      </c>
      <c r="I157" s="224"/>
      <c r="J157" s="225">
        <f>ROUND(I157*H157,2)</f>
        <v>0</v>
      </c>
      <c r="K157" s="221" t="s">
        <v>3</v>
      </c>
      <c r="L157" s="226"/>
      <c r="M157" s="227" t="s">
        <v>3</v>
      </c>
      <c r="N157" s="228" t="s">
        <v>46</v>
      </c>
      <c r="O157" s="72"/>
      <c r="P157" s="188">
        <f>O157*H157</f>
        <v>0</v>
      </c>
      <c r="Q157" s="188">
        <v>0.00029</v>
      </c>
      <c r="R157" s="188">
        <f>Q157*H157</f>
        <v>0.020590000000000001</v>
      </c>
      <c r="S157" s="188">
        <v>0</v>
      </c>
      <c r="T157" s="18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0" t="s">
        <v>188</v>
      </c>
      <c r="AT157" s="190" t="s">
        <v>266</v>
      </c>
      <c r="AU157" s="190" t="s">
        <v>85</v>
      </c>
      <c r="AY157" s="19" t="s">
        <v>141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9" t="s">
        <v>83</v>
      </c>
      <c r="BK157" s="191">
        <f>ROUND(I157*H157,2)</f>
        <v>0</v>
      </c>
      <c r="BL157" s="19" t="s">
        <v>148</v>
      </c>
      <c r="BM157" s="190" t="s">
        <v>1186</v>
      </c>
    </row>
    <row r="158" s="12" customFormat="1" ht="22.8" customHeight="1">
      <c r="A158" s="12"/>
      <c r="B158" s="165"/>
      <c r="C158" s="12"/>
      <c r="D158" s="166" t="s">
        <v>74</v>
      </c>
      <c r="E158" s="176" t="s">
        <v>192</v>
      </c>
      <c r="F158" s="176" t="s">
        <v>277</v>
      </c>
      <c r="G158" s="12"/>
      <c r="H158" s="12"/>
      <c r="I158" s="168"/>
      <c r="J158" s="177">
        <f>BK158</f>
        <v>0</v>
      </c>
      <c r="K158" s="12"/>
      <c r="L158" s="165"/>
      <c r="M158" s="170"/>
      <c r="N158" s="171"/>
      <c r="O158" s="171"/>
      <c r="P158" s="172">
        <f>SUM(P159:P165)</f>
        <v>0</v>
      </c>
      <c r="Q158" s="171"/>
      <c r="R158" s="172">
        <f>SUM(R159:R165)</f>
        <v>6.4741799999999996</v>
      </c>
      <c r="S158" s="171"/>
      <c r="T158" s="173">
        <f>SUM(T159:T165)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6" t="s">
        <v>83</v>
      </c>
      <c r="AT158" s="174" t="s">
        <v>74</v>
      </c>
      <c r="AU158" s="174" t="s">
        <v>83</v>
      </c>
      <c r="AY158" s="166" t="s">
        <v>141</v>
      </c>
      <c r="BK158" s="175">
        <f>SUM(BK159:BK165)</f>
        <v>0</v>
      </c>
    </row>
    <row r="159" s="2" customFormat="1" ht="21.75" customHeight="1">
      <c r="A159" s="38"/>
      <c r="B159" s="178"/>
      <c r="C159" s="179" t="s">
        <v>309</v>
      </c>
      <c r="D159" s="179" t="s">
        <v>143</v>
      </c>
      <c r="E159" s="180" t="s">
        <v>1187</v>
      </c>
      <c r="F159" s="181" t="s">
        <v>1188</v>
      </c>
      <c r="G159" s="182" t="s">
        <v>146</v>
      </c>
      <c r="H159" s="183">
        <v>2250</v>
      </c>
      <c r="I159" s="184"/>
      <c r="J159" s="185">
        <f>ROUND(I159*H159,2)</f>
        <v>0</v>
      </c>
      <c r="K159" s="181" t="s">
        <v>3</v>
      </c>
      <c r="L159" s="39"/>
      <c r="M159" s="186" t="s">
        <v>3</v>
      </c>
      <c r="N159" s="187" t="s">
        <v>46</v>
      </c>
      <c r="O159" s="72"/>
      <c r="P159" s="188">
        <f>O159*H159</f>
        <v>0</v>
      </c>
      <c r="Q159" s="188">
        <v>0.0023999999999999998</v>
      </c>
      <c r="R159" s="188">
        <f>Q159*H159</f>
        <v>5.3999999999999995</v>
      </c>
      <c r="S159" s="188">
        <v>0</v>
      </c>
      <c r="T159" s="18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90" t="s">
        <v>148</v>
      </c>
      <c r="AT159" s="190" t="s">
        <v>143</v>
      </c>
      <c r="AU159" s="190" t="s">
        <v>85</v>
      </c>
      <c r="AY159" s="19" t="s">
        <v>141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19" t="s">
        <v>83</v>
      </c>
      <c r="BK159" s="191">
        <f>ROUND(I159*H159,2)</f>
        <v>0</v>
      </c>
      <c r="BL159" s="19" t="s">
        <v>148</v>
      </c>
      <c r="BM159" s="190" t="s">
        <v>1189</v>
      </c>
    </row>
    <row r="160" s="2" customFormat="1">
      <c r="A160" s="38"/>
      <c r="B160" s="39"/>
      <c r="C160" s="38"/>
      <c r="D160" s="193" t="s">
        <v>166</v>
      </c>
      <c r="E160" s="38"/>
      <c r="F160" s="216" t="s">
        <v>1190</v>
      </c>
      <c r="G160" s="38"/>
      <c r="H160" s="38"/>
      <c r="I160" s="118"/>
      <c r="J160" s="38"/>
      <c r="K160" s="38"/>
      <c r="L160" s="39"/>
      <c r="M160" s="217"/>
      <c r="N160" s="218"/>
      <c r="O160" s="72"/>
      <c r="P160" s="72"/>
      <c r="Q160" s="72"/>
      <c r="R160" s="72"/>
      <c r="S160" s="72"/>
      <c r="T160" s="73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9" t="s">
        <v>166</v>
      </c>
      <c r="AU160" s="19" t="s">
        <v>85</v>
      </c>
    </row>
    <row r="161" s="2" customFormat="1" ht="16.5" customHeight="1">
      <c r="A161" s="38"/>
      <c r="B161" s="178"/>
      <c r="C161" s="179" t="s">
        <v>313</v>
      </c>
      <c r="D161" s="179" t="s">
        <v>143</v>
      </c>
      <c r="E161" s="180" t="s">
        <v>1191</v>
      </c>
      <c r="F161" s="181" t="s">
        <v>1192</v>
      </c>
      <c r="G161" s="182" t="s">
        <v>281</v>
      </c>
      <c r="H161" s="183">
        <v>6</v>
      </c>
      <c r="I161" s="184"/>
      <c r="J161" s="185">
        <f>ROUND(I161*H161,2)</f>
        <v>0</v>
      </c>
      <c r="K161" s="181" t="s">
        <v>147</v>
      </c>
      <c r="L161" s="39"/>
      <c r="M161" s="186" t="s">
        <v>3</v>
      </c>
      <c r="N161" s="187" t="s">
        <v>46</v>
      </c>
      <c r="O161" s="72"/>
      <c r="P161" s="188">
        <f>O161*H161</f>
        <v>0</v>
      </c>
      <c r="Q161" s="188">
        <v>0.072870000000000004</v>
      </c>
      <c r="R161" s="188">
        <f>Q161*H161</f>
        <v>0.43722000000000005</v>
      </c>
      <c r="S161" s="188">
        <v>0</v>
      </c>
      <c r="T161" s="18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0" t="s">
        <v>148</v>
      </c>
      <c r="AT161" s="190" t="s">
        <v>143</v>
      </c>
      <c r="AU161" s="190" t="s">
        <v>85</v>
      </c>
      <c r="AY161" s="19" t="s">
        <v>141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9" t="s">
        <v>83</v>
      </c>
      <c r="BK161" s="191">
        <f>ROUND(I161*H161,2)</f>
        <v>0</v>
      </c>
      <c r="BL161" s="19" t="s">
        <v>148</v>
      </c>
      <c r="BM161" s="190" t="s">
        <v>1193</v>
      </c>
    </row>
    <row r="162" s="2" customFormat="1" ht="16.5" customHeight="1">
      <c r="A162" s="38"/>
      <c r="B162" s="178"/>
      <c r="C162" s="219" t="s">
        <v>317</v>
      </c>
      <c r="D162" s="219" t="s">
        <v>266</v>
      </c>
      <c r="E162" s="220" t="s">
        <v>1194</v>
      </c>
      <c r="F162" s="221" t="s">
        <v>1195</v>
      </c>
      <c r="G162" s="222" t="s">
        <v>281</v>
      </c>
      <c r="H162" s="223">
        <v>6</v>
      </c>
      <c r="I162" s="224"/>
      <c r="J162" s="225">
        <f>ROUND(I162*H162,2)</f>
        <v>0</v>
      </c>
      <c r="K162" s="221" t="s">
        <v>3</v>
      </c>
      <c r="L162" s="226"/>
      <c r="M162" s="227" t="s">
        <v>3</v>
      </c>
      <c r="N162" s="228" t="s">
        <v>46</v>
      </c>
      <c r="O162" s="72"/>
      <c r="P162" s="188">
        <f>O162*H162</f>
        <v>0</v>
      </c>
      <c r="Q162" s="188">
        <v>0.035000000000000003</v>
      </c>
      <c r="R162" s="188">
        <f>Q162*H162</f>
        <v>0.21000000000000002</v>
      </c>
      <c r="S162" s="188">
        <v>0</v>
      </c>
      <c r="T162" s="18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90" t="s">
        <v>188</v>
      </c>
      <c r="AT162" s="190" t="s">
        <v>266</v>
      </c>
      <c r="AU162" s="190" t="s">
        <v>85</v>
      </c>
      <c r="AY162" s="19" t="s">
        <v>141</v>
      </c>
      <c r="BE162" s="191">
        <f>IF(N162="základní",J162,0)</f>
        <v>0</v>
      </c>
      <c r="BF162" s="191">
        <f>IF(N162="snížená",J162,0)</f>
        <v>0</v>
      </c>
      <c r="BG162" s="191">
        <f>IF(N162="zákl. přenesená",J162,0)</f>
        <v>0</v>
      </c>
      <c r="BH162" s="191">
        <f>IF(N162="sníž. přenesená",J162,0)</f>
        <v>0</v>
      </c>
      <c r="BI162" s="191">
        <f>IF(N162="nulová",J162,0)</f>
        <v>0</v>
      </c>
      <c r="BJ162" s="19" t="s">
        <v>83</v>
      </c>
      <c r="BK162" s="191">
        <f>ROUND(I162*H162,2)</f>
        <v>0</v>
      </c>
      <c r="BL162" s="19" t="s">
        <v>148</v>
      </c>
      <c r="BM162" s="190" t="s">
        <v>1196</v>
      </c>
    </row>
    <row r="163" s="2" customFormat="1">
      <c r="A163" s="38"/>
      <c r="B163" s="39"/>
      <c r="C163" s="38"/>
      <c r="D163" s="193" t="s">
        <v>166</v>
      </c>
      <c r="E163" s="38"/>
      <c r="F163" s="216" t="s">
        <v>1197</v>
      </c>
      <c r="G163" s="38"/>
      <c r="H163" s="38"/>
      <c r="I163" s="118"/>
      <c r="J163" s="38"/>
      <c r="K163" s="38"/>
      <c r="L163" s="39"/>
      <c r="M163" s="217"/>
      <c r="N163" s="218"/>
      <c r="O163" s="72"/>
      <c r="P163" s="72"/>
      <c r="Q163" s="72"/>
      <c r="R163" s="72"/>
      <c r="S163" s="72"/>
      <c r="T163" s="73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9" t="s">
        <v>166</v>
      </c>
      <c r="AU163" s="19" t="s">
        <v>85</v>
      </c>
    </row>
    <row r="164" s="2" customFormat="1" ht="16.5" customHeight="1">
      <c r="A164" s="38"/>
      <c r="B164" s="178"/>
      <c r="C164" s="179" t="s">
        <v>323</v>
      </c>
      <c r="D164" s="179" t="s">
        <v>143</v>
      </c>
      <c r="E164" s="180" t="s">
        <v>1198</v>
      </c>
      <c r="F164" s="181" t="s">
        <v>1199</v>
      </c>
      <c r="G164" s="182" t="s">
        <v>281</v>
      </c>
      <c r="H164" s="183">
        <v>6</v>
      </c>
      <c r="I164" s="184"/>
      <c r="J164" s="185">
        <f>ROUND(I164*H164,2)</f>
        <v>0</v>
      </c>
      <c r="K164" s="181" t="s">
        <v>147</v>
      </c>
      <c r="L164" s="39"/>
      <c r="M164" s="186" t="s">
        <v>3</v>
      </c>
      <c r="N164" s="187" t="s">
        <v>46</v>
      </c>
      <c r="O164" s="72"/>
      <c r="P164" s="188">
        <f>O164*H164</f>
        <v>0</v>
      </c>
      <c r="Q164" s="188">
        <v>0.00116</v>
      </c>
      <c r="R164" s="188">
        <f>Q164*H164</f>
        <v>0.00696</v>
      </c>
      <c r="S164" s="188">
        <v>0</v>
      </c>
      <c r="T164" s="18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90" t="s">
        <v>148</v>
      </c>
      <c r="AT164" s="190" t="s">
        <v>143</v>
      </c>
      <c r="AU164" s="190" t="s">
        <v>85</v>
      </c>
      <c r="AY164" s="19" t="s">
        <v>141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19" t="s">
        <v>83</v>
      </c>
      <c r="BK164" s="191">
        <f>ROUND(I164*H164,2)</f>
        <v>0</v>
      </c>
      <c r="BL164" s="19" t="s">
        <v>148</v>
      </c>
      <c r="BM164" s="190" t="s">
        <v>1200</v>
      </c>
    </row>
    <row r="165" s="2" customFormat="1" ht="16.5" customHeight="1">
      <c r="A165" s="38"/>
      <c r="B165" s="178"/>
      <c r="C165" s="219" t="s">
        <v>327</v>
      </c>
      <c r="D165" s="219" t="s">
        <v>266</v>
      </c>
      <c r="E165" s="220" t="s">
        <v>1201</v>
      </c>
      <c r="F165" s="221" t="s">
        <v>1202</v>
      </c>
      <c r="G165" s="222" t="s">
        <v>281</v>
      </c>
      <c r="H165" s="223">
        <v>6</v>
      </c>
      <c r="I165" s="224"/>
      <c r="J165" s="225">
        <f>ROUND(I165*H165,2)</f>
        <v>0</v>
      </c>
      <c r="K165" s="221" t="s">
        <v>147</v>
      </c>
      <c r="L165" s="226"/>
      <c r="M165" s="227" t="s">
        <v>3</v>
      </c>
      <c r="N165" s="228" t="s">
        <v>46</v>
      </c>
      <c r="O165" s="72"/>
      <c r="P165" s="188">
        <f>O165*H165</f>
        <v>0</v>
      </c>
      <c r="Q165" s="188">
        <v>0.070000000000000007</v>
      </c>
      <c r="R165" s="188">
        <f>Q165*H165</f>
        <v>0.42000000000000004</v>
      </c>
      <c r="S165" s="188">
        <v>0</v>
      </c>
      <c r="T165" s="18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0" t="s">
        <v>188</v>
      </c>
      <c r="AT165" s="190" t="s">
        <v>266</v>
      </c>
      <c r="AU165" s="190" t="s">
        <v>85</v>
      </c>
      <c r="AY165" s="19" t="s">
        <v>141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9" t="s">
        <v>83</v>
      </c>
      <c r="BK165" s="191">
        <f>ROUND(I165*H165,2)</f>
        <v>0</v>
      </c>
      <c r="BL165" s="19" t="s">
        <v>148</v>
      </c>
      <c r="BM165" s="190" t="s">
        <v>1203</v>
      </c>
    </row>
    <row r="166" s="12" customFormat="1" ht="22.8" customHeight="1">
      <c r="A166" s="12"/>
      <c r="B166" s="165"/>
      <c r="C166" s="12"/>
      <c r="D166" s="166" t="s">
        <v>74</v>
      </c>
      <c r="E166" s="176" t="s">
        <v>343</v>
      </c>
      <c r="F166" s="176" t="s">
        <v>344</v>
      </c>
      <c r="G166" s="12"/>
      <c r="H166" s="12"/>
      <c r="I166" s="168"/>
      <c r="J166" s="177">
        <f>BK166</f>
        <v>0</v>
      </c>
      <c r="K166" s="12"/>
      <c r="L166" s="165"/>
      <c r="M166" s="170"/>
      <c r="N166" s="171"/>
      <c r="O166" s="171"/>
      <c r="P166" s="172">
        <f>SUM(P167:P168)</f>
        <v>0</v>
      </c>
      <c r="Q166" s="171"/>
      <c r="R166" s="172">
        <f>SUM(R167:R168)</f>
        <v>0</v>
      </c>
      <c r="S166" s="171"/>
      <c r="T166" s="173">
        <f>SUM(T167:T168)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6" t="s">
        <v>83</v>
      </c>
      <c r="AT166" s="174" t="s">
        <v>74</v>
      </c>
      <c r="AU166" s="174" t="s">
        <v>83</v>
      </c>
      <c r="AY166" s="166" t="s">
        <v>141</v>
      </c>
      <c r="BK166" s="175">
        <f>SUM(BK167:BK168)</f>
        <v>0</v>
      </c>
    </row>
    <row r="167" s="2" customFormat="1" ht="21.75" customHeight="1">
      <c r="A167" s="38"/>
      <c r="B167" s="178"/>
      <c r="C167" s="179" t="s">
        <v>331</v>
      </c>
      <c r="D167" s="179" t="s">
        <v>143</v>
      </c>
      <c r="E167" s="180" t="s">
        <v>1204</v>
      </c>
      <c r="F167" s="181" t="s">
        <v>1205</v>
      </c>
      <c r="G167" s="182" t="s">
        <v>203</v>
      </c>
      <c r="H167" s="183">
        <v>0.29999999999999999</v>
      </c>
      <c r="I167" s="184"/>
      <c r="J167" s="185">
        <f>ROUND(I167*H167,2)</f>
        <v>0</v>
      </c>
      <c r="K167" s="181" t="s">
        <v>147</v>
      </c>
      <c r="L167" s="39"/>
      <c r="M167" s="186" t="s">
        <v>3</v>
      </c>
      <c r="N167" s="187" t="s">
        <v>46</v>
      </c>
      <c r="O167" s="72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0" t="s">
        <v>148</v>
      </c>
      <c r="AT167" s="190" t="s">
        <v>143</v>
      </c>
      <c r="AU167" s="190" t="s">
        <v>85</v>
      </c>
      <c r="AY167" s="19" t="s">
        <v>141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9" t="s">
        <v>83</v>
      </c>
      <c r="BK167" s="191">
        <f>ROUND(I167*H167,2)</f>
        <v>0</v>
      </c>
      <c r="BL167" s="19" t="s">
        <v>148</v>
      </c>
      <c r="BM167" s="190" t="s">
        <v>1206</v>
      </c>
    </row>
    <row r="168" s="2" customFormat="1" ht="16.5" customHeight="1">
      <c r="A168" s="38"/>
      <c r="B168" s="178"/>
      <c r="C168" s="179" t="s">
        <v>335</v>
      </c>
      <c r="D168" s="179" t="s">
        <v>143</v>
      </c>
      <c r="E168" s="180" t="s">
        <v>865</v>
      </c>
      <c r="F168" s="181" t="s">
        <v>866</v>
      </c>
      <c r="G168" s="182" t="s">
        <v>203</v>
      </c>
      <c r="H168" s="183">
        <v>248.82900000000001</v>
      </c>
      <c r="I168" s="184"/>
      <c r="J168" s="185">
        <f>ROUND(I168*H168,2)</f>
        <v>0</v>
      </c>
      <c r="K168" s="181" t="s">
        <v>147</v>
      </c>
      <c r="L168" s="39"/>
      <c r="M168" s="233" t="s">
        <v>3</v>
      </c>
      <c r="N168" s="234" t="s">
        <v>46</v>
      </c>
      <c r="O168" s="231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90" t="s">
        <v>148</v>
      </c>
      <c r="AT168" s="190" t="s">
        <v>143</v>
      </c>
      <c r="AU168" s="190" t="s">
        <v>85</v>
      </c>
      <c r="AY168" s="19" t="s">
        <v>141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19" t="s">
        <v>83</v>
      </c>
      <c r="BK168" s="191">
        <f>ROUND(I168*H168,2)</f>
        <v>0</v>
      </c>
      <c r="BL168" s="19" t="s">
        <v>148</v>
      </c>
      <c r="BM168" s="190" t="s">
        <v>1207</v>
      </c>
    </row>
    <row r="169" s="2" customFormat="1" ht="6.96" customHeight="1">
      <c r="A169" s="38"/>
      <c r="B169" s="55"/>
      <c r="C169" s="56"/>
      <c r="D169" s="56"/>
      <c r="E169" s="56"/>
      <c r="F169" s="56"/>
      <c r="G169" s="56"/>
      <c r="H169" s="56"/>
      <c r="I169" s="138"/>
      <c r="J169" s="56"/>
      <c r="K169" s="56"/>
      <c r="L169" s="39"/>
      <c r="M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</row>
  </sheetData>
  <autoFilter ref="C84:K16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5"/>
      <c r="J3" s="21"/>
      <c r="K3" s="21"/>
      <c r="L3" s="22"/>
      <c r="AT3" s="19" t="s">
        <v>85</v>
      </c>
    </row>
    <row r="4" s="1" customFormat="1" ht="24.96" customHeight="1">
      <c r="B4" s="22"/>
      <c r="D4" s="23" t="s">
        <v>106</v>
      </c>
      <c r="I4" s="114"/>
      <c r="L4" s="22"/>
      <c r="M4" s="116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7" t="str">
        <f>'Rekapitulace stavby'!K6</f>
        <v>Parkoviště P+R Na Podole, Beroun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107</v>
      </c>
      <c r="E8" s="38"/>
      <c r="F8" s="38"/>
      <c r="G8" s="38"/>
      <c r="H8" s="38"/>
      <c r="I8" s="118"/>
      <c r="J8" s="38"/>
      <c r="K8" s="38"/>
      <c r="L8" s="11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1208</v>
      </c>
      <c r="F9" s="38"/>
      <c r="G9" s="38"/>
      <c r="H9" s="38"/>
      <c r="I9" s="118"/>
      <c r="J9" s="38"/>
      <c r="K9" s="38"/>
      <c r="L9" s="11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8"/>
      <c r="J10" s="38"/>
      <c r="K10" s="38"/>
      <c r="L10" s="1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0" t="s">
        <v>20</v>
      </c>
      <c r="J11" s="27" t="s">
        <v>3</v>
      </c>
      <c r="K11" s="38"/>
      <c r="L11" s="11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0" t="s">
        <v>23</v>
      </c>
      <c r="J12" s="64" t="str">
        <f>'Rekapitulace stavby'!AN8</f>
        <v>10. 7. 2019</v>
      </c>
      <c r="K12" s="38"/>
      <c r="L12" s="11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8"/>
      <c r="J13" s="38"/>
      <c r="K13" s="38"/>
      <c r="L13" s="11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0" t="s">
        <v>26</v>
      </c>
      <c r="J14" s="27" t="s">
        <v>27</v>
      </c>
      <c r="K14" s="38"/>
      <c r="L14" s="11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120" t="s">
        <v>29</v>
      </c>
      <c r="J15" s="27" t="s">
        <v>3</v>
      </c>
      <c r="K15" s="38"/>
      <c r="L15" s="11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8"/>
      <c r="J16" s="38"/>
      <c r="K16" s="38"/>
      <c r="L16" s="11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120" t="s">
        <v>26</v>
      </c>
      <c r="J17" s="33" t="str">
        <f>'Rekapitulace stavby'!AN13</f>
        <v>Vyplň údaj</v>
      </c>
      <c r="K17" s="38"/>
      <c r="L17" s="11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0" t="s">
        <v>29</v>
      </c>
      <c r="J18" s="33" t="str">
        <f>'Rekapitulace stavby'!AN14</f>
        <v>Vyplň údaj</v>
      </c>
      <c r="K18" s="38"/>
      <c r="L18" s="11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8"/>
      <c r="J19" s="38"/>
      <c r="K19" s="38"/>
      <c r="L19" s="1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120" t="s">
        <v>26</v>
      </c>
      <c r="J20" s="27" t="s">
        <v>33</v>
      </c>
      <c r="K20" s="38"/>
      <c r="L20" s="11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34</v>
      </c>
      <c r="F21" s="38"/>
      <c r="G21" s="38"/>
      <c r="H21" s="38"/>
      <c r="I21" s="120" t="s">
        <v>29</v>
      </c>
      <c r="J21" s="27" t="s">
        <v>3</v>
      </c>
      <c r="K21" s="38"/>
      <c r="L21" s="11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8"/>
      <c r="J22" s="38"/>
      <c r="K22" s="38"/>
      <c r="L22" s="11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36</v>
      </c>
      <c r="E23" s="38"/>
      <c r="F23" s="38"/>
      <c r="G23" s="38"/>
      <c r="H23" s="38"/>
      <c r="I23" s="120" t="s">
        <v>26</v>
      </c>
      <c r="J23" s="27" t="s">
        <v>37</v>
      </c>
      <c r="K23" s="38"/>
      <c r="L23" s="11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38</v>
      </c>
      <c r="F24" s="38"/>
      <c r="G24" s="38"/>
      <c r="H24" s="38"/>
      <c r="I24" s="120" t="s">
        <v>29</v>
      </c>
      <c r="J24" s="27" t="s">
        <v>3</v>
      </c>
      <c r="K24" s="38"/>
      <c r="L24" s="11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8"/>
      <c r="J25" s="38"/>
      <c r="K25" s="38"/>
      <c r="L25" s="11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39</v>
      </c>
      <c r="E26" s="38"/>
      <c r="F26" s="38"/>
      <c r="G26" s="38"/>
      <c r="H26" s="38"/>
      <c r="I26" s="118"/>
      <c r="J26" s="38"/>
      <c r="K26" s="38"/>
      <c r="L26" s="11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21"/>
      <c r="B27" s="122"/>
      <c r="C27" s="121"/>
      <c r="D27" s="121"/>
      <c r="E27" s="36" t="s">
        <v>109</v>
      </c>
      <c r="F27" s="36"/>
      <c r="G27" s="36"/>
      <c r="H27" s="36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8"/>
      <c r="J28" s="38"/>
      <c r="K28" s="38"/>
      <c r="L28" s="11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5"/>
      <c r="J29" s="84"/>
      <c r="K29" s="84"/>
      <c r="L29" s="11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6" t="s">
        <v>41</v>
      </c>
      <c r="E30" s="38"/>
      <c r="F30" s="38"/>
      <c r="G30" s="38"/>
      <c r="H30" s="38"/>
      <c r="I30" s="118"/>
      <c r="J30" s="90">
        <f>ROUND(J84, 2)</f>
        <v>0</v>
      </c>
      <c r="K30" s="38"/>
      <c r="L30" s="11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5"/>
      <c r="J31" s="84"/>
      <c r="K31" s="84"/>
      <c r="L31" s="11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43</v>
      </c>
      <c r="G32" s="38"/>
      <c r="H32" s="38"/>
      <c r="I32" s="127" t="s">
        <v>42</v>
      </c>
      <c r="J32" s="43" t="s">
        <v>44</v>
      </c>
      <c r="K32" s="38"/>
      <c r="L32" s="11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8" t="s">
        <v>45</v>
      </c>
      <c r="E33" s="32" t="s">
        <v>46</v>
      </c>
      <c r="F33" s="129">
        <f>ROUND((SUM(BE84:BE100)),  2)</f>
        <v>0</v>
      </c>
      <c r="G33" s="38"/>
      <c r="H33" s="38"/>
      <c r="I33" s="130">
        <v>0.20999999999999999</v>
      </c>
      <c r="J33" s="129">
        <f>ROUND(((SUM(BE84:BE100))*I33),  2)</f>
        <v>0</v>
      </c>
      <c r="K33" s="38"/>
      <c r="L33" s="11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47</v>
      </c>
      <c r="F34" s="129">
        <f>ROUND((SUM(BF84:BF100)),  2)</f>
        <v>0</v>
      </c>
      <c r="G34" s="38"/>
      <c r="H34" s="38"/>
      <c r="I34" s="130">
        <v>0.14999999999999999</v>
      </c>
      <c r="J34" s="129">
        <f>ROUND(((SUM(BF84:BF100))*I34),  2)</f>
        <v>0</v>
      </c>
      <c r="K34" s="38"/>
      <c r="L34" s="11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48</v>
      </c>
      <c r="F35" s="129">
        <f>ROUND((SUM(BG84:BG100)),  2)</f>
        <v>0</v>
      </c>
      <c r="G35" s="38"/>
      <c r="H35" s="38"/>
      <c r="I35" s="130">
        <v>0.20999999999999999</v>
      </c>
      <c r="J35" s="129">
        <f>0</f>
        <v>0</v>
      </c>
      <c r="K35" s="38"/>
      <c r="L35" s="11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49</v>
      </c>
      <c r="F36" s="129">
        <f>ROUND((SUM(BH84:BH100)),  2)</f>
        <v>0</v>
      </c>
      <c r="G36" s="38"/>
      <c r="H36" s="38"/>
      <c r="I36" s="130">
        <v>0.14999999999999999</v>
      </c>
      <c r="J36" s="129">
        <f>0</f>
        <v>0</v>
      </c>
      <c r="K36" s="38"/>
      <c r="L36" s="11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50</v>
      </c>
      <c r="F37" s="129">
        <f>ROUND((SUM(BI84:BI100)),  2)</f>
        <v>0</v>
      </c>
      <c r="G37" s="38"/>
      <c r="H37" s="38"/>
      <c r="I37" s="130">
        <v>0</v>
      </c>
      <c r="J37" s="129">
        <f>0</f>
        <v>0</v>
      </c>
      <c r="K37" s="38"/>
      <c r="L37" s="11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8"/>
      <c r="J38" s="38"/>
      <c r="K38" s="38"/>
      <c r="L38" s="11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1"/>
      <c r="D39" s="132" t="s">
        <v>51</v>
      </c>
      <c r="E39" s="76"/>
      <c r="F39" s="76"/>
      <c r="G39" s="133" t="s">
        <v>52</v>
      </c>
      <c r="H39" s="134" t="s">
        <v>53</v>
      </c>
      <c r="I39" s="135"/>
      <c r="J39" s="136">
        <f>SUM(J30:J37)</f>
        <v>0</v>
      </c>
      <c r="K39" s="137"/>
      <c r="L39" s="11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8"/>
      <c r="J40" s="56"/>
      <c r="K40" s="56"/>
      <c r="L40" s="11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39"/>
      <c r="J44" s="58"/>
      <c r="K44" s="58"/>
      <c r="L44" s="11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110</v>
      </c>
      <c r="D45" s="38"/>
      <c r="E45" s="38"/>
      <c r="F45" s="38"/>
      <c r="G45" s="38"/>
      <c r="H45" s="38"/>
      <c r="I45" s="118"/>
      <c r="J45" s="38"/>
      <c r="K45" s="38"/>
      <c r="L45" s="11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8"/>
      <c r="J46" s="38"/>
      <c r="K46" s="38"/>
      <c r="L46" s="11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8"/>
      <c r="J47" s="38"/>
      <c r="K47" s="38"/>
      <c r="L47" s="11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7" t="str">
        <f>E7</f>
        <v>Parkoviště P+R Na Podole, Beroun</v>
      </c>
      <c r="F48" s="32"/>
      <c r="G48" s="32"/>
      <c r="H48" s="32"/>
      <c r="I48" s="118"/>
      <c r="J48" s="38"/>
      <c r="K48" s="38"/>
      <c r="L48" s="11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107</v>
      </c>
      <c r="D49" s="38"/>
      <c r="E49" s="38"/>
      <c r="F49" s="38"/>
      <c r="G49" s="38"/>
      <c r="H49" s="38"/>
      <c r="I49" s="118"/>
      <c r="J49" s="38"/>
      <c r="K49" s="38"/>
      <c r="L49" s="11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VRN - VRN</v>
      </c>
      <c r="F50" s="38"/>
      <c r="G50" s="38"/>
      <c r="H50" s="38"/>
      <c r="I50" s="118"/>
      <c r="J50" s="38"/>
      <c r="K50" s="38"/>
      <c r="L50" s="11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8"/>
      <c r="J51" s="38"/>
      <c r="K51" s="38"/>
      <c r="L51" s="11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Beroun</v>
      </c>
      <c r="G52" s="38"/>
      <c r="H52" s="38"/>
      <c r="I52" s="120" t="s">
        <v>23</v>
      </c>
      <c r="J52" s="64" t="str">
        <f>IF(J12="","",J12)</f>
        <v>10. 7. 2019</v>
      </c>
      <c r="K52" s="38"/>
      <c r="L52" s="11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8"/>
      <c r="J53" s="38"/>
      <c r="K53" s="38"/>
      <c r="L53" s="11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40.05" customHeight="1">
      <c r="A54" s="38"/>
      <c r="B54" s="39"/>
      <c r="C54" s="32" t="s">
        <v>25</v>
      </c>
      <c r="D54" s="38"/>
      <c r="E54" s="38"/>
      <c r="F54" s="27" t="str">
        <f>E15</f>
        <v>Město Beroun, Husovo nám. 68, 266 01 Beroun</v>
      </c>
      <c r="G54" s="38"/>
      <c r="H54" s="38"/>
      <c r="I54" s="120" t="s">
        <v>32</v>
      </c>
      <c r="J54" s="36" t="str">
        <f>E21</f>
        <v>Ing. arch. Martin Jirovský, Ph. D., MBA</v>
      </c>
      <c r="K54" s="38"/>
      <c r="L54" s="1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120" t="s">
        <v>36</v>
      </c>
      <c r="J55" s="36" t="str">
        <f>E24</f>
        <v>Ing. Hana Frčková</v>
      </c>
      <c r="K55" s="38"/>
      <c r="L55" s="11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8"/>
      <c r="J56" s="38"/>
      <c r="K56" s="38"/>
      <c r="L56" s="119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0" t="s">
        <v>111</v>
      </c>
      <c r="D57" s="131"/>
      <c r="E57" s="131"/>
      <c r="F57" s="131"/>
      <c r="G57" s="131"/>
      <c r="H57" s="131"/>
      <c r="I57" s="141"/>
      <c r="J57" s="142" t="s">
        <v>112</v>
      </c>
      <c r="K57" s="131"/>
      <c r="L57" s="119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8"/>
      <c r="J58" s="38"/>
      <c r="K58" s="38"/>
      <c r="L58" s="11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3" t="s">
        <v>73</v>
      </c>
      <c r="D59" s="38"/>
      <c r="E59" s="38"/>
      <c r="F59" s="38"/>
      <c r="G59" s="38"/>
      <c r="H59" s="38"/>
      <c r="I59" s="118"/>
      <c r="J59" s="90">
        <f>J84</f>
        <v>0</v>
      </c>
      <c r="K59" s="38"/>
      <c r="L59" s="11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113</v>
      </c>
    </row>
    <row r="60" s="9" customFormat="1" ht="24.96" customHeight="1">
      <c r="A60" s="9"/>
      <c r="B60" s="144"/>
      <c r="C60" s="9"/>
      <c r="D60" s="145" t="s">
        <v>1209</v>
      </c>
      <c r="E60" s="146"/>
      <c r="F60" s="146"/>
      <c r="G60" s="146"/>
      <c r="H60" s="146"/>
      <c r="I60" s="147"/>
      <c r="J60" s="148">
        <f>J85</f>
        <v>0</v>
      </c>
      <c r="K60" s="9"/>
      <c r="L60" s="14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9"/>
      <c r="C61" s="10"/>
      <c r="D61" s="150" t="s">
        <v>1210</v>
      </c>
      <c r="E61" s="151"/>
      <c r="F61" s="151"/>
      <c r="G61" s="151"/>
      <c r="H61" s="151"/>
      <c r="I61" s="152"/>
      <c r="J61" s="153">
        <f>J86</f>
        <v>0</v>
      </c>
      <c r="K61" s="10"/>
      <c r="L61" s="14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9"/>
      <c r="C62" s="10"/>
      <c r="D62" s="150" t="s">
        <v>1211</v>
      </c>
      <c r="E62" s="151"/>
      <c r="F62" s="151"/>
      <c r="G62" s="151"/>
      <c r="H62" s="151"/>
      <c r="I62" s="152"/>
      <c r="J62" s="153">
        <f>J93</f>
        <v>0</v>
      </c>
      <c r="K62" s="10"/>
      <c r="L62" s="14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9"/>
      <c r="C63" s="10"/>
      <c r="D63" s="150" t="s">
        <v>1212</v>
      </c>
      <c r="E63" s="151"/>
      <c r="F63" s="151"/>
      <c r="G63" s="151"/>
      <c r="H63" s="151"/>
      <c r="I63" s="152"/>
      <c r="J63" s="153">
        <f>J96</f>
        <v>0</v>
      </c>
      <c r="K63" s="10"/>
      <c r="L63" s="14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9"/>
      <c r="C64" s="10"/>
      <c r="D64" s="150" t="s">
        <v>1213</v>
      </c>
      <c r="E64" s="151"/>
      <c r="F64" s="151"/>
      <c r="G64" s="151"/>
      <c r="H64" s="151"/>
      <c r="I64" s="152"/>
      <c r="J64" s="153">
        <f>J99</f>
        <v>0</v>
      </c>
      <c r="K64" s="10"/>
      <c r="L64" s="14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8"/>
      <c r="B65" s="39"/>
      <c r="C65" s="38"/>
      <c r="D65" s="38"/>
      <c r="E65" s="38"/>
      <c r="F65" s="38"/>
      <c r="G65" s="38"/>
      <c r="H65" s="38"/>
      <c r="I65" s="118"/>
      <c r="J65" s="38"/>
      <c r="K65" s="38"/>
      <c r="L65" s="11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5"/>
      <c r="C66" s="56"/>
      <c r="D66" s="56"/>
      <c r="E66" s="56"/>
      <c r="F66" s="56"/>
      <c r="G66" s="56"/>
      <c r="H66" s="56"/>
      <c r="I66" s="138"/>
      <c r="J66" s="56"/>
      <c r="K66" s="56"/>
      <c r="L66" s="119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57"/>
      <c r="C70" s="58"/>
      <c r="D70" s="58"/>
      <c r="E70" s="58"/>
      <c r="F70" s="58"/>
      <c r="G70" s="58"/>
      <c r="H70" s="58"/>
      <c r="I70" s="139"/>
      <c r="J70" s="58"/>
      <c r="K70" s="58"/>
      <c r="L70" s="119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126</v>
      </c>
      <c r="D71" s="38"/>
      <c r="E71" s="38"/>
      <c r="F71" s="38"/>
      <c r="G71" s="38"/>
      <c r="H71" s="38"/>
      <c r="I71" s="118"/>
      <c r="J71" s="38"/>
      <c r="K71" s="38"/>
      <c r="L71" s="11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38"/>
      <c r="D72" s="38"/>
      <c r="E72" s="38"/>
      <c r="F72" s="38"/>
      <c r="G72" s="38"/>
      <c r="H72" s="38"/>
      <c r="I72" s="118"/>
      <c r="J72" s="38"/>
      <c r="K72" s="38"/>
      <c r="L72" s="119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17</v>
      </c>
      <c r="D73" s="38"/>
      <c r="E73" s="38"/>
      <c r="F73" s="38"/>
      <c r="G73" s="38"/>
      <c r="H73" s="38"/>
      <c r="I73" s="118"/>
      <c r="J73" s="38"/>
      <c r="K73" s="38"/>
      <c r="L73" s="11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38"/>
      <c r="D74" s="38"/>
      <c r="E74" s="117" t="str">
        <f>E7</f>
        <v>Parkoviště P+R Na Podole, Beroun</v>
      </c>
      <c r="F74" s="32"/>
      <c r="G74" s="32"/>
      <c r="H74" s="32"/>
      <c r="I74" s="118"/>
      <c r="J74" s="38"/>
      <c r="K74" s="38"/>
      <c r="L74" s="11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107</v>
      </c>
      <c r="D75" s="38"/>
      <c r="E75" s="38"/>
      <c r="F75" s="38"/>
      <c r="G75" s="38"/>
      <c r="H75" s="38"/>
      <c r="I75" s="118"/>
      <c r="J75" s="38"/>
      <c r="K75" s="38"/>
      <c r="L75" s="11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38"/>
      <c r="D76" s="38"/>
      <c r="E76" s="62" t="str">
        <f>E9</f>
        <v>VRN - VRN</v>
      </c>
      <c r="F76" s="38"/>
      <c r="G76" s="38"/>
      <c r="H76" s="38"/>
      <c r="I76" s="118"/>
      <c r="J76" s="38"/>
      <c r="K76" s="38"/>
      <c r="L76" s="11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38"/>
      <c r="D77" s="38"/>
      <c r="E77" s="38"/>
      <c r="F77" s="38"/>
      <c r="G77" s="38"/>
      <c r="H77" s="38"/>
      <c r="I77" s="118"/>
      <c r="J77" s="38"/>
      <c r="K77" s="38"/>
      <c r="L77" s="11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21</v>
      </c>
      <c r="D78" s="38"/>
      <c r="E78" s="38"/>
      <c r="F78" s="27" t="str">
        <f>F12</f>
        <v>Beroun</v>
      </c>
      <c r="G78" s="38"/>
      <c r="H78" s="38"/>
      <c r="I78" s="120" t="s">
        <v>23</v>
      </c>
      <c r="J78" s="64" t="str">
        <f>IF(J12="","",J12)</f>
        <v>10. 7. 2019</v>
      </c>
      <c r="K78" s="38"/>
      <c r="L78" s="11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38"/>
      <c r="D79" s="38"/>
      <c r="E79" s="38"/>
      <c r="F79" s="38"/>
      <c r="G79" s="38"/>
      <c r="H79" s="38"/>
      <c r="I79" s="118"/>
      <c r="J79" s="38"/>
      <c r="K79" s="38"/>
      <c r="L79" s="11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40.05" customHeight="1">
      <c r="A80" s="38"/>
      <c r="B80" s="39"/>
      <c r="C80" s="32" t="s">
        <v>25</v>
      </c>
      <c r="D80" s="38"/>
      <c r="E80" s="38"/>
      <c r="F80" s="27" t="str">
        <f>E15</f>
        <v>Město Beroun, Husovo nám. 68, 266 01 Beroun</v>
      </c>
      <c r="G80" s="38"/>
      <c r="H80" s="38"/>
      <c r="I80" s="120" t="s">
        <v>32</v>
      </c>
      <c r="J80" s="36" t="str">
        <f>E21</f>
        <v>Ing. arch. Martin Jirovský, Ph. D., MBA</v>
      </c>
      <c r="K80" s="38"/>
      <c r="L80" s="11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30</v>
      </c>
      <c r="D81" s="38"/>
      <c r="E81" s="38"/>
      <c r="F81" s="27" t="str">
        <f>IF(E18="","",E18)</f>
        <v>Vyplň údaj</v>
      </c>
      <c r="G81" s="38"/>
      <c r="H81" s="38"/>
      <c r="I81" s="120" t="s">
        <v>36</v>
      </c>
      <c r="J81" s="36" t="str">
        <f>E24</f>
        <v>Ing. Hana Frčková</v>
      </c>
      <c r="K81" s="38"/>
      <c r="L81" s="11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38"/>
      <c r="D82" s="38"/>
      <c r="E82" s="38"/>
      <c r="F82" s="38"/>
      <c r="G82" s="38"/>
      <c r="H82" s="38"/>
      <c r="I82" s="118"/>
      <c r="J82" s="38"/>
      <c r="K82" s="38"/>
      <c r="L82" s="11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54"/>
      <c r="B83" s="155"/>
      <c r="C83" s="156" t="s">
        <v>127</v>
      </c>
      <c r="D83" s="157" t="s">
        <v>60</v>
      </c>
      <c r="E83" s="157" t="s">
        <v>56</v>
      </c>
      <c r="F83" s="157" t="s">
        <v>57</v>
      </c>
      <c r="G83" s="157" t="s">
        <v>128</v>
      </c>
      <c r="H83" s="157" t="s">
        <v>129</v>
      </c>
      <c r="I83" s="158" t="s">
        <v>130</v>
      </c>
      <c r="J83" s="157" t="s">
        <v>112</v>
      </c>
      <c r="K83" s="159" t="s">
        <v>131</v>
      </c>
      <c r="L83" s="160"/>
      <c r="M83" s="80" t="s">
        <v>3</v>
      </c>
      <c r="N83" s="81" t="s">
        <v>45</v>
      </c>
      <c r="O83" s="81" t="s">
        <v>132</v>
      </c>
      <c r="P83" s="81" t="s">
        <v>133</v>
      </c>
      <c r="Q83" s="81" t="s">
        <v>134</v>
      </c>
      <c r="R83" s="81" t="s">
        <v>135</v>
      </c>
      <c r="S83" s="81" t="s">
        <v>136</v>
      </c>
      <c r="T83" s="82" t="s">
        <v>137</v>
      </c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</row>
    <row r="84" s="2" customFormat="1" ht="22.8" customHeight="1">
      <c r="A84" s="38"/>
      <c r="B84" s="39"/>
      <c r="C84" s="87" t="s">
        <v>138</v>
      </c>
      <c r="D84" s="38"/>
      <c r="E84" s="38"/>
      <c r="F84" s="38"/>
      <c r="G84" s="38"/>
      <c r="H84" s="38"/>
      <c r="I84" s="118"/>
      <c r="J84" s="161">
        <f>BK84</f>
        <v>0</v>
      </c>
      <c r="K84" s="38"/>
      <c r="L84" s="39"/>
      <c r="M84" s="83"/>
      <c r="N84" s="68"/>
      <c r="O84" s="84"/>
      <c r="P84" s="162">
        <f>P85</f>
        <v>0</v>
      </c>
      <c r="Q84" s="84"/>
      <c r="R84" s="162">
        <f>R85</f>
        <v>0</v>
      </c>
      <c r="S84" s="84"/>
      <c r="T84" s="163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9" t="s">
        <v>74</v>
      </c>
      <c r="AU84" s="19" t="s">
        <v>113</v>
      </c>
      <c r="BK84" s="164">
        <f>BK85</f>
        <v>0</v>
      </c>
    </row>
    <row r="85" s="12" customFormat="1" ht="25.92" customHeight="1">
      <c r="A85" s="12"/>
      <c r="B85" s="165"/>
      <c r="C85" s="12"/>
      <c r="D85" s="166" t="s">
        <v>74</v>
      </c>
      <c r="E85" s="167" t="s">
        <v>1214</v>
      </c>
      <c r="F85" s="167" t="s">
        <v>1215</v>
      </c>
      <c r="G85" s="12"/>
      <c r="H85" s="12"/>
      <c r="I85" s="168"/>
      <c r="J85" s="169">
        <f>BK85</f>
        <v>0</v>
      </c>
      <c r="K85" s="12"/>
      <c r="L85" s="165"/>
      <c r="M85" s="170"/>
      <c r="N85" s="171"/>
      <c r="O85" s="171"/>
      <c r="P85" s="172">
        <f>P86+P93+P96+P99</f>
        <v>0</v>
      </c>
      <c r="Q85" s="171"/>
      <c r="R85" s="172">
        <f>R86+R93+R96+R99</f>
        <v>0</v>
      </c>
      <c r="S85" s="171"/>
      <c r="T85" s="173">
        <f>T86+T93+T96+T99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66" t="s">
        <v>148</v>
      </c>
      <c r="AT85" s="174" t="s">
        <v>74</v>
      </c>
      <c r="AU85" s="174" t="s">
        <v>75</v>
      </c>
      <c r="AY85" s="166" t="s">
        <v>141</v>
      </c>
      <c r="BK85" s="175">
        <f>BK86+BK93+BK96+BK99</f>
        <v>0</v>
      </c>
    </row>
    <row r="86" s="12" customFormat="1" ht="22.8" customHeight="1">
      <c r="A86" s="12"/>
      <c r="B86" s="165"/>
      <c r="C86" s="12"/>
      <c r="D86" s="166" t="s">
        <v>74</v>
      </c>
      <c r="E86" s="176" t="s">
        <v>1216</v>
      </c>
      <c r="F86" s="176" t="s">
        <v>1217</v>
      </c>
      <c r="G86" s="12"/>
      <c r="H86" s="12"/>
      <c r="I86" s="168"/>
      <c r="J86" s="177">
        <f>BK86</f>
        <v>0</v>
      </c>
      <c r="K86" s="12"/>
      <c r="L86" s="165"/>
      <c r="M86" s="170"/>
      <c r="N86" s="171"/>
      <c r="O86" s="171"/>
      <c r="P86" s="172">
        <f>SUM(P87:P92)</f>
        <v>0</v>
      </c>
      <c r="Q86" s="171"/>
      <c r="R86" s="172">
        <f>SUM(R87:R92)</f>
        <v>0</v>
      </c>
      <c r="S86" s="171"/>
      <c r="T86" s="173">
        <f>SUM(T87:T92)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6" t="s">
        <v>148</v>
      </c>
      <c r="AT86" s="174" t="s">
        <v>74</v>
      </c>
      <c r="AU86" s="174" t="s">
        <v>83</v>
      </c>
      <c r="AY86" s="166" t="s">
        <v>141</v>
      </c>
      <c r="BK86" s="175">
        <f>SUM(BK87:BK92)</f>
        <v>0</v>
      </c>
    </row>
    <row r="87" s="2" customFormat="1" ht="16.5" customHeight="1">
      <c r="A87" s="38"/>
      <c r="B87" s="178"/>
      <c r="C87" s="179" t="s">
        <v>83</v>
      </c>
      <c r="D87" s="179" t="s">
        <v>143</v>
      </c>
      <c r="E87" s="180" t="s">
        <v>1218</v>
      </c>
      <c r="F87" s="181" t="s">
        <v>1219</v>
      </c>
      <c r="G87" s="182" t="s">
        <v>678</v>
      </c>
      <c r="H87" s="183">
        <v>1</v>
      </c>
      <c r="I87" s="184"/>
      <c r="J87" s="185">
        <f>ROUND(I87*H87,2)</f>
        <v>0</v>
      </c>
      <c r="K87" s="181" t="s">
        <v>3</v>
      </c>
      <c r="L87" s="39"/>
      <c r="M87" s="186" t="s">
        <v>3</v>
      </c>
      <c r="N87" s="187" t="s">
        <v>46</v>
      </c>
      <c r="O87" s="72"/>
      <c r="P87" s="188">
        <f>O87*H87</f>
        <v>0</v>
      </c>
      <c r="Q87" s="188">
        <v>0</v>
      </c>
      <c r="R87" s="188">
        <f>Q87*H87</f>
        <v>0</v>
      </c>
      <c r="S87" s="188">
        <v>0</v>
      </c>
      <c r="T87" s="189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190" t="s">
        <v>1220</v>
      </c>
      <c r="AT87" s="190" t="s">
        <v>143</v>
      </c>
      <c r="AU87" s="190" t="s">
        <v>85</v>
      </c>
      <c r="AY87" s="19" t="s">
        <v>141</v>
      </c>
      <c r="BE87" s="191">
        <f>IF(N87="základní",J87,0)</f>
        <v>0</v>
      </c>
      <c r="BF87" s="191">
        <f>IF(N87="snížená",J87,0)</f>
        <v>0</v>
      </c>
      <c r="BG87" s="191">
        <f>IF(N87="zákl. přenesená",J87,0)</f>
        <v>0</v>
      </c>
      <c r="BH87" s="191">
        <f>IF(N87="sníž. přenesená",J87,0)</f>
        <v>0</v>
      </c>
      <c r="BI87" s="191">
        <f>IF(N87="nulová",J87,0)</f>
        <v>0</v>
      </c>
      <c r="BJ87" s="19" t="s">
        <v>83</v>
      </c>
      <c r="BK87" s="191">
        <f>ROUND(I87*H87,2)</f>
        <v>0</v>
      </c>
      <c r="BL87" s="19" t="s">
        <v>1220</v>
      </c>
      <c r="BM87" s="190" t="s">
        <v>1221</v>
      </c>
    </row>
    <row r="88" s="2" customFormat="1" ht="16.5" customHeight="1">
      <c r="A88" s="38"/>
      <c r="B88" s="178"/>
      <c r="C88" s="179" t="s">
        <v>85</v>
      </c>
      <c r="D88" s="179" t="s">
        <v>143</v>
      </c>
      <c r="E88" s="180" t="s">
        <v>1222</v>
      </c>
      <c r="F88" s="181" t="s">
        <v>1223</v>
      </c>
      <c r="G88" s="182" t="s">
        <v>678</v>
      </c>
      <c r="H88" s="183">
        <v>1</v>
      </c>
      <c r="I88" s="184"/>
      <c r="J88" s="185">
        <f>ROUND(I88*H88,2)</f>
        <v>0</v>
      </c>
      <c r="K88" s="181" t="s">
        <v>3</v>
      </c>
      <c r="L88" s="39"/>
      <c r="M88" s="186" t="s">
        <v>3</v>
      </c>
      <c r="N88" s="187" t="s">
        <v>46</v>
      </c>
      <c r="O88" s="72"/>
      <c r="P88" s="188">
        <f>O88*H88</f>
        <v>0</v>
      </c>
      <c r="Q88" s="188">
        <v>0</v>
      </c>
      <c r="R88" s="188">
        <f>Q88*H88</f>
        <v>0</v>
      </c>
      <c r="S88" s="188">
        <v>0</v>
      </c>
      <c r="T88" s="189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190" t="s">
        <v>1220</v>
      </c>
      <c r="AT88" s="190" t="s">
        <v>143</v>
      </c>
      <c r="AU88" s="190" t="s">
        <v>85</v>
      </c>
      <c r="AY88" s="19" t="s">
        <v>141</v>
      </c>
      <c r="BE88" s="191">
        <f>IF(N88="základní",J88,0)</f>
        <v>0</v>
      </c>
      <c r="BF88" s="191">
        <f>IF(N88="snížená",J88,0)</f>
        <v>0</v>
      </c>
      <c r="BG88" s="191">
        <f>IF(N88="zákl. přenesená",J88,0)</f>
        <v>0</v>
      </c>
      <c r="BH88" s="191">
        <f>IF(N88="sníž. přenesená",J88,0)</f>
        <v>0</v>
      </c>
      <c r="BI88" s="191">
        <f>IF(N88="nulová",J88,0)</f>
        <v>0</v>
      </c>
      <c r="BJ88" s="19" t="s">
        <v>83</v>
      </c>
      <c r="BK88" s="191">
        <f>ROUND(I88*H88,2)</f>
        <v>0</v>
      </c>
      <c r="BL88" s="19" t="s">
        <v>1220</v>
      </c>
      <c r="BM88" s="190" t="s">
        <v>1224</v>
      </c>
    </row>
    <row r="89" s="2" customFormat="1" ht="16.5" customHeight="1">
      <c r="A89" s="38"/>
      <c r="B89" s="178"/>
      <c r="C89" s="179" t="s">
        <v>158</v>
      </c>
      <c r="D89" s="179" t="s">
        <v>143</v>
      </c>
      <c r="E89" s="180" t="s">
        <v>1225</v>
      </c>
      <c r="F89" s="181" t="s">
        <v>1226</v>
      </c>
      <c r="G89" s="182" t="s">
        <v>678</v>
      </c>
      <c r="H89" s="183">
        <v>1</v>
      </c>
      <c r="I89" s="184"/>
      <c r="J89" s="185">
        <f>ROUND(I89*H89,2)</f>
        <v>0</v>
      </c>
      <c r="K89" s="181" t="s">
        <v>3</v>
      </c>
      <c r="L89" s="39"/>
      <c r="M89" s="186" t="s">
        <v>3</v>
      </c>
      <c r="N89" s="187" t="s">
        <v>46</v>
      </c>
      <c r="O89" s="7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90" t="s">
        <v>1220</v>
      </c>
      <c r="AT89" s="190" t="s">
        <v>143</v>
      </c>
      <c r="AU89" s="190" t="s">
        <v>85</v>
      </c>
      <c r="AY89" s="19" t="s">
        <v>141</v>
      </c>
      <c r="BE89" s="191">
        <f>IF(N89="základní",J89,0)</f>
        <v>0</v>
      </c>
      <c r="BF89" s="191">
        <f>IF(N89="snížená",J89,0)</f>
        <v>0</v>
      </c>
      <c r="BG89" s="191">
        <f>IF(N89="zákl. přenesená",J89,0)</f>
        <v>0</v>
      </c>
      <c r="BH89" s="191">
        <f>IF(N89="sníž. přenesená",J89,0)</f>
        <v>0</v>
      </c>
      <c r="BI89" s="191">
        <f>IF(N89="nulová",J89,0)</f>
        <v>0</v>
      </c>
      <c r="BJ89" s="19" t="s">
        <v>83</v>
      </c>
      <c r="BK89" s="191">
        <f>ROUND(I89*H89,2)</f>
        <v>0</v>
      </c>
      <c r="BL89" s="19" t="s">
        <v>1220</v>
      </c>
      <c r="BM89" s="190" t="s">
        <v>1227</v>
      </c>
    </row>
    <row r="90" s="2" customFormat="1" ht="16.5" customHeight="1">
      <c r="A90" s="38"/>
      <c r="B90" s="178"/>
      <c r="C90" s="179" t="s">
        <v>148</v>
      </c>
      <c r="D90" s="179" t="s">
        <v>143</v>
      </c>
      <c r="E90" s="180" t="s">
        <v>1228</v>
      </c>
      <c r="F90" s="181" t="s">
        <v>1229</v>
      </c>
      <c r="G90" s="182" t="s">
        <v>678</v>
      </c>
      <c r="H90" s="183">
        <v>1</v>
      </c>
      <c r="I90" s="184"/>
      <c r="J90" s="185">
        <f>ROUND(I90*H90,2)</f>
        <v>0</v>
      </c>
      <c r="K90" s="181" t="s">
        <v>3</v>
      </c>
      <c r="L90" s="39"/>
      <c r="M90" s="186" t="s">
        <v>3</v>
      </c>
      <c r="N90" s="187" t="s">
        <v>46</v>
      </c>
      <c r="O90" s="72"/>
      <c r="P90" s="188">
        <f>O90*H90</f>
        <v>0</v>
      </c>
      <c r="Q90" s="188">
        <v>0</v>
      </c>
      <c r="R90" s="188">
        <f>Q90*H90</f>
        <v>0</v>
      </c>
      <c r="S90" s="188">
        <v>0</v>
      </c>
      <c r="T90" s="189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190" t="s">
        <v>1220</v>
      </c>
      <c r="AT90" s="190" t="s">
        <v>143</v>
      </c>
      <c r="AU90" s="190" t="s">
        <v>85</v>
      </c>
      <c r="AY90" s="19" t="s">
        <v>141</v>
      </c>
      <c r="BE90" s="191">
        <f>IF(N90="základní",J90,0)</f>
        <v>0</v>
      </c>
      <c r="BF90" s="191">
        <f>IF(N90="snížená",J90,0)</f>
        <v>0</v>
      </c>
      <c r="BG90" s="191">
        <f>IF(N90="zákl. přenesená",J90,0)</f>
        <v>0</v>
      </c>
      <c r="BH90" s="191">
        <f>IF(N90="sníž. přenesená",J90,0)</f>
        <v>0</v>
      </c>
      <c r="BI90" s="191">
        <f>IF(N90="nulová",J90,0)</f>
        <v>0</v>
      </c>
      <c r="BJ90" s="19" t="s">
        <v>83</v>
      </c>
      <c r="BK90" s="191">
        <f>ROUND(I90*H90,2)</f>
        <v>0</v>
      </c>
      <c r="BL90" s="19" t="s">
        <v>1220</v>
      </c>
      <c r="BM90" s="190" t="s">
        <v>1230</v>
      </c>
    </row>
    <row r="91" s="2" customFormat="1" ht="16.5" customHeight="1">
      <c r="A91" s="38"/>
      <c r="B91" s="178"/>
      <c r="C91" s="179" t="s">
        <v>172</v>
      </c>
      <c r="D91" s="179" t="s">
        <v>143</v>
      </c>
      <c r="E91" s="180" t="s">
        <v>1231</v>
      </c>
      <c r="F91" s="181" t="s">
        <v>1232</v>
      </c>
      <c r="G91" s="182" t="s">
        <v>678</v>
      </c>
      <c r="H91" s="183">
        <v>1</v>
      </c>
      <c r="I91" s="184"/>
      <c r="J91" s="185">
        <f>ROUND(I91*H91,2)</f>
        <v>0</v>
      </c>
      <c r="K91" s="181" t="s">
        <v>3</v>
      </c>
      <c r="L91" s="39"/>
      <c r="M91" s="186" t="s">
        <v>3</v>
      </c>
      <c r="N91" s="187" t="s">
        <v>46</v>
      </c>
      <c r="O91" s="7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0" t="s">
        <v>1220</v>
      </c>
      <c r="AT91" s="190" t="s">
        <v>143</v>
      </c>
      <c r="AU91" s="190" t="s">
        <v>85</v>
      </c>
      <c r="AY91" s="19" t="s">
        <v>141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19" t="s">
        <v>83</v>
      </c>
      <c r="BK91" s="191">
        <f>ROUND(I91*H91,2)</f>
        <v>0</v>
      </c>
      <c r="BL91" s="19" t="s">
        <v>1220</v>
      </c>
      <c r="BM91" s="190" t="s">
        <v>1233</v>
      </c>
    </row>
    <row r="92" s="2" customFormat="1" ht="16.5" customHeight="1">
      <c r="A92" s="38"/>
      <c r="B92" s="178"/>
      <c r="C92" s="179" t="s">
        <v>176</v>
      </c>
      <c r="D92" s="179" t="s">
        <v>143</v>
      </c>
      <c r="E92" s="180" t="s">
        <v>1234</v>
      </c>
      <c r="F92" s="181" t="s">
        <v>1235</v>
      </c>
      <c r="G92" s="182" t="s">
        <v>678</v>
      </c>
      <c r="H92" s="183">
        <v>1</v>
      </c>
      <c r="I92" s="184"/>
      <c r="J92" s="185">
        <f>ROUND(I92*H92,2)</f>
        <v>0</v>
      </c>
      <c r="K92" s="181" t="s">
        <v>3</v>
      </c>
      <c r="L92" s="39"/>
      <c r="M92" s="186" t="s">
        <v>3</v>
      </c>
      <c r="N92" s="187" t="s">
        <v>46</v>
      </c>
      <c r="O92" s="72"/>
      <c r="P92" s="188">
        <f>O92*H92</f>
        <v>0</v>
      </c>
      <c r="Q92" s="188">
        <v>0</v>
      </c>
      <c r="R92" s="188">
        <f>Q92*H92</f>
        <v>0</v>
      </c>
      <c r="S92" s="188">
        <v>0</v>
      </c>
      <c r="T92" s="189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190" t="s">
        <v>1220</v>
      </c>
      <c r="AT92" s="190" t="s">
        <v>143</v>
      </c>
      <c r="AU92" s="190" t="s">
        <v>85</v>
      </c>
      <c r="AY92" s="19" t="s">
        <v>141</v>
      </c>
      <c r="BE92" s="191">
        <f>IF(N92="základní",J92,0)</f>
        <v>0</v>
      </c>
      <c r="BF92" s="191">
        <f>IF(N92="snížená",J92,0)</f>
        <v>0</v>
      </c>
      <c r="BG92" s="191">
        <f>IF(N92="zákl. přenesená",J92,0)</f>
        <v>0</v>
      </c>
      <c r="BH92" s="191">
        <f>IF(N92="sníž. přenesená",J92,0)</f>
        <v>0</v>
      </c>
      <c r="BI92" s="191">
        <f>IF(N92="nulová",J92,0)</f>
        <v>0</v>
      </c>
      <c r="BJ92" s="19" t="s">
        <v>83</v>
      </c>
      <c r="BK92" s="191">
        <f>ROUND(I92*H92,2)</f>
        <v>0</v>
      </c>
      <c r="BL92" s="19" t="s">
        <v>1220</v>
      </c>
      <c r="BM92" s="190" t="s">
        <v>1236</v>
      </c>
    </row>
    <row r="93" s="12" customFormat="1" ht="22.8" customHeight="1">
      <c r="A93" s="12"/>
      <c r="B93" s="165"/>
      <c r="C93" s="12"/>
      <c r="D93" s="166" t="s">
        <v>74</v>
      </c>
      <c r="E93" s="176" t="s">
        <v>1237</v>
      </c>
      <c r="F93" s="176" t="s">
        <v>960</v>
      </c>
      <c r="G93" s="12"/>
      <c r="H93" s="12"/>
      <c r="I93" s="168"/>
      <c r="J93" s="177">
        <f>BK93</f>
        <v>0</v>
      </c>
      <c r="K93" s="12"/>
      <c r="L93" s="165"/>
      <c r="M93" s="170"/>
      <c r="N93" s="171"/>
      <c r="O93" s="171"/>
      <c r="P93" s="172">
        <f>SUM(P94:P95)</f>
        <v>0</v>
      </c>
      <c r="Q93" s="171"/>
      <c r="R93" s="172">
        <f>SUM(R94:R95)</f>
        <v>0</v>
      </c>
      <c r="S93" s="171"/>
      <c r="T93" s="173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66" t="s">
        <v>148</v>
      </c>
      <c r="AT93" s="174" t="s">
        <v>74</v>
      </c>
      <c r="AU93" s="174" t="s">
        <v>83</v>
      </c>
      <c r="AY93" s="166" t="s">
        <v>141</v>
      </c>
      <c r="BK93" s="175">
        <f>SUM(BK94:BK95)</f>
        <v>0</v>
      </c>
    </row>
    <row r="94" s="2" customFormat="1" ht="16.5" customHeight="1">
      <c r="A94" s="38"/>
      <c r="B94" s="178"/>
      <c r="C94" s="179" t="s">
        <v>180</v>
      </c>
      <c r="D94" s="179" t="s">
        <v>143</v>
      </c>
      <c r="E94" s="180" t="s">
        <v>1238</v>
      </c>
      <c r="F94" s="181" t="s">
        <v>1239</v>
      </c>
      <c r="G94" s="182" t="s">
        <v>678</v>
      </c>
      <c r="H94" s="183">
        <v>1</v>
      </c>
      <c r="I94" s="184"/>
      <c r="J94" s="185">
        <f>ROUND(I94*H94,2)</f>
        <v>0</v>
      </c>
      <c r="K94" s="181" t="s">
        <v>3</v>
      </c>
      <c r="L94" s="39"/>
      <c r="M94" s="186" t="s">
        <v>3</v>
      </c>
      <c r="N94" s="187" t="s">
        <v>46</v>
      </c>
      <c r="O94" s="72"/>
      <c r="P94" s="188">
        <f>O94*H94</f>
        <v>0</v>
      </c>
      <c r="Q94" s="188">
        <v>0</v>
      </c>
      <c r="R94" s="188">
        <f>Q94*H94</f>
        <v>0</v>
      </c>
      <c r="S94" s="188">
        <v>0</v>
      </c>
      <c r="T94" s="189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90" t="s">
        <v>1220</v>
      </c>
      <c r="AT94" s="190" t="s">
        <v>143</v>
      </c>
      <c r="AU94" s="190" t="s">
        <v>85</v>
      </c>
      <c r="AY94" s="19" t="s">
        <v>141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19" t="s">
        <v>83</v>
      </c>
      <c r="BK94" s="191">
        <f>ROUND(I94*H94,2)</f>
        <v>0</v>
      </c>
      <c r="BL94" s="19" t="s">
        <v>1220</v>
      </c>
      <c r="BM94" s="190" t="s">
        <v>1240</v>
      </c>
    </row>
    <row r="95" s="2" customFormat="1" ht="21.75" customHeight="1">
      <c r="A95" s="38"/>
      <c r="B95" s="178"/>
      <c r="C95" s="179" t="s">
        <v>188</v>
      </c>
      <c r="D95" s="179" t="s">
        <v>143</v>
      </c>
      <c r="E95" s="180" t="s">
        <v>1241</v>
      </c>
      <c r="F95" s="181" t="s">
        <v>1242</v>
      </c>
      <c r="G95" s="182" t="s">
        <v>678</v>
      </c>
      <c r="H95" s="183">
        <v>1</v>
      </c>
      <c r="I95" s="184"/>
      <c r="J95" s="185">
        <f>ROUND(I95*H95,2)</f>
        <v>0</v>
      </c>
      <c r="K95" s="181" t="s">
        <v>3</v>
      </c>
      <c r="L95" s="39"/>
      <c r="M95" s="186" t="s">
        <v>3</v>
      </c>
      <c r="N95" s="187" t="s">
        <v>46</v>
      </c>
      <c r="O95" s="7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90" t="s">
        <v>1220</v>
      </c>
      <c r="AT95" s="190" t="s">
        <v>143</v>
      </c>
      <c r="AU95" s="190" t="s">
        <v>85</v>
      </c>
      <c r="AY95" s="19" t="s">
        <v>141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19" t="s">
        <v>83</v>
      </c>
      <c r="BK95" s="191">
        <f>ROUND(I95*H95,2)</f>
        <v>0</v>
      </c>
      <c r="BL95" s="19" t="s">
        <v>1220</v>
      </c>
      <c r="BM95" s="190" t="s">
        <v>1243</v>
      </c>
    </row>
    <row r="96" s="12" customFormat="1" ht="22.8" customHeight="1">
      <c r="A96" s="12"/>
      <c r="B96" s="165"/>
      <c r="C96" s="12"/>
      <c r="D96" s="166" t="s">
        <v>74</v>
      </c>
      <c r="E96" s="176" t="s">
        <v>1244</v>
      </c>
      <c r="F96" s="176" t="s">
        <v>1245</v>
      </c>
      <c r="G96" s="12"/>
      <c r="H96" s="12"/>
      <c r="I96" s="168"/>
      <c r="J96" s="177">
        <f>BK96</f>
        <v>0</v>
      </c>
      <c r="K96" s="12"/>
      <c r="L96" s="165"/>
      <c r="M96" s="170"/>
      <c r="N96" s="171"/>
      <c r="O96" s="171"/>
      <c r="P96" s="172">
        <f>SUM(P97:P98)</f>
        <v>0</v>
      </c>
      <c r="Q96" s="171"/>
      <c r="R96" s="172">
        <f>SUM(R97:R98)</f>
        <v>0</v>
      </c>
      <c r="S96" s="171"/>
      <c r="T96" s="173">
        <f>SUM(T97:T98)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66" t="s">
        <v>148</v>
      </c>
      <c r="AT96" s="174" t="s">
        <v>74</v>
      </c>
      <c r="AU96" s="174" t="s">
        <v>83</v>
      </c>
      <c r="AY96" s="166" t="s">
        <v>141</v>
      </c>
      <c r="BK96" s="175">
        <f>SUM(BK97:BK98)</f>
        <v>0</v>
      </c>
    </row>
    <row r="97" s="2" customFormat="1" ht="16.5" customHeight="1">
      <c r="A97" s="38"/>
      <c r="B97" s="178"/>
      <c r="C97" s="179" t="s">
        <v>192</v>
      </c>
      <c r="D97" s="179" t="s">
        <v>143</v>
      </c>
      <c r="E97" s="180" t="s">
        <v>1246</v>
      </c>
      <c r="F97" s="181" t="s">
        <v>1247</v>
      </c>
      <c r="G97" s="182" t="s">
        <v>678</v>
      </c>
      <c r="H97" s="183">
        <v>1</v>
      </c>
      <c r="I97" s="184"/>
      <c r="J97" s="185">
        <f>ROUND(I97*H97,2)</f>
        <v>0</v>
      </c>
      <c r="K97" s="181" t="s">
        <v>3</v>
      </c>
      <c r="L97" s="39"/>
      <c r="M97" s="186" t="s">
        <v>3</v>
      </c>
      <c r="N97" s="187" t="s">
        <v>46</v>
      </c>
      <c r="O97" s="72"/>
      <c r="P97" s="188">
        <f>O97*H97</f>
        <v>0</v>
      </c>
      <c r="Q97" s="188">
        <v>0</v>
      </c>
      <c r="R97" s="188">
        <f>Q97*H97</f>
        <v>0</v>
      </c>
      <c r="S97" s="188">
        <v>0</v>
      </c>
      <c r="T97" s="189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90" t="s">
        <v>1220</v>
      </c>
      <c r="AT97" s="190" t="s">
        <v>143</v>
      </c>
      <c r="AU97" s="190" t="s">
        <v>85</v>
      </c>
      <c r="AY97" s="19" t="s">
        <v>141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19" t="s">
        <v>83</v>
      </c>
      <c r="BK97" s="191">
        <f>ROUND(I97*H97,2)</f>
        <v>0</v>
      </c>
      <c r="BL97" s="19" t="s">
        <v>1220</v>
      </c>
      <c r="BM97" s="190" t="s">
        <v>1248</v>
      </c>
    </row>
    <row r="98" s="2" customFormat="1" ht="16.5" customHeight="1">
      <c r="A98" s="38"/>
      <c r="B98" s="178"/>
      <c r="C98" s="179" t="s">
        <v>196</v>
      </c>
      <c r="D98" s="179" t="s">
        <v>143</v>
      </c>
      <c r="E98" s="180" t="s">
        <v>1249</v>
      </c>
      <c r="F98" s="181" t="s">
        <v>1250</v>
      </c>
      <c r="G98" s="182" t="s">
        <v>678</v>
      </c>
      <c r="H98" s="183">
        <v>1</v>
      </c>
      <c r="I98" s="184"/>
      <c r="J98" s="185">
        <f>ROUND(I98*H98,2)</f>
        <v>0</v>
      </c>
      <c r="K98" s="181" t="s">
        <v>3</v>
      </c>
      <c r="L98" s="39"/>
      <c r="M98" s="186" t="s">
        <v>3</v>
      </c>
      <c r="N98" s="187" t="s">
        <v>46</v>
      </c>
      <c r="O98" s="7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90" t="s">
        <v>1220</v>
      </c>
      <c r="AT98" s="190" t="s">
        <v>143</v>
      </c>
      <c r="AU98" s="190" t="s">
        <v>85</v>
      </c>
      <c r="AY98" s="19" t="s">
        <v>141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19" t="s">
        <v>83</v>
      </c>
      <c r="BK98" s="191">
        <f>ROUND(I98*H98,2)</f>
        <v>0</v>
      </c>
      <c r="BL98" s="19" t="s">
        <v>1220</v>
      </c>
      <c r="BM98" s="190" t="s">
        <v>1251</v>
      </c>
    </row>
    <row r="99" s="12" customFormat="1" ht="22.8" customHeight="1">
      <c r="A99" s="12"/>
      <c r="B99" s="165"/>
      <c r="C99" s="12"/>
      <c r="D99" s="166" t="s">
        <v>74</v>
      </c>
      <c r="E99" s="176" t="s">
        <v>1252</v>
      </c>
      <c r="F99" s="176" t="s">
        <v>371</v>
      </c>
      <c r="G99" s="12"/>
      <c r="H99" s="12"/>
      <c r="I99" s="168"/>
      <c r="J99" s="177">
        <f>BK99</f>
        <v>0</v>
      </c>
      <c r="K99" s="12"/>
      <c r="L99" s="165"/>
      <c r="M99" s="170"/>
      <c r="N99" s="171"/>
      <c r="O99" s="171"/>
      <c r="P99" s="172">
        <f>P100</f>
        <v>0</v>
      </c>
      <c r="Q99" s="171"/>
      <c r="R99" s="172">
        <f>R100</f>
        <v>0</v>
      </c>
      <c r="S99" s="171"/>
      <c r="T99" s="173">
        <f>T100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66" t="s">
        <v>148</v>
      </c>
      <c r="AT99" s="174" t="s">
        <v>74</v>
      </c>
      <c r="AU99" s="174" t="s">
        <v>83</v>
      </c>
      <c r="AY99" s="166" t="s">
        <v>141</v>
      </c>
      <c r="BK99" s="175">
        <f>BK100</f>
        <v>0</v>
      </c>
    </row>
    <row r="100" s="2" customFormat="1" ht="16.5" customHeight="1">
      <c r="A100" s="38"/>
      <c r="B100" s="178"/>
      <c r="C100" s="179" t="s">
        <v>200</v>
      </c>
      <c r="D100" s="179" t="s">
        <v>143</v>
      </c>
      <c r="E100" s="180" t="s">
        <v>1253</v>
      </c>
      <c r="F100" s="181" t="s">
        <v>1254</v>
      </c>
      <c r="G100" s="182" t="s">
        <v>678</v>
      </c>
      <c r="H100" s="183">
        <v>1</v>
      </c>
      <c r="I100" s="184"/>
      <c r="J100" s="185">
        <f>ROUND(I100*H100,2)</f>
        <v>0</v>
      </c>
      <c r="K100" s="181" t="s">
        <v>3</v>
      </c>
      <c r="L100" s="39"/>
      <c r="M100" s="233" t="s">
        <v>3</v>
      </c>
      <c r="N100" s="234" t="s">
        <v>46</v>
      </c>
      <c r="O100" s="231"/>
      <c r="P100" s="235">
        <f>O100*H100</f>
        <v>0</v>
      </c>
      <c r="Q100" s="235">
        <v>0</v>
      </c>
      <c r="R100" s="235">
        <f>Q100*H100</f>
        <v>0</v>
      </c>
      <c r="S100" s="235">
        <v>0</v>
      </c>
      <c r="T100" s="236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0" t="s">
        <v>1220</v>
      </c>
      <c r="AT100" s="190" t="s">
        <v>143</v>
      </c>
      <c r="AU100" s="190" t="s">
        <v>85</v>
      </c>
      <c r="AY100" s="19" t="s">
        <v>141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9" t="s">
        <v>83</v>
      </c>
      <c r="BK100" s="191">
        <f>ROUND(I100*H100,2)</f>
        <v>0</v>
      </c>
      <c r="BL100" s="19" t="s">
        <v>1220</v>
      </c>
      <c r="BM100" s="190" t="s">
        <v>1255</v>
      </c>
    </row>
    <row r="101" s="2" customFormat="1" ht="6.96" customHeight="1">
      <c r="A101" s="38"/>
      <c r="B101" s="55"/>
      <c r="C101" s="56"/>
      <c r="D101" s="56"/>
      <c r="E101" s="56"/>
      <c r="F101" s="56"/>
      <c r="G101" s="56"/>
      <c r="H101" s="56"/>
      <c r="I101" s="138"/>
      <c r="J101" s="56"/>
      <c r="K101" s="56"/>
      <c r="L101" s="39"/>
      <c r="M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</sheetData>
  <autoFilter ref="C83:K10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ACG\kros</dc:creator>
  <cp:lastModifiedBy>ACG\kros</cp:lastModifiedBy>
  <dcterms:created xsi:type="dcterms:W3CDTF">2020-07-22T11:44:16Z</dcterms:created>
  <dcterms:modified xsi:type="dcterms:W3CDTF">2020-07-22T11:44:24Z</dcterms:modified>
</cp:coreProperties>
</file>