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2016\ZS Preislerova\_vybavenost 2019_04_04\"/>
    </mc:Choice>
  </mc:AlternateContent>
  <bookViews>
    <workbookView xWindow="0" yWindow="0" windowWidth="28800" windowHeight="14475"/>
  </bookViews>
  <sheets>
    <sheet name="Rekapitulace stavby" sheetId="1" r:id="rId1"/>
    <sheet name="04.1 - Vybavení šatny a k..." sheetId="2" r:id="rId2"/>
    <sheet name="04.2 - Vybavení vstupu, c..." sheetId="3" r:id="rId3"/>
    <sheet name="Pokyny pro vyplnění" sheetId="4" r:id="rId4"/>
  </sheets>
  <definedNames>
    <definedName name="_xlnm._FilterDatabase" localSheetId="1" hidden="1">'04.1 - Vybavení šatny a k...'!$C$90:$K$115</definedName>
    <definedName name="_xlnm._FilterDatabase" localSheetId="2" hidden="1">'04.2 - Vybavení vstupu, c...'!$C$90:$K$104</definedName>
    <definedName name="_xlnm.Print_Titles" localSheetId="1">'04.1 - Vybavení šatny a k...'!$90:$90</definedName>
    <definedName name="_xlnm.Print_Titles" localSheetId="2">'04.2 - Vybavení vstupu, c...'!$90:$90</definedName>
    <definedName name="_xlnm.Print_Titles" localSheetId="0">'Rekapitulace stavby'!$52:$52</definedName>
    <definedName name="_xlnm.Print_Area" localSheetId="1">'04.1 - Vybavení šatny a k...'!$C$4:$J$41,'04.1 - Vybavení šatny a k...'!$C$47:$J$70,'04.1 - Vybavení šatny a k...'!$C$76:$K$115</definedName>
    <definedName name="_xlnm.Print_Area" localSheetId="2">'04.2 - Vybavení vstupu, c...'!$C$4:$J$41,'04.2 - Vybavení vstupu, c...'!$C$47:$J$70,'04.2 - Vybavení vstupu, c...'!$C$76:$K$104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9" i="3" l="1"/>
  <c r="J38" i="3"/>
  <c r="AY57" i="1"/>
  <c r="J37" i="3"/>
  <c r="AX57" i="1"/>
  <c r="BI104" i="3"/>
  <c r="BH104" i="3"/>
  <c r="BG104" i="3"/>
  <c r="BF104" i="3"/>
  <c r="T104" i="3"/>
  <c r="R104" i="3"/>
  <c r="P104" i="3"/>
  <c r="BK104" i="3"/>
  <c r="BK102" i="3" s="1"/>
  <c r="J102" i="3" s="1"/>
  <c r="J69" i="3" s="1"/>
  <c r="J104" i="3"/>
  <c r="BE104" i="3"/>
  <c r="BI103" i="3"/>
  <c r="BH103" i="3"/>
  <c r="BG103" i="3"/>
  <c r="BF103" i="3"/>
  <c r="T103" i="3"/>
  <c r="T102" i="3"/>
  <c r="R103" i="3"/>
  <c r="R102" i="3"/>
  <c r="P103" i="3"/>
  <c r="P102" i="3"/>
  <c r="BK103" i="3"/>
  <c r="J103" i="3"/>
  <c r="BE103" i="3" s="1"/>
  <c r="BI101" i="3"/>
  <c r="BH101" i="3"/>
  <c r="BG101" i="3"/>
  <c r="BF101" i="3"/>
  <c r="T101" i="3"/>
  <c r="T100" i="3"/>
  <c r="R101" i="3"/>
  <c r="R100" i="3" s="1"/>
  <c r="P101" i="3"/>
  <c r="P100" i="3"/>
  <c r="BK101" i="3"/>
  <c r="BK100" i="3" s="1"/>
  <c r="J100" i="3" s="1"/>
  <c r="J68" i="3" s="1"/>
  <c r="J101" i="3"/>
  <c r="BE101" i="3" s="1"/>
  <c r="BI99" i="3"/>
  <c r="BH99" i="3"/>
  <c r="BG99" i="3"/>
  <c r="BF99" i="3"/>
  <c r="T99" i="3"/>
  <c r="T98" i="3"/>
  <c r="T97" i="3" s="1"/>
  <c r="R99" i="3"/>
  <c r="R98" i="3" s="1"/>
  <c r="R97" i="3" s="1"/>
  <c r="P99" i="3"/>
  <c r="P98" i="3" s="1"/>
  <c r="P97" i="3" s="1"/>
  <c r="BK99" i="3"/>
  <c r="BK98" i="3" s="1"/>
  <c r="J99" i="3"/>
  <c r="BE99" i="3" s="1"/>
  <c r="BI96" i="3"/>
  <c r="BH96" i="3"/>
  <c r="BG96" i="3"/>
  <c r="BF96" i="3"/>
  <c r="T96" i="3"/>
  <c r="R96" i="3"/>
  <c r="P96" i="3"/>
  <c r="BK96" i="3"/>
  <c r="J96" i="3"/>
  <c r="BE96" i="3"/>
  <c r="BI95" i="3"/>
  <c r="BH95" i="3"/>
  <c r="BG95" i="3"/>
  <c r="BF95" i="3"/>
  <c r="T95" i="3"/>
  <c r="R95" i="3"/>
  <c r="P95" i="3"/>
  <c r="BK95" i="3"/>
  <c r="J95" i="3"/>
  <c r="BE95" i="3"/>
  <c r="BI94" i="3"/>
  <c r="F39" i="3"/>
  <c r="BD57" i="1" s="1"/>
  <c r="BH94" i="3"/>
  <c r="F38" i="3" s="1"/>
  <c r="BC57" i="1" s="1"/>
  <c r="BG94" i="3"/>
  <c r="F37" i="3"/>
  <c r="BB57" i="1" s="1"/>
  <c r="BF94" i="3"/>
  <c r="F36" i="3" s="1"/>
  <c r="BA57" i="1" s="1"/>
  <c r="T94" i="3"/>
  <c r="T93" i="3"/>
  <c r="T92" i="3" s="1"/>
  <c r="T91" i="3" s="1"/>
  <c r="R94" i="3"/>
  <c r="R93" i="3"/>
  <c r="R92" i="3" s="1"/>
  <c r="P94" i="3"/>
  <c r="P93" i="3"/>
  <c r="P92" i="3" s="1"/>
  <c r="P91" i="3" s="1"/>
  <c r="AU57" i="1" s="1"/>
  <c r="BK94" i="3"/>
  <c r="BK93" i="3" s="1"/>
  <c r="J94" i="3"/>
  <c r="BE94" i="3" s="1"/>
  <c r="J88" i="3"/>
  <c r="J87" i="3"/>
  <c r="F87" i="3"/>
  <c r="F85" i="3"/>
  <c r="E83" i="3"/>
  <c r="J59" i="3"/>
  <c r="J58" i="3"/>
  <c r="F58" i="3"/>
  <c r="F56" i="3"/>
  <c r="E54" i="3"/>
  <c r="J20" i="3"/>
  <c r="E20" i="3"/>
  <c r="F88" i="3" s="1"/>
  <c r="F59" i="3"/>
  <c r="J19" i="3"/>
  <c r="J14" i="3"/>
  <c r="J85" i="3" s="1"/>
  <c r="J56" i="3"/>
  <c r="E7" i="3"/>
  <c r="E50" i="3" s="1"/>
  <c r="E79" i="3"/>
  <c r="J39" i="2"/>
  <c r="J38" i="2"/>
  <c r="AY56" i="1"/>
  <c r="J37" i="2"/>
  <c r="AX56" i="1"/>
  <c r="BI115" i="2"/>
  <c r="BH115" i="2"/>
  <c r="BG115" i="2"/>
  <c r="BF115" i="2"/>
  <c r="T115" i="2"/>
  <c r="R115" i="2"/>
  <c r="P115" i="2"/>
  <c r="BK115" i="2"/>
  <c r="BK113" i="2" s="1"/>
  <c r="J113" i="2" s="1"/>
  <c r="J69" i="2" s="1"/>
  <c r="J115" i="2"/>
  <c r="BE115" i="2"/>
  <c r="BI114" i="2"/>
  <c r="BH114" i="2"/>
  <c r="BG114" i="2"/>
  <c r="BF114" i="2"/>
  <c r="T114" i="2"/>
  <c r="T113" i="2"/>
  <c r="R114" i="2"/>
  <c r="R113" i="2"/>
  <c r="P114" i="2"/>
  <c r="P113" i="2"/>
  <c r="BK114" i="2"/>
  <c r="J114" i="2"/>
  <c r="BE114" i="2" s="1"/>
  <c r="BI112" i="2"/>
  <c r="BH112" i="2"/>
  <c r="BG112" i="2"/>
  <c r="BF112" i="2"/>
  <c r="T112" i="2"/>
  <c r="T111" i="2"/>
  <c r="R112" i="2"/>
  <c r="R111" i="2"/>
  <c r="P112" i="2"/>
  <c r="P111" i="2"/>
  <c r="BK112" i="2"/>
  <c r="BK111" i="2"/>
  <c r="J111" i="2" s="1"/>
  <c r="J68" i="2" s="1"/>
  <c r="J112" i="2"/>
  <c r="BE112" i="2" s="1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T108" i="2"/>
  <c r="T107" i="2" s="1"/>
  <c r="R109" i="2"/>
  <c r="R108" i="2" s="1"/>
  <c r="R107" i="2" s="1"/>
  <c r="P109" i="2"/>
  <c r="P108" i="2"/>
  <c r="P107" i="2" s="1"/>
  <c r="BK109" i="2"/>
  <c r="BK108" i="2" s="1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R93" i="2" s="1"/>
  <c r="R92" i="2" s="1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F39" i="2"/>
  <c r="BD56" i="1" s="1"/>
  <c r="BD55" i="1" s="1"/>
  <c r="BD54" i="1" s="1"/>
  <c r="W33" i="1" s="1"/>
  <c r="BH94" i="2"/>
  <c r="F38" i="2" s="1"/>
  <c r="BC56" i="1" s="1"/>
  <c r="BC55" i="1" s="1"/>
  <c r="BG94" i="2"/>
  <c r="F37" i="2"/>
  <c r="BB56" i="1" s="1"/>
  <c r="BB55" i="1" s="1"/>
  <c r="BF94" i="2"/>
  <c r="J36" i="2" s="1"/>
  <c r="AW56" i="1" s="1"/>
  <c r="T94" i="2"/>
  <c r="T93" i="2"/>
  <c r="T92" i="2" s="1"/>
  <c r="T91" i="2" s="1"/>
  <c r="R94" i="2"/>
  <c r="P94" i="2"/>
  <c r="P93" i="2"/>
  <c r="P92" i="2" s="1"/>
  <c r="P91" i="2" s="1"/>
  <c r="AU56" i="1" s="1"/>
  <c r="AU55" i="1" s="1"/>
  <c r="AU54" i="1" s="1"/>
  <c r="BK94" i="2"/>
  <c r="BK93" i="2" s="1"/>
  <c r="J94" i="2"/>
  <c r="BE94" i="2" s="1"/>
  <c r="J88" i="2"/>
  <c r="J87" i="2"/>
  <c r="F87" i="2"/>
  <c r="F85" i="2"/>
  <c r="E83" i="2"/>
  <c r="J59" i="2"/>
  <c r="J58" i="2"/>
  <c r="F58" i="2"/>
  <c r="F56" i="2"/>
  <c r="E54" i="2"/>
  <c r="J20" i="2"/>
  <c r="E20" i="2"/>
  <c r="F88" i="2" s="1"/>
  <c r="J19" i="2"/>
  <c r="J14" i="2"/>
  <c r="J85" i="2" s="1"/>
  <c r="E7" i="2"/>
  <c r="E79" i="2" s="1"/>
  <c r="AS55" i="1"/>
  <c r="AS54" i="1"/>
  <c r="L50" i="1"/>
  <c r="AM50" i="1"/>
  <c r="AM49" i="1"/>
  <c r="L49" i="1"/>
  <c r="AM47" i="1"/>
  <c r="L47" i="1"/>
  <c r="L45" i="1"/>
  <c r="L44" i="1"/>
  <c r="E50" i="2" l="1"/>
  <c r="BC54" i="1"/>
  <c r="AY55" i="1"/>
  <c r="J93" i="3"/>
  <c r="J65" i="3" s="1"/>
  <c r="BK92" i="3"/>
  <c r="R91" i="2"/>
  <c r="BK107" i="2"/>
  <c r="J107" i="2" s="1"/>
  <c r="J66" i="2" s="1"/>
  <c r="J108" i="2"/>
  <c r="J67" i="2" s="1"/>
  <c r="F35" i="2"/>
  <c r="AZ56" i="1" s="1"/>
  <c r="J35" i="2"/>
  <c r="AV56" i="1" s="1"/>
  <c r="AT56" i="1" s="1"/>
  <c r="AX55" i="1"/>
  <c r="BB54" i="1"/>
  <c r="J98" i="3"/>
  <c r="J67" i="3" s="1"/>
  <c r="BK97" i="3"/>
  <c r="J97" i="3" s="1"/>
  <c r="J66" i="3" s="1"/>
  <c r="BK92" i="2"/>
  <c r="J93" i="2"/>
  <c r="J65" i="2" s="1"/>
  <c r="F35" i="3"/>
  <c r="AZ57" i="1" s="1"/>
  <c r="J35" i="3"/>
  <c r="AV57" i="1" s="1"/>
  <c r="AT57" i="1" s="1"/>
  <c r="R91" i="3"/>
  <c r="F36" i="2"/>
  <c r="BA56" i="1" s="1"/>
  <c r="BA55" i="1" s="1"/>
  <c r="J36" i="3"/>
  <c r="AW57" i="1" s="1"/>
  <c r="J56" i="2"/>
  <c r="F59" i="2"/>
  <c r="AZ55" i="1" l="1"/>
  <c r="BK91" i="3"/>
  <c r="J91" i="3" s="1"/>
  <c r="J92" i="3"/>
  <c r="J64" i="3" s="1"/>
  <c r="AW55" i="1"/>
  <c r="BA54" i="1"/>
  <c r="AX54" i="1"/>
  <c r="W31" i="1"/>
  <c r="AY54" i="1"/>
  <c r="W32" i="1"/>
  <c r="J92" i="2"/>
  <c r="J64" i="2" s="1"/>
  <c r="BK91" i="2"/>
  <c r="J91" i="2" s="1"/>
  <c r="AV55" i="1" l="1"/>
  <c r="AT55" i="1" s="1"/>
  <c r="AZ54" i="1"/>
  <c r="J63" i="2"/>
  <c r="J32" i="2"/>
  <c r="W30" i="1"/>
  <c r="AW54" i="1"/>
  <c r="AK30" i="1" s="1"/>
  <c r="J32" i="3"/>
  <c r="J63" i="3"/>
  <c r="J41" i="2" l="1"/>
  <c r="AG56" i="1"/>
  <c r="AG57" i="1"/>
  <c r="AN57" i="1" s="1"/>
  <c r="J41" i="3"/>
  <c r="AV54" i="1"/>
  <c r="W29" i="1"/>
  <c r="AK29" i="1" l="1"/>
  <c r="AT54" i="1"/>
  <c r="AG55" i="1"/>
  <c r="AN56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<sst xmlns="http://schemas.openxmlformats.org/spreadsheetml/2006/main" count="1269" uniqueCount="390">
  <si>
    <t>Export Komplet</t>
  </si>
  <si>
    <t>VZ</t>
  </si>
  <si>
    <t>2.0</t>
  </si>
  <si>
    <t>ZAMOK</t>
  </si>
  <si>
    <t>False</t>
  </si>
  <si>
    <t>{bcb343ce-2bab-4452-b979-9109d6821014}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</si>
  <si>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</si>
  <si>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</si>
  <si>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</si>
  <si>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</si>
  <si>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</si>
  <si>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</si>
  <si>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</si>
  <si>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</si>
  <si>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22-19-13-VZ-02-VB4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</si>
  <si>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</si>
  <si>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</si>
  <si>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</si>
  <si>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</si>
  <si>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</si>
  <si>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</si>
  <si>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Beroun, Preislerova ul.</t>
  </si>
  <si>
    <t>Datum:</t>
  </si>
  <si>
    <t>5. 4. 2019</t>
  </si>
  <si>
    <t>Zadavatel:</t>
  </si>
  <si>
    <t>IČ:</t>
  </si>
  <si>
    <t>Město Beroun, Husovo nám. 68,26643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</si>
  <si>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</si>
  <si>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</si>
  <si>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</si>
  <si>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</si>
  <si>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</si>
  <si>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</si>
  <si>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</si>
  <si>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p. Lenka Dejdarová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</si>
  <si>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</si>
  <si>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</si>
  <si>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</si>
  <si>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</si>
  <si>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</si>
  <si>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</si>
  <si>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</si>
  <si>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</si>
  <si>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</si>
  <si>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</si>
  <si>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</si>
  <si>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</si>
  <si>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</si>
  <si>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</si>
  <si>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</si>
  <si>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</si>
  <si>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</si>
  <si>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</si>
  <si>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</si>
  <si>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</si>
  <si>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</si>
  <si>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</si>
  <si>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</si>
  <si>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</si>
  <si>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</si>
  <si>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</si>
  <si>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</si>
  <si>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</si>
  <si>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</si>
  <si>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</si>
  <si>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</si>
  <si>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</si>
  <si>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</si>
  <si>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</si>
  <si>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</si>
  <si>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</si>
  <si>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</si>
  <si>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</si>
  <si>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</si>
  <si>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</si>
  <si>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04</t>
  </si>
  <si>
    <t>Vybavení šaten, chodby a kabinetů</t>
  </si>
  <si>
    <t>STA</t>
  </si>
  <si>
    <t>1</t>
  </si>
  <si>
    <t>{f763be3f-853a-4476-8dcf-d4d41ea65c52}</t>
  </si>
  <si>
    <t>2</t>
  </si>
  <si>
    <t>/</t>
  </si>
  <si>
    <t>04.1</t>
  </si>
  <si>
    <t>Vybavení šatny a kabinetů</t>
  </si>
  <si>
    <t>Soupis</t>
  </si>
  <si>
    <t>{fba1f019-f807-4f94-ac03-472174c69dd5}</t>
  </si>
  <si>
    <t>04.2</t>
  </si>
  <si>
    <t>Vybavení vstupu, chodby</t>
  </si>
  <si>
    <t>{504b4354-287b-4368-89a3-5420850f0181}</t>
  </si>
  <si>
    <t>KRYCÍ LIST SOUPISU PRACÍ</t>
  </si>
  <si>
    <t>Objekt:</t>
  </si>
  <si>
    <t>04 - Vybavení šaten, chodby a kabinetů</t>
  </si>
  <si>
    <t>Soupis:</t>
  </si>
  <si>
    <t>04.1 - Vybavení šatny a kabinetů</t>
  </si>
  <si>
    <t>18598897</t>
  </si>
  <si>
    <t>Spektra s.r.o.Beroun,V Hlinkách 1548</t>
  </si>
  <si>
    <t>CZ18598897</t>
  </si>
  <si>
    <t>REKAPITULACE ČLENĚNÍ SOUPISU PRACÍ</t>
  </si>
  <si>
    <t>Kód dílu - Popis</t>
  </si>
  <si>
    <t>Cena celkem [CZK]</t>
  </si>
  <si>
    <t>-1</t>
  </si>
  <si>
    <t>OST - Ostatní</t>
  </si>
  <si>
    <t xml:space="preserve">    NO1 - Nábytek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</si>
  <si>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</si>
  <si>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</si>
  <si>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</si>
  <si>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</si>
  <si>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</si>
  <si>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</si>
  <si>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</si>
  <si>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</si>
  <si>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</si>
  <si>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</si>
  <si>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</si>
  <si>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</si>
  <si>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</si>
  <si>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</si>
  <si>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</si>
  <si>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</si>
  <si>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</si>
  <si>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</si>
  <si>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</si>
  <si>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</si>
  <si>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</si>
  <si>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NO1</t>
  </si>
  <si>
    <t>Nábytek</t>
  </si>
  <si>
    <t>K</t>
  </si>
  <si>
    <t>šatní skříň třídílná</t>
  </si>
  <si>
    <t>Korpus třídílné skříně z oboustranně laminovaných dřevotřískových desek (LTD) tloušťky min.18 mm. Uvnitř každého dílu pevná police a 2 dvojháčky. Rozměry třídílné skříně min. 1800x900 mm, hloubka min. 500 mm. Dveře opatřeny nábytkovou hranou min. tl. 2 mm, ostatní hrany opatřeny nábytkovou hranou min. tl. 1 mm. Záda skříní jsou z oboustranně laminované desky min. tl. 12 mm (ochrana proti vloupání). Větrací otvory (spodní roštové nasávání), výdech v horní části. Barevnost dvířek volitelná v odstínech RAL. Včetně zámků a klíčů a univerzálního klíče.</t>
  </si>
  <si>
    <t>kus</t>
  </si>
  <si>
    <t>262144</t>
  </si>
  <si>
    <t>-1487900882</t>
  </si>
  <si>
    <t>lavička šatnová</t>
  </si>
  <si>
    <t>šatnová lavička bez opěradla, konstrukce ocel, sedák z latí nebo z LTD, min. rozměry - výška 40 cm, hloubka 30cm, délka 150 cm, Barevnost laviček volitelná v odstínech RAL.</t>
  </si>
  <si>
    <t>-424364718</t>
  </si>
  <si>
    <t>3</t>
  </si>
  <si>
    <t>Skříňová sestava s n</t>
  </si>
  <si>
    <t>Skříňová sestava složená ze dvou částí. Ze spodní policové dvoudveřové skříně o rozměru min. 1000x800x450 mm, v provedení LTD buk tl. min.18mm, na soklu, opatřeno nábytkovou hranou min. tl. 2 mm, se dvěmi stavitelnými policemi, dveře se zámkem, kovová úchytka. Z horní policové dvoudveřové skříně o rozměru min. 800x800x450 mm, v provedení LTD buk tl. min.18mm, opatřeno nábytkovou hranou min. tl. 2 mm, se dvěmi stavitelnými policemi, dveře z bezpečnostního skla, se zámkem, kovová úchytka</t>
  </si>
  <si>
    <t>-190521406</t>
  </si>
  <si>
    <t>Pracovní stůl učitel</t>
  </si>
  <si>
    <t>Pracovní stůl s pracovní plochou o rozměrech min. 1300×600 mm z oboustranně laminované LTD tl. min. 18 mm, opatřené nábytkovou hranou min. tl. 1 mm, min. tři šuplíky</t>
  </si>
  <si>
    <t>1939269323</t>
  </si>
  <si>
    <t>VV</t>
  </si>
  <si>
    <t>10"kabinety"</t>
  </si>
  <si>
    <t>1"recepce"</t>
  </si>
  <si>
    <t>Součet</t>
  </si>
  <si>
    <t>5</t>
  </si>
  <si>
    <t>stol oblouk učitel</t>
  </si>
  <si>
    <t>Stolový oblouk - půlkruh kompatibilní s pracovními stoly v kabinetech</t>
  </si>
  <si>
    <t>-416533184</t>
  </si>
  <si>
    <t>6</t>
  </si>
  <si>
    <t>kancel židle</t>
  </si>
  <si>
    <t xml:space="preserve">Židle kancelářská, kovový kříž, otočná, výškově nastavitelná, s kolečky, čalouněný sedák, područky, nosnost min. 120 kg_x000D_
</t>
  </si>
  <si>
    <t>2001805904</t>
  </si>
  <si>
    <t>7</t>
  </si>
  <si>
    <t>jednací židle</t>
  </si>
  <si>
    <t xml:space="preserve">Židle konferenční, kovová konstrukce, čalouněný sedák a opěrák, nosnost min. 120 kg_x000D_
</t>
  </si>
  <si>
    <t>-2067252442</t>
  </si>
  <si>
    <t>VRN</t>
  </si>
  <si>
    <t>Vedlejší rozpočtové náklady</t>
  </si>
  <si>
    <t>VRN3</t>
  </si>
  <si>
    <t>Zařízení staveniště</t>
  </si>
  <si>
    <t>10</t>
  </si>
  <si>
    <t>034603001</t>
  </si>
  <si>
    <t>Alarm, strážní služba staveniště</t>
  </si>
  <si>
    <t>kpl</t>
  </si>
  <si>
    <t>1024</t>
  </si>
  <si>
    <t>792889000</t>
  </si>
  <si>
    <t>11</t>
  </si>
  <si>
    <t>034603002</t>
  </si>
  <si>
    <t>Hlídací služba, alarm - nainstalovaných prvků a zařízení do doby předání</t>
  </si>
  <si>
    <t>61372995</t>
  </si>
  <si>
    <t>VRN4</t>
  </si>
  <si>
    <t>Inženýrská činnost</t>
  </si>
  <si>
    <t>12</t>
  </si>
  <si>
    <t>045002000</t>
  </si>
  <si>
    <t>Kompletační a koordinační činnost</t>
  </si>
  <si>
    <t>CS ÚRS 2016 01</t>
  </si>
  <si>
    <t>-810481213</t>
  </si>
  <si>
    <t>VRN8</t>
  </si>
  <si>
    <t>Přesun stavebních kapacit</t>
  </si>
  <si>
    <t>13</t>
  </si>
  <si>
    <t>081002000</t>
  </si>
  <si>
    <t xml:space="preserve">Doprava montážníků </t>
  </si>
  <si>
    <t>CS ÚRS 2018 01</t>
  </si>
  <si>
    <t>-1695427743</t>
  </si>
  <si>
    <t>14</t>
  </si>
  <si>
    <t>081002001</t>
  </si>
  <si>
    <t>Doprava zařízení a prvků</t>
  </si>
  <si>
    <t>128977871</t>
  </si>
  <si>
    <t>04.2 - Vybavení vstupu, chodby</t>
  </si>
  <si>
    <t>Pol23</t>
  </si>
  <si>
    <t>Nástěnka, rozměry min. 1500x1200 mm, hliníkový rám, výplň pro zapichování</t>
  </si>
  <si>
    <t>540280080</t>
  </si>
  <si>
    <t>Pol24</t>
  </si>
  <si>
    <t>Vitrýna prosklená (plexisklo), přichytávání plochými magnety, zamykací, hliníkový rám, kotvení do zdi, rozměry min. 900x700 mm</t>
  </si>
  <si>
    <t>1451148524</t>
  </si>
  <si>
    <t>Pol25</t>
  </si>
  <si>
    <t>lavice návštěvní, ocelová konstrukce, se třemi sedadly, plastový sedák a opěry zad, nosnost každého sedadla min. 110 kg</t>
  </si>
  <si>
    <t>-628071407</t>
  </si>
  <si>
    <t>1399756135</t>
  </si>
  <si>
    <t>188756567</t>
  </si>
  <si>
    <t>8</t>
  </si>
  <si>
    <t>470769995</t>
  </si>
  <si>
    <t>9</t>
  </si>
  <si>
    <t>-537162081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</si>
  <si>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</si>
  <si>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</si>
  <si>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</si>
  <si>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</si>
  <si>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</si>
  <si>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</si>
  <si>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</si>
  <si>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</si>
  <si>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</si>
  <si>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</si>
  <si>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</si>
  <si>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</si>
  <si>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</si>
  <si>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</si>
  <si>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</si>
  <si>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</si>
  <si>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</si>
  <si>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</si>
  <si>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</si>
  <si>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</si>
  <si>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</si>
  <si>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</si>
  <si>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</si>
  <si>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</si>
  <si>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</si>
  <si>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</si>
  <si>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</si>
  <si>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</si>
  <si>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</si>
  <si>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</si>
  <si>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</si>
  <si>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</si>
  <si>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</si>
  <si>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</si>
  <si>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</si>
  <si>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</si>
  <si>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</si>
  <si>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</si>
  <si>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</si>
  <si>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</si>
  <si>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</si>
  <si>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</si>
  <si>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</si>
  <si>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</si>
  <si>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</si>
  <si>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</si>
  <si>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</si>
  <si>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</si>
  <si>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</si>
  <si>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</si>
  <si>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</si>
  <si>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</si>
  <si>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</si>
  <si>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</si>
  <si>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</si>
  <si>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</si>
  <si>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</si>
  <si>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</si>
  <si>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</si>
  <si>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</si>
  <si>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</si>
  <si>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</si>
  <si>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</si>
  <si>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</si>
  <si>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</si>
  <si>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</si>
  <si>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</si>
  <si>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</si>
  <si>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</si>
  <si>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</si>
  <si>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</si>
  <si>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</si>
  <si>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</si>
  <si>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</si>
  <si>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</si>
  <si>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</si>
  <si>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</si>
  <si>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</si>
  <si>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</si>
  <si>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</si>
  <si>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</si>
  <si>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</si>
  <si>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</si>
  <si>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</si>
  <si>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</si>
  <si>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</si>
  <si>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</si>
  <si>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</si>
  <si>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</si>
  <si>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</si>
  <si>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</si>
  <si>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</si>
  <si>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</si>
  <si>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</si>
  <si>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</si>
  <si>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</si>
  <si>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</si>
  <si>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</si>
  <si>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</si>
  <si>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</si>
  <si>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</si>
  <si>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</si>
  <si>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</si>
  <si>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</si>
  <si>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</si>
  <si>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</si>
  <si>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</si>
  <si>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</si>
  <si>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</si>
  <si>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</si>
  <si>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</si>
  <si>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</si>
  <si>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</si>
  <si>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</si>
  <si>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</si>
  <si>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</si>
  <si>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</si>
  <si>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</si>
  <si>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</si>
  <si>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</si>
  <si>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</si>
  <si>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</si>
  <si>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</si>
  <si>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</si>
  <si>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</si>
  <si>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</si>
  <si>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</si>
  <si>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</si>
  <si>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</si>
  <si>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</si>
  <si>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</si>
  <si>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</si>
  <si>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</si>
  <si>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</si>
  <si>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</si>
  <si>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</si>
  <si>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</si>
  <si>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</si>
  <si>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</si>
  <si>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</si>
  <si>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</si>
  <si>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</si>
  <si>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</si>
  <si>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</si>
  <si>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</si>
  <si>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</si>
  <si>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</si>
  <si>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</si>
  <si>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</si>
  <si>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</si>
  <si>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</si>
  <si>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</si>
  <si>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</si>
  <si>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</si>
  <si>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</si>
  <si>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</si>
  <si>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</si>
  <si>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</si>
  <si>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</si>
  <si>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</si>
  <si>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</si>
  <si>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</si>
  <si>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</si>
  <si>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</si>
  <si>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</si>
  <si>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</si>
  <si>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</si>
  <si>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</si>
  <si>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</si>
  <si>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</si>
  <si>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</si>
  <si>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</si>
  <si>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</si>
  <si>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</si>
  <si>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</si>
  <si>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</si>
  <si>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</si>
  <si>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</si>
  <si>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</si>
  <si>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</si>
  <si>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</si>
  <si>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</si>
  <si>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</si>
  <si>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Dodávka vnitřního vybavení pro 2. ZŠ Beroun - vybavení šaten, chodby a kabinetů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</si>
</sst>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25" workbookViewId="0">
      <selection activeCell="L45" sqref="L45:AO45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1"/>
      <c r="AQ5" s="21"/>
      <c r="AR5" s="19"/>
      <c r="BE5" s="301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3" t="s">
        <v>389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1"/>
      <c r="AQ6" s="21"/>
      <c r="AR6" s="19"/>
      <c r="BE6" s="302"/>
      <c r="BS6" s="16" t="s">
        <v>6</v>
      </c>
    </row>
    <row r="7" spans="1:74" ht="12" customHeight="1">
      <c r="B7" s="20"/>
      <c r="C7" s="21"/>
      <c r="D7" s="28" t="s">
        <v>17</v>
      </c>
      <c r="E7" s="21"/>
      <c r="F7" s="21"/>
      <c r="G7" s="21"/>
      <c r="H7" s="21"/>
      <c r="I7" s="21"/>
      <c r="J7" s="21"/>
      <c r="K7" s="26" t="s">
        <v>18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18</v>
      </c>
      <c r="AO7" s="21"/>
      <c r="AP7" s="21"/>
      <c r="AQ7" s="21"/>
      <c r="AR7" s="19"/>
      <c r="BE7" s="302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30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2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18</v>
      </c>
      <c r="AO10" s="21"/>
      <c r="AP10" s="21"/>
      <c r="AQ10" s="21"/>
      <c r="AR10" s="19"/>
      <c r="BE10" s="302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18</v>
      </c>
      <c r="AO11" s="21"/>
      <c r="AP11" s="21"/>
      <c r="AQ11" s="21"/>
      <c r="AR11" s="19"/>
      <c r="BE11" s="30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2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302"/>
      <c r="BS13" s="16" t="s">
        <v>6</v>
      </c>
    </row>
    <row r="14" spans="1:74" ht="11.25">
      <c r="B14" s="20"/>
      <c r="C14" s="21"/>
      <c r="D14" s="21"/>
      <c r="E14" s="324" t="s">
        <v>29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30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2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18</v>
      </c>
      <c r="AO16" s="21"/>
      <c r="AP16" s="21"/>
      <c r="AQ16" s="21"/>
      <c r="AR16" s="19"/>
      <c r="BE16" s="302"/>
      <c r="BS16" s="16" t="s">
        <v>4</v>
      </c>
    </row>
    <row r="17" spans="2:7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18</v>
      </c>
      <c r="AO17" s="21"/>
      <c r="AP17" s="21"/>
      <c r="AQ17" s="21"/>
      <c r="AR17" s="19"/>
      <c r="BE17" s="302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2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18</v>
      </c>
      <c r="AO19" s="21"/>
      <c r="AP19" s="21"/>
      <c r="AQ19" s="21"/>
      <c r="AR19" s="19"/>
      <c r="BE19" s="302"/>
      <c r="BS19" s="16" t="s">
        <v>6</v>
      </c>
    </row>
    <row r="20" spans="2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18</v>
      </c>
      <c r="AO20" s="21"/>
      <c r="AP20" s="21"/>
      <c r="AQ20" s="21"/>
      <c r="AR20" s="19"/>
      <c r="BE20" s="302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2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2"/>
    </row>
    <row r="23" spans="2:71" ht="45" customHeight="1">
      <c r="B23" s="20"/>
      <c r="C23" s="21"/>
      <c r="D23" s="21"/>
      <c r="E23" s="326" t="s">
        <v>36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1"/>
      <c r="AP23" s="21"/>
      <c r="AQ23" s="21"/>
      <c r="AR23" s="19"/>
      <c r="BE23" s="302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2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2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3">
        <f>ROUND(AG54,2)</f>
        <v>0</v>
      </c>
      <c r="AL26" s="304"/>
      <c r="AM26" s="304"/>
      <c r="AN26" s="304"/>
      <c r="AO26" s="304"/>
      <c r="AP26" s="34"/>
      <c r="AQ26" s="34"/>
      <c r="AR26" s="37"/>
      <c r="BE26" s="302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02"/>
    </row>
    <row r="28" spans="2:71" s="1" customFormat="1" ht="11.2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27" t="s">
        <v>38</v>
      </c>
      <c r="M28" s="327"/>
      <c r="N28" s="327"/>
      <c r="O28" s="327"/>
      <c r="P28" s="327"/>
      <c r="Q28" s="34"/>
      <c r="R28" s="34"/>
      <c r="S28" s="34"/>
      <c r="T28" s="34"/>
      <c r="U28" s="34"/>
      <c r="V28" s="34"/>
      <c r="W28" s="327" t="s">
        <v>39</v>
      </c>
      <c r="X28" s="327"/>
      <c r="Y28" s="327"/>
      <c r="Z28" s="327"/>
      <c r="AA28" s="327"/>
      <c r="AB28" s="327"/>
      <c r="AC28" s="327"/>
      <c r="AD28" s="327"/>
      <c r="AE28" s="327"/>
      <c r="AF28" s="34"/>
      <c r="AG28" s="34"/>
      <c r="AH28" s="34"/>
      <c r="AI28" s="34"/>
      <c r="AJ28" s="34"/>
      <c r="AK28" s="327" t="s">
        <v>40</v>
      </c>
      <c r="AL28" s="327"/>
      <c r="AM28" s="327"/>
      <c r="AN28" s="327"/>
      <c r="AO28" s="327"/>
      <c r="AP28" s="34"/>
      <c r="AQ28" s="34"/>
      <c r="AR28" s="37"/>
      <c r="BE28" s="302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328">
        <v>0.21</v>
      </c>
      <c r="M29" s="300"/>
      <c r="N29" s="300"/>
      <c r="O29" s="300"/>
      <c r="P29" s="300"/>
      <c r="Q29" s="39"/>
      <c r="R29" s="39"/>
      <c r="S29" s="39"/>
      <c r="T29" s="39"/>
      <c r="U29" s="39"/>
      <c r="V29" s="39"/>
      <c r="W29" s="299">
        <f>ROUND(AZ54, 2)</f>
        <v>0</v>
      </c>
      <c r="X29" s="300"/>
      <c r="Y29" s="300"/>
      <c r="Z29" s="300"/>
      <c r="AA29" s="300"/>
      <c r="AB29" s="300"/>
      <c r="AC29" s="300"/>
      <c r="AD29" s="300"/>
      <c r="AE29" s="300"/>
      <c r="AF29" s="39"/>
      <c r="AG29" s="39"/>
      <c r="AH29" s="39"/>
      <c r="AI29" s="39"/>
      <c r="AJ29" s="39"/>
      <c r="AK29" s="299">
        <f>ROUND(AV54, 2)</f>
        <v>0</v>
      </c>
      <c r="AL29" s="300"/>
      <c r="AM29" s="300"/>
      <c r="AN29" s="300"/>
      <c r="AO29" s="300"/>
      <c r="AP29" s="39"/>
      <c r="AQ29" s="39"/>
      <c r="AR29" s="40"/>
      <c r="BE29" s="302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328">
        <v>0.15</v>
      </c>
      <c r="M30" s="300"/>
      <c r="N30" s="300"/>
      <c r="O30" s="300"/>
      <c r="P30" s="300"/>
      <c r="Q30" s="39"/>
      <c r="R30" s="39"/>
      <c r="S30" s="39"/>
      <c r="T30" s="39"/>
      <c r="U30" s="39"/>
      <c r="V30" s="39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F30" s="39"/>
      <c r="AG30" s="39"/>
      <c r="AH30" s="39"/>
      <c r="AI30" s="39"/>
      <c r="AJ30" s="39"/>
      <c r="AK30" s="299">
        <f>ROUND(AW54, 2)</f>
        <v>0</v>
      </c>
      <c r="AL30" s="300"/>
      <c r="AM30" s="300"/>
      <c r="AN30" s="300"/>
      <c r="AO30" s="300"/>
      <c r="AP30" s="39"/>
      <c r="AQ30" s="39"/>
      <c r="AR30" s="40"/>
      <c r="BE30" s="302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328">
        <v>0.21</v>
      </c>
      <c r="M31" s="300"/>
      <c r="N31" s="300"/>
      <c r="O31" s="300"/>
      <c r="P31" s="300"/>
      <c r="Q31" s="39"/>
      <c r="R31" s="39"/>
      <c r="S31" s="39"/>
      <c r="T31" s="39"/>
      <c r="U31" s="39"/>
      <c r="V31" s="39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F31" s="39"/>
      <c r="AG31" s="39"/>
      <c r="AH31" s="39"/>
      <c r="AI31" s="39"/>
      <c r="AJ31" s="39"/>
      <c r="AK31" s="299">
        <v>0</v>
      </c>
      <c r="AL31" s="300"/>
      <c r="AM31" s="300"/>
      <c r="AN31" s="300"/>
      <c r="AO31" s="300"/>
      <c r="AP31" s="39"/>
      <c r="AQ31" s="39"/>
      <c r="AR31" s="40"/>
      <c r="BE31" s="302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328">
        <v>0.15</v>
      </c>
      <c r="M32" s="300"/>
      <c r="N32" s="300"/>
      <c r="O32" s="300"/>
      <c r="P32" s="300"/>
      <c r="Q32" s="39"/>
      <c r="R32" s="39"/>
      <c r="S32" s="39"/>
      <c r="T32" s="39"/>
      <c r="U32" s="39"/>
      <c r="V32" s="39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F32" s="39"/>
      <c r="AG32" s="39"/>
      <c r="AH32" s="39"/>
      <c r="AI32" s="39"/>
      <c r="AJ32" s="39"/>
      <c r="AK32" s="299">
        <v>0</v>
      </c>
      <c r="AL32" s="300"/>
      <c r="AM32" s="300"/>
      <c r="AN32" s="300"/>
      <c r="AO32" s="300"/>
      <c r="AP32" s="39"/>
      <c r="AQ32" s="39"/>
      <c r="AR32" s="40"/>
      <c r="BE32" s="302"/>
    </row>
    <row r="33" spans="2:44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328">
        <v>0</v>
      </c>
      <c r="M33" s="300"/>
      <c r="N33" s="300"/>
      <c r="O33" s="300"/>
      <c r="P33" s="300"/>
      <c r="Q33" s="39"/>
      <c r="R33" s="39"/>
      <c r="S33" s="39"/>
      <c r="T33" s="39"/>
      <c r="U33" s="39"/>
      <c r="V33" s="39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F33" s="39"/>
      <c r="AG33" s="39"/>
      <c r="AH33" s="39"/>
      <c r="AI33" s="39"/>
      <c r="AJ33" s="39"/>
      <c r="AK33" s="299">
        <v>0</v>
      </c>
      <c r="AL33" s="300"/>
      <c r="AM33" s="300"/>
      <c r="AN33" s="300"/>
      <c r="AO33" s="300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305" t="s">
        <v>49</v>
      </c>
      <c r="Y35" s="306"/>
      <c r="Z35" s="306"/>
      <c r="AA35" s="306"/>
      <c r="AB35" s="306"/>
      <c r="AC35" s="43"/>
      <c r="AD35" s="43"/>
      <c r="AE35" s="43"/>
      <c r="AF35" s="43"/>
      <c r="AG35" s="43"/>
      <c r="AH35" s="43"/>
      <c r="AI35" s="43"/>
      <c r="AJ35" s="43"/>
      <c r="AK35" s="307">
        <f>SUM(AK26:AK33)</f>
        <v>0</v>
      </c>
      <c r="AL35" s="306"/>
      <c r="AM35" s="306"/>
      <c r="AN35" s="306"/>
      <c r="AO35" s="308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22-19-13-VZ-02-VB4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44" s="3" customFormat="1" ht="36.950000000000003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318" t="str">
        <f>K6</f>
        <v>Dodávka vnitřního vybavení pro 2. ZŠ Beroun - vybavení šaten, chodby a kabinetů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1"/>
      <c r="AQ45" s="51"/>
      <c r="AR45" s="52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Beroun, Preislerova ul.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320" t="str">
        <f>IF(AN8= "","",AN8)</f>
        <v>5. 4. 2019</v>
      </c>
      <c r="AN47" s="320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Město Beroun, Husovo nám. 68,26643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316" t="str">
        <f>IF(E17="","",E17)</f>
        <v xml:space="preserve"> </v>
      </c>
      <c r="AN49" s="317"/>
      <c r="AO49" s="317"/>
      <c r="AP49" s="317"/>
      <c r="AQ49" s="34"/>
      <c r="AR49" s="37"/>
      <c r="AS49" s="310" t="s">
        <v>51</v>
      </c>
      <c r="AT49" s="311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316" t="str">
        <f>IF(E20="","",E20)</f>
        <v>p. Lenka Dejdarová</v>
      </c>
      <c r="AN50" s="317"/>
      <c r="AO50" s="317"/>
      <c r="AP50" s="317"/>
      <c r="AQ50" s="34"/>
      <c r="AR50" s="37"/>
      <c r="AS50" s="312"/>
      <c r="AT50" s="313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14"/>
      <c r="AT51" s="315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339" t="s">
        <v>52</v>
      </c>
      <c r="D52" s="330"/>
      <c r="E52" s="330"/>
      <c r="F52" s="330"/>
      <c r="G52" s="330"/>
      <c r="H52" s="61"/>
      <c r="I52" s="329" t="s">
        <v>53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1" t="s">
        <v>54</v>
      </c>
      <c r="AH52" s="330"/>
      <c r="AI52" s="330"/>
      <c r="AJ52" s="330"/>
      <c r="AK52" s="330"/>
      <c r="AL52" s="330"/>
      <c r="AM52" s="330"/>
      <c r="AN52" s="329" t="s">
        <v>55</v>
      </c>
      <c r="AO52" s="330"/>
      <c r="AP52" s="330"/>
      <c r="AQ52" s="62" t="s">
        <v>56</v>
      </c>
      <c r="AR52" s="37"/>
      <c r="AS52" s="63" t="s">
        <v>57</v>
      </c>
      <c r="AT52" s="64" t="s">
        <v>58</v>
      </c>
      <c r="AU52" s="64" t="s">
        <v>59</v>
      </c>
      <c r="AV52" s="64" t="s">
        <v>60</v>
      </c>
      <c r="AW52" s="64" t="s">
        <v>61</v>
      </c>
      <c r="AX52" s="64" t="s">
        <v>62</v>
      </c>
      <c r="AY52" s="64" t="s">
        <v>63</v>
      </c>
      <c r="AZ52" s="64" t="s">
        <v>64</v>
      </c>
      <c r="BA52" s="64" t="s">
        <v>65</v>
      </c>
      <c r="BB52" s="64" t="s">
        <v>66</v>
      </c>
      <c r="BC52" s="64" t="s">
        <v>67</v>
      </c>
      <c r="BD52" s="65" t="s">
        <v>68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50000000000003" customHeight="1">
      <c r="B54" s="69"/>
      <c r="C54" s="70" t="s">
        <v>69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37">
        <f>ROUND(AG55,2)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3" t="s">
        <v>18</v>
      </c>
      <c r="AR54" s="74"/>
      <c r="AS54" s="75">
        <f>ROUND(AS55,2)</f>
        <v>0</v>
      </c>
      <c r="AT54" s="76">
        <f>ROUND(SUM(AV54:AW54),2)</f>
        <v>0</v>
      </c>
      <c r="AU54" s="77">
        <f>ROUND(AU55,5)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ROUND(AZ55,2)</f>
        <v>0</v>
      </c>
      <c r="BA54" s="76">
        <f>ROUND(BA55,2)</f>
        <v>0</v>
      </c>
      <c r="BB54" s="76">
        <f>ROUND(BB55,2)</f>
        <v>0</v>
      </c>
      <c r="BC54" s="76">
        <f>ROUND(BC55,2)</f>
        <v>0</v>
      </c>
      <c r="BD54" s="78">
        <f>ROUND(BD55,2)</f>
        <v>0</v>
      </c>
      <c r="BS54" s="79" t="s">
        <v>70</v>
      </c>
      <c r="BT54" s="79" t="s">
        <v>71</v>
      </c>
      <c r="BU54" s="80" t="s">
        <v>72</v>
      </c>
      <c r="BV54" s="79" t="s">
        <v>73</v>
      </c>
      <c r="BW54" s="79" t="s">
        <v>5</v>
      </c>
      <c r="BX54" s="79" t="s">
        <v>74</v>
      </c>
      <c r="CL54" s="79" t="s">
        <v>18</v>
      </c>
    </row>
    <row r="55" spans="1:91" s="5" customFormat="1" ht="16.5" customHeight="1">
      <c r="B55" s="81"/>
      <c r="C55" s="82"/>
      <c r="D55" s="340" t="s">
        <v>75</v>
      </c>
      <c r="E55" s="340"/>
      <c r="F55" s="340"/>
      <c r="G55" s="340"/>
      <c r="H55" s="340"/>
      <c r="I55" s="83"/>
      <c r="J55" s="340" t="s">
        <v>76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4">
        <f>ROUND(SUM(AG56:AG57),2)</f>
        <v>0</v>
      </c>
      <c r="AH55" s="333"/>
      <c r="AI55" s="333"/>
      <c r="AJ55" s="333"/>
      <c r="AK55" s="333"/>
      <c r="AL55" s="333"/>
      <c r="AM55" s="333"/>
      <c r="AN55" s="332">
        <f>SUM(AG55,AT55)</f>
        <v>0</v>
      </c>
      <c r="AO55" s="333"/>
      <c r="AP55" s="333"/>
      <c r="AQ55" s="84" t="s">
        <v>77</v>
      </c>
      <c r="AR55" s="85"/>
      <c r="AS55" s="86">
        <f>ROUND(SUM(AS56:AS57),2)</f>
        <v>0</v>
      </c>
      <c r="AT55" s="87">
        <f>ROUND(SUM(AV55:AW55),2)</f>
        <v>0</v>
      </c>
      <c r="AU55" s="88">
        <f>ROUND(SUM(AU56:AU57),5)</f>
        <v>0</v>
      </c>
      <c r="AV55" s="87">
        <f>ROUND(AZ55*L29,2)</f>
        <v>0</v>
      </c>
      <c r="AW55" s="87">
        <f>ROUND(BA55*L30,2)</f>
        <v>0</v>
      </c>
      <c r="AX55" s="87">
        <f>ROUND(BB55*L29,2)</f>
        <v>0</v>
      </c>
      <c r="AY55" s="87">
        <f>ROUND(BC55*L30,2)</f>
        <v>0</v>
      </c>
      <c r="AZ55" s="87">
        <f>ROUND(SUM(AZ56:AZ57),2)</f>
        <v>0</v>
      </c>
      <c r="BA55" s="87">
        <f>ROUND(SUM(BA56:BA57),2)</f>
        <v>0</v>
      </c>
      <c r="BB55" s="87">
        <f>ROUND(SUM(BB56:BB57),2)</f>
        <v>0</v>
      </c>
      <c r="BC55" s="87">
        <f>ROUND(SUM(BC56:BC57),2)</f>
        <v>0</v>
      </c>
      <c r="BD55" s="89">
        <f>ROUND(SUM(BD56:BD57),2)</f>
        <v>0</v>
      </c>
      <c r="BS55" s="90" t="s">
        <v>70</v>
      </c>
      <c r="BT55" s="90" t="s">
        <v>78</v>
      </c>
      <c r="BU55" s="90" t="s">
        <v>72</v>
      </c>
      <c r="BV55" s="90" t="s">
        <v>73</v>
      </c>
      <c r="BW55" s="90" t="s">
        <v>79</v>
      </c>
      <c r="BX55" s="90" t="s">
        <v>5</v>
      </c>
      <c r="CL55" s="90" t="s">
        <v>18</v>
      </c>
      <c r="CM55" s="90" t="s">
        <v>80</v>
      </c>
    </row>
    <row r="56" spans="1:91" s="6" customFormat="1" ht="16.5" customHeight="1">
      <c r="A56" s="91" t="s">
        <v>81</v>
      </c>
      <c r="B56" s="92"/>
      <c r="C56" s="93"/>
      <c r="D56" s="93"/>
      <c r="E56" s="341" t="s">
        <v>82</v>
      </c>
      <c r="F56" s="341"/>
      <c r="G56" s="341"/>
      <c r="H56" s="341"/>
      <c r="I56" s="341"/>
      <c r="J56" s="93"/>
      <c r="K56" s="341" t="s">
        <v>83</v>
      </c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35">
        <f>'04.1 - Vybavení šatny a k...'!J32</f>
        <v>0</v>
      </c>
      <c r="AH56" s="336"/>
      <c r="AI56" s="336"/>
      <c r="AJ56" s="336"/>
      <c r="AK56" s="336"/>
      <c r="AL56" s="336"/>
      <c r="AM56" s="336"/>
      <c r="AN56" s="335">
        <f>SUM(AG56,AT56)</f>
        <v>0</v>
      </c>
      <c r="AO56" s="336"/>
      <c r="AP56" s="336"/>
      <c r="AQ56" s="94" t="s">
        <v>84</v>
      </c>
      <c r="AR56" s="95"/>
      <c r="AS56" s="96">
        <v>0</v>
      </c>
      <c r="AT56" s="97">
        <f>ROUND(SUM(AV56:AW56),2)</f>
        <v>0</v>
      </c>
      <c r="AU56" s="98">
        <f>'04.1 - Vybavení šatny a k...'!P91</f>
        <v>0</v>
      </c>
      <c r="AV56" s="97">
        <f>'04.1 - Vybavení šatny a k...'!J35</f>
        <v>0</v>
      </c>
      <c r="AW56" s="97">
        <f>'04.1 - Vybavení šatny a k...'!J36</f>
        <v>0</v>
      </c>
      <c r="AX56" s="97">
        <f>'04.1 - Vybavení šatny a k...'!J37</f>
        <v>0</v>
      </c>
      <c r="AY56" s="97">
        <f>'04.1 - Vybavení šatny a k...'!J38</f>
        <v>0</v>
      </c>
      <c r="AZ56" s="97">
        <f>'04.1 - Vybavení šatny a k...'!F35</f>
        <v>0</v>
      </c>
      <c r="BA56" s="97">
        <f>'04.1 - Vybavení šatny a k...'!F36</f>
        <v>0</v>
      </c>
      <c r="BB56" s="97">
        <f>'04.1 - Vybavení šatny a k...'!F37</f>
        <v>0</v>
      </c>
      <c r="BC56" s="97">
        <f>'04.1 - Vybavení šatny a k...'!F38</f>
        <v>0</v>
      </c>
      <c r="BD56" s="99">
        <f>'04.1 - Vybavení šatny a k...'!F39</f>
        <v>0</v>
      </c>
      <c r="BT56" s="100" t="s">
        <v>80</v>
      </c>
      <c r="BV56" s="100" t="s">
        <v>73</v>
      </c>
      <c r="BW56" s="100" t="s">
        <v>85</v>
      </c>
      <c r="BX56" s="100" t="s">
        <v>79</v>
      </c>
      <c r="CL56" s="100" t="s">
        <v>18</v>
      </c>
    </row>
    <row r="57" spans="1:91" s="6" customFormat="1" ht="16.5" customHeight="1">
      <c r="A57" s="91" t="s">
        <v>81</v>
      </c>
      <c r="B57" s="92"/>
      <c r="C57" s="93"/>
      <c r="D57" s="93"/>
      <c r="E57" s="341" t="s">
        <v>86</v>
      </c>
      <c r="F57" s="341"/>
      <c r="G57" s="341"/>
      <c r="H57" s="341"/>
      <c r="I57" s="341"/>
      <c r="J57" s="93"/>
      <c r="K57" s="341" t="s">
        <v>87</v>
      </c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35">
        <f>'04.2 - Vybavení vstupu, c...'!J32</f>
        <v>0</v>
      </c>
      <c r="AH57" s="336"/>
      <c r="AI57" s="336"/>
      <c r="AJ57" s="336"/>
      <c r="AK57" s="336"/>
      <c r="AL57" s="336"/>
      <c r="AM57" s="336"/>
      <c r="AN57" s="335">
        <f>SUM(AG57,AT57)</f>
        <v>0</v>
      </c>
      <c r="AO57" s="336"/>
      <c r="AP57" s="336"/>
      <c r="AQ57" s="94" t="s">
        <v>84</v>
      </c>
      <c r="AR57" s="95"/>
      <c r="AS57" s="101">
        <v>0</v>
      </c>
      <c r="AT57" s="102">
        <f>ROUND(SUM(AV57:AW57),2)</f>
        <v>0</v>
      </c>
      <c r="AU57" s="103">
        <f>'04.2 - Vybavení vstupu, c...'!P91</f>
        <v>0</v>
      </c>
      <c r="AV57" s="102">
        <f>'04.2 - Vybavení vstupu, c...'!J35</f>
        <v>0</v>
      </c>
      <c r="AW57" s="102">
        <f>'04.2 - Vybavení vstupu, c...'!J36</f>
        <v>0</v>
      </c>
      <c r="AX57" s="102">
        <f>'04.2 - Vybavení vstupu, c...'!J37</f>
        <v>0</v>
      </c>
      <c r="AY57" s="102">
        <f>'04.2 - Vybavení vstupu, c...'!J38</f>
        <v>0</v>
      </c>
      <c r="AZ57" s="102">
        <f>'04.2 - Vybavení vstupu, c...'!F35</f>
        <v>0</v>
      </c>
      <c r="BA57" s="102">
        <f>'04.2 - Vybavení vstupu, c...'!F36</f>
        <v>0</v>
      </c>
      <c r="BB57" s="102">
        <f>'04.2 - Vybavení vstupu, c...'!F37</f>
        <v>0</v>
      </c>
      <c r="BC57" s="102">
        <f>'04.2 - Vybavení vstupu, c...'!F38</f>
        <v>0</v>
      </c>
      <c r="BD57" s="104">
        <f>'04.2 - Vybavení vstupu, c...'!F39</f>
        <v>0</v>
      </c>
      <c r="BT57" s="100" t="s">
        <v>80</v>
      </c>
      <c r="BV57" s="100" t="s">
        <v>73</v>
      </c>
      <c r="BW57" s="100" t="s">
        <v>88</v>
      </c>
      <c r="BX57" s="100" t="s">
        <v>79</v>
      </c>
      <c r="CL57" s="100" t="s">
        <v>18</v>
      </c>
    </row>
    <row r="58" spans="1:91" s="1" customFormat="1" ht="30" customHeight="1"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7"/>
    </row>
    <row r="59" spans="1:91" s="1" customFormat="1" ht="6.95" customHeight="1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37"/>
    </row>
  </sheetData>
  <sheetProtection algorithmName="SHA-512" hashValue="JHDi6Go+RCIJc7YbG6w3Fsg5XYcClyaEGOHlfZ6noWTxFqb5JTif1XoONqdRfg4cQMRL/2AOPd8RTkYbsah3Rw==" saltValue="iPcruGoAAG2fiLLJuA+h0g==" spinCount="100000" sheet="1" objects="1" scenarios="1" formatColumns="0" formatRows="0"/>
  <mergeCells count="50">
    <mergeCell ref="E57:I57"/>
    <mergeCell ref="K57:AF57"/>
    <mergeCell ref="C52:G52"/>
    <mergeCell ref="I52:AF52"/>
    <mergeCell ref="D55:H55"/>
    <mergeCell ref="J55:AF55"/>
    <mergeCell ref="E56:I56"/>
    <mergeCell ref="K56:AF56"/>
    <mergeCell ref="AN56:AP56"/>
    <mergeCell ref="AG56:AM56"/>
    <mergeCell ref="AN57:AP57"/>
    <mergeCell ref="AG57:AM57"/>
    <mergeCell ref="AG54:AM54"/>
    <mergeCell ref="AN54:AP54"/>
    <mergeCell ref="L33:P33"/>
    <mergeCell ref="AN52:AP52"/>
    <mergeCell ref="AG52:AM52"/>
    <mergeCell ref="AN55:AP55"/>
    <mergeCell ref="AG55:AM55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6" location="'04.1 - Vybavení šatny a k...'!C2" display="/"/>
    <hyperlink ref="A57" location="'04.2 - Vybavení vstupu, c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6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6" t="s">
        <v>85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89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342" t="str">
        <f>'Rekapitulace stavby'!K6</f>
        <v>Dodávka vnitřního vybavení pro 2. ZŠ Beroun - vybavení šaten, chodby a kabinetů</v>
      </c>
      <c r="F7" s="343"/>
      <c r="G7" s="343"/>
      <c r="H7" s="343"/>
      <c r="L7" s="19"/>
    </row>
    <row r="8" spans="2:46" ht="12" customHeight="1">
      <c r="B8" s="19"/>
      <c r="D8" s="110" t="s">
        <v>90</v>
      </c>
      <c r="L8" s="19"/>
    </row>
    <row r="9" spans="2:46" s="1" customFormat="1" ht="16.5" customHeight="1">
      <c r="B9" s="37"/>
      <c r="E9" s="342" t="s">
        <v>91</v>
      </c>
      <c r="F9" s="344"/>
      <c r="G9" s="344"/>
      <c r="H9" s="344"/>
      <c r="I9" s="111"/>
      <c r="L9" s="37"/>
    </row>
    <row r="10" spans="2:46" s="1" customFormat="1" ht="12" customHeight="1">
      <c r="B10" s="37"/>
      <c r="D10" s="110" t="s">
        <v>92</v>
      </c>
      <c r="I10" s="111"/>
      <c r="L10" s="37"/>
    </row>
    <row r="11" spans="2:46" s="1" customFormat="1" ht="36.950000000000003" customHeight="1">
      <c r="B11" s="37"/>
      <c r="E11" s="345" t="s">
        <v>93</v>
      </c>
      <c r="F11" s="344"/>
      <c r="G11" s="344"/>
      <c r="H11" s="344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17</v>
      </c>
      <c r="F13" s="16" t="s">
        <v>18</v>
      </c>
      <c r="I13" s="112" t="s">
        <v>19</v>
      </c>
      <c r="J13" s="16" t="s">
        <v>18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5. 4. 2019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18</v>
      </c>
      <c r="L16" s="37"/>
    </row>
    <row r="17" spans="2:12" s="1" customFormat="1" ht="18" customHeight="1">
      <c r="B17" s="37"/>
      <c r="E17" s="16" t="s">
        <v>26</v>
      </c>
      <c r="I17" s="112" t="s">
        <v>27</v>
      </c>
      <c r="J17" s="16" t="s">
        <v>18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28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46" t="str">
        <f>'Rekapitulace stavby'!E14</f>
        <v>Vyplň údaj</v>
      </c>
      <c r="F20" s="347"/>
      <c r="G20" s="347"/>
      <c r="H20" s="347"/>
      <c r="I20" s="112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30</v>
      </c>
      <c r="I22" s="112" t="s">
        <v>25</v>
      </c>
      <c r="J22" s="16" t="s">
        <v>94</v>
      </c>
      <c r="L22" s="37"/>
    </row>
    <row r="23" spans="2:12" s="1" customFormat="1" ht="18" customHeight="1">
      <c r="B23" s="37"/>
      <c r="E23" s="16" t="s">
        <v>95</v>
      </c>
      <c r="I23" s="112" t="s">
        <v>27</v>
      </c>
      <c r="J23" s="16" t="s">
        <v>96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18</v>
      </c>
      <c r="L25" s="37"/>
    </row>
    <row r="26" spans="2:12" s="1" customFormat="1" ht="18" customHeight="1">
      <c r="B26" s="37"/>
      <c r="E26" s="16" t="s">
        <v>34</v>
      </c>
      <c r="I26" s="112" t="s">
        <v>27</v>
      </c>
      <c r="J26" s="16" t="s">
        <v>18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35</v>
      </c>
      <c r="I28" s="111"/>
      <c r="L28" s="37"/>
    </row>
    <row r="29" spans="2:12" s="7" customFormat="1" ht="45" customHeight="1">
      <c r="B29" s="114"/>
      <c r="E29" s="348" t="s">
        <v>36</v>
      </c>
      <c r="F29" s="348"/>
      <c r="G29" s="348"/>
      <c r="H29" s="348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ROUND(J91,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ROUND((SUM(BE91:BE115)),  2)</f>
        <v>0</v>
      </c>
      <c r="I35" s="122">
        <v>0.21</v>
      </c>
      <c r="J35" s="121">
        <f>ROUND(((SUM(BE91:BE115))*I35),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ROUND((SUM(BF91:BF115)),  2)</f>
        <v>0</v>
      </c>
      <c r="I36" s="122">
        <v>0.15</v>
      </c>
      <c r="J36" s="121">
        <f>ROUND(((SUM(BF91:BF115))*I36),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ROUND((SUM(BG91:BG115)),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ROUND((SUM(BH91:BH115)),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ROUND((SUM(BI91:BI115)),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97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49" t="str">
        <f>E7</f>
        <v>Dodávka vnitřního vybavení pro 2. ZŠ Beroun - vybavení šaten, chodby a kabinetů</v>
      </c>
      <c r="F50" s="350"/>
      <c r="G50" s="350"/>
      <c r="H50" s="350"/>
      <c r="I50" s="111"/>
      <c r="J50" s="34"/>
      <c r="K50" s="34"/>
      <c r="L50" s="37"/>
    </row>
    <row r="51" spans="2:47" ht="12" customHeight="1">
      <c r="B51" s="20"/>
      <c r="C51" s="28" t="s">
        <v>90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49" t="s">
        <v>91</v>
      </c>
      <c r="F52" s="317"/>
      <c r="G52" s="317"/>
      <c r="H52" s="317"/>
      <c r="I52" s="111"/>
      <c r="J52" s="34"/>
      <c r="K52" s="34"/>
      <c r="L52" s="37"/>
    </row>
    <row r="53" spans="2:47" s="1" customFormat="1" ht="12" customHeight="1">
      <c r="B53" s="33"/>
      <c r="C53" s="28" t="s">
        <v>92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318" t="str">
        <f>E11</f>
        <v>04.1 - Vybavení šatny a kabinetů</v>
      </c>
      <c r="F54" s="317"/>
      <c r="G54" s="317"/>
      <c r="H54" s="317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Beroun, Preislerova ul.</v>
      </c>
      <c r="G56" s="34"/>
      <c r="H56" s="34"/>
      <c r="I56" s="112" t="s">
        <v>22</v>
      </c>
      <c r="J56" s="54" t="str">
        <f>IF(J14="","",J14)</f>
        <v>5. 4. 2019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24</v>
      </c>
      <c r="D58" s="34"/>
      <c r="E58" s="34"/>
      <c r="F58" s="26" t="str">
        <f>E17</f>
        <v>Město Beroun, Husovo nám. 68,26643</v>
      </c>
      <c r="G58" s="34"/>
      <c r="H58" s="34"/>
      <c r="I58" s="112" t="s">
        <v>30</v>
      </c>
      <c r="J58" s="31" t="str">
        <f>E23</f>
        <v>Spektra s.r.o.Beroun,V Hlinkách 1548</v>
      </c>
      <c r="K58" s="34"/>
      <c r="L58" s="37"/>
    </row>
    <row r="59" spans="2:47" s="1" customFormat="1" ht="13.7" customHeight="1">
      <c r="B59" s="33"/>
      <c r="C59" s="28" t="s">
        <v>28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p. Lenka Dejdarová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98</v>
      </c>
      <c r="D61" s="138"/>
      <c r="E61" s="138"/>
      <c r="F61" s="138"/>
      <c r="G61" s="138"/>
      <c r="H61" s="138"/>
      <c r="I61" s="139"/>
      <c r="J61" s="140" t="s">
        <v>99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69</v>
      </c>
      <c r="D63" s="34"/>
      <c r="E63" s="34"/>
      <c r="F63" s="34"/>
      <c r="G63" s="34"/>
      <c r="H63" s="34"/>
      <c r="I63" s="111"/>
      <c r="J63" s="72">
        <f>J91</f>
        <v>0</v>
      </c>
      <c r="K63" s="34"/>
      <c r="L63" s="37"/>
      <c r="AU63" s="16" t="s">
        <v>100</v>
      </c>
    </row>
    <row r="64" spans="2:47" s="8" customFormat="1" ht="24.95" customHeight="1">
      <c r="B64" s="142"/>
      <c r="C64" s="143"/>
      <c r="D64" s="144" t="s">
        <v>101</v>
      </c>
      <c r="E64" s="145"/>
      <c r="F64" s="145"/>
      <c r="G64" s="145"/>
      <c r="H64" s="145"/>
      <c r="I64" s="146"/>
      <c r="J64" s="147">
        <f>J92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102</v>
      </c>
      <c r="E65" s="151"/>
      <c r="F65" s="151"/>
      <c r="G65" s="151"/>
      <c r="H65" s="151"/>
      <c r="I65" s="152"/>
      <c r="J65" s="153">
        <f>J93</f>
        <v>0</v>
      </c>
      <c r="K65" s="93"/>
      <c r="L65" s="154"/>
    </row>
    <row r="66" spans="2:12" s="8" customFormat="1" ht="24.95" customHeight="1">
      <c r="B66" s="142"/>
      <c r="C66" s="143"/>
      <c r="D66" s="144" t="s">
        <v>103</v>
      </c>
      <c r="E66" s="145"/>
      <c r="F66" s="145"/>
      <c r="G66" s="145"/>
      <c r="H66" s="145"/>
      <c r="I66" s="146"/>
      <c r="J66" s="147">
        <f>J107</f>
        <v>0</v>
      </c>
      <c r="K66" s="143"/>
      <c r="L66" s="148"/>
    </row>
    <row r="67" spans="2:12" s="9" customFormat="1" ht="19.899999999999999" customHeight="1">
      <c r="B67" s="149"/>
      <c r="C67" s="93"/>
      <c r="D67" s="150" t="s">
        <v>104</v>
      </c>
      <c r="E67" s="151"/>
      <c r="F67" s="151"/>
      <c r="G67" s="151"/>
      <c r="H67" s="151"/>
      <c r="I67" s="152"/>
      <c r="J67" s="153">
        <f>J108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105</v>
      </c>
      <c r="E68" s="151"/>
      <c r="F68" s="151"/>
      <c r="G68" s="151"/>
      <c r="H68" s="151"/>
      <c r="I68" s="152"/>
      <c r="J68" s="153">
        <f>J111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106</v>
      </c>
      <c r="E69" s="151"/>
      <c r="F69" s="151"/>
      <c r="G69" s="151"/>
      <c r="H69" s="151"/>
      <c r="I69" s="152"/>
      <c r="J69" s="153">
        <f>J113</f>
        <v>0</v>
      </c>
      <c r="K69" s="93"/>
      <c r="L69" s="154"/>
    </row>
    <row r="70" spans="2:12" s="1" customFormat="1" ht="21.75" customHeight="1">
      <c r="B70" s="33"/>
      <c r="C70" s="34"/>
      <c r="D70" s="34"/>
      <c r="E70" s="34"/>
      <c r="F70" s="34"/>
      <c r="G70" s="34"/>
      <c r="H70" s="34"/>
      <c r="I70" s="111"/>
      <c r="J70" s="34"/>
      <c r="K70" s="34"/>
      <c r="L70" s="37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33"/>
      <c r="J71" s="46"/>
      <c r="K71" s="46"/>
      <c r="L71" s="37"/>
    </row>
    <row r="75" spans="2:12" s="1" customFormat="1" ht="6.95" customHeight="1">
      <c r="B75" s="47"/>
      <c r="C75" s="48"/>
      <c r="D75" s="48"/>
      <c r="E75" s="48"/>
      <c r="F75" s="48"/>
      <c r="G75" s="48"/>
      <c r="H75" s="48"/>
      <c r="I75" s="136"/>
      <c r="J75" s="48"/>
      <c r="K75" s="48"/>
      <c r="L75" s="37"/>
    </row>
    <row r="76" spans="2:12" s="1" customFormat="1" ht="24.95" customHeight="1">
      <c r="B76" s="33"/>
      <c r="C76" s="22" t="s">
        <v>107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12" customHeight="1">
      <c r="B78" s="33"/>
      <c r="C78" s="28" t="s">
        <v>16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349" t="str">
        <f>E7</f>
        <v>Dodávka vnitřního vybavení pro 2. ZŠ Beroun - vybavení šaten, chodby a kabinetů</v>
      </c>
      <c r="F79" s="350"/>
      <c r="G79" s="350"/>
      <c r="H79" s="350"/>
      <c r="I79" s="111"/>
      <c r="J79" s="34"/>
      <c r="K79" s="34"/>
      <c r="L79" s="37"/>
    </row>
    <row r="80" spans="2:12" ht="12" customHeight="1">
      <c r="B80" s="20"/>
      <c r="C80" s="28" t="s">
        <v>90</v>
      </c>
      <c r="D80" s="21"/>
      <c r="E80" s="21"/>
      <c r="F80" s="21"/>
      <c r="G80" s="21"/>
      <c r="H80" s="21"/>
      <c r="J80" s="21"/>
      <c r="K80" s="21"/>
      <c r="L80" s="19"/>
    </row>
    <row r="81" spans="2:65" s="1" customFormat="1" ht="16.5" customHeight="1">
      <c r="B81" s="33"/>
      <c r="C81" s="34"/>
      <c r="D81" s="34"/>
      <c r="E81" s="349" t="s">
        <v>91</v>
      </c>
      <c r="F81" s="317"/>
      <c r="G81" s="317"/>
      <c r="H81" s="317"/>
      <c r="I81" s="111"/>
      <c r="J81" s="34"/>
      <c r="K81" s="34"/>
      <c r="L81" s="37"/>
    </row>
    <row r="82" spans="2:65" s="1" customFormat="1" ht="12" customHeight="1">
      <c r="B82" s="33"/>
      <c r="C82" s="28" t="s">
        <v>92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6.5" customHeight="1">
      <c r="B83" s="33"/>
      <c r="C83" s="34"/>
      <c r="D83" s="34"/>
      <c r="E83" s="318" t="str">
        <f>E11</f>
        <v>04.1 - Vybavení šatny a kabinetů</v>
      </c>
      <c r="F83" s="317"/>
      <c r="G83" s="317"/>
      <c r="H83" s="317"/>
      <c r="I83" s="111"/>
      <c r="J83" s="34"/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2" customHeight="1">
      <c r="B85" s="33"/>
      <c r="C85" s="28" t="s">
        <v>20</v>
      </c>
      <c r="D85" s="34"/>
      <c r="E85" s="34"/>
      <c r="F85" s="26" t="str">
        <f>F14</f>
        <v>Beroun, Preislerova ul.</v>
      </c>
      <c r="G85" s="34"/>
      <c r="H85" s="34"/>
      <c r="I85" s="112" t="s">
        <v>22</v>
      </c>
      <c r="J85" s="54" t="str">
        <f>IF(J14="","",J14)</f>
        <v>5. 4. 2019</v>
      </c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" customFormat="1" ht="24.95" customHeight="1">
      <c r="B87" s="33"/>
      <c r="C87" s="28" t="s">
        <v>24</v>
      </c>
      <c r="D87" s="34"/>
      <c r="E87" s="34"/>
      <c r="F87" s="26" t="str">
        <f>E17</f>
        <v>Město Beroun, Husovo nám. 68,26643</v>
      </c>
      <c r="G87" s="34"/>
      <c r="H87" s="34"/>
      <c r="I87" s="112" t="s">
        <v>30</v>
      </c>
      <c r="J87" s="31" t="str">
        <f>E23</f>
        <v>Spektra s.r.o.Beroun,V Hlinkách 1548</v>
      </c>
      <c r="K87" s="34"/>
      <c r="L87" s="37"/>
    </row>
    <row r="88" spans="2:65" s="1" customFormat="1" ht="13.7" customHeight="1">
      <c r="B88" s="33"/>
      <c r="C88" s="28" t="s">
        <v>28</v>
      </c>
      <c r="D88" s="34"/>
      <c r="E88" s="34"/>
      <c r="F88" s="26" t="str">
        <f>IF(E20="","",E20)</f>
        <v>Vyplň údaj</v>
      </c>
      <c r="G88" s="34"/>
      <c r="H88" s="34"/>
      <c r="I88" s="112" t="s">
        <v>33</v>
      </c>
      <c r="J88" s="31" t="str">
        <f>E26</f>
        <v>p. Lenka Dejdarová</v>
      </c>
      <c r="K88" s="34"/>
      <c r="L88" s="37"/>
    </row>
    <row r="89" spans="2:65" s="1" customFormat="1" ht="10.35" customHeight="1">
      <c r="B89" s="33"/>
      <c r="C89" s="34"/>
      <c r="D89" s="34"/>
      <c r="E89" s="34"/>
      <c r="F89" s="34"/>
      <c r="G89" s="34"/>
      <c r="H89" s="34"/>
      <c r="I89" s="111"/>
      <c r="J89" s="34"/>
      <c r="K89" s="34"/>
      <c r="L89" s="37"/>
    </row>
    <row r="90" spans="2:65" s="10" customFormat="1" ht="29.25" customHeight="1">
      <c r="B90" s="155"/>
      <c r="C90" s="156" t="s">
        <v>108</v>
      </c>
      <c r="D90" s="157" t="s">
        <v>56</v>
      </c>
      <c r="E90" s="157" t="s">
        <v>52</v>
      </c>
      <c r="F90" s="157" t="s">
        <v>53</v>
      </c>
      <c r="G90" s="157" t="s">
        <v>109</v>
      </c>
      <c r="H90" s="157" t="s">
        <v>110</v>
      </c>
      <c r="I90" s="158" t="s">
        <v>111</v>
      </c>
      <c r="J90" s="157" t="s">
        <v>99</v>
      </c>
      <c r="K90" s="159" t="s">
        <v>112</v>
      </c>
      <c r="L90" s="160"/>
      <c r="M90" s="63" t="s">
        <v>18</v>
      </c>
      <c r="N90" s="64" t="s">
        <v>41</v>
      </c>
      <c r="O90" s="64" t="s">
        <v>113</v>
      </c>
      <c r="P90" s="64" t="s">
        <v>114</v>
      </c>
      <c r="Q90" s="64" t="s">
        <v>115</v>
      </c>
      <c r="R90" s="64" t="s">
        <v>116</v>
      </c>
      <c r="S90" s="64" t="s">
        <v>117</v>
      </c>
      <c r="T90" s="65" t="s">
        <v>118</v>
      </c>
    </row>
    <row r="91" spans="2:65" s="1" customFormat="1" ht="22.9" customHeight="1">
      <c r="B91" s="33"/>
      <c r="C91" s="70" t="s">
        <v>119</v>
      </c>
      <c r="D91" s="34"/>
      <c r="E91" s="34"/>
      <c r="F91" s="34"/>
      <c r="G91" s="34"/>
      <c r="H91" s="34"/>
      <c r="I91" s="111"/>
      <c r="J91" s="161">
        <f>BK91</f>
        <v>0</v>
      </c>
      <c r="K91" s="34"/>
      <c r="L91" s="37"/>
      <c r="M91" s="66"/>
      <c r="N91" s="67"/>
      <c r="O91" s="67"/>
      <c r="P91" s="162">
        <f>P92+P107</f>
        <v>0</v>
      </c>
      <c r="Q91" s="67"/>
      <c r="R91" s="162">
        <f>R92+R107</f>
        <v>0</v>
      </c>
      <c r="S91" s="67"/>
      <c r="T91" s="163">
        <f>T92+T107</f>
        <v>0</v>
      </c>
      <c r="AT91" s="16" t="s">
        <v>70</v>
      </c>
      <c r="AU91" s="16" t="s">
        <v>100</v>
      </c>
      <c r="BK91" s="164">
        <f>BK92+BK107</f>
        <v>0</v>
      </c>
    </row>
    <row r="92" spans="2:65" s="11" customFormat="1" ht="25.9" customHeight="1">
      <c r="B92" s="165"/>
      <c r="C92" s="166"/>
      <c r="D92" s="167" t="s">
        <v>70</v>
      </c>
      <c r="E92" s="168" t="s">
        <v>120</v>
      </c>
      <c r="F92" s="168" t="s">
        <v>121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</f>
        <v>0</v>
      </c>
      <c r="Q92" s="173"/>
      <c r="R92" s="174">
        <f>R93</f>
        <v>0</v>
      </c>
      <c r="S92" s="173"/>
      <c r="T92" s="175">
        <f>T93</f>
        <v>0</v>
      </c>
      <c r="AR92" s="176" t="s">
        <v>122</v>
      </c>
      <c r="AT92" s="177" t="s">
        <v>70</v>
      </c>
      <c r="AU92" s="177" t="s">
        <v>71</v>
      </c>
      <c r="AY92" s="176" t="s">
        <v>123</v>
      </c>
      <c r="BK92" s="178">
        <f>BK93</f>
        <v>0</v>
      </c>
    </row>
    <row r="93" spans="2:65" s="11" customFormat="1" ht="22.9" customHeight="1">
      <c r="B93" s="165"/>
      <c r="C93" s="166"/>
      <c r="D93" s="167" t="s">
        <v>70</v>
      </c>
      <c r="E93" s="179" t="s">
        <v>124</v>
      </c>
      <c r="F93" s="179" t="s">
        <v>125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SUM(P94:P106)</f>
        <v>0</v>
      </c>
      <c r="Q93" s="173"/>
      <c r="R93" s="174">
        <f>SUM(R94:R106)</f>
        <v>0</v>
      </c>
      <c r="S93" s="173"/>
      <c r="T93" s="175">
        <f>SUM(T94:T106)</f>
        <v>0</v>
      </c>
      <c r="AR93" s="176" t="s">
        <v>122</v>
      </c>
      <c r="AT93" s="177" t="s">
        <v>70</v>
      </c>
      <c r="AU93" s="177" t="s">
        <v>78</v>
      </c>
      <c r="AY93" s="176" t="s">
        <v>123</v>
      </c>
      <c r="BK93" s="178">
        <f>SUM(BK94:BK106)</f>
        <v>0</v>
      </c>
    </row>
    <row r="94" spans="2:65" s="1" customFormat="1" ht="56.25" customHeight="1">
      <c r="B94" s="33"/>
      <c r="C94" s="181" t="s">
        <v>78</v>
      </c>
      <c r="D94" s="181" t="s">
        <v>126</v>
      </c>
      <c r="E94" s="182" t="s">
        <v>127</v>
      </c>
      <c r="F94" s="183" t="s">
        <v>128</v>
      </c>
      <c r="G94" s="184" t="s">
        <v>129</v>
      </c>
      <c r="H94" s="185">
        <v>70</v>
      </c>
      <c r="I94" s="186"/>
      <c r="J94" s="187">
        <f>ROUND(I94*H94,2)</f>
        <v>0</v>
      </c>
      <c r="K94" s="183" t="s">
        <v>18</v>
      </c>
      <c r="L94" s="37"/>
      <c r="M94" s="188" t="s">
        <v>18</v>
      </c>
      <c r="N94" s="189" t="s">
        <v>42</v>
      </c>
      <c r="O94" s="59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6" t="s">
        <v>130</v>
      </c>
      <c r="AT94" s="16" t="s">
        <v>126</v>
      </c>
      <c r="AU94" s="16" t="s">
        <v>80</v>
      </c>
      <c r="AY94" s="16" t="s">
        <v>123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6" t="s">
        <v>78</v>
      </c>
      <c r="BK94" s="192">
        <f>ROUND(I94*H94,2)</f>
        <v>0</v>
      </c>
      <c r="BL94" s="16" t="s">
        <v>130</v>
      </c>
      <c r="BM94" s="16" t="s">
        <v>131</v>
      </c>
    </row>
    <row r="95" spans="2:65" s="1" customFormat="1" ht="22.5" customHeight="1">
      <c r="B95" s="33"/>
      <c r="C95" s="181" t="s">
        <v>80</v>
      </c>
      <c r="D95" s="181" t="s">
        <v>126</v>
      </c>
      <c r="E95" s="182" t="s">
        <v>132</v>
      </c>
      <c r="F95" s="183" t="s">
        <v>133</v>
      </c>
      <c r="G95" s="184" t="s">
        <v>129</v>
      </c>
      <c r="H95" s="185">
        <v>70</v>
      </c>
      <c r="I95" s="186"/>
      <c r="J95" s="187">
        <f>ROUND(I95*H95,2)</f>
        <v>0</v>
      </c>
      <c r="K95" s="183" t="s">
        <v>18</v>
      </c>
      <c r="L95" s="37"/>
      <c r="M95" s="188" t="s">
        <v>18</v>
      </c>
      <c r="N95" s="189" t="s">
        <v>42</v>
      </c>
      <c r="O95" s="59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16" t="s">
        <v>130</v>
      </c>
      <c r="AT95" s="16" t="s">
        <v>126</v>
      </c>
      <c r="AU95" s="16" t="s">
        <v>80</v>
      </c>
      <c r="AY95" s="16" t="s">
        <v>123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6" t="s">
        <v>78</v>
      </c>
      <c r="BK95" s="192">
        <f>ROUND(I95*H95,2)</f>
        <v>0</v>
      </c>
      <c r="BL95" s="16" t="s">
        <v>130</v>
      </c>
      <c r="BM95" s="16" t="s">
        <v>134</v>
      </c>
    </row>
    <row r="96" spans="2:65" s="1" customFormat="1" ht="56.25" customHeight="1">
      <c r="B96" s="33"/>
      <c r="C96" s="181" t="s">
        <v>135</v>
      </c>
      <c r="D96" s="181" t="s">
        <v>126</v>
      </c>
      <c r="E96" s="182" t="s">
        <v>136</v>
      </c>
      <c r="F96" s="183" t="s">
        <v>137</v>
      </c>
      <c r="G96" s="184" t="s">
        <v>129</v>
      </c>
      <c r="H96" s="185">
        <v>28</v>
      </c>
      <c r="I96" s="186"/>
      <c r="J96" s="187">
        <f>ROUND(I96*H96,2)</f>
        <v>0</v>
      </c>
      <c r="K96" s="183" t="s">
        <v>18</v>
      </c>
      <c r="L96" s="37"/>
      <c r="M96" s="188" t="s">
        <v>18</v>
      </c>
      <c r="N96" s="189" t="s">
        <v>42</v>
      </c>
      <c r="O96" s="59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16" t="s">
        <v>130</v>
      </c>
      <c r="AT96" s="16" t="s">
        <v>126</v>
      </c>
      <c r="AU96" s="16" t="s">
        <v>80</v>
      </c>
      <c r="AY96" s="16" t="s">
        <v>123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78</v>
      </c>
      <c r="BK96" s="192">
        <f>ROUND(I96*H96,2)</f>
        <v>0</v>
      </c>
      <c r="BL96" s="16" t="s">
        <v>130</v>
      </c>
      <c r="BM96" s="16" t="s">
        <v>138</v>
      </c>
    </row>
    <row r="97" spans="2:65" s="1" customFormat="1" ht="22.5" customHeight="1">
      <c r="B97" s="33"/>
      <c r="C97" s="181" t="s">
        <v>122</v>
      </c>
      <c r="D97" s="181" t="s">
        <v>126</v>
      </c>
      <c r="E97" s="182" t="s">
        <v>139</v>
      </c>
      <c r="F97" s="183" t="s">
        <v>140</v>
      </c>
      <c r="G97" s="184" t="s">
        <v>129</v>
      </c>
      <c r="H97" s="185">
        <v>11</v>
      </c>
      <c r="I97" s="186"/>
      <c r="J97" s="187">
        <f>ROUND(I97*H97,2)</f>
        <v>0</v>
      </c>
      <c r="K97" s="183" t="s">
        <v>18</v>
      </c>
      <c r="L97" s="37"/>
      <c r="M97" s="188" t="s">
        <v>18</v>
      </c>
      <c r="N97" s="189" t="s">
        <v>42</v>
      </c>
      <c r="O97" s="59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16" t="s">
        <v>130</v>
      </c>
      <c r="AT97" s="16" t="s">
        <v>126</v>
      </c>
      <c r="AU97" s="16" t="s">
        <v>80</v>
      </c>
      <c r="AY97" s="16" t="s">
        <v>123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6" t="s">
        <v>78</v>
      </c>
      <c r="BK97" s="192">
        <f>ROUND(I97*H97,2)</f>
        <v>0</v>
      </c>
      <c r="BL97" s="16" t="s">
        <v>130</v>
      </c>
      <c r="BM97" s="16" t="s">
        <v>141</v>
      </c>
    </row>
    <row r="98" spans="2:65" s="12" customFormat="1" ht="11.25">
      <c r="B98" s="193"/>
      <c r="C98" s="194"/>
      <c r="D98" s="195" t="s">
        <v>142</v>
      </c>
      <c r="E98" s="196" t="s">
        <v>18</v>
      </c>
      <c r="F98" s="197" t="s">
        <v>143</v>
      </c>
      <c r="G98" s="194"/>
      <c r="H98" s="198">
        <v>10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142</v>
      </c>
      <c r="AU98" s="204" t="s">
        <v>80</v>
      </c>
      <c r="AV98" s="12" t="s">
        <v>80</v>
      </c>
      <c r="AW98" s="12" t="s">
        <v>32</v>
      </c>
      <c r="AX98" s="12" t="s">
        <v>71</v>
      </c>
      <c r="AY98" s="204" t="s">
        <v>123</v>
      </c>
    </row>
    <row r="99" spans="2:65" s="12" customFormat="1" ht="11.25">
      <c r="B99" s="193"/>
      <c r="C99" s="194"/>
      <c r="D99" s="195" t="s">
        <v>142</v>
      </c>
      <c r="E99" s="196" t="s">
        <v>18</v>
      </c>
      <c r="F99" s="197" t="s">
        <v>144</v>
      </c>
      <c r="G99" s="194"/>
      <c r="H99" s="198">
        <v>1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142</v>
      </c>
      <c r="AU99" s="204" t="s">
        <v>80</v>
      </c>
      <c r="AV99" s="12" t="s">
        <v>80</v>
      </c>
      <c r="AW99" s="12" t="s">
        <v>32</v>
      </c>
      <c r="AX99" s="12" t="s">
        <v>71</v>
      </c>
      <c r="AY99" s="204" t="s">
        <v>123</v>
      </c>
    </row>
    <row r="100" spans="2:65" s="13" customFormat="1" ht="11.25">
      <c r="B100" s="205"/>
      <c r="C100" s="206"/>
      <c r="D100" s="195" t="s">
        <v>142</v>
      </c>
      <c r="E100" s="207" t="s">
        <v>18</v>
      </c>
      <c r="F100" s="208" t="s">
        <v>145</v>
      </c>
      <c r="G100" s="206"/>
      <c r="H100" s="209">
        <v>11</v>
      </c>
      <c r="I100" s="210"/>
      <c r="J100" s="206"/>
      <c r="K100" s="206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142</v>
      </c>
      <c r="AU100" s="215" t="s">
        <v>80</v>
      </c>
      <c r="AV100" s="13" t="s">
        <v>122</v>
      </c>
      <c r="AW100" s="13" t="s">
        <v>32</v>
      </c>
      <c r="AX100" s="13" t="s">
        <v>78</v>
      </c>
      <c r="AY100" s="215" t="s">
        <v>123</v>
      </c>
    </row>
    <row r="101" spans="2:65" s="1" customFormat="1" ht="16.5" customHeight="1">
      <c r="B101" s="33"/>
      <c r="C101" s="181" t="s">
        <v>146</v>
      </c>
      <c r="D101" s="181" t="s">
        <v>126</v>
      </c>
      <c r="E101" s="182" t="s">
        <v>147</v>
      </c>
      <c r="F101" s="183" t="s">
        <v>148</v>
      </c>
      <c r="G101" s="184" t="s">
        <v>129</v>
      </c>
      <c r="H101" s="185">
        <v>2</v>
      </c>
      <c r="I101" s="186"/>
      <c r="J101" s="187">
        <f>ROUND(I101*H101,2)</f>
        <v>0</v>
      </c>
      <c r="K101" s="183" t="s">
        <v>18</v>
      </c>
      <c r="L101" s="37"/>
      <c r="M101" s="188" t="s">
        <v>18</v>
      </c>
      <c r="N101" s="189" t="s">
        <v>42</v>
      </c>
      <c r="O101" s="59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6" t="s">
        <v>130</v>
      </c>
      <c r="AT101" s="16" t="s">
        <v>126</v>
      </c>
      <c r="AU101" s="16" t="s">
        <v>80</v>
      </c>
      <c r="AY101" s="16" t="s">
        <v>123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6" t="s">
        <v>78</v>
      </c>
      <c r="BK101" s="192">
        <f>ROUND(I101*H101,2)</f>
        <v>0</v>
      </c>
      <c r="BL101" s="16" t="s">
        <v>130</v>
      </c>
      <c r="BM101" s="16" t="s">
        <v>149</v>
      </c>
    </row>
    <row r="102" spans="2:65" s="1" customFormat="1" ht="22.5" customHeight="1">
      <c r="B102" s="33"/>
      <c r="C102" s="181" t="s">
        <v>150</v>
      </c>
      <c r="D102" s="181" t="s">
        <v>126</v>
      </c>
      <c r="E102" s="182" t="s">
        <v>151</v>
      </c>
      <c r="F102" s="183" t="s">
        <v>152</v>
      </c>
      <c r="G102" s="184" t="s">
        <v>129</v>
      </c>
      <c r="H102" s="185">
        <v>11</v>
      </c>
      <c r="I102" s="186"/>
      <c r="J102" s="187">
        <f>ROUND(I102*H102,2)</f>
        <v>0</v>
      </c>
      <c r="K102" s="183" t="s">
        <v>18</v>
      </c>
      <c r="L102" s="37"/>
      <c r="M102" s="188" t="s">
        <v>18</v>
      </c>
      <c r="N102" s="189" t="s">
        <v>42</v>
      </c>
      <c r="O102" s="59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6" t="s">
        <v>130</v>
      </c>
      <c r="AT102" s="16" t="s">
        <v>126</v>
      </c>
      <c r="AU102" s="16" t="s">
        <v>80</v>
      </c>
      <c r="AY102" s="16" t="s">
        <v>123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6" t="s">
        <v>78</v>
      </c>
      <c r="BK102" s="192">
        <f>ROUND(I102*H102,2)</f>
        <v>0</v>
      </c>
      <c r="BL102" s="16" t="s">
        <v>130</v>
      </c>
      <c r="BM102" s="16" t="s">
        <v>153</v>
      </c>
    </row>
    <row r="103" spans="2:65" s="12" customFormat="1" ht="11.25">
      <c r="B103" s="193"/>
      <c r="C103" s="194"/>
      <c r="D103" s="195" t="s">
        <v>142</v>
      </c>
      <c r="E103" s="196" t="s">
        <v>18</v>
      </c>
      <c r="F103" s="197" t="s">
        <v>143</v>
      </c>
      <c r="G103" s="194"/>
      <c r="H103" s="198">
        <v>10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142</v>
      </c>
      <c r="AU103" s="204" t="s">
        <v>80</v>
      </c>
      <c r="AV103" s="12" t="s">
        <v>80</v>
      </c>
      <c r="AW103" s="12" t="s">
        <v>32</v>
      </c>
      <c r="AX103" s="12" t="s">
        <v>71</v>
      </c>
      <c r="AY103" s="204" t="s">
        <v>123</v>
      </c>
    </row>
    <row r="104" spans="2:65" s="12" customFormat="1" ht="11.25">
      <c r="B104" s="193"/>
      <c r="C104" s="194"/>
      <c r="D104" s="195" t="s">
        <v>142</v>
      </c>
      <c r="E104" s="196" t="s">
        <v>18</v>
      </c>
      <c r="F104" s="197" t="s">
        <v>144</v>
      </c>
      <c r="G104" s="194"/>
      <c r="H104" s="198">
        <v>1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142</v>
      </c>
      <c r="AU104" s="204" t="s">
        <v>80</v>
      </c>
      <c r="AV104" s="12" t="s">
        <v>80</v>
      </c>
      <c r="AW104" s="12" t="s">
        <v>32</v>
      </c>
      <c r="AX104" s="12" t="s">
        <v>71</v>
      </c>
      <c r="AY104" s="204" t="s">
        <v>123</v>
      </c>
    </row>
    <row r="105" spans="2:65" s="13" customFormat="1" ht="11.25">
      <c r="B105" s="205"/>
      <c r="C105" s="206"/>
      <c r="D105" s="195" t="s">
        <v>142</v>
      </c>
      <c r="E105" s="207" t="s">
        <v>18</v>
      </c>
      <c r="F105" s="208" t="s">
        <v>145</v>
      </c>
      <c r="G105" s="206"/>
      <c r="H105" s="209">
        <v>11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142</v>
      </c>
      <c r="AU105" s="215" t="s">
        <v>80</v>
      </c>
      <c r="AV105" s="13" t="s">
        <v>122</v>
      </c>
      <c r="AW105" s="13" t="s">
        <v>32</v>
      </c>
      <c r="AX105" s="13" t="s">
        <v>78</v>
      </c>
      <c r="AY105" s="215" t="s">
        <v>123</v>
      </c>
    </row>
    <row r="106" spans="2:65" s="1" customFormat="1" ht="22.5" customHeight="1">
      <c r="B106" s="33"/>
      <c r="C106" s="181" t="s">
        <v>154</v>
      </c>
      <c r="D106" s="181" t="s">
        <v>126</v>
      </c>
      <c r="E106" s="182" t="s">
        <v>155</v>
      </c>
      <c r="F106" s="183" t="s">
        <v>156</v>
      </c>
      <c r="G106" s="184" t="s">
        <v>129</v>
      </c>
      <c r="H106" s="185">
        <v>4</v>
      </c>
      <c r="I106" s="186"/>
      <c r="J106" s="187">
        <f>ROUND(I106*H106,2)</f>
        <v>0</v>
      </c>
      <c r="K106" s="183" t="s">
        <v>18</v>
      </c>
      <c r="L106" s="37"/>
      <c r="M106" s="188" t="s">
        <v>18</v>
      </c>
      <c r="N106" s="189" t="s">
        <v>42</v>
      </c>
      <c r="O106" s="59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16" t="s">
        <v>130</v>
      </c>
      <c r="AT106" s="16" t="s">
        <v>126</v>
      </c>
      <c r="AU106" s="16" t="s">
        <v>80</v>
      </c>
      <c r="AY106" s="16" t="s">
        <v>123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6" t="s">
        <v>78</v>
      </c>
      <c r="BK106" s="192">
        <f>ROUND(I106*H106,2)</f>
        <v>0</v>
      </c>
      <c r="BL106" s="16" t="s">
        <v>130</v>
      </c>
      <c r="BM106" s="16" t="s">
        <v>157</v>
      </c>
    </row>
    <row r="107" spans="2:65" s="11" customFormat="1" ht="25.9" customHeight="1">
      <c r="B107" s="165"/>
      <c r="C107" s="166"/>
      <c r="D107" s="167" t="s">
        <v>70</v>
      </c>
      <c r="E107" s="168" t="s">
        <v>158</v>
      </c>
      <c r="F107" s="168" t="s">
        <v>159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P108+P111+P113</f>
        <v>0</v>
      </c>
      <c r="Q107" s="173"/>
      <c r="R107" s="174">
        <f>R108+R111+R113</f>
        <v>0</v>
      </c>
      <c r="S107" s="173"/>
      <c r="T107" s="175">
        <f>T108+T111+T113</f>
        <v>0</v>
      </c>
      <c r="AR107" s="176" t="s">
        <v>146</v>
      </c>
      <c r="AT107" s="177" t="s">
        <v>70</v>
      </c>
      <c r="AU107" s="177" t="s">
        <v>71</v>
      </c>
      <c r="AY107" s="176" t="s">
        <v>123</v>
      </c>
      <c r="BK107" s="178">
        <f>BK108+BK111+BK113</f>
        <v>0</v>
      </c>
    </row>
    <row r="108" spans="2:65" s="11" customFormat="1" ht="22.9" customHeight="1">
      <c r="B108" s="165"/>
      <c r="C108" s="166"/>
      <c r="D108" s="167" t="s">
        <v>70</v>
      </c>
      <c r="E108" s="179" t="s">
        <v>160</v>
      </c>
      <c r="F108" s="179" t="s">
        <v>161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SUM(P109:P110)</f>
        <v>0</v>
      </c>
      <c r="Q108" s="173"/>
      <c r="R108" s="174">
        <f>SUM(R109:R110)</f>
        <v>0</v>
      </c>
      <c r="S108" s="173"/>
      <c r="T108" s="175">
        <f>SUM(T109:T110)</f>
        <v>0</v>
      </c>
      <c r="AR108" s="176" t="s">
        <v>146</v>
      </c>
      <c r="AT108" s="177" t="s">
        <v>70</v>
      </c>
      <c r="AU108" s="177" t="s">
        <v>78</v>
      </c>
      <c r="AY108" s="176" t="s">
        <v>123</v>
      </c>
      <c r="BK108" s="178">
        <f>SUM(BK109:BK110)</f>
        <v>0</v>
      </c>
    </row>
    <row r="109" spans="2:65" s="1" customFormat="1" ht="16.5" customHeight="1">
      <c r="B109" s="33"/>
      <c r="C109" s="181" t="s">
        <v>162</v>
      </c>
      <c r="D109" s="181" t="s">
        <v>126</v>
      </c>
      <c r="E109" s="182" t="s">
        <v>163</v>
      </c>
      <c r="F109" s="183" t="s">
        <v>164</v>
      </c>
      <c r="G109" s="184" t="s">
        <v>165</v>
      </c>
      <c r="H109" s="185">
        <v>1</v>
      </c>
      <c r="I109" s="186"/>
      <c r="J109" s="187">
        <f>ROUND(I109*H109,2)</f>
        <v>0</v>
      </c>
      <c r="K109" s="183" t="s">
        <v>18</v>
      </c>
      <c r="L109" s="37"/>
      <c r="M109" s="188" t="s">
        <v>18</v>
      </c>
      <c r="N109" s="189" t="s">
        <v>42</v>
      </c>
      <c r="O109" s="59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6" t="s">
        <v>166</v>
      </c>
      <c r="AT109" s="16" t="s">
        <v>126</v>
      </c>
      <c r="AU109" s="16" t="s">
        <v>80</v>
      </c>
      <c r="AY109" s="16" t="s">
        <v>123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6" t="s">
        <v>78</v>
      </c>
      <c r="BK109" s="192">
        <f>ROUND(I109*H109,2)</f>
        <v>0</v>
      </c>
      <c r="BL109" s="16" t="s">
        <v>166</v>
      </c>
      <c r="BM109" s="16" t="s">
        <v>167</v>
      </c>
    </row>
    <row r="110" spans="2:65" s="1" customFormat="1" ht="16.5" customHeight="1">
      <c r="B110" s="33"/>
      <c r="C110" s="181" t="s">
        <v>168</v>
      </c>
      <c r="D110" s="181" t="s">
        <v>126</v>
      </c>
      <c r="E110" s="182" t="s">
        <v>169</v>
      </c>
      <c r="F110" s="183" t="s">
        <v>170</v>
      </c>
      <c r="G110" s="184" t="s">
        <v>165</v>
      </c>
      <c r="H110" s="185">
        <v>1</v>
      </c>
      <c r="I110" s="186"/>
      <c r="J110" s="187">
        <f>ROUND(I110*H110,2)</f>
        <v>0</v>
      </c>
      <c r="K110" s="183" t="s">
        <v>18</v>
      </c>
      <c r="L110" s="37"/>
      <c r="M110" s="188" t="s">
        <v>18</v>
      </c>
      <c r="N110" s="189" t="s">
        <v>42</v>
      </c>
      <c r="O110" s="59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AR110" s="16" t="s">
        <v>166</v>
      </c>
      <c r="AT110" s="16" t="s">
        <v>126</v>
      </c>
      <c r="AU110" s="16" t="s">
        <v>80</v>
      </c>
      <c r="AY110" s="16" t="s">
        <v>123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6" t="s">
        <v>78</v>
      </c>
      <c r="BK110" s="192">
        <f>ROUND(I110*H110,2)</f>
        <v>0</v>
      </c>
      <c r="BL110" s="16" t="s">
        <v>166</v>
      </c>
      <c r="BM110" s="16" t="s">
        <v>171</v>
      </c>
    </row>
    <row r="111" spans="2:65" s="11" customFormat="1" ht="22.9" customHeight="1">
      <c r="B111" s="165"/>
      <c r="C111" s="166"/>
      <c r="D111" s="167" t="s">
        <v>70</v>
      </c>
      <c r="E111" s="179" t="s">
        <v>172</v>
      </c>
      <c r="F111" s="179" t="s">
        <v>173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P112</f>
        <v>0</v>
      </c>
      <c r="Q111" s="173"/>
      <c r="R111" s="174">
        <f>R112</f>
        <v>0</v>
      </c>
      <c r="S111" s="173"/>
      <c r="T111" s="175">
        <f>T112</f>
        <v>0</v>
      </c>
      <c r="AR111" s="176" t="s">
        <v>146</v>
      </c>
      <c r="AT111" s="177" t="s">
        <v>70</v>
      </c>
      <c r="AU111" s="177" t="s">
        <v>78</v>
      </c>
      <c r="AY111" s="176" t="s">
        <v>123</v>
      </c>
      <c r="BK111" s="178">
        <f>BK112</f>
        <v>0</v>
      </c>
    </row>
    <row r="112" spans="2:65" s="1" customFormat="1" ht="16.5" customHeight="1">
      <c r="B112" s="33"/>
      <c r="C112" s="181" t="s">
        <v>174</v>
      </c>
      <c r="D112" s="181" t="s">
        <v>126</v>
      </c>
      <c r="E112" s="182" t="s">
        <v>175</v>
      </c>
      <c r="F112" s="183" t="s">
        <v>176</v>
      </c>
      <c r="G112" s="184" t="s">
        <v>165</v>
      </c>
      <c r="H112" s="185">
        <v>1</v>
      </c>
      <c r="I112" s="186"/>
      <c r="J112" s="187">
        <f>ROUND(I112*H112,2)</f>
        <v>0</v>
      </c>
      <c r="K112" s="183" t="s">
        <v>177</v>
      </c>
      <c r="L112" s="37"/>
      <c r="M112" s="188" t="s">
        <v>18</v>
      </c>
      <c r="N112" s="189" t="s">
        <v>42</v>
      </c>
      <c r="O112" s="59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AR112" s="16" t="s">
        <v>166</v>
      </c>
      <c r="AT112" s="16" t="s">
        <v>126</v>
      </c>
      <c r="AU112" s="16" t="s">
        <v>80</v>
      </c>
      <c r="AY112" s="16" t="s">
        <v>123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6" t="s">
        <v>78</v>
      </c>
      <c r="BK112" s="192">
        <f>ROUND(I112*H112,2)</f>
        <v>0</v>
      </c>
      <c r="BL112" s="16" t="s">
        <v>166</v>
      </c>
      <c r="BM112" s="16" t="s">
        <v>178</v>
      </c>
    </row>
    <row r="113" spans="2:65" s="11" customFormat="1" ht="22.9" customHeight="1">
      <c r="B113" s="165"/>
      <c r="C113" s="166"/>
      <c r="D113" s="167" t="s">
        <v>70</v>
      </c>
      <c r="E113" s="179" t="s">
        <v>179</v>
      </c>
      <c r="F113" s="179" t="s">
        <v>180</v>
      </c>
      <c r="G113" s="166"/>
      <c r="H113" s="166"/>
      <c r="I113" s="169"/>
      <c r="J113" s="180">
        <f>BK113</f>
        <v>0</v>
      </c>
      <c r="K113" s="166"/>
      <c r="L113" s="171"/>
      <c r="M113" s="172"/>
      <c r="N113" s="173"/>
      <c r="O113" s="173"/>
      <c r="P113" s="174">
        <f>SUM(P114:P115)</f>
        <v>0</v>
      </c>
      <c r="Q113" s="173"/>
      <c r="R113" s="174">
        <f>SUM(R114:R115)</f>
        <v>0</v>
      </c>
      <c r="S113" s="173"/>
      <c r="T113" s="175">
        <f>SUM(T114:T115)</f>
        <v>0</v>
      </c>
      <c r="AR113" s="176" t="s">
        <v>146</v>
      </c>
      <c r="AT113" s="177" t="s">
        <v>70</v>
      </c>
      <c r="AU113" s="177" t="s">
        <v>78</v>
      </c>
      <c r="AY113" s="176" t="s">
        <v>123</v>
      </c>
      <c r="BK113" s="178">
        <f>SUM(BK114:BK115)</f>
        <v>0</v>
      </c>
    </row>
    <row r="114" spans="2:65" s="1" customFormat="1" ht="16.5" customHeight="1">
      <c r="B114" s="33"/>
      <c r="C114" s="181" t="s">
        <v>181</v>
      </c>
      <c r="D114" s="181" t="s">
        <v>126</v>
      </c>
      <c r="E114" s="182" t="s">
        <v>182</v>
      </c>
      <c r="F114" s="183" t="s">
        <v>183</v>
      </c>
      <c r="G114" s="184" t="s">
        <v>165</v>
      </c>
      <c r="H114" s="185">
        <v>1</v>
      </c>
      <c r="I114" s="186"/>
      <c r="J114" s="187">
        <f>ROUND(I114*H114,2)</f>
        <v>0</v>
      </c>
      <c r="K114" s="183" t="s">
        <v>184</v>
      </c>
      <c r="L114" s="37"/>
      <c r="M114" s="188" t="s">
        <v>18</v>
      </c>
      <c r="N114" s="189" t="s">
        <v>42</v>
      </c>
      <c r="O114" s="59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AR114" s="16" t="s">
        <v>166</v>
      </c>
      <c r="AT114" s="16" t="s">
        <v>126</v>
      </c>
      <c r="AU114" s="16" t="s">
        <v>80</v>
      </c>
      <c r="AY114" s="16" t="s">
        <v>123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6" t="s">
        <v>78</v>
      </c>
      <c r="BK114" s="192">
        <f>ROUND(I114*H114,2)</f>
        <v>0</v>
      </c>
      <c r="BL114" s="16" t="s">
        <v>166</v>
      </c>
      <c r="BM114" s="16" t="s">
        <v>185</v>
      </c>
    </row>
    <row r="115" spans="2:65" s="1" customFormat="1" ht="16.5" customHeight="1">
      <c r="B115" s="33"/>
      <c r="C115" s="181" t="s">
        <v>186</v>
      </c>
      <c r="D115" s="181" t="s">
        <v>126</v>
      </c>
      <c r="E115" s="182" t="s">
        <v>187</v>
      </c>
      <c r="F115" s="183" t="s">
        <v>188</v>
      </c>
      <c r="G115" s="184" t="s">
        <v>165</v>
      </c>
      <c r="H115" s="185">
        <v>1</v>
      </c>
      <c r="I115" s="186"/>
      <c r="J115" s="187">
        <f>ROUND(I115*H115,2)</f>
        <v>0</v>
      </c>
      <c r="K115" s="183" t="s">
        <v>18</v>
      </c>
      <c r="L115" s="37"/>
      <c r="M115" s="216" t="s">
        <v>18</v>
      </c>
      <c r="N115" s="217" t="s">
        <v>42</v>
      </c>
      <c r="O115" s="218"/>
      <c r="P115" s="219">
        <f>O115*H115</f>
        <v>0</v>
      </c>
      <c r="Q115" s="219">
        <v>0</v>
      </c>
      <c r="R115" s="219">
        <f>Q115*H115</f>
        <v>0</v>
      </c>
      <c r="S115" s="219">
        <v>0</v>
      </c>
      <c r="T115" s="220">
        <f>S115*H115</f>
        <v>0</v>
      </c>
      <c r="AR115" s="16" t="s">
        <v>166</v>
      </c>
      <c r="AT115" s="16" t="s">
        <v>126</v>
      </c>
      <c r="AU115" s="16" t="s">
        <v>80</v>
      </c>
      <c r="AY115" s="16" t="s">
        <v>123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6" t="s">
        <v>78</v>
      </c>
      <c r="BK115" s="192">
        <f>ROUND(I115*H115,2)</f>
        <v>0</v>
      </c>
      <c r="BL115" s="16" t="s">
        <v>166</v>
      </c>
      <c r="BM115" s="16" t="s">
        <v>189</v>
      </c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133"/>
      <c r="J116" s="46"/>
      <c r="K116" s="46"/>
      <c r="L116" s="37"/>
    </row>
  </sheetData>
  <sheetProtection algorithmName="SHA-512" hashValue="MxAynCULCSfzPTctAl7HsrCwe1EjUiu0PV2F7ePHJXemuluZgHpRlEmkDpPwi121J6T+j//AFxdFUw2DG9auzg==" saltValue="5qDGkzy7J0iBIvluziMEHWB7TKZp9x353n5bSV8gvvgQ6T6JPpjmA9jZbHmr/LD4YGYPvvVh63XaZ5u1YcxQaw==" spinCount="100000" sheet="1" objects="1" scenarios="1" formatColumns="0" formatRows="0" autoFilter="0"/>
  <autoFilter ref="C90:K115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5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6" t="s">
        <v>88</v>
      </c>
    </row>
    <row r="3" spans="2:46" ht="6.95" customHeight="1">
      <c r="B3" s="106"/>
      <c r="C3" s="107"/>
      <c r="D3" s="107"/>
      <c r="E3" s="107"/>
      <c r="F3" s="107"/>
      <c r="G3" s="107"/>
      <c r="H3" s="107"/>
      <c r="I3" s="108"/>
      <c r="J3" s="107"/>
      <c r="K3" s="107"/>
      <c r="L3" s="19"/>
      <c r="AT3" s="16" t="s">
        <v>80</v>
      </c>
    </row>
    <row r="4" spans="2:46" ht="24.95" customHeight="1">
      <c r="B4" s="19"/>
      <c r="D4" s="109" t="s">
        <v>89</v>
      </c>
      <c r="L4" s="19"/>
      <c r="M4" s="2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0" t="s">
        <v>16</v>
      </c>
      <c r="L6" s="19"/>
    </row>
    <row r="7" spans="2:46" ht="16.5" customHeight="1">
      <c r="B7" s="19"/>
      <c r="E7" s="342" t="str">
        <f>'Rekapitulace stavby'!K6</f>
        <v>Dodávka vnitřního vybavení pro 2. ZŠ Beroun - vybavení šaten, chodby a kabinetů</v>
      </c>
      <c r="F7" s="343"/>
      <c r="G7" s="343"/>
      <c r="H7" s="343"/>
      <c r="L7" s="19"/>
    </row>
    <row r="8" spans="2:46" ht="12" customHeight="1">
      <c r="B8" s="19"/>
      <c r="D8" s="110" t="s">
        <v>90</v>
      </c>
      <c r="L8" s="19"/>
    </row>
    <row r="9" spans="2:46" s="1" customFormat="1" ht="16.5" customHeight="1">
      <c r="B9" s="37"/>
      <c r="E9" s="342" t="s">
        <v>91</v>
      </c>
      <c r="F9" s="344"/>
      <c r="G9" s="344"/>
      <c r="H9" s="344"/>
      <c r="I9" s="111"/>
      <c r="L9" s="37"/>
    </row>
    <row r="10" spans="2:46" s="1" customFormat="1" ht="12" customHeight="1">
      <c r="B10" s="37"/>
      <c r="D10" s="110" t="s">
        <v>92</v>
      </c>
      <c r="I10" s="111"/>
      <c r="L10" s="37"/>
    </row>
    <row r="11" spans="2:46" s="1" customFormat="1" ht="36.950000000000003" customHeight="1">
      <c r="B11" s="37"/>
      <c r="E11" s="345" t="s">
        <v>190</v>
      </c>
      <c r="F11" s="344"/>
      <c r="G11" s="344"/>
      <c r="H11" s="344"/>
      <c r="I11" s="111"/>
      <c r="L11" s="37"/>
    </row>
    <row r="12" spans="2:46" s="1" customFormat="1" ht="11.25">
      <c r="B12" s="37"/>
      <c r="I12" s="111"/>
      <c r="L12" s="37"/>
    </row>
    <row r="13" spans="2:46" s="1" customFormat="1" ht="12" customHeight="1">
      <c r="B13" s="37"/>
      <c r="D13" s="110" t="s">
        <v>17</v>
      </c>
      <c r="F13" s="16" t="s">
        <v>18</v>
      </c>
      <c r="I13" s="112" t="s">
        <v>19</v>
      </c>
      <c r="J13" s="16" t="s">
        <v>18</v>
      </c>
      <c r="L13" s="37"/>
    </row>
    <row r="14" spans="2:46" s="1" customFormat="1" ht="12" customHeight="1">
      <c r="B14" s="37"/>
      <c r="D14" s="110" t="s">
        <v>20</v>
      </c>
      <c r="F14" s="16" t="s">
        <v>21</v>
      </c>
      <c r="I14" s="112" t="s">
        <v>22</v>
      </c>
      <c r="J14" s="113" t="str">
        <f>'Rekapitulace stavby'!AN8</f>
        <v>5. 4. 2019</v>
      </c>
      <c r="L14" s="37"/>
    </row>
    <row r="15" spans="2:46" s="1" customFormat="1" ht="10.9" customHeight="1">
      <c r="B15" s="37"/>
      <c r="I15" s="111"/>
      <c r="L15" s="37"/>
    </row>
    <row r="16" spans="2:46" s="1" customFormat="1" ht="12" customHeight="1">
      <c r="B16" s="37"/>
      <c r="D16" s="110" t="s">
        <v>24</v>
      </c>
      <c r="I16" s="112" t="s">
        <v>25</v>
      </c>
      <c r="J16" s="16" t="s">
        <v>18</v>
      </c>
      <c r="L16" s="37"/>
    </row>
    <row r="17" spans="2:12" s="1" customFormat="1" ht="18" customHeight="1">
      <c r="B17" s="37"/>
      <c r="E17" s="16" t="s">
        <v>26</v>
      </c>
      <c r="I17" s="112" t="s">
        <v>27</v>
      </c>
      <c r="J17" s="16" t="s">
        <v>18</v>
      </c>
      <c r="L17" s="37"/>
    </row>
    <row r="18" spans="2:12" s="1" customFormat="1" ht="6.95" customHeight="1">
      <c r="B18" s="37"/>
      <c r="I18" s="111"/>
      <c r="L18" s="37"/>
    </row>
    <row r="19" spans="2:12" s="1" customFormat="1" ht="12" customHeight="1">
      <c r="B19" s="37"/>
      <c r="D19" s="110" t="s">
        <v>28</v>
      </c>
      <c r="I19" s="112" t="s">
        <v>25</v>
      </c>
      <c r="J19" s="29" t="str">
        <f>'Rekapitulace stavby'!AN13</f>
        <v>Vyplň údaj</v>
      </c>
      <c r="L19" s="37"/>
    </row>
    <row r="20" spans="2:12" s="1" customFormat="1" ht="18" customHeight="1">
      <c r="B20" s="37"/>
      <c r="E20" s="346" t="str">
        <f>'Rekapitulace stavby'!E14</f>
        <v>Vyplň údaj</v>
      </c>
      <c r="F20" s="347"/>
      <c r="G20" s="347"/>
      <c r="H20" s="347"/>
      <c r="I20" s="112" t="s">
        <v>27</v>
      </c>
      <c r="J20" s="29" t="str">
        <f>'Rekapitulace stavby'!AN14</f>
        <v>Vyplň údaj</v>
      </c>
      <c r="L20" s="37"/>
    </row>
    <row r="21" spans="2:12" s="1" customFormat="1" ht="6.95" customHeight="1">
      <c r="B21" s="37"/>
      <c r="I21" s="111"/>
      <c r="L21" s="37"/>
    </row>
    <row r="22" spans="2:12" s="1" customFormat="1" ht="12" customHeight="1">
      <c r="B22" s="37"/>
      <c r="D22" s="110" t="s">
        <v>30</v>
      </c>
      <c r="I22" s="112" t="s">
        <v>25</v>
      </c>
      <c r="J22" s="16" t="s">
        <v>94</v>
      </c>
      <c r="L22" s="37"/>
    </row>
    <row r="23" spans="2:12" s="1" customFormat="1" ht="18" customHeight="1">
      <c r="B23" s="37"/>
      <c r="E23" s="16" t="s">
        <v>95</v>
      </c>
      <c r="I23" s="112" t="s">
        <v>27</v>
      </c>
      <c r="J23" s="16" t="s">
        <v>96</v>
      </c>
      <c r="L23" s="37"/>
    </row>
    <row r="24" spans="2:12" s="1" customFormat="1" ht="6.95" customHeight="1">
      <c r="B24" s="37"/>
      <c r="I24" s="111"/>
      <c r="L24" s="37"/>
    </row>
    <row r="25" spans="2:12" s="1" customFormat="1" ht="12" customHeight="1">
      <c r="B25" s="37"/>
      <c r="D25" s="110" t="s">
        <v>33</v>
      </c>
      <c r="I25" s="112" t="s">
        <v>25</v>
      </c>
      <c r="J25" s="16" t="s">
        <v>18</v>
      </c>
      <c r="L25" s="37"/>
    </row>
    <row r="26" spans="2:12" s="1" customFormat="1" ht="18" customHeight="1">
      <c r="B26" s="37"/>
      <c r="E26" s="16" t="s">
        <v>34</v>
      </c>
      <c r="I26" s="112" t="s">
        <v>27</v>
      </c>
      <c r="J26" s="16" t="s">
        <v>18</v>
      </c>
      <c r="L26" s="37"/>
    </row>
    <row r="27" spans="2:12" s="1" customFormat="1" ht="6.95" customHeight="1">
      <c r="B27" s="37"/>
      <c r="I27" s="111"/>
      <c r="L27" s="37"/>
    </row>
    <row r="28" spans="2:12" s="1" customFormat="1" ht="12" customHeight="1">
      <c r="B28" s="37"/>
      <c r="D28" s="110" t="s">
        <v>35</v>
      </c>
      <c r="I28" s="111"/>
      <c r="L28" s="37"/>
    </row>
    <row r="29" spans="2:12" s="7" customFormat="1" ht="45" customHeight="1">
      <c r="B29" s="114"/>
      <c r="E29" s="348" t="s">
        <v>36</v>
      </c>
      <c r="F29" s="348"/>
      <c r="G29" s="348"/>
      <c r="H29" s="348"/>
      <c r="I29" s="115"/>
      <c r="L29" s="114"/>
    </row>
    <row r="30" spans="2:12" s="1" customFormat="1" ht="6.95" customHeight="1">
      <c r="B30" s="37"/>
      <c r="I30" s="111"/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16"/>
      <c r="J31" s="55"/>
      <c r="K31" s="55"/>
      <c r="L31" s="37"/>
    </row>
    <row r="32" spans="2:12" s="1" customFormat="1" ht="25.35" customHeight="1">
      <c r="B32" s="37"/>
      <c r="D32" s="117" t="s">
        <v>37</v>
      </c>
      <c r="I32" s="111"/>
      <c r="J32" s="118">
        <f>ROUND(J91, 2)</f>
        <v>0</v>
      </c>
      <c r="L32" s="37"/>
    </row>
    <row r="33" spans="2:12" s="1" customFormat="1" ht="6.95" customHeight="1">
      <c r="B33" s="37"/>
      <c r="D33" s="55"/>
      <c r="E33" s="55"/>
      <c r="F33" s="55"/>
      <c r="G33" s="55"/>
      <c r="H33" s="55"/>
      <c r="I33" s="116"/>
      <c r="J33" s="55"/>
      <c r="K33" s="55"/>
      <c r="L33" s="37"/>
    </row>
    <row r="34" spans="2:12" s="1" customFormat="1" ht="14.45" customHeight="1">
      <c r="B34" s="37"/>
      <c r="F34" s="119" t="s">
        <v>39</v>
      </c>
      <c r="I34" s="120" t="s">
        <v>38</v>
      </c>
      <c r="J34" s="119" t="s">
        <v>40</v>
      </c>
      <c r="L34" s="37"/>
    </row>
    <row r="35" spans="2:12" s="1" customFormat="1" ht="14.45" customHeight="1">
      <c r="B35" s="37"/>
      <c r="D35" s="110" t="s">
        <v>41</v>
      </c>
      <c r="E35" s="110" t="s">
        <v>42</v>
      </c>
      <c r="F35" s="121">
        <f>ROUND((SUM(BE91:BE104)),  2)</f>
        <v>0</v>
      </c>
      <c r="I35" s="122">
        <v>0.21</v>
      </c>
      <c r="J35" s="121">
        <f>ROUND(((SUM(BE91:BE104))*I35),  2)</f>
        <v>0</v>
      </c>
      <c r="L35" s="37"/>
    </row>
    <row r="36" spans="2:12" s="1" customFormat="1" ht="14.45" customHeight="1">
      <c r="B36" s="37"/>
      <c r="E36" s="110" t="s">
        <v>43</v>
      </c>
      <c r="F36" s="121">
        <f>ROUND((SUM(BF91:BF104)),  2)</f>
        <v>0</v>
      </c>
      <c r="I36" s="122">
        <v>0.15</v>
      </c>
      <c r="J36" s="121">
        <f>ROUND(((SUM(BF91:BF104))*I36),  2)</f>
        <v>0</v>
      </c>
      <c r="L36" s="37"/>
    </row>
    <row r="37" spans="2:12" s="1" customFormat="1" ht="14.45" hidden="1" customHeight="1">
      <c r="B37" s="37"/>
      <c r="E37" s="110" t="s">
        <v>44</v>
      </c>
      <c r="F37" s="121">
        <f>ROUND((SUM(BG91:BG104)),  2)</f>
        <v>0</v>
      </c>
      <c r="I37" s="122">
        <v>0.21</v>
      </c>
      <c r="J37" s="121">
        <f>0</f>
        <v>0</v>
      </c>
      <c r="L37" s="37"/>
    </row>
    <row r="38" spans="2:12" s="1" customFormat="1" ht="14.45" hidden="1" customHeight="1">
      <c r="B38" s="37"/>
      <c r="E38" s="110" t="s">
        <v>45</v>
      </c>
      <c r="F38" s="121">
        <f>ROUND((SUM(BH91:BH104)),  2)</f>
        <v>0</v>
      </c>
      <c r="I38" s="122">
        <v>0.15</v>
      </c>
      <c r="J38" s="121">
        <f>0</f>
        <v>0</v>
      </c>
      <c r="L38" s="37"/>
    </row>
    <row r="39" spans="2:12" s="1" customFormat="1" ht="14.45" hidden="1" customHeight="1">
      <c r="B39" s="37"/>
      <c r="E39" s="110" t="s">
        <v>46</v>
      </c>
      <c r="F39" s="121">
        <f>ROUND((SUM(BI91:BI104)),  2)</f>
        <v>0</v>
      </c>
      <c r="I39" s="122">
        <v>0</v>
      </c>
      <c r="J39" s="121">
        <f>0</f>
        <v>0</v>
      </c>
      <c r="L39" s="37"/>
    </row>
    <row r="40" spans="2:12" s="1" customFormat="1" ht="6.95" customHeight="1">
      <c r="B40" s="37"/>
      <c r="I40" s="111"/>
      <c r="L40" s="37"/>
    </row>
    <row r="41" spans="2:12" s="1" customFormat="1" ht="25.35" customHeight="1">
      <c r="B41" s="37"/>
      <c r="C41" s="123"/>
      <c r="D41" s="124" t="s">
        <v>47</v>
      </c>
      <c r="E41" s="125"/>
      <c r="F41" s="125"/>
      <c r="G41" s="126" t="s">
        <v>48</v>
      </c>
      <c r="H41" s="127" t="s">
        <v>49</v>
      </c>
      <c r="I41" s="128"/>
      <c r="J41" s="129">
        <f>SUM(J32:J39)</f>
        <v>0</v>
      </c>
      <c r="K41" s="130"/>
      <c r="L41" s="37"/>
    </row>
    <row r="42" spans="2:12" s="1" customFormat="1" ht="14.45" customHeight="1">
      <c r="B42" s="131"/>
      <c r="C42" s="132"/>
      <c r="D42" s="132"/>
      <c r="E42" s="132"/>
      <c r="F42" s="132"/>
      <c r="G42" s="132"/>
      <c r="H42" s="132"/>
      <c r="I42" s="133"/>
      <c r="J42" s="132"/>
      <c r="K42" s="132"/>
      <c r="L42" s="37"/>
    </row>
    <row r="46" spans="2:12" s="1" customFormat="1" ht="6.95" customHeight="1">
      <c r="B46" s="134"/>
      <c r="C46" s="135"/>
      <c r="D46" s="135"/>
      <c r="E46" s="135"/>
      <c r="F46" s="135"/>
      <c r="G46" s="135"/>
      <c r="H46" s="135"/>
      <c r="I46" s="136"/>
      <c r="J46" s="135"/>
      <c r="K46" s="135"/>
      <c r="L46" s="37"/>
    </row>
    <row r="47" spans="2:12" s="1" customFormat="1" ht="24.95" customHeight="1">
      <c r="B47" s="33"/>
      <c r="C47" s="22" t="s">
        <v>97</v>
      </c>
      <c r="D47" s="34"/>
      <c r="E47" s="34"/>
      <c r="F47" s="34"/>
      <c r="G47" s="34"/>
      <c r="H47" s="34"/>
      <c r="I47" s="111"/>
      <c r="J47" s="34"/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11"/>
      <c r="J48" s="34"/>
      <c r="K48" s="34"/>
      <c r="L48" s="37"/>
    </row>
    <row r="49" spans="2:47" s="1" customFormat="1" ht="12" customHeight="1">
      <c r="B49" s="33"/>
      <c r="C49" s="28" t="s">
        <v>16</v>
      </c>
      <c r="D49" s="34"/>
      <c r="E49" s="34"/>
      <c r="F49" s="34"/>
      <c r="G49" s="34"/>
      <c r="H49" s="34"/>
      <c r="I49" s="111"/>
      <c r="J49" s="34"/>
      <c r="K49" s="34"/>
      <c r="L49" s="37"/>
    </row>
    <row r="50" spans="2:47" s="1" customFormat="1" ht="16.5" customHeight="1">
      <c r="B50" s="33"/>
      <c r="C50" s="34"/>
      <c r="D50" s="34"/>
      <c r="E50" s="349" t="str">
        <f>E7</f>
        <v>Dodávka vnitřního vybavení pro 2. ZŠ Beroun - vybavení šaten, chodby a kabinetů</v>
      </c>
      <c r="F50" s="350"/>
      <c r="G50" s="350"/>
      <c r="H50" s="350"/>
      <c r="I50" s="111"/>
      <c r="J50" s="34"/>
      <c r="K50" s="34"/>
      <c r="L50" s="37"/>
    </row>
    <row r="51" spans="2:47" ht="12" customHeight="1">
      <c r="B51" s="20"/>
      <c r="C51" s="28" t="s">
        <v>90</v>
      </c>
      <c r="D51" s="21"/>
      <c r="E51" s="21"/>
      <c r="F51" s="21"/>
      <c r="G51" s="21"/>
      <c r="H51" s="21"/>
      <c r="J51" s="21"/>
      <c r="K51" s="21"/>
      <c r="L51" s="19"/>
    </row>
    <row r="52" spans="2:47" s="1" customFormat="1" ht="16.5" customHeight="1">
      <c r="B52" s="33"/>
      <c r="C52" s="34"/>
      <c r="D52" s="34"/>
      <c r="E52" s="349" t="s">
        <v>91</v>
      </c>
      <c r="F52" s="317"/>
      <c r="G52" s="317"/>
      <c r="H52" s="317"/>
      <c r="I52" s="111"/>
      <c r="J52" s="34"/>
      <c r="K52" s="34"/>
      <c r="L52" s="37"/>
    </row>
    <row r="53" spans="2:47" s="1" customFormat="1" ht="12" customHeight="1">
      <c r="B53" s="33"/>
      <c r="C53" s="28" t="s">
        <v>92</v>
      </c>
      <c r="D53" s="34"/>
      <c r="E53" s="34"/>
      <c r="F53" s="34"/>
      <c r="G53" s="34"/>
      <c r="H53" s="34"/>
      <c r="I53" s="111"/>
      <c r="J53" s="34"/>
      <c r="K53" s="34"/>
      <c r="L53" s="37"/>
    </row>
    <row r="54" spans="2:47" s="1" customFormat="1" ht="16.5" customHeight="1">
      <c r="B54" s="33"/>
      <c r="C54" s="34"/>
      <c r="D54" s="34"/>
      <c r="E54" s="318" t="str">
        <f>E11</f>
        <v>04.2 - Vybavení vstupu, chodby</v>
      </c>
      <c r="F54" s="317"/>
      <c r="G54" s="317"/>
      <c r="H54" s="317"/>
      <c r="I54" s="111"/>
      <c r="J54" s="34"/>
      <c r="K54" s="34"/>
      <c r="L54" s="37"/>
    </row>
    <row r="55" spans="2:47" s="1" customFormat="1" ht="6.95" customHeight="1">
      <c r="B55" s="33"/>
      <c r="C55" s="34"/>
      <c r="D55" s="34"/>
      <c r="E55" s="34"/>
      <c r="F55" s="34"/>
      <c r="G55" s="34"/>
      <c r="H55" s="34"/>
      <c r="I55" s="111"/>
      <c r="J55" s="34"/>
      <c r="K55" s="34"/>
      <c r="L55" s="37"/>
    </row>
    <row r="56" spans="2:47" s="1" customFormat="1" ht="12" customHeight="1">
      <c r="B56" s="33"/>
      <c r="C56" s="28" t="s">
        <v>20</v>
      </c>
      <c r="D56" s="34"/>
      <c r="E56" s="34"/>
      <c r="F56" s="26" t="str">
        <f>F14</f>
        <v>Beroun, Preislerova ul.</v>
      </c>
      <c r="G56" s="34"/>
      <c r="H56" s="34"/>
      <c r="I56" s="112" t="s">
        <v>22</v>
      </c>
      <c r="J56" s="54" t="str">
        <f>IF(J14="","",J14)</f>
        <v>5. 4. 2019</v>
      </c>
      <c r="K56" s="34"/>
      <c r="L56" s="37"/>
    </row>
    <row r="57" spans="2:47" s="1" customFormat="1" ht="6.95" customHeight="1">
      <c r="B57" s="33"/>
      <c r="C57" s="34"/>
      <c r="D57" s="34"/>
      <c r="E57" s="34"/>
      <c r="F57" s="34"/>
      <c r="G57" s="34"/>
      <c r="H57" s="34"/>
      <c r="I57" s="111"/>
      <c r="J57" s="34"/>
      <c r="K57" s="34"/>
      <c r="L57" s="37"/>
    </row>
    <row r="58" spans="2:47" s="1" customFormat="1" ht="24.95" customHeight="1">
      <c r="B58" s="33"/>
      <c r="C58" s="28" t="s">
        <v>24</v>
      </c>
      <c r="D58" s="34"/>
      <c r="E58" s="34"/>
      <c r="F58" s="26" t="str">
        <f>E17</f>
        <v>Město Beroun, Husovo nám. 68,26643</v>
      </c>
      <c r="G58" s="34"/>
      <c r="H58" s="34"/>
      <c r="I58" s="112" t="s">
        <v>30</v>
      </c>
      <c r="J58" s="31" t="str">
        <f>E23</f>
        <v>Spektra s.r.o.Beroun,V Hlinkách 1548</v>
      </c>
      <c r="K58" s="34"/>
      <c r="L58" s="37"/>
    </row>
    <row r="59" spans="2:47" s="1" customFormat="1" ht="13.7" customHeight="1">
      <c r="B59" s="33"/>
      <c r="C59" s="28" t="s">
        <v>28</v>
      </c>
      <c r="D59" s="34"/>
      <c r="E59" s="34"/>
      <c r="F59" s="26" t="str">
        <f>IF(E20="","",E20)</f>
        <v>Vyplň údaj</v>
      </c>
      <c r="G59" s="34"/>
      <c r="H59" s="34"/>
      <c r="I59" s="112" t="s">
        <v>33</v>
      </c>
      <c r="J59" s="31" t="str">
        <f>E26</f>
        <v>p. Lenka Dejdarová</v>
      </c>
      <c r="K59" s="34"/>
      <c r="L59" s="37"/>
    </row>
    <row r="60" spans="2:47" s="1" customFormat="1" ht="10.35" customHeight="1">
      <c r="B60" s="33"/>
      <c r="C60" s="34"/>
      <c r="D60" s="34"/>
      <c r="E60" s="34"/>
      <c r="F60" s="34"/>
      <c r="G60" s="34"/>
      <c r="H60" s="34"/>
      <c r="I60" s="111"/>
      <c r="J60" s="34"/>
      <c r="K60" s="34"/>
      <c r="L60" s="37"/>
    </row>
    <row r="61" spans="2:47" s="1" customFormat="1" ht="29.25" customHeight="1">
      <c r="B61" s="33"/>
      <c r="C61" s="137" t="s">
        <v>98</v>
      </c>
      <c r="D61" s="138"/>
      <c r="E61" s="138"/>
      <c r="F61" s="138"/>
      <c r="G61" s="138"/>
      <c r="H61" s="138"/>
      <c r="I61" s="139"/>
      <c r="J61" s="140" t="s">
        <v>99</v>
      </c>
      <c r="K61" s="138"/>
      <c r="L61" s="37"/>
    </row>
    <row r="62" spans="2:47" s="1" customFormat="1" ht="10.35" customHeight="1">
      <c r="B62" s="33"/>
      <c r="C62" s="34"/>
      <c r="D62" s="34"/>
      <c r="E62" s="34"/>
      <c r="F62" s="34"/>
      <c r="G62" s="34"/>
      <c r="H62" s="34"/>
      <c r="I62" s="111"/>
      <c r="J62" s="34"/>
      <c r="K62" s="34"/>
      <c r="L62" s="37"/>
    </row>
    <row r="63" spans="2:47" s="1" customFormat="1" ht="22.9" customHeight="1">
      <c r="B63" s="33"/>
      <c r="C63" s="141" t="s">
        <v>69</v>
      </c>
      <c r="D63" s="34"/>
      <c r="E63" s="34"/>
      <c r="F63" s="34"/>
      <c r="G63" s="34"/>
      <c r="H63" s="34"/>
      <c r="I63" s="111"/>
      <c r="J63" s="72">
        <f>J91</f>
        <v>0</v>
      </c>
      <c r="K63" s="34"/>
      <c r="L63" s="37"/>
      <c r="AU63" s="16" t="s">
        <v>100</v>
      </c>
    </row>
    <row r="64" spans="2:47" s="8" customFormat="1" ht="24.95" customHeight="1">
      <c r="B64" s="142"/>
      <c r="C64" s="143"/>
      <c r="D64" s="144" t="s">
        <v>101</v>
      </c>
      <c r="E64" s="145"/>
      <c r="F64" s="145"/>
      <c r="G64" s="145"/>
      <c r="H64" s="145"/>
      <c r="I64" s="146"/>
      <c r="J64" s="147">
        <f>J92</f>
        <v>0</v>
      </c>
      <c r="K64" s="143"/>
      <c r="L64" s="148"/>
    </row>
    <row r="65" spans="2:12" s="9" customFormat="1" ht="19.899999999999999" customHeight="1">
      <c r="B65" s="149"/>
      <c r="C65" s="93"/>
      <c r="D65" s="150" t="s">
        <v>102</v>
      </c>
      <c r="E65" s="151"/>
      <c r="F65" s="151"/>
      <c r="G65" s="151"/>
      <c r="H65" s="151"/>
      <c r="I65" s="152"/>
      <c r="J65" s="153">
        <f>J93</f>
        <v>0</v>
      </c>
      <c r="K65" s="93"/>
      <c r="L65" s="154"/>
    </row>
    <row r="66" spans="2:12" s="8" customFormat="1" ht="24.95" customHeight="1">
      <c r="B66" s="142"/>
      <c r="C66" s="143"/>
      <c r="D66" s="144" t="s">
        <v>103</v>
      </c>
      <c r="E66" s="145"/>
      <c r="F66" s="145"/>
      <c r="G66" s="145"/>
      <c r="H66" s="145"/>
      <c r="I66" s="146"/>
      <c r="J66" s="147">
        <f>J97</f>
        <v>0</v>
      </c>
      <c r="K66" s="143"/>
      <c r="L66" s="148"/>
    </row>
    <row r="67" spans="2:12" s="9" customFormat="1" ht="19.899999999999999" customHeight="1">
      <c r="B67" s="149"/>
      <c r="C67" s="93"/>
      <c r="D67" s="150" t="s">
        <v>104</v>
      </c>
      <c r="E67" s="151"/>
      <c r="F67" s="151"/>
      <c r="G67" s="151"/>
      <c r="H67" s="151"/>
      <c r="I67" s="152"/>
      <c r="J67" s="153">
        <f>J98</f>
        <v>0</v>
      </c>
      <c r="K67" s="93"/>
      <c r="L67" s="154"/>
    </row>
    <row r="68" spans="2:12" s="9" customFormat="1" ht="19.899999999999999" customHeight="1">
      <c r="B68" s="149"/>
      <c r="C68" s="93"/>
      <c r="D68" s="150" t="s">
        <v>105</v>
      </c>
      <c r="E68" s="151"/>
      <c r="F68" s="151"/>
      <c r="G68" s="151"/>
      <c r="H68" s="151"/>
      <c r="I68" s="152"/>
      <c r="J68" s="153">
        <f>J100</f>
        <v>0</v>
      </c>
      <c r="K68" s="93"/>
      <c r="L68" s="154"/>
    </row>
    <row r="69" spans="2:12" s="9" customFormat="1" ht="19.899999999999999" customHeight="1">
      <c r="B69" s="149"/>
      <c r="C69" s="93"/>
      <c r="D69" s="150" t="s">
        <v>106</v>
      </c>
      <c r="E69" s="151"/>
      <c r="F69" s="151"/>
      <c r="G69" s="151"/>
      <c r="H69" s="151"/>
      <c r="I69" s="152"/>
      <c r="J69" s="153">
        <f>J102</f>
        <v>0</v>
      </c>
      <c r="K69" s="93"/>
      <c r="L69" s="154"/>
    </row>
    <row r="70" spans="2:12" s="1" customFormat="1" ht="21.75" customHeight="1">
      <c r="B70" s="33"/>
      <c r="C70" s="34"/>
      <c r="D70" s="34"/>
      <c r="E70" s="34"/>
      <c r="F70" s="34"/>
      <c r="G70" s="34"/>
      <c r="H70" s="34"/>
      <c r="I70" s="111"/>
      <c r="J70" s="34"/>
      <c r="K70" s="34"/>
      <c r="L70" s="37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33"/>
      <c r="J71" s="46"/>
      <c r="K71" s="46"/>
      <c r="L71" s="37"/>
    </row>
    <row r="75" spans="2:12" s="1" customFormat="1" ht="6.95" customHeight="1">
      <c r="B75" s="47"/>
      <c r="C75" s="48"/>
      <c r="D75" s="48"/>
      <c r="E75" s="48"/>
      <c r="F75" s="48"/>
      <c r="G75" s="48"/>
      <c r="H75" s="48"/>
      <c r="I75" s="136"/>
      <c r="J75" s="48"/>
      <c r="K75" s="48"/>
      <c r="L75" s="37"/>
    </row>
    <row r="76" spans="2:12" s="1" customFormat="1" ht="24.95" customHeight="1">
      <c r="B76" s="33"/>
      <c r="C76" s="22" t="s">
        <v>107</v>
      </c>
      <c r="D76" s="34"/>
      <c r="E76" s="34"/>
      <c r="F76" s="34"/>
      <c r="G76" s="34"/>
      <c r="H76" s="34"/>
      <c r="I76" s="111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11"/>
      <c r="J77" s="34"/>
      <c r="K77" s="34"/>
      <c r="L77" s="37"/>
    </row>
    <row r="78" spans="2:12" s="1" customFormat="1" ht="12" customHeight="1">
      <c r="B78" s="33"/>
      <c r="C78" s="28" t="s">
        <v>16</v>
      </c>
      <c r="D78" s="34"/>
      <c r="E78" s="34"/>
      <c r="F78" s="34"/>
      <c r="G78" s="34"/>
      <c r="H78" s="34"/>
      <c r="I78" s="111"/>
      <c r="J78" s="34"/>
      <c r="K78" s="34"/>
      <c r="L78" s="37"/>
    </row>
    <row r="79" spans="2:12" s="1" customFormat="1" ht="16.5" customHeight="1">
      <c r="B79" s="33"/>
      <c r="C79" s="34"/>
      <c r="D79" s="34"/>
      <c r="E79" s="349" t="str">
        <f>E7</f>
        <v>Dodávka vnitřního vybavení pro 2. ZŠ Beroun - vybavení šaten, chodby a kabinetů</v>
      </c>
      <c r="F79" s="350"/>
      <c r="G79" s="350"/>
      <c r="H79" s="350"/>
      <c r="I79" s="111"/>
      <c r="J79" s="34"/>
      <c r="K79" s="34"/>
      <c r="L79" s="37"/>
    </row>
    <row r="80" spans="2:12" ht="12" customHeight="1">
      <c r="B80" s="20"/>
      <c r="C80" s="28" t="s">
        <v>90</v>
      </c>
      <c r="D80" s="21"/>
      <c r="E80" s="21"/>
      <c r="F80" s="21"/>
      <c r="G80" s="21"/>
      <c r="H80" s="21"/>
      <c r="J80" s="21"/>
      <c r="K80" s="21"/>
      <c r="L80" s="19"/>
    </row>
    <row r="81" spans="2:65" s="1" customFormat="1" ht="16.5" customHeight="1">
      <c r="B81" s="33"/>
      <c r="C81" s="34"/>
      <c r="D81" s="34"/>
      <c r="E81" s="349" t="s">
        <v>91</v>
      </c>
      <c r="F81" s="317"/>
      <c r="G81" s="317"/>
      <c r="H81" s="317"/>
      <c r="I81" s="111"/>
      <c r="J81" s="34"/>
      <c r="K81" s="34"/>
      <c r="L81" s="37"/>
    </row>
    <row r="82" spans="2:65" s="1" customFormat="1" ht="12" customHeight="1">
      <c r="B82" s="33"/>
      <c r="C82" s="28" t="s">
        <v>92</v>
      </c>
      <c r="D82" s="34"/>
      <c r="E82" s="34"/>
      <c r="F82" s="34"/>
      <c r="G82" s="34"/>
      <c r="H82" s="34"/>
      <c r="I82" s="111"/>
      <c r="J82" s="34"/>
      <c r="K82" s="34"/>
      <c r="L82" s="37"/>
    </row>
    <row r="83" spans="2:65" s="1" customFormat="1" ht="16.5" customHeight="1">
      <c r="B83" s="33"/>
      <c r="C83" s="34"/>
      <c r="D83" s="34"/>
      <c r="E83" s="318" t="str">
        <f>E11</f>
        <v>04.2 - Vybavení vstupu, chodby</v>
      </c>
      <c r="F83" s="317"/>
      <c r="G83" s="317"/>
      <c r="H83" s="317"/>
      <c r="I83" s="111"/>
      <c r="J83" s="34"/>
      <c r="K83" s="34"/>
      <c r="L83" s="37"/>
    </row>
    <row r="84" spans="2:65" s="1" customFormat="1" ht="6.95" customHeight="1">
      <c r="B84" s="33"/>
      <c r="C84" s="34"/>
      <c r="D84" s="34"/>
      <c r="E84" s="34"/>
      <c r="F84" s="34"/>
      <c r="G84" s="34"/>
      <c r="H84" s="34"/>
      <c r="I84" s="111"/>
      <c r="J84" s="34"/>
      <c r="K84" s="34"/>
      <c r="L84" s="37"/>
    </row>
    <row r="85" spans="2:65" s="1" customFormat="1" ht="12" customHeight="1">
      <c r="B85" s="33"/>
      <c r="C85" s="28" t="s">
        <v>20</v>
      </c>
      <c r="D85" s="34"/>
      <c r="E85" s="34"/>
      <c r="F85" s="26" t="str">
        <f>F14</f>
        <v>Beroun, Preislerova ul.</v>
      </c>
      <c r="G85" s="34"/>
      <c r="H85" s="34"/>
      <c r="I85" s="112" t="s">
        <v>22</v>
      </c>
      <c r="J85" s="54" t="str">
        <f>IF(J14="","",J14)</f>
        <v>5. 4. 2019</v>
      </c>
      <c r="K85" s="34"/>
      <c r="L85" s="37"/>
    </row>
    <row r="86" spans="2:65" s="1" customFormat="1" ht="6.95" customHeight="1">
      <c r="B86" s="33"/>
      <c r="C86" s="34"/>
      <c r="D86" s="34"/>
      <c r="E86" s="34"/>
      <c r="F86" s="34"/>
      <c r="G86" s="34"/>
      <c r="H86" s="34"/>
      <c r="I86" s="111"/>
      <c r="J86" s="34"/>
      <c r="K86" s="34"/>
      <c r="L86" s="37"/>
    </row>
    <row r="87" spans="2:65" s="1" customFormat="1" ht="24.95" customHeight="1">
      <c r="B87" s="33"/>
      <c r="C87" s="28" t="s">
        <v>24</v>
      </c>
      <c r="D87" s="34"/>
      <c r="E87" s="34"/>
      <c r="F87" s="26" t="str">
        <f>E17</f>
        <v>Město Beroun, Husovo nám. 68,26643</v>
      </c>
      <c r="G87" s="34"/>
      <c r="H87" s="34"/>
      <c r="I87" s="112" t="s">
        <v>30</v>
      </c>
      <c r="J87" s="31" t="str">
        <f>E23</f>
        <v>Spektra s.r.o.Beroun,V Hlinkách 1548</v>
      </c>
      <c r="K87" s="34"/>
      <c r="L87" s="37"/>
    </row>
    <row r="88" spans="2:65" s="1" customFormat="1" ht="13.7" customHeight="1">
      <c r="B88" s="33"/>
      <c r="C88" s="28" t="s">
        <v>28</v>
      </c>
      <c r="D88" s="34"/>
      <c r="E88" s="34"/>
      <c r="F88" s="26" t="str">
        <f>IF(E20="","",E20)</f>
        <v>Vyplň údaj</v>
      </c>
      <c r="G88" s="34"/>
      <c r="H88" s="34"/>
      <c r="I88" s="112" t="s">
        <v>33</v>
      </c>
      <c r="J88" s="31" t="str">
        <f>E26</f>
        <v>p. Lenka Dejdarová</v>
      </c>
      <c r="K88" s="34"/>
      <c r="L88" s="37"/>
    </row>
    <row r="89" spans="2:65" s="1" customFormat="1" ht="10.35" customHeight="1">
      <c r="B89" s="33"/>
      <c r="C89" s="34"/>
      <c r="D89" s="34"/>
      <c r="E89" s="34"/>
      <c r="F89" s="34"/>
      <c r="G89" s="34"/>
      <c r="H89" s="34"/>
      <c r="I89" s="111"/>
      <c r="J89" s="34"/>
      <c r="K89" s="34"/>
      <c r="L89" s="37"/>
    </row>
    <row r="90" spans="2:65" s="10" customFormat="1" ht="29.25" customHeight="1">
      <c r="B90" s="155"/>
      <c r="C90" s="156" t="s">
        <v>108</v>
      </c>
      <c r="D90" s="157" t="s">
        <v>56</v>
      </c>
      <c r="E90" s="157" t="s">
        <v>52</v>
      </c>
      <c r="F90" s="157" t="s">
        <v>53</v>
      </c>
      <c r="G90" s="157" t="s">
        <v>109</v>
      </c>
      <c r="H90" s="157" t="s">
        <v>110</v>
      </c>
      <c r="I90" s="158" t="s">
        <v>111</v>
      </c>
      <c r="J90" s="157" t="s">
        <v>99</v>
      </c>
      <c r="K90" s="159" t="s">
        <v>112</v>
      </c>
      <c r="L90" s="160"/>
      <c r="M90" s="63" t="s">
        <v>18</v>
      </c>
      <c r="N90" s="64" t="s">
        <v>41</v>
      </c>
      <c r="O90" s="64" t="s">
        <v>113</v>
      </c>
      <c r="P90" s="64" t="s">
        <v>114</v>
      </c>
      <c r="Q90" s="64" t="s">
        <v>115</v>
      </c>
      <c r="R90" s="64" t="s">
        <v>116</v>
      </c>
      <c r="S90" s="64" t="s">
        <v>117</v>
      </c>
      <c r="T90" s="65" t="s">
        <v>118</v>
      </c>
    </row>
    <row r="91" spans="2:65" s="1" customFormat="1" ht="22.9" customHeight="1">
      <c r="B91" s="33"/>
      <c r="C91" s="70" t="s">
        <v>119</v>
      </c>
      <c r="D91" s="34"/>
      <c r="E91" s="34"/>
      <c r="F91" s="34"/>
      <c r="G91" s="34"/>
      <c r="H91" s="34"/>
      <c r="I91" s="111"/>
      <c r="J91" s="161">
        <f>BK91</f>
        <v>0</v>
      </c>
      <c r="K91" s="34"/>
      <c r="L91" s="37"/>
      <c r="M91" s="66"/>
      <c r="N91" s="67"/>
      <c r="O91" s="67"/>
      <c r="P91" s="162">
        <f>P92+P97</f>
        <v>0</v>
      </c>
      <c r="Q91" s="67"/>
      <c r="R91" s="162">
        <f>R92+R97</f>
        <v>0</v>
      </c>
      <c r="S91" s="67"/>
      <c r="T91" s="163">
        <f>T92+T97</f>
        <v>0</v>
      </c>
      <c r="AT91" s="16" t="s">
        <v>70</v>
      </c>
      <c r="AU91" s="16" t="s">
        <v>100</v>
      </c>
      <c r="BK91" s="164">
        <f>BK92+BK97</f>
        <v>0</v>
      </c>
    </row>
    <row r="92" spans="2:65" s="11" customFormat="1" ht="25.9" customHeight="1">
      <c r="B92" s="165"/>
      <c r="C92" s="166"/>
      <c r="D92" s="167" t="s">
        <v>70</v>
      </c>
      <c r="E92" s="168" t="s">
        <v>120</v>
      </c>
      <c r="F92" s="168" t="s">
        <v>121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</f>
        <v>0</v>
      </c>
      <c r="Q92" s="173"/>
      <c r="R92" s="174">
        <f>R93</f>
        <v>0</v>
      </c>
      <c r="S92" s="173"/>
      <c r="T92" s="175">
        <f>T93</f>
        <v>0</v>
      </c>
      <c r="AR92" s="176" t="s">
        <v>122</v>
      </c>
      <c r="AT92" s="177" t="s">
        <v>70</v>
      </c>
      <c r="AU92" s="177" t="s">
        <v>71</v>
      </c>
      <c r="AY92" s="176" t="s">
        <v>123</v>
      </c>
      <c r="BK92" s="178">
        <f>BK93</f>
        <v>0</v>
      </c>
    </row>
    <row r="93" spans="2:65" s="11" customFormat="1" ht="22.9" customHeight="1">
      <c r="B93" s="165"/>
      <c r="C93" s="166"/>
      <c r="D93" s="167" t="s">
        <v>70</v>
      </c>
      <c r="E93" s="179" t="s">
        <v>124</v>
      </c>
      <c r="F93" s="179" t="s">
        <v>125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SUM(P94:P96)</f>
        <v>0</v>
      </c>
      <c r="Q93" s="173"/>
      <c r="R93" s="174">
        <f>SUM(R94:R96)</f>
        <v>0</v>
      </c>
      <c r="S93" s="173"/>
      <c r="T93" s="175">
        <f>SUM(T94:T96)</f>
        <v>0</v>
      </c>
      <c r="AR93" s="176" t="s">
        <v>122</v>
      </c>
      <c r="AT93" s="177" t="s">
        <v>70</v>
      </c>
      <c r="AU93" s="177" t="s">
        <v>78</v>
      </c>
      <c r="AY93" s="176" t="s">
        <v>123</v>
      </c>
      <c r="BK93" s="178">
        <f>SUM(BK94:BK96)</f>
        <v>0</v>
      </c>
    </row>
    <row r="94" spans="2:65" s="1" customFormat="1" ht="16.5" customHeight="1">
      <c r="B94" s="33"/>
      <c r="C94" s="181" t="s">
        <v>78</v>
      </c>
      <c r="D94" s="181" t="s">
        <v>126</v>
      </c>
      <c r="E94" s="182" t="s">
        <v>191</v>
      </c>
      <c r="F94" s="183" t="s">
        <v>192</v>
      </c>
      <c r="G94" s="184" t="s">
        <v>129</v>
      </c>
      <c r="H94" s="185">
        <v>21</v>
      </c>
      <c r="I94" s="186"/>
      <c r="J94" s="187">
        <f>ROUND(I94*H94,2)</f>
        <v>0</v>
      </c>
      <c r="K94" s="183" t="s">
        <v>18</v>
      </c>
      <c r="L94" s="37"/>
      <c r="M94" s="188" t="s">
        <v>18</v>
      </c>
      <c r="N94" s="189" t="s">
        <v>42</v>
      </c>
      <c r="O94" s="59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16" t="s">
        <v>130</v>
      </c>
      <c r="AT94" s="16" t="s">
        <v>126</v>
      </c>
      <c r="AU94" s="16" t="s">
        <v>80</v>
      </c>
      <c r="AY94" s="16" t="s">
        <v>123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6" t="s">
        <v>78</v>
      </c>
      <c r="BK94" s="192">
        <f>ROUND(I94*H94,2)</f>
        <v>0</v>
      </c>
      <c r="BL94" s="16" t="s">
        <v>130</v>
      </c>
      <c r="BM94" s="16" t="s">
        <v>193</v>
      </c>
    </row>
    <row r="95" spans="2:65" s="1" customFormat="1" ht="22.5" customHeight="1">
      <c r="B95" s="33"/>
      <c r="C95" s="181" t="s">
        <v>80</v>
      </c>
      <c r="D95" s="181" t="s">
        <v>126</v>
      </c>
      <c r="E95" s="182" t="s">
        <v>194</v>
      </c>
      <c r="F95" s="183" t="s">
        <v>195</v>
      </c>
      <c r="G95" s="184" t="s">
        <v>129</v>
      </c>
      <c r="H95" s="185">
        <v>10</v>
      </c>
      <c r="I95" s="186"/>
      <c r="J95" s="187">
        <f>ROUND(I95*H95,2)</f>
        <v>0</v>
      </c>
      <c r="K95" s="183" t="s">
        <v>18</v>
      </c>
      <c r="L95" s="37"/>
      <c r="M95" s="188" t="s">
        <v>18</v>
      </c>
      <c r="N95" s="189" t="s">
        <v>42</v>
      </c>
      <c r="O95" s="59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16" t="s">
        <v>130</v>
      </c>
      <c r="AT95" s="16" t="s">
        <v>126</v>
      </c>
      <c r="AU95" s="16" t="s">
        <v>80</v>
      </c>
      <c r="AY95" s="16" t="s">
        <v>123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6" t="s">
        <v>78</v>
      </c>
      <c r="BK95" s="192">
        <f>ROUND(I95*H95,2)</f>
        <v>0</v>
      </c>
      <c r="BL95" s="16" t="s">
        <v>130</v>
      </c>
      <c r="BM95" s="16" t="s">
        <v>196</v>
      </c>
    </row>
    <row r="96" spans="2:65" s="1" customFormat="1" ht="16.5" customHeight="1">
      <c r="B96" s="33"/>
      <c r="C96" s="181" t="s">
        <v>135</v>
      </c>
      <c r="D96" s="181" t="s">
        <v>126</v>
      </c>
      <c r="E96" s="182" t="s">
        <v>197</v>
      </c>
      <c r="F96" s="183" t="s">
        <v>198</v>
      </c>
      <c r="G96" s="184" t="s">
        <v>129</v>
      </c>
      <c r="H96" s="185">
        <v>7</v>
      </c>
      <c r="I96" s="186"/>
      <c r="J96" s="187">
        <f>ROUND(I96*H96,2)</f>
        <v>0</v>
      </c>
      <c r="K96" s="183" t="s">
        <v>18</v>
      </c>
      <c r="L96" s="37"/>
      <c r="M96" s="188" t="s">
        <v>18</v>
      </c>
      <c r="N96" s="189" t="s">
        <v>42</v>
      </c>
      <c r="O96" s="59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AR96" s="16" t="s">
        <v>130</v>
      </c>
      <c r="AT96" s="16" t="s">
        <v>126</v>
      </c>
      <c r="AU96" s="16" t="s">
        <v>80</v>
      </c>
      <c r="AY96" s="16" t="s">
        <v>123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6" t="s">
        <v>78</v>
      </c>
      <c r="BK96" s="192">
        <f>ROUND(I96*H96,2)</f>
        <v>0</v>
      </c>
      <c r="BL96" s="16" t="s">
        <v>130</v>
      </c>
      <c r="BM96" s="16" t="s">
        <v>199</v>
      </c>
    </row>
    <row r="97" spans="2:65" s="11" customFormat="1" ht="25.9" customHeight="1">
      <c r="B97" s="165"/>
      <c r="C97" s="166"/>
      <c r="D97" s="167" t="s">
        <v>70</v>
      </c>
      <c r="E97" s="168" t="s">
        <v>158</v>
      </c>
      <c r="F97" s="168" t="s">
        <v>159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P98+P100+P102</f>
        <v>0</v>
      </c>
      <c r="Q97" s="173"/>
      <c r="R97" s="174">
        <f>R98+R100+R102</f>
        <v>0</v>
      </c>
      <c r="S97" s="173"/>
      <c r="T97" s="175">
        <f>T98+T100+T102</f>
        <v>0</v>
      </c>
      <c r="AR97" s="176" t="s">
        <v>146</v>
      </c>
      <c r="AT97" s="177" t="s">
        <v>70</v>
      </c>
      <c r="AU97" s="177" t="s">
        <v>71</v>
      </c>
      <c r="AY97" s="176" t="s">
        <v>123</v>
      </c>
      <c r="BK97" s="178">
        <f>BK98+BK100+BK102</f>
        <v>0</v>
      </c>
    </row>
    <row r="98" spans="2:65" s="11" customFormat="1" ht="22.9" customHeight="1">
      <c r="B98" s="165"/>
      <c r="C98" s="166"/>
      <c r="D98" s="167" t="s">
        <v>70</v>
      </c>
      <c r="E98" s="179" t="s">
        <v>160</v>
      </c>
      <c r="F98" s="179" t="s">
        <v>161</v>
      </c>
      <c r="G98" s="166"/>
      <c r="H98" s="166"/>
      <c r="I98" s="169"/>
      <c r="J98" s="180">
        <f>BK98</f>
        <v>0</v>
      </c>
      <c r="K98" s="166"/>
      <c r="L98" s="171"/>
      <c r="M98" s="172"/>
      <c r="N98" s="173"/>
      <c r="O98" s="173"/>
      <c r="P98" s="174">
        <f>P99</f>
        <v>0</v>
      </c>
      <c r="Q98" s="173"/>
      <c r="R98" s="174">
        <f>R99</f>
        <v>0</v>
      </c>
      <c r="S98" s="173"/>
      <c r="T98" s="175">
        <f>T99</f>
        <v>0</v>
      </c>
      <c r="AR98" s="176" t="s">
        <v>146</v>
      </c>
      <c r="AT98" s="177" t="s">
        <v>70</v>
      </c>
      <c r="AU98" s="177" t="s">
        <v>78</v>
      </c>
      <c r="AY98" s="176" t="s">
        <v>123</v>
      </c>
      <c r="BK98" s="178">
        <f>BK99</f>
        <v>0</v>
      </c>
    </row>
    <row r="99" spans="2:65" s="1" customFormat="1" ht="16.5" customHeight="1">
      <c r="B99" s="33"/>
      <c r="C99" s="181" t="s">
        <v>150</v>
      </c>
      <c r="D99" s="181" t="s">
        <v>126</v>
      </c>
      <c r="E99" s="182" t="s">
        <v>163</v>
      </c>
      <c r="F99" s="183" t="s">
        <v>164</v>
      </c>
      <c r="G99" s="184" t="s">
        <v>165</v>
      </c>
      <c r="H99" s="185">
        <v>1</v>
      </c>
      <c r="I99" s="186"/>
      <c r="J99" s="187">
        <f>ROUND(I99*H99,2)</f>
        <v>0</v>
      </c>
      <c r="K99" s="183" t="s">
        <v>18</v>
      </c>
      <c r="L99" s="37"/>
      <c r="M99" s="188" t="s">
        <v>18</v>
      </c>
      <c r="N99" s="189" t="s">
        <v>42</v>
      </c>
      <c r="O99" s="59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16" t="s">
        <v>166</v>
      </c>
      <c r="AT99" s="16" t="s">
        <v>126</v>
      </c>
      <c r="AU99" s="16" t="s">
        <v>80</v>
      </c>
      <c r="AY99" s="16" t="s">
        <v>123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6" t="s">
        <v>78</v>
      </c>
      <c r="BK99" s="192">
        <f>ROUND(I99*H99,2)</f>
        <v>0</v>
      </c>
      <c r="BL99" s="16" t="s">
        <v>166</v>
      </c>
      <c r="BM99" s="16" t="s">
        <v>200</v>
      </c>
    </row>
    <row r="100" spans="2:65" s="11" customFormat="1" ht="22.9" customHeight="1">
      <c r="B100" s="165"/>
      <c r="C100" s="166"/>
      <c r="D100" s="167" t="s">
        <v>70</v>
      </c>
      <c r="E100" s="179" t="s">
        <v>172</v>
      </c>
      <c r="F100" s="179" t="s">
        <v>173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P101</f>
        <v>0</v>
      </c>
      <c r="Q100" s="173"/>
      <c r="R100" s="174">
        <f>R101</f>
        <v>0</v>
      </c>
      <c r="S100" s="173"/>
      <c r="T100" s="175">
        <f>T101</f>
        <v>0</v>
      </c>
      <c r="AR100" s="176" t="s">
        <v>146</v>
      </c>
      <c r="AT100" s="177" t="s">
        <v>70</v>
      </c>
      <c r="AU100" s="177" t="s">
        <v>78</v>
      </c>
      <c r="AY100" s="176" t="s">
        <v>123</v>
      </c>
      <c r="BK100" s="178">
        <f>BK101</f>
        <v>0</v>
      </c>
    </row>
    <row r="101" spans="2:65" s="1" customFormat="1" ht="16.5" customHeight="1">
      <c r="B101" s="33"/>
      <c r="C101" s="181" t="s">
        <v>154</v>
      </c>
      <c r="D101" s="181" t="s">
        <v>126</v>
      </c>
      <c r="E101" s="182" t="s">
        <v>175</v>
      </c>
      <c r="F101" s="183" t="s">
        <v>176</v>
      </c>
      <c r="G101" s="184" t="s">
        <v>165</v>
      </c>
      <c r="H101" s="185">
        <v>1</v>
      </c>
      <c r="I101" s="186"/>
      <c r="J101" s="187">
        <f>ROUND(I101*H101,2)</f>
        <v>0</v>
      </c>
      <c r="K101" s="183" t="s">
        <v>177</v>
      </c>
      <c r="L101" s="37"/>
      <c r="M101" s="188" t="s">
        <v>18</v>
      </c>
      <c r="N101" s="189" t="s">
        <v>42</v>
      </c>
      <c r="O101" s="59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AR101" s="16" t="s">
        <v>166</v>
      </c>
      <c r="AT101" s="16" t="s">
        <v>126</v>
      </c>
      <c r="AU101" s="16" t="s">
        <v>80</v>
      </c>
      <c r="AY101" s="16" t="s">
        <v>123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6" t="s">
        <v>78</v>
      </c>
      <c r="BK101" s="192">
        <f>ROUND(I101*H101,2)</f>
        <v>0</v>
      </c>
      <c r="BL101" s="16" t="s">
        <v>166</v>
      </c>
      <c r="BM101" s="16" t="s">
        <v>201</v>
      </c>
    </row>
    <row r="102" spans="2:65" s="11" customFormat="1" ht="22.9" customHeight="1">
      <c r="B102" s="165"/>
      <c r="C102" s="166"/>
      <c r="D102" s="167" t="s">
        <v>70</v>
      </c>
      <c r="E102" s="179" t="s">
        <v>179</v>
      </c>
      <c r="F102" s="179" t="s">
        <v>180</v>
      </c>
      <c r="G102" s="166"/>
      <c r="H102" s="166"/>
      <c r="I102" s="169"/>
      <c r="J102" s="180">
        <f>BK102</f>
        <v>0</v>
      </c>
      <c r="K102" s="166"/>
      <c r="L102" s="171"/>
      <c r="M102" s="172"/>
      <c r="N102" s="173"/>
      <c r="O102" s="173"/>
      <c r="P102" s="174">
        <f>SUM(P103:P104)</f>
        <v>0</v>
      </c>
      <c r="Q102" s="173"/>
      <c r="R102" s="174">
        <f>SUM(R103:R104)</f>
        <v>0</v>
      </c>
      <c r="S102" s="173"/>
      <c r="T102" s="175">
        <f>SUM(T103:T104)</f>
        <v>0</v>
      </c>
      <c r="AR102" s="176" t="s">
        <v>146</v>
      </c>
      <c r="AT102" s="177" t="s">
        <v>70</v>
      </c>
      <c r="AU102" s="177" t="s">
        <v>78</v>
      </c>
      <c r="AY102" s="176" t="s">
        <v>123</v>
      </c>
      <c r="BK102" s="178">
        <f>SUM(BK103:BK104)</f>
        <v>0</v>
      </c>
    </row>
    <row r="103" spans="2:65" s="1" customFormat="1" ht="16.5" customHeight="1">
      <c r="B103" s="33"/>
      <c r="C103" s="181" t="s">
        <v>202</v>
      </c>
      <c r="D103" s="181" t="s">
        <v>126</v>
      </c>
      <c r="E103" s="182" t="s">
        <v>182</v>
      </c>
      <c r="F103" s="183" t="s">
        <v>183</v>
      </c>
      <c r="G103" s="184" t="s">
        <v>165</v>
      </c>
      <c r="H103" s="185">
        <v>1</v>
      </c>
      <c r="I103" s="186"/>
      <c r="J103" s="187">
        <f>ROUND(I103*H103,2)</f>
        <v>0</v>
      </c>
      <c r="K103" s="183" t="s">
        <v>184</v>
      </c>
      <c r="L103" s="37"/>
      <c r="M103" s="188" t="s">
        <v>18</v>
      </c>
      <c r="N103" s="189" t="s">
        <v>42</v>
      </c>
      <c r="O103" s="59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AR103" s="16" t="s">
        <v>166</v>
      </c>
      <c r="AT103" s="16" t="s">
        <v>126</v>
      </c>
      <c r="AU103" s="16" t="s">
        <v>80</v>
      </c>
      <c r="AY103" s="16" t="s">
        <v>123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6" t="s">
        <v>78</v>
      </c>
      <c r="BK103" s="192">
        <f>ROUND(I103*H103,2)</f>
        <v>0</v>
      </c>
      <c r="BL103" s="16" t="s">
        <v>166</v>
      </c>
      <c r="BM103" s="16" t="s">
        <v>203</v>
      </c>
    </row>
    <row r="104" spans="2:65" s="1" customFormat="1" ht="16.5" customHeight="1">
      <c r="B104" s="33"/>
      <c r="C104" s="181" t="s">
        <v>204</v>
      </c>
      <c r="D104" s="181" t="s">
        <v>126</v>
      </c>
      <c r="E104" s="182" t="s">
        <v>187</v>
      </c>
      <c r="F104" s="183" t="s">
        <v>188</v>
      </c>
      <c r="G104" s="184" t="s">
        <v>165</v>
      </c>
      <c r="H104" s="185">
        <v>1</v>
      </c>
      <c r="I104" s="186"/>
      <c r="J104" s="187">
        <f>ROUND(I104*H104,2)</f>
        <v>0</v>
      </c>
      <c r="K104" s="183" t="s">
        <v>18</v>
      </c>
      <c r="L104" s="37"/>
      <c r="M104" s="216" t="s">
        <v>18</v>
      </c>
      <c r="N104" s="217" t="s">
        <v>42</v>
      </c>
      <c r="O104" s="218"/>
      <c r="P104" s="219">
        <f>O104*H104</f>
        <v>0</v>
      </c>
      <c r="Q104" s="219">
        <v>0</v>
      </c>
      <c r="R104" s="219">
        <f>Q104*H104</f>
        <v>0</v>
      </c>
      <c r="S104" s="219">
        <v>0</v>
      </c>
      <c r="T104" s="220">
        <f>S104*H104</f>
        <v>0</v>
      </c>
      <c r="AR104" s="16" t="s">
        <v>166</v>
      </c>
      <c r="AT104" s="16" t="s">
        <v>126</v>
      </c>
      <c r="AU104" s="16" t="s">
        <v>80</v>
      </c>
      <c r="AY104" s="16" t="s">
        <v>123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6" t="s">
        <v>78</v>
      </c>
      <c r="BK104" s="192">
        <f>ROUND(I104*H104,2)</f>
        <v>0</v>
      </c>
      <c r="BL104" s="16" t="s">
        <v>166</v>
      </c>
      <c r="BM104" s="16" t="s">
        <v>205</v>
      </c>
    </row>
    <row r="105" spans="2:65" s="1" customFormat="1" ht="6.95" customHeight="1">
      <c r="B105" s="45"/>
      <c r="C105" s="46"/>
      <c r="D105" s="46"/>
      <c r="E105" s="46"/>
      <c r="F105" s="46"/>
      <c r="G105" s="46"/>
      <c r="H105" s="46"/>
      <c r="I105" s="133"/>
      <c r="J105" s="46"/>
      <c r="K105" s="46"/>
      <c r="L105" s="37"/>
    </row>
  </sheetData>
  <sheetProtection algorithmName="SHA-512" hashValue="TVFPZxCKYUZDdZeCHRy4Sjv55xfYatOSvk7uYwcyvsaIaDmnxYJcZB9/PDyvEHRD6smHiIufpWtclUWVxRgYXA==" saltValue="Xp/ly1rTR6adGuKMHgZ2DQieRIICnHZ8XbqG+RlQnyyUpMigRrlIQ6wsn/qEKKLJ+ZPZjUvs3MMxKbUc7hLUKA==" spinCount="100000" sheet="1" objects="1" scenarios="1" formatColumns="0" formatRows="0" autoFilter="0"/>
  <autoFilter ref="C90:K10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ht="37.5" customHeight="1"/>
    <row r="2" spans="2:1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4" customFormat="1" ht="45" customHeight="1">
      <c r="B3" s="225"/>
      <c r="C3" s="354" t="s">
        <v>206</v>
      </c>
      <c r="D3" s="354"/>
      <c r="E3" s="354"/>
      <c r="F3" s="354"/>
      <c r="G3" s="354"/>
      <c r="H3" s="354"/>
      <c r="I3" s="354"/>
      <c r="J3" s="354"/>
      <c r="K3" s="226"/>
    </row>
    <row r="4" spans="2:11" ht="25.5" customHeight="1">
      <c r="B4" s="227"/>
      <c r="C4" s="357" t="s">
        <v>207</v>
      </c>
      <c r="D4" s="357"/>
      <c r="E4" s="357"/>
      <c r="F4" s="357"/>
      <c r="G4" s="357"/>
      <c r="H4" s="357"/>
      <c r="I4" s="357"/>
      <c r="J4" s="357"/>
      <c r="K4" s="228"/>
    </row>
    <row r="5" spans="2:1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ht="15" customHeight="1">
      <c r="B6" s="227"/>
      <c r="C6" s="355" t="s">
        <v>208</v>
      </c>
      <c r="D6" s="355"/>
      <c r="E6" s="355"/>
      <c r="F6" s="355"/>
      <c r="G6" s="355"/>
      <c r="H6" s="355"/>
      <c r="I6" s="355"/>
      <c r="J6" s="355"/>
      <c r="K6" s="228"/>
    </row>
    <row r="7" spans="2:11" ht="15" customHeight="1">
      <c r="B7" s="231"/>
      <c r="C7" s="355" t="s">
        <v>209</v>
      </c>
      <c r="D7" s="355"/>
      <c r="E7" s="355"/>
      <c r="F7" s="355"/>
      <c r="G7" s="355"/>
      <c r="H7" s="355"/>
      <c r="I7" s="355"/>
      <c r="J7" s="355"/>
      <c r="K7" s="228"/>
    </row>
    <row r="8" spans="2:1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ht="15" customHeight="1">
      <c r="B9" s="231"/>
      <c r="C9" s="355" t="s">
        <v>210</v>
      </c>
      <c r="D9" s="355"/>
      <c r="E9" s="355"/>
      <c r="F9" s="355"/>
      <c r="G9" s="355"/>
      <c r="H9" s="355"/>
      <c r="I9" s="355"/>
      <c r="J9" s="355"/>
      <c r="K9" s="228"/>
    </row>
    <row r="10" spans="2:11" ht="15" customHeight="1">
      <c r="B10" s="231"/>
      <c r="C10" s="230"/>
      <c r="D10" s="355" t="s">
        <v>211</v>
      </c>
      <c r="E10" s="355"/>
      <c r="F10" s="355"/>
      <c r="G10" s="355"/>
      <c r="H10" s="355"/>
      <c r="I10" s="355"/>
      <c r="J10" s="355"/>
      <c r="K10" s="228"/>
    </row>
    <row r="11" spans="2:11" ht="15" customHeight="1">
      <c r="B11" s="231"/>
      <c r="C11" s="232"/>
      <c r="D11" s="355" t="s">
        <v>212</v>
      </c>
      <c r="E11" s="355"/>
      <c r="F11" s="355"/>
      <c r="G11" s="355"/>
      <c r="H11" s="355"/>
      <c r="I11" s="355"/>
      <c r="J11" s="355"/>
      <c r="K11" s="228"/>
    </row>
    <row r="12" spans="2:1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ht="15" customHeight="1">
      <c r="B13" s="231"/>
      <c r="C13" s="232"/>
      <c r="D13" s="233" t="s">
        <v>213</v>
      </c>
      <c r="E13" s="230"/>
      <c r="F13" s="230"/>
      <c r="G13" s="230"/>
      <c r="H13" s="230"/>
      <c r="I13" s="230"/>
      <c r="J13" s="230"/>
      <c r="K13" s="228"/>
    </row>
    <row r="14" spans="2:1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ht="15" customHeight="1">
      <c r="B15" s="231"/>
      <c r="C15" s="232"/>
      <c r="D15" s="355" t="s">
        <v>214</v>
      </c>
      <c r="E15" s="355"/>
      <c r="F15" s="355"/>
      <c r="G15" s="355"/>
      <c r="H15" s="355"/>
      <c r="I15" s="355"/>
      <c r="J15" s="355"/>
      <c r="K15" s="228"/>
    </row>
    <row r="16" spans="2:11" ht="15" customHeight="1">
      <c r="B16" s="231"/>
      <c r="C16" s="232"/>
      <c r="D16" s="355" t="s">
        <v>215</v>
      </c>
      <c r="E16" s="355"/>
      <c r="F16" s="355"/>
      <c r="G16" s="355"/>
      <c r="H16" s="355"/>
      <c r="I16" s="355"/>
      <c r="J16" s="355"/>
      <c r="K16" s="228"/>
    </row>
    <row r="17" spans="2:11" ht="15" customHeight="1">
      <c r="B17" s="231"/>
      <c r="C17" s="232"/>
      <c r="D17" s="355" t="s">
        <v>216</v>
      </c>
      <c r="E17" s="355"/>
      <c r="F17" s="355"/>
      <c r="G17" s="355"/>
      <c r="H17" s="355"/>
      <c r="I17" s="355"/>
      <c r="J17" s="355"/>
      <c r="K17" s="228"/>
    </row>
    <row r="18" spans="2:11" ht="15" customHeight="1">
      <c r="B18" s="231"/>
      <c r="C18" s="232"/>
      <c r="D18" s="232"/>
      <c r="E18" s="234" t="s">
        <v>77</v>
      </c>
      <c r="F18" s="355" t="s">
        <v>217</v>
      </c>
      <c r="G18" s="355"/>
      <c r="H18" s="355"/>
      <c r="I18" s="355"/>
      <c r="J18" s="355"/>
      <c r="K18" s="228"/>
    </row>
    <row r="19" spans="2:11" ht="15" customHeight="1">
      <c r="B19" s="231"/>
      <c r="C19" s="232"/>
      <c r="D19" s="232"/>
      <c r="E19" s="234" t="s">
        <v>218</v>
      </c>
      <c r="F19" s="355" t="s">
        <v>219</v>
      </c>
      <c r="G19" s="355"/>
      <c r="H19" s="355"/>
      <c r="I19" s="355"/>
      <c r="J19" s="355"/>
      <c r="K19" s="228"/>
    </row>
    <row r="20" spans="2:11" ht="15" customHeight="1">
      <c r="B20" s="231"/>
      <c r="C20" s="232"/>
      <c r="D20" s="232"/>
      <c r="E20" s="234" t="s">
        <v>220</v>
      </c>
      <c r="F20" s="355" t="s">
        <v>221</v>
      </c>
      <c r="G20" s="355"/>
      <c r="H20" s="355"/>
      <c r="I20" s="355"/>
      <c r="J20" s="355"/>
      <c r="K20" s="228"/>
    </row>
    <row r="21" spans="2:11" ht="15" customHeight="1">
      <c r="B21" s="231"/>
      <c r="C21" s="232"/>
      <c r="D21" s="232"/>
      <c r="E21" s="234" t="s">
        <v>222</v>
      </c>
      <c r="F21" s="355" t="s">
        <v>223</v>
      </c>
      <c r="G21" s="355"/>
      <c r="H21" s="355"/>
      <c r="I21" s="355"/>
      <c r="J21" s="355"/>
      <c r="K21" s="228"/>
    </row>
    <row r="22" spans="2:11" ht="15" customHeight="1">
      <c r="B22" s="231"/>
      <c r="C22" s="232"/>
      <c r="D22" s="232"/>
      <c r="E22" s="234" t="s">
        <v>120</v>
      </c>
      <c r="F22" s="355" t="s">
        <v>121</v>
      </c>
      <c r="G22" s="355"/>
      <c r="H22" s="355"/>
      <c r="I22" s="355"/>
      <c r="J22" s="355"/>
      <c r="K22" s="228"/>
    </row>
    <row r="23" spans="2:11" ht="15" customHeight="1">
      <c r="B23" s="231"/>
      <c r="C23" s="232"/>
      <c r="D23" s="232"/>
      <c r="E23" s="234" t="s">
        <v>84</v>
      </c>
      <c r="F23" s="355" t="s">
        <v>224</v>
      </c>
      <c r="G23" s="355"/>
      <c r="H23" s="355"/>
      <c r="I23" s="355"/>
      <c r="J23" s="355"/>
      <c r="K23" s="228"/>
    </row>
    <row r="24" spans="2:1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ht="15" customHeight="1">
      <c r="B25" s="231"/>
      <c r="C25" s="355" t="s">
        <v>225</v>
      </c>
      <c r="D25" s="355"/>
      <c r="E25" s="355"/>
      <c r="F25" s="355"/>
      <c r="G25" s="355"/>
      <c r="H25" s="355"/>
      <c r="I25" s="355"/>
      <c r="J25" s="355"/>
      <c r="K25" s="228"/>
    </row>
    <row r="26" spans="2:11" ht="15" customHeight="1">
      <c r="B26" s="231"/>
      <c r="C26" s="355" t="s">
        <v>226</v>
      </c>
      <c r="D26" s="355"/>
      <c r="E26" s="355"/>
      <c r="F26" s="355"/>
      <c r="G26" s="355"/>
      <c r="H26" s="355"/>
      <c r="I26" s="355"/>
      <c r="J26" s="355"/>
      <c r="K26" s="228"/>
    </row>
    <row r="27" spans="2:11" ht="15" customHeight="1">
      <c r="B27" s="231"/>
      <c r="C27" s="230"/>
      <c r="D27" s="355" t="s">
        <v>227</v>
      </c>
      <c r="E27" s="355"/>
      <c r="F27" s="355"/>
      <c r="G27" s="355"/>
      <c r="H27" s="355"/>
      <c r="I27" s="355"/>
      <c r="J27" s="355"/>
      <c r="K27" s="228"/>
    </row>
    <row r="28" spans="2:11" ht="15" customHeight="1">
      <c r="B28" s="231"/>
      <c r="C28" s="232"/>
      <c r="D28" s="355" t="s">
        <v>228</v>
      </c>
      <c r="E28" s="355"/>
      <c r="F28" s="355"/>
      <c r="G28" s="355"/>
      <c r="H28" s="355"/>
      <c r="I28" s="355"/>
      <c r="J28" s="355"/>
      <c r="K28" s="228"/>
    </row>
    <row r="29" spans="2:1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ht="15" customHeight="1">
      <c r="B30" s="231"/>
      <c r="C30" s="232"/>
      <c r="D30" s="355" t="s">
        <v>229</v>
      </c>
      <c r="E30" s="355"/>
      <c r="F30" s="355"/>
      <c r="G30" s="355"/>
      <c r="H30" s="355"/>
      <c r="I30" s="355"/>
      <c r="J30" s="355"/>
      <c r="K30" s="228"/>
    </row>
    <row r="31" spans="2:11" ht="15" customHeight="1">
      <c r="B31" s="231"/>
      <c r="C31" s="232"/>
      <c r="D31" s="355" t="s">
        <v>230</v>
      </c>
      <c r="E31" s="355"/>
      <c r="F31" s="355"/>
      <c r="G31" s="355"/>
      <c r="H31" s="355"/>
      <c r="I31" s="355"/>
      <c r="J31" s="355"/>
      <c r="K31" s="228"/>
    </row>
    <row r="32" spans="2:1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ht="15" customHeight="1">
      <c r="B33" s="231"/>
      <c r="C33" s="232"/>
      <c r="D33" s="355" t="s">
        <v>231</v>
      </c>
      <c r="E33" s="355"/>
      <c r="F33" s="355"/>
      <c r="G33" s="355"/>
      <c r="H33" s="355"/>
      <c r="I33" s="355"/>
      <c r="J33" s="355"/>
      <c r="K33" s="228"/>
    </row>
    <row r="34" spans="2:11" ht="15" customHeight="1">
      <c r="B34" s="231"/>
      <c r="C34" s="232"/>
      <c r="D34" s="355" t="s">
        <v>232</v>
      </c>
      <c r="E34" s="355"/>
      <c r="F34" s="355"/>
      <c r="G34" s="355"/>
      <c r="H34" s="355"/>
      <c r="I34" s="355"/>
      <c r="J34" s="355"/>
      <c r="K34" s="228"/>
    </row>
    <row r="35" spans="2:11" ht="15" customHeight="1">
      <c r="B35" s="231"/>
      <c r="C35" s="232"/>
      <c r="D35" s="355" t="s">
        <v>233</v>
      </c>
      <c r="E35" s="355"/>
      <c r="F35" s="355"/>
      <c r="G35" s="355"/>
      <c r="H35" s="355"/>
      <c r="I35" s="355"/>
      <c r="J35" s="355"/>
      <c r="K35" s="228"/>
    </row>
    <row r="36" spans="2:11" ht="15" customHeight="1">
      <c r="B36" s="231"/>
      <c r="C36" s="232"/>
      <c r="D36" s="230"/>
      <c r="E36" s="233" t="s">
        <v>108</v>
      </c>
      <c r="F36" s="230"/>
      <c r="G36" s="355" t="s">
        <v>234</v>
      </c>
      <c r="H36" s="355"/>
      <c r="I36" s="355"/>
      <c r="J36" s="355"/>
      <c r="K36" s="228"/>
    </row>
    <row r="37" spans="2:11" ht="30.75" customHeight="1">
      <c r="B37" s="231"/>
      <c r="C37" s="232"/>
      <c r="D37" s="230"/>
      <c r="E37" s="233" t="s">
        <v>235</v>
      </c>
      <c r="F37" s="230"/>
      <c r="G37" s="355" t="s">
        <v>236</v>
      </c>
      <c r="H37" s="355"/>
      <c r="I37" s="355"/>
      <c r="J37" s="355"/>
      <c r="K37" s="228"/>
    </row>
    <row r="38" spans="2:11" ht="15" customHeight="1">
      <c r="B38" s="231"/>
      <c r="C38" s="232"/>
      <c r="D38" s="230"/>
      <c r="E38" s="233" t="s">
        <v>52</v>
      </c>
      <c r="F38" s="230"/>
      <c r="G38" s="355" t="s">
        <v>237</v>
      </c>
      <c r="H38" s="355"/>
      <c r="I38" s="355"/>
      <c r="J38" s="355"/>
      <c r="K38" s="228"/>
    </row>
    <row r="39" spans="2:11" ht="15" customHeight="1">
      <c r="B39" s="231"/>
      <c r="C39" s="232"/>
      <c r="D39" s="230"/>
      <c r="E39" s="233" t="s">
        <v>53</v>
      </c>
      <c r="F39" s="230"/>
      <c r="G39" s="355" t="s">
        <v>238</v>
      </c>
      <c r="H39" s="355"/>
      <c r="I39" s="355"/>
      <c r="J39" s="355"/>
      <c r="K39" s="228"/>
    </row>
    <row r="40" spans="2:11" ht="15" customHeight="1">
      <c r="B40" s="231"/>
      <c r="C40" s="232"/>
      <c r="D40" s="230"/>
      <c r="E40" s="233" t="s">
        <v>109</v>
      </c>
      <c r="F40" s="230"/>
      <c r="G40" s="355" t="s">
        <v>239</v>
      </c>
      <c r="H40" s="355"/>
      <c r="I40" s="355"/>
      <c r="J40" s="355"/>
      <c r="K40" s="228"/>
    </row>
    <row r="41" spans="2:11" ht="15" customHeight="1">
      <c r="B41" s="231"/>
      <c r="C41" s="232"/>
      <c r="D41" s="230"/>
      <c r="E41" s="233" t="s">
        <v>110</v>
      </c>
      <c r="F41" s="230"/>
      <c r="G41" s="355" t="s">
        <v>240</v>
      </c>
      <c r="H41" s="355"/>
      <c r="I41" s="355"/>
      <c r="J41" s="355"/>
      <c r="K41" s="228"/>
    </row>
    <row r="42" spans="2:11" ht="15" customHeight="1">
      <c r="B42" s="231"/>
      <c r="C42" s="232"/>
      <c r="D42" s="230"/>
      <c r="E42" s="233" t="s">
        <v>241</v>
      </c>
      <c r="F42" s="230"/>
      <c r="G42" s="355" t="s">
        <v>242</v>
      </c>
      <c r="H42" s="355"/>
      <c r="I42" s="355"/>
      <c r="J42" s="355"/>
      <c r="K42" s="228"/>
    </row>
    <row r="43" spans="2:11" ht="15" customHeight="1">
      <c r="B43" s="231"/>
      <c r="C43" s="232"/>
      <c r="D43" s="230"/>
      <c r="E43" s="233"/>
      <c r="F43" s="230"/>
      <c r="G43" s="355" t="s">
        <v>243</v>
      </c>
      <c r="H43" s="355"/>
      <c r="I43" s="355"/>
      <c r="J43" s="355"/>
      <c r="K43" s="228"/>
    </row>
    <row r="44" spans="2:11" ht="15" customHeight="1">
      <c r="B44" s="231"/>
      <c r="C44" s="232"/>
      <c r="D44" s="230"/>
      <c r="E44" s="233" t="s">
        <v>244</v>
      </c>
      <c r="F44" s="230"/>
      <c r="G44" s="355" t="s">
        <v>245</v>
      </c>
      <c r="H44" s="355"/>
      <c r="I44" s="355"/>
      <c r="J44" s="355"/>
      <c r="K44" s="228"/>
    </row>
    <row r="45" spans="2:11" ht="15" customHeight="1">
      <c r="B45" s="231"/>
      <c r="C45" s="232"/>
      <c r="D45" s="230"/>
      <c r="E45" s="233" t="s">
        <v>112</v>
      </c>
      <c r="F45" s="230"/>
      <c r="G45" s="355" t="s">
        <v>246</v>
      </c>
      <c r="H45" s="355"/>
      <c r="I45" s="355"/>
      <c r="J45" s="355"/>
      <c r="K45" s="228"/>
    </row>
    <row r="46" spans="2:1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ht="15" customHeight="1">
      <c r="B47" s="231"/>
      <c r="C47" s="232"/>
      <c r="D47" s="355" t="s">
        <v>247</v>
      </c>
      <c r="E47" s="355"/>
      <c r="F47" s="355"/>
      <c r="G47" s="355"/>
      <c r="H47" s="355"/>
      <c r="I47" s="355"/>
      <c r="J47" s="355"/>
      <c r="K47" s="228"/>
    </row>
    <row r="48" spans="2:11" ht="15" customHeight="1">
      <c r="B48" s="231"/>
      <c r="C48" s="232"/>
      <c r="D48" s="232"/>
      <c r="E48" s="355" t="s">
        <v>248</v>
      </c>
      <c r="F48" s="355"/>
      <c r="G48" s="355"/>
      <c r="H48" s="355"/>
      <c r="I48" s="355"/>
      <c r="J48" s="355"/>
      <c r="K48" s="228"/>
    </row>
    <row r="49" spans="2:11" ht="15" customHeight="1">
      <c r="B49" s="231"/>
      <c r="C49" s="232"/>
      <c r="D49" s="232"/>
      <c r="E49" s="355" t="s">
        <v>249</v>
      </c>
      <c r="F49" s="355"/>
      <c r="G49" s="355"/>
      <c r="H49" s="355"/>
      <c r="I49" s="355"/>
      <c r="J49" s="355"/>
      <c r="K49" s="228"/>
    </row>
    <row r="50" spans="2:11" ht="15" customHeight="1">
      <c r="B50" s="231"/>
      <c r="C50" s="232"/>
      <c r="D50" s="232"/>
      <c r="E50" s="355" t="s">
        <v>250</v>
      </c>
      <c r="F50" s="355"/>
      <c r="G50" s="355"/>
      <c r="H50" s="355"/>
      <c r="I50" s="355"/>
      <c r="J50" s="355"/>
      <c r="K50" s="228"/>
    </row>
    <row r="51" spans="2:11" ht="15" customHeight="1">
      <c r="B51" s="231"/>
      <c r="C51" s="232"/>
      <c r="D51" s="355" t="s">
        <v>251</v>
      </c>
      <c r="E51" s="355"/>
      <c r="F51" s="355"/>
      <c r="G51" s="355"/>
      <c r="H51" s="355"/>
      <c r="I51" s="355"/>
      <c r="J51" s="355"/>
      <c r="K51" s="228"/>
    </row>
    <row r="52" spans="2:11" ht="25.5" customHeight="1">
      <c r="B52" s="227"/>
      <c r="C52" s="357" t="s">
        <v>252</v>
      </c>
      <c r="D52" s="357"/>
      <c r="E52" s="357"/>
      <c r="F52" s="357"/>
      <c r="G52" s="357"/>
      <c r="H52" s="357"/>
      <c r="I52" s="357"/>
      <c r="J52" s="357"/>
      <c r="K52" s="228"/>
    </row>
    <row r="53" spans="2:1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ht="15" customHeight="1">
      <c r="B54" s="227"/>
      <c r="C54" s="355" t="s">
        <v>253</v>
      </c>
      <c r="D54" s="355"/>
      <c r="E54" s="355"/>
      <c r="F54" s="355"/>
      <c r="G54" s="355"/>
      <c r="H54" s="355"/>
      <c r="I54" s="355"/>
      <c r="J54" s="355"/>
      <c r="K54" s="228"/>
    </row>
    <row r="55" spans="2:11" ht="15" customHeight="1">
      <c r="B55" s="227"/>
      <c r="C55" s="355" t="s">
        <v>254</v>
      </c>
      <c r="D55" s="355"/>
      <c r="E55" s="355"/>
      <c r="F55" s="355"/>
      <c r="G55" s="355"/>
      <c r="H55" s="355"/>
      <c r="I55" s="355"/>
      <c r="J55" s="355"/>
      <c r="K55" s="228"/>
    </row>
    <row r="56" spans="2:1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ht="15" customHeight="1">
      <c r="B57" s="227"/>
      <c r="C57" s="355" t="s">
        <v>255</v>
      </c>
      <c r="D57" s="355"/>
      <c r="E57" s="355"/>
      <c r="F57" s="355"/>
      <c r="G57" s="355"/>
      <c r="H57" s="355"/>
      <c r="I57" s="355"/>
      <c r="J57" s="355"/>
      <c r="K57" s="228"/>
    </row>
    <row r="58" spans="2:11" ht="15" customHeight="1">
      <c r="B58" s="227"/>
      <c r="C58" s="232"/>
      <c r="D58" s="355" t="s">
        <v>256</v>
      </c>
      <c r="E58" s="355"/>
      <c r="F58" s="355"/>
      <c r="G58" s="355"/>
      <c r="H58" s="355"/>
      <c r="I58" s="355"/>
      <c r="J58" s="355"/>
      <c r="K58" s="228"/>
    </row>
    <row r="59" spans="2:11" ht="15" customHeight="1">
      <c r="B59" s="227"/>
      <c r="C59" s="232"/>
      <c r="D59" s="355" t="s">
        <v>257</v>
      </c>
      <c r="E59" s="355"/>
      <c r="F59" s="355"/>
      <c r="G59" s="355"/>
      <c r="H59" s="355"/>
      <c r="I59" s="355"/>
      <c r="J59" s="355"/>
      <c r="K59" s="228"/>
    </row>
    <row r="60" spans="2:11" ht="15" customHeight="1">
      <c r="B60" s="227"/>
      <c r="C60" s="232"/>
      <c r="D60" s="355" t="s">
        <v>258</v>
      </c>
      <c r="E60" s="355"/>
      <c r="F60" s="355"/>
      <c r="G60" s="355"/>
      <c r="H60" s="355"/>
      <c r="I60" s="355"/>
      <c r="J60" s="355"/>
      <c r="K60" s="228"/>
    </row>
    <row r="61" spans="2:11" ht="15" customHeight="1">
      <c r="B61" s="227"/>
      <c r="C61" s="232"/>
      <c r="D61" s="355" t="s">
        <v>259</v>
      </c>
      <c r="E61" s="355"/>
      <c r="F61" s="355"/>
      <c r="G61" s="355"/>
      <c r="H61" s="355"/>
      <c r="I61" s="355"/>
      <c r="J61" s="355"/>
      <c r="K61" s="228"/>
    </row>
    <row r="62" spans="2:11" ht="15" customHeight="1">
      <c r="B62" s="227"/>
      <c r="C62" s="232"/>
      <c r="D62" s="358" t="s">
        <v>260</v>
      </c>
      <c r="E62" s="358"/>
      <c r="F62" s="358"/>
      <c r="G62" s="358"/>
      <c r="H62" s="358"/>
      <c r="I62" s="358"/>
      <c r="J62" s="358"/>
      <c r="K62" s="228"/>
    </row>
    <row r="63" spans="2:11" ht="15" customHeight="1">
      <c r="B63" s="227"/>
      <c r="C63" s="232"/>
      <c r="D63" s="355" t="s">
        <v>261</v>
      </c>
      <c r="E63" s="355"/>
      <c r="F63" s="355"/>
      <c r="G63" s="355"/>
      <c r="H63" s="355"/>
      <c r="I63" s="355"/>
      <c r="J63" s="355"/>
      <c r="K63" s="228"/>
    </row>
    <row r="64" spans="2:1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ht="15" customHeight="1">
      <c r="B65" s="227"/>
      <c r="C65" s="232"/>
      <c r="D65" s="355" t="s">
        <v>262</v>
      </c>
      <c r="E65" s="355"/>
      <c r="F65" s="355"/>
      <c r="G65" s="355"/>
      <c r="H65" s="355"/>
      <c r="I65" s="355"/>
      <c r="J65" s="355"/>
      <c r="K65" s="228"/>
    </row>
    <row r="66" spans="2:11" ht="15" customHeight="1">
      <c r="B66" s="227"/>
      <c r="C66" s="232"/>
      <c r="D66" s="358" t="s">
        <v>263</v>
      </c>
      <c r="E66" s="358"/>
      <c r="F66" s="358"/>
      <c r="G66" s="358"/>
      <c r="H66" s="358"/>
      <c r="I66" s="358"/>
      <c r="J66" s="358"/>
      <c r="K66" s="228"/>
    </row>
    <row r="67" spans="2:11" ht="15" customHeight="1">
      <c r="B67" s="227"/>
      <c r="C67" s="232"/>
      <c r="D67" s="355" t="s">
        <v>264</v>
      </c>
      <c r="E67" s="355"/>
      <c r="F67" s="355"/>
      <c r="G67" s="355"/>
      <c r="H67" s="355"/>
      <c r="I67" s="355"/>
      <c r="J67" s="355"/>
      <c r="K67" s="228"/>
    </row>
    <row r="68" spans="2:11" ht="15" customHeight="1">
      <c r="B68" s="227"/>
      <c r="C68" s="232"/>
      <c r="D68" s="355" t="s">
        <v>265</v>
      </c>
      <c r="E68" s="355"/>
      <c r="F68" s="355"/>
      <c r="G68" s="355"/>
      <c r="H68" s="355"/>
      <c r="I68" s="355"/>
      <c r="J68" s="355"/>
      <c r="K68" s="228"/>
    </row>
    <row r="69" spans="2:11" ht="15" customHeight="1">
      <c r="B69" s="227"/>
      <c r="C69" s="232"/>
      <c r="D69" s="355" t="s">
        <v>266</v>
      </c>
      <c r="E69" s="355"/>
      <c r="F69" s="355"/>
      <c r="G69" s="355"/>
      <c r="H69" s="355"/>
      <c r="I69" s="355"/>
      <c r="J69" s="355"/>
      <c r="K69" s="228"/>
    </row>
    <row r="70" spans="2:11" ht="15" customHeight="1">
      <c r="B70" s="227"/>
      <c r="C70" s="232"/>
      <c r="D70" s="355" t="s">
        <v>267</v>
      </c>
      <c r="E70" s="355"/>
      <c r="F70" s="355"/>
      <c r="G70" s="355"/>
      <c r="H70" s="355"/>
      <c r="I70" s="355"/>
      <c r="J70" s="355"/>
      <c r="K70" s="228"/>
    </row>
    <row r="71" spans="2:1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ht="45" customHeight="1">
      <c r="B75" s="244"/>
      <c r="C75" s="356" t="s">
        <v>268</v>
      </c>
      <c r="D75" s="356"/>
      <c r="E75" s="356"/>
      <c r="F75" s="356"/>
      <c r="G75" s="356"/>
      <c r="H75" s="356"/>
      <c r="I75" s="356"/>
      <c r="J75" s="356"/>
      <c r="K75" s="245"/>
    </row>
    <row r="76" spans="2:11" ht="17.25" customHeight="1">
      <c r="B76" s="244"/>
      <c r="C76" s="246" t="s">
        <v>269</v>
      </c>
      <c r="D76" s="246"/>
      <c r="E76" s="246"/>
      <c r="F76" s="246" t="s">
        <v>270</v>
      </c>
      <c r="G76" s="247"/>
      <c r="H76" s="246" t="s">
        <v>53</v>
      </c>
      <c r="I76" s="246" t="s">
        <v>56</v>
      </c>
      <c r="J76" s="246" t="s">
        <v>271</v>
      </c>
      <c r="K76" s="245"/>
    </row>
    <row r="77" spans="2:11" ht="17.25" customHeight="1">
      <c r="B77" s="244"/>
      <c r="C77" s="248" t="s">
        <v>272</v>
      </c>
      <c r="D77" s="248"/>
      <c r="E77" s="248"/>
      <c r="F77" s="249" t="s">
        <v>273</v>
      </c>
      <c r="G77" s="250"/>
      <c r="H77" s="248"/>
      <c r="I77" s="248"/>
      <c r="J77" s="248" t="s">
        <v>274</v>
      </c>
      <c r="K77" s="245"/>
    </row>
    <row r="78" spans="2:1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ht="15" customHeight="1">
      <c r="B79" s="244"/>
      <c r="C79" s="233" t="s">
        <v>52</v>
      </c>
      <c r="D79" s="251"/>
      <c r="E79" s="251"/>
      <c r="F79" s="253" t="s">
        <v>275</v>
      </c>
      <c r="G79" s="252"/>
      <c r="H79" s="233" t="s">
        <v>276</v>
      </c>
      <c r="I79" s="233" t="s">
        <v>277</v>
      </c>
      <c r="J79" s="233">
        <v>20</v>
      </c>
      <c r="K79" s="245"/>
    </row>
    <row r="80" spans="2:11" ht="15" customHeight="1">
      <c r="B80" s="244"/>
      <c r="C80" s="233" t="s">
        <v>278</v>
      </c>
      <c r="D80" s="233"/>
      <c r="E80" s="233"/>
      <c r="F80" s="253" t="s">
        <v>275</v>
      </c>
      <c r="G80" s="252"/>
      <c r="H80" s="233" t="s">
        <v>279</v>
      </c>
      <c r="I80" s="233" t="s">
        <v>277</v>
      </c>
      <c r="J80" s="233">
        <v>120</v>
      </c>
      <c r="K80" s="245"/>
    </row>
    <row r="81" spans="2:11" ht="15" customHeight="1">
      <c r="B81" s="254"/>
      <c r="C81" s="233" t="s">
        <v>280</v>
      </c>
      <c r="D81" s="233"/>
      <c r="E81" s="233"/>
      <c r="F81" s="253" t="s">
        <v>281</v>
      </c>
      <c r="G81" s="252"/>
      <c r="H81" s="233" t="s">
        <v>282</v>
      </c>
      <c r="I81" s="233" t="s">
        <v>277</v>
      </c>
      <c r="J81" s="233">
        <v>50</v>
      </c>
      <c r="K81" s="245"/>
    </row>
    <row r="82" spans="2:11" ht="15" customHeight="1">
      <c r="B82" s="254"/>
      <c r="C82" s="233" t="s">
        <v>283</v>
      </c>
      <c r="D82" s="233"/>
      <c r="E82" s="233"/>
      <c r="F82" s="253" t="s">
        <v>275</v>
      </c>
      <c r="G82" s="252"/>
      <c r="H82" s="233" t="s">
        <v>284</v>
      </c>
      <c r="I82" s="233" t="s">
        <v>285</v>
      </c>
      <c r="J82" s="233"/>
      <c r="K82" s="245"/>
    </row>
    <row r="83" spans="2:11" ht="15" customHeight="1">
      <c r="B83" s="254"/>
      <c r="C83" s="255" t="s">
        <v>286</v>
      </c>
      <c r="D83" s="255"/>
      <c r="E83" s="255"/>
      <c r="F83" s="256" t="s">
        <v>281</v>
      </c>
      <c r="G83" s="255"/>
      <c r="H83" s="255" t="s">
        <v>287</v>
      </c>
      <c r="I83" s="255" t="s">
        <v>277</v>
      </c>
      <c r="J83" s="255">
        <v>15</v>
      </c>
      <c r="K83" s="245"/>
    </row>
    <row r="84" spans="2:11" ht="15" customHeight="1">
      <c r="B84" s="254"/>
      <c r="C84" s="255" t="s">
        <v>288</v>
      </c>
      <c r="D84" s="255"/>
      <c r="E84" s="255"/>
      <c r="F84" s="256" t="s">
        <v>281</v>
      </c>
      <c r="G84" s="255"/>
      <c r="H84" s="255" t="s">
        <v>289</v>
      </c>
      <c r="I84" s="255" t="s">
        <v>277</v>
      </c>
      <c r="J84" s="255">
        <v>15</v>
      </c>
      <c r="K84" s="245"/>
    </row>
    <row r="85" spans="2:11" ht="15" customHeight="1">
      <c r="B85" s="254"/>
      <c r="C85" s="255" t="s">
        <v>290</v>
      </c>
      <c r="D85" s="255"/>
      <c r="E85" s="255"/>
      <c r="F85" s="256" t="s">
        <v>281</v>
      </c>
      <c r="G85" s="255"/>
      <c r="H85" s="255" t="s">
        <v>291</v>
      </c>
      <c r="I85" s="255" t="s">
        <v>277</v>
      </c>
      <c r="J85" s="255">
        <v>20</v>
      </c>
      <c r="K85" s="245"/>
    </row>
    <row r="86" spans="2:11" ht="15" customHeight="1">
      <c r="B86" s="254"/>
      <c r="C86" s="255" t="s">
        <v>292</v>
      </c>
      <c r="D86" s="255"/>
      <c r="E86" s="255"/>
      <c r="F86" s="256" t="s">
        <v>281</v>
      </c>
      <c r="G86" s="255"/>
      <c r="H86" s="255" t="s">
        <v>293</v>
      </c>
      <c r="I86" s="255" t="s">
        <v>277</v>
      </c>
      <c r="J86" s="255">
        <v>20</v>
      </c>
      <c r="K86" s="245"/>
    </row>
    <row r="87" spans="2:11" ht="15" customHeight="1">
      <c r="B87" s="254"/>
      <c r="C87" s="233" t="s">
        <v>294</v>
      </c>
      <c r="D87" s="233"/>
      <c r="E87" s="233"/>
      <c r="F87" s="253" t="s">
        <v>281</v>
      </c>
      <c r="G87" s="252"/>
      <c r="H87" s="233" t="s">
        <v>295</v>
      </c>
      <c r="I87" s="233" t="s">
        <v>277</v>
      </c>
      <c r="J87" s="233">
        <v>50</v>
      </c>
      <c r="K87" s="245"/>
    </row>
    <row r="88" spans="2:11" ht="15" customHeight="1">
      <c r="B88" s="254"/>
      <c r="C88" s="233" t="s">
        <v>296</v>
      </c>
      <c r="D88" s="233"/>
      <c r="E88" s="233"/>
      <c r="F88" s="253" t="s">
        <v>281</v>
      </c>
      <c r="G88" s="252"/>
      <c r="H88" s="233" t="s">
        <v>297</v>
      </c>
      <c r="I88" s="233" t="s">
        <v>277</v>
      </c>
      <c r="J88" s="233">
        <v>20</v>
      </c>
      <c r="K88" s="245"/>
    </row>
    <row r="89" spans="2:11" ht="15" customHeight="1">
      <c r="B89" s="254"/>
      <c r="C89" s="233" t="s">
        <v>298</v>
      </c>
      <c r="D89" s="233"/>
      <c r="E89" s="233"/>
      <c r="F89" s="253" t="s">
        <v>281</v>
      </c>
      <c r="G89" s="252"/>
      <c r="H89" s="233" t="s">
        <v>299</v>
      </c>
      <c r="I89" s="233" t="s">
        <v>277</v>
      </c>
      <c r="J89" s="233">
        <v>20</v>
      </c>
      <c r="K89" s="245"/>
    </row>
    <row r="90" spans="2:11" ht="15" customHeight="1">
      <c r="B90" s="254"/>
      <c r="C90" s="233" t="s">
        <v>300</v>
      </c>
      <c r="D90" s="233"/>
      <c r="E90" s="233"/>
      <c r="F90" s="253" t="s">
        <v>281</v>
      </c>
      <c r="G90" s="252"/>
      <c r="H90" s="233" t="s">
        <v>301</v>
      </c>
      <c r="I90" s="233" t="s">
        <v>277</v>
      </c>
      <c r="J90" s="233">
        <v>50</v>
      </c>
      <c r="K90" s="245"/>
    </row>
    <row r="91" spans="2:11" ht="15" customHeight="1">
      <c r="B91" s="254"/>
      <c r="C91" s="233" t="s">
        <v>302</v>
      </c>
      <c r="D91" s="233"/>
      <c r="E91" s="233"/>
      <c r="F91" s="253" t="s">
        <v>281</v>
      </c>
      <c r="G91" s="252"/>
      <c r="H91" s="233" t="s">
        <v>302</v>
      </c>
      <c r="I91" s="233" t="s">
        <v>277</v>
      </c>
      <c r="J91" s="233">
        <v>50</v>
      </c>
      <c r="K91" s="245"/>
    </row>
    <row r="92" spans="2:11" ht="15" customHeight="1">
      <c r="B92" s="254"/>
      <c r="C92" s="233" t="s">
        <v>303</v>
      </c>
      <c r="D92" s="233"/>
      <c r="E92" s="233"/>
      <c r="F92" s="253" t="s">
        <v>281</v>
      </c>
      <c r="G92" s="252"/>
      <c r="H92" s="233" t="s">
        <v>304</v>
      </c>
      <c r="I92" s="233" t="s">
        <v>277</v>
      </c>
      <c r="J92" s="233">
        <v>255</v>
      </c>
      <c r="K92" s="245"/>
    </row>
    <row r="93" spans="2:11" ht="15" customHeight="1">
      <c r="B93" s="254"/>
      <c r="C93" s="233" t="s">
        <v>305</v>
      </c>
      <c r="D93" s="233"/>
      <c r="E93" s="233"/>
      <c r="F93" s="253" t="s">
        <v>275</v>
      </c>
      <c r="G93" s="252"/>
      <c r="H93" s="233" t="s">
        <v>306</v>
      </c>
      <c r="I93" s="233" t="s">
        <v>307</v>
      </c>
      <c r="J93" s="233"/>
      <c r="K93" s="245"/>
    </row>
    <row r="94" spans="2:11" ht="15" customHeight="1">
      <c r="B94" s="254"/>
      <c r="C94" s="233" t="s">
        <v>308</v>
      </c>
      <c r="D94" s="233"/>
      <c r="E94" s="233"/>
      <c r="F94" s="253" t="s">
        <v>275</v>
      </c>
      <c r="G94" s="252"/>
      <c r="H94" s="233" t="s">
        <v>309</v>
      </c>
      <c r="I94" s="233" t="s">
        <v>310</v>
      </c>
      <c r="J94" s="233"/>
      <c r="K94" s="245"/>
    </row>
    <row r="95" spans="2:11" ht="15" customHeight="1">
      <c r="B95" s="254"/>
      <c r="C95" s="233" t="s">
        <v>311</v>
      </c>
      <c r="D95" s="233"/>
      <c r="E95" s="233"/>
      <c r="F95" s="253" t="s">
        <v>275</v>
      </c>
      <c r="G95" s="252"/>
      <c r="H95" s="233" t="s">
        <v>311</v>
      </c>
      <c r="I95" s="233" t="s">
        <v>310</v>
      </c>
      <c r="J95" s="233"/>
      <c r="K95" s="245"/>
    </row>
    <row r="96" spans="2:11" ht="15" customHeight="1">
      <c r="B96" s="254"/>
      <c r="C96" s="233" t="s">
        <v>37</v>
      </c>
      <c r="D96" s="233"/>
      <c r="E96" s="233"/>
      <c r="F96" s="253" t="s">
        <v>275</v>
      </c>
      <c r="G96" s="252"/>
      <c r="H96" s="233" t="s">
        <v>312</v>
      </c>
      <c r="I96" s="233" t="s">
        <v>310</v>
      </c>
      <c r="J96" s="233"/>
      <c r="K96" s="245"/>
    </row>
    <row r="97" spans="2:11" ht="15" customHeight="1">
      <c r="B97" s="254"/>
      <c r="C97" s="233" t="s">
        <v>47</v>
      </c>
      <c r="D97" s="233"/>
      <c r="E97" s="233"/>
      <c r="F97" s="253" t="s">
        <v>275</v>
      </c>
      <c r="G97" s="252"/>
      <c r="H97" s="233" t="s">
        <v>313</v>
      </c>
      <c r="I97" s="233" t="s">
        <v>310</v>
      </c>
      <c r="J97" s="233"/>
      <c r="K97" s="245"/>
    </row>
    <row r="98" spans="2:1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ht="45" customHeight="1">
      <c r="B102" s="244"/>
      <c r="C102" s="356" t="s">
        <v>314</v>
      </c>
      <c r="D102" s="356"/>
      <c r="E102" s="356"/>
      <c r="F102" s="356"/>
      <c r="G102" s="356"/>
      <c r="H102" s="356"/>
      <c r="I102" s="356"/>
      <c r="J102" s="356"/>
      <c r="K102" s="245"/>
    </row>
    <row r="103" spans="2:11" ht="17.25" customHeight="1">
      <c r="B103" s="244"/>
      <c r="C103" s="246" t="s">
        <v>269</v>
      </c>
      <c r="D103" s="246"/>
      <c r="E103" s="246"/>
      <c r="F103" s="246" t="s">
        <v>270</v>
      </c>
      <c r="G103" s="247"/>
      <c r="H103" s="246" t="s">
        <v>53</v>
      </c>
      <c r="I103" s="246" t="s">
        <v>56</v>
      </c>
      <c r="J103" s="246" t="s">
        <v>271</v>
      </c>
      <c r="K103" s="245"/>
    </row>
    <row r="104" spans="2:11" ht="17.25" customHeight="1">
      <c r="B104" s="244"/>
      <c r="C104" s="248" t="s">
        <v>272</v>
      </c>
      <c r="D104" s="248"/>
      <c r="E104" s="248"/>
      <c r="F104" s="249" t="s">
        <v>273</v>
      </c>
      <c r="G104" s="250"/>
      <c r="H104" s="248"/>
      <c r="I104" s="248"/>
      <c r="J104" s="248" t="s">
        <v>274</v>
      </c>
      <c r="K104" s="245"/>
    </row>
    <row r="105" spans="2:11" ht="5.25" customHeight="1">
      <c r="B105" s="244"/>
      <c r="C105" s="246"/>
      <c r="D105" s="246"/>
      <c r="E105" s="246"/>
      <c r="F105" s="246"/>
      <c r="G105" s="262"/>
      <c r="H105" s="246"/>
      <c r="I105" s="246"/>
      <c r="J105" s="246"/>
      <c r="K105" s="245"/>
    </row>
    <row r="106" spans="2:11" ht="15" customHeight="1">
      <c r="B106" s="244"/>
      <c r="C106" s="233" t="s">
        <v>52</v>
      </c>
      <c r="D106" s="251"/>
      <c r="E106" s="251"/>
      <c r="F106" s="253" t="s">
        <v>275</v>
      </c>
      <c r="G106" s="262"/>
      <c r="H106" s="233" t="s">
        <v>315</v>
      </c>
      <c r="I106" s="233" t="s">
        <v>277</v>
      </c>
      <c r="J106" s="233">
        <v>20</v>
      </c>
      <c r="K106" s="245"/>
    </row>
    <row r="107" spans="2:11" ht="15" customHeight="1">
      <c r="B107" s="244"/>
      <c r="C107" s="233" t="s">
        <v>278</v>
      </c>
      <c r="D107" s="233"/>
      <c r="E107" s="233"/>
      <c r="F107" s="253" t="s">
        <v>275</v>
      </c>
      <c r="G107" s="233"/>
      <c r="H107" s="233" t="s">
        <v>315</v>
      </c>
      <c r="I107" s="233" t="s">
        <v>277</v>
      </c>
      <c r="J107" s="233">
        <v>120</v>
      </c>
      <c r="K107" s="245"/>
    </row>
    <row r="108" spans="2:11" ht="15" customHeight="1">
      <c r="B108" s="254"/>
      <c r="C108" s="233" t="s">
        <v>280</v>
      </c>
      <c r="D108" s="233"/>
      <c r="E108" s="233"/>
      <c r="F108" s="253" t="s">
        <v>281</v>
      </c>
      <c r="G108" s="233"/>
      <c r="H108" s="233" t="s">
        <v>315</v>
      </c>
      <c r="I108" s="233" t="s">
        <v>277</v>
      </c>
      <c r="J108" s="233">
        <v>50</v>
      </c>
      <c r="K108" s="245"/>
    </row>
    <row r="109" spans="2:11" ht="15" customHeight="1">
      <c r="B109" s="254"/>
      <c r="C109" s="233" t="s">
        <v>283</v>
      </c>
      <c r="D109" s="233"/>
      <c r="E109" s="233"/>
      <c r="F109" s="253" t="s">
        <v>275</v>
      </c>
      <c r="G109" s="233"/>
      <c r="H109" s="233" t="s">
        <v>315</v>
      </c>
      <c r="I109" s="233" t="s">
        <v>285</v>
      </c>
      <c r="J109" s="233"/>
      <c r="K109" s="245"/>
    </row>
    <row r="110" spans="2:11" ht="15" customHeight="1">
      <c r="B110" s="254"/>
      <c r="C110" s="233" t="s">
        <v>294</v>
      </c>
      <c r="D110" s="233"/>
      <c r="E110" s="233"/>
      <c r="F110" s="253" t="s">
        <v>281</v>
      </c>
      <c r="G110" s="233"/>
      <c r="H110" s="233" t="s">
        <v>315</v>
      </c>
      <c r="I110" s="233" t="s">
        <v>277</v>
      </c>
      <c r="J110" s="233">
        <v>50</v>
      </c>
      <c r="K110" s="245"/>
    </row>
    <row r="111" spans="2:11" ht="15" customHeight="1">
      <c r="B111" s="254"/>
      <c r="C111" s="233" t="s">
        <v>302</v>
      </c>
      <c r="D111" s="233"/>
      <c r="E111" s="233"/>
      <c r="F111" s="253" t="s">
        <v>281</v>
      </c>
      <c r="G111" s="233"/>
      <c r="H111" s="233" t="s">
        <v>315</v>
      </c>
      <c r="I111" s="233" t="s">
        <v>277</v>
      </c>
      <c r="J111" s="233">
        <v>50</v>
      </c>
      <c r="K111" s="245"/>
    </row>
    <row r="112" spans="2:11" ht="15" customHeight="1">
      <c r="B112" s="254"/>
      <c r="C112" s="233" t="s">
        <v>300</v>
      </c>
      <c r="D112" s="233"/>
      <c r="E112" s="233"/>
      <c r="F112" s="253" t="s">
        <v>281</v>
      </c>
      <c r="G112" s="233"/>
      <c r="H112" s="233" t="s">
        <v>315</v>
      </c>
      <c r="I112" s="233" t="s">
        <v>277</v>
      </c>
      <c r="J112" s="233">
        <v>50</v>
      </c>
      <c r="K112" s="245"/>
    </row>
    <row r="113" spans="2:11" ht="15" customHeight="1">
      <c r="B113" s="254"/>
      <c r="C113" s="233" t="s">
        <v>52</v>
      </c>
      <c r="D113" s="233"/>
      <c r="E113" s="233"/>
      <c r="F113" s="253" t="s">
        <v>275</v>
      </c>
      <c r="G113" s="233"/>
      <c r="H113" s="233" t="s">
        <v>316</v>
      </c>
      <c r="I113" s="233" t="s">
        <v>277</v>
      </c>
      <c r="J113" s="233">
        <v>20</v>
      </c>
      <c r="K113" s="245"/>
    </row>
    <row r="114" spans="2:11" ht="15" customHeight="1">
      <c r="B114" s="254"/>
      <c r="C114" s="233" t="s">
        <v>317</v>
      </c>
      <c r="D114" s="233"/>
      <c r="E114" s="233"/>
      <c r="F114" s="253" t="s">
        <v>275</v>
      </c>
      <c r="G114" s="233"/>
      <c r="H114" s="233" t="s">
        <v>318</v>
      </c>
      <c r="I114" s="233" t="s">
        <v>277</v>
      </c>
      <c r="J114" s="233">
        <v>120</v>
      </c>
      <c r="K114" s="245"/>
    </row>
    <row r="115" spans="2:11" ht="15" customHeight="1">
      <c r="B115" s="254"/>
      <c r="C115" s="233" t="s">
        <v>37</v>
      </c>
      <c r="D115" s="233"/>
      <c r="E115" s="233"/>
      <c r="F115" s="253" t="s">
        <v>275</v>
      </c>
      <c r="G115" s="233"/>
      <c r="H115" s="233" t="s">
        <v>319</v>
      </c>
      <c r="I115" s="233" t="s">
        <v>310</v>
      </c>
      <c r="J115" s="233"/>
      <c r="K115" s="245"/>
    </row>
    <row r="116" spans="2:11" ht="15" customHeight="1">
      <c r="B116" s="254"/>
      <c r="C116" s="233" t="s">
        <v>47</v>
      </c>
      <c r="D116" s="233"/>
      <c r="E116" s="233"/>
      <c r="F116" s="253" t="s">
        <v>275</v>
      </c>
      <c r="G116" s="233"/>
      <c r="H116" s="233" t="s">
        <v>320</v>
      </c>
      <c r="I116" s="233" t="s">
        <v>310</v>
      </c>
      <c r="J116" s="233"/>
      <c r="K116" s="245"/>
    </row>
    <row r="117" spans="2:11" ht="15" customHeight="1">
      <c r="B117" s="254"/>
      <c r="C117" s="233" t="s">
        <v>56</v>
      </c>
      <c r="D117" s="233"/>
      <c r="E117" s="233"/>
      <c r="F117" s="253" t="s">
        <v>275</v>
      </c>
      <c r="G117" s="233"/>
      <c r="H117" s="233" t="s">
        <v>321</v>
      </c>
      <c r="I117" s="233" t="s">
        <v>322</v>
      </c>
      <c r="J117" s="233"/>
      <c r="K117" s="245"/>
    </row>
    <row r="118" spans="2:1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ht="18.75" customHeight="1">
      <c r="B119" s="264"/>
      <c r="C119" s="230"/>
      <c r="D119" s="230"/>
      <c r="E119" s="230"/>
      <c r="F119" s="265"/>
      <c r="G119" s="230"/>
      <c r="H119" s="230"/>
      <c r="I119" s="230"/>
      <c r="J119" s="230"/>
      <c r="K119" s="264"/>
    </row>
    <row r="120" spans="2:1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ht="45" customHeight="1">
      <c r="B122" s="269"/>
      <c r="C122" s="354" t="s">
        <v>323</v>
      </c>
      <c r="D122" s="354"/>
      <c r="E122" s="354"/>
      <c r="F122" s="354"/>
      <c r="G122" s="354"/>
      <c r="H122" s="354"/>
      <c r="I122" s="354"/>
      <c r="J122" s="354"/>
      <c r="K122" s="270"/>
    </row>
    <row r="123" spans="2:11" ht="17.25" customHeight="1">
      <c r="B123" s="271"/>
      <c r="C123" s="246" t="s">
        <v>269</v>
      </c>
      <c r="D123" s="246"/>
      <c r="E123" s="246"/>
      <c r="F123" s="246" t="s">
        <v>270</v>
      </c>
      <c r="G123" s="247"/>
      <c r="H123" s="246" t="s">
        <v>53</v>
      </c>
      <c r="I123" s="246" t="s">
        <v>56</v>
      </c>
      <c r="J123" s="246" t="s">
        <v>271</v>
      </c>
      <c r="K123" s="272"/>
    </row>
    <row r="124" spans="2:11" ht="17.25" customHeight="1">
      <c r="B124" s="271"/>
      <c r="C124" s="248" t="s">
        <v>272</v>
      </c>
      <c r="D124" s="248"/>
      <c r="E124" s="248"/>
      <c r="F124" s="249" t="s">
        <v>273</v>
      </c>
      <c r="G124" s="250"/>
      <c r="H124" s="248"/>
      <c r="I124" s="248"/>
      <c r="J124" s="248" t="s">
        <v>274</v>
      </c>
      <c r="K124" s="272"/>
    </row>
    <row r="125" spans="2:11" ht="5.25" customHeight="1">
      <c r="B125" s="273"/>
      <c r="C125" s="251"/>
      <c r="D125" s="251"/>
      <c r="E125" s="251"/>
      <c r="F125" s="251"/>
      <c r="G125" s="233"/>
      <c r="H125" s="251"/>
      <c r="I125" s="251"/>
      <c r="J125" s="251"/>
      <c r="K125" s="274"/>
    </row>
    <row r="126" spans="2:11" ht="15" customHeight="1">
      <c r="B126" s="273"/>
      <c r="C126" s="233" t="s">
        <v>278</v>
      </c>
      <c r="D126" s="251"/>
      <c r="E126" s="251"/>
      <c r="F126" s="253" t="s">
        <v>275</v>
      </c>
      <c r="G126" s="233"/>
      <c r="H126" s="233" t="s">
        <v>315</v>
      </c>
      <c r="I126" s="233" t="s">
        <v>277</v>
      </c>
      <c r="J126" s="233">
        <v>120</v>
      </c>
      <c r="K126" s="275"/>
    </row>
    <row r="127" spans="2:11" ht="15" customHeight="1">
      <c r="B127" s="273"/>
      <c r="C127" s="233" t="s">
        <v>324</v>
      </c>
      <c r="D127" s="233"/>
      <c r="E127" s="233"/>
      <c r="F127" s="253" t="s">
        <v>275</v>
      </c>
      <c r="G127" s="233"/>
      <c r="H127" s="233" t="s">
        <v>325</v>
      </c>
      <c r="I127" s="233" t="s">
        <v>277</v>
      </c>
      <c r="J127" s="233" t="s">
        <v>326</v>
      </c>
      <c r="K127" s="275"/>
    </row>
    <row r="128" spans="2:11" ht="15" customHeight="1">
      <c r="B128" s="273"/>
      <c r="C128" s="233" t="s">
        <v>84</v>
      </c>
      <c r="D128" s="233"/>
      <c r="E128" s="233"/>
      <c r="F128" s="253" t="s">
        <v>275</v>
      </c>
      <c r="G128" s="233"/>
      <c r="H128" s="233" t="s">
        <v>327</v>
      </c>
      <c r="I128" s="233" t="s">
        <v>277</v>
      </c>
      <c r="J128" s="233" t="s">
        <v>326</v>
      </c>
      <c r="K128" s="275"/>
    </row>
    <row r="129" spans="2:11" ht="15" customHeight="1">
      <c r="B129" s="273"/>
      <c r="C129" s="233" t="s">
        <v>286</v>
      </c>
      <c r="D129" s="233"/>
      <c r="E129" s="233"/>
      <c r="F129" s="253" t="s">
        <v>281</v>
      </c>
      <c r="G129" s="233"/>
      <c r="H129" s="233" t="s">
        <v>287</v>
      </c>
      <c r="I129" s="233" t="s">
        <v>277</v>
      </c>
      <c r="J129" s="233">
        <v>15</v>
      </c>
      <c r="K129" s="275"/>
    </row>
    <row r="130" spans="2:11" ht="15" customHeight="1">
      <c r="B130" s="273"/>
      <c r="C130" s="255" t="s">
        <v>288</v>
      </c>
      <c r="D130" s="255"/>
      <c r="E130" s="255"/>
      <c r="F130" s="256" t="s">
        <v>281</v>
      </c>
      <c r="G130" s="255"/>
      <c r="H130" s="255" t="s">
        <v>289</v>
      </c>
      <c r="I130" s="255" t="s">
        <v>277</v>
      </c>
      <c r="J130" s="255">
        <v>15</v>
      </c>
      <c r="K130" s="275"/>
    </row>
    <row r="131" spans="2:11" ht="15" customHeight="1">
      <c r="B131" s="273"/>
      <c r="C131" s="255" t="s">
        <v>290</v>
      </c>
      <c r="D131" s="255"/>
      <c r="E131" s="255"/>
      <c r="F131" s="256" t="s">
        <v>281</v>
      </c>
      <c r="G131" s="255"/>
      <c r="H131" s="255" t="s">
        <v>291</v>
      </c>
      <c r="I131" s="255" t="s">
        <v>277</v>
      </c>
      <c r="J131" s="255">
        <v>20</v>
      </c>
      <c r="K131" s="275"/>
    </row>
    <row r="132" spans="2:11" ht="15" customHeight="1">
      <c r="B132" s="273"/>
      <c r="C132" s="255" t="s">
        <v>292</v>
      </c>
      <c r="D132" s="255"/>
      <c r="E132" s="255"/>
      <c r="F132" s="256" t="s">
        <v>281</v>
      </c>
      <c r="G132" s="255"/>
      <c r="H132" s="255" t="s">
        <v>293</v>
      </c>
      <c r="I132" s="255" t="s">
        <v>277</v>
      </c>
      <c r="J132" s="255">
        <v>20</v>
      </c>
      <c r="K132" s="275"/>
    </row>
    <row r="133" spans="2:11" ht="15" customHeight="1">
      <c r="B133" s="273"/>
      <c r="C133" s="233" t="s">
        <v>280</v>
      </c>
      <c r="D133" s="233"/>
      <c r="E133" s="233"/>
      <c r="F133" s="253" t="s">
        <v>281</v>
      </c>
      <c r="G133" s="233"/>
      <c r="H133" s="233" t="s">
        <v>315</v>
      </c>
      <c r="I133" s="233" t="s">
        <v>277</v>
      </c>
      <c r="J133" s="233">
        <v>50</v>
      </c>
      <c r="K133" s="275"/>
    </row>
    <row r="134" spans="2:11" ht="15" customHeight="1">
      <c r="B134" s="273"/>
      <c r="C134" s="233" t="s">
        <v>294</v>
      </c>
      <c r="D134" s="233"/>
      <c r="E134" s="233"/>
      <c r="F134" s="253" t="s">
        <v>281</v>
      </c>
      <c r="G134" s="233"/>
      <c r="H134" s="233" t="s">
        <v>315</v>
      </c>
      <c r="I134" s="233" t="s">
        <v>277</v>
      </c>
      <c r="J134" s="233">
        <v>50</v>
      </c>
      <c r="K134" s="275"/>
    </row>
    <row r="135" spans="2:11" ht="15" customHeight="1">
      <c r="B135" s="273"/>
      <c r="C135" s="233" t="s">
        <v>300</v>
      </c>
      <c r="D135" s="233"/>
      <c r="E135" s="233"/>
      <c r="F135" s="253" t="s">
        <v>281</v>
      </c>
      <c r="G135" s="233"/>
      <c r="H135" s="233" t="s">
        <v>315</v>
      </c>
      <c r="I135" s="233" t="s">
        <v>277</v>
      </c>
      <c r="J135" s="233">
        <v>50</v>
      </c>
      <c r="K135" s="275"/>
    </row>
    <row r="136" spans="2:11" ht="15" customHeight="1">
      <c r="B136" s="273"/>
      <c r="C136" s="233" t="s">
        <v>302</v>
      </c>
      <c r="D136" s="233"/>
      <c r="E136" s="233"/>
      <c r="F136" s="253" t="s">
        <v>281</v>
      </c>
      <c r="G136" s="233"/>
      <c r="H136" s="233" t="s">
        <v>315</v>
      </c>
      <c r="I136" s="233" t="s">
        <v>277</v>
      </c>
      <c r="J136" s="233">
        <v>50</v>
      </c>
      <c r="K136" s="275"/>
    </row>
    <row r="137" spans="2:11" ht="15" customHeight="1">
      <c r="B137" s="273"/>
      <c r="C137" s="233" t="s">
        <v>303</v>
      </c>
      <c r="D137" s="233"/>
      <c r="E137" s="233"/>
      <c r="F137" s="253" t="s">
        <v>281</v>
      </c>
      <c r="G137" s="233"/>
      <c r="H137" s="233" t="s">
        <v>328</v>
      </c>
      <c r="I137" s="233" t="s">
        <v>277</v>
      </c>
      <c r="J137" s="233">
        <v>255</v>
      </c>
      <c r="K137" s="275"/>
    </row>
    <row r="138" spans="2:11" ht="15" customHeight="1">
      <c r="B138" s="273"/>
      <c r="C138" s="233" t="s">
        <v>305</v>
      </c>
      <c r="D138" s="233"/>
      <c r="E138" s="233"/>
      <c r="F138" s="253" t="s">
        <v>275</v>
      </c>
      <c r="G138" s="233"/>
      <c r="H138" s="233" t="s">
        <v>329</v>
      </c>
      <c r="I138" s="233" t="s">
        <v>307</v>
      </c>
      <c r="J138" s="233"/>
      <c r="K138" s="275"/>
    </row>
    <row r="139" spans="2:11" ht="15" customHeight="1">
      <c r="B139" s="273"/>
      <c r="C139" s="233" t="s">
        <v>308</v>
      </c>
      <c r="D139" s="233"/>
      <c r="E139" s="233"/>
      <c r="F139" s="253" t="s">
        <v>275</v>
      </c>
      <c r="G139" s="233"/>
      <c r="H139" s="233" t="s">
        <v>330</v>
      </c>
      <c r="I139" s="233" t="s">
        <v>310</v>
      </c>
      <c r="J139" s="233"/>
      <c r="K139" s="275"/>
    </row>
    <row r="140" spans="2:11" ht="15" customHeight="1">
      <c r="B140" s="273"/>
      <c r="C140" s="233" t="s">
        <v>311</v>
      </c>
      <c r="D140" s="233"/>
      <c r="E140" s="233"/>
      <c r="F140" s="253" t="s">
        <v>275</v>
      </c>
      <c r="G140" s="233"/>
      <c r="H140" s="233" t="s">
        <v>311</v>
      </c>
      <c r="I140" s="233" t="s">
        <v>310</v>
      </c>
      <c r="J140" s="233"/>
      <c r="K140" s="275"/>
    </row>
    <row r="141" spans="2:11" ht="15" customHeight="1">
      <c r="B141" s="273"/>
      <c r="C141" s="233" t="s">
        <v>37</v>
      </c>
      <c r="D141" s="233"/>
      <c r="E141" s="233"/>
      <c r="F141" s="253" t="s">
        <v>275</v>
      </c>
      <c r="G141" s="233"/>
      <c r="H141" s="233" t="s">
        <v>331</v>
      </c>
      <c r="I141" s="233" t="s">
        <v>310</v>
      </c>
      <c r="J141" s="233"/>
      <c r="K141" s="275"/>
    </row>
    <row r="142" spans="2:11" ht="15" customHeight="1">
      <c r="B142" s="273"/>
      <c r="C142" s="233" t="s">
        <v>332</v>
      </c>
      <c r="D142" s="233"/>
      <c r="E142" s="233"/>
      <c r="F142" s="253" t="s">
        <v>275</v>
      </c>
      <c r="G142" s="233"/>
      <c r="H142" s="233" t="s">
        <v>333</v>
      </c>
      <c r="I142" s="233" t="s">
        <v>310</v>
      </c>
      <c r="J142" s="233"/>
      <c r="K142" s="275"/>
    </row>
    <row r="143" spans="2:1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ht="18.75" customHeight="1">
      <c r="B144" s="230"/>
      <c r="C144" s="230"/>
      <c r="D144" s="230"/>
      <c r="E144" s="230"/>
      <c r="F144" s="265"/>
      <c r="G144" s="230"/>
      <c r="H144" s="230"/>
      <c r="I144" s="230"/>
      <c r="J144" s="230"/>
      <c r="K144" s="230"/>
    </row>
    <row r="145" spans="2:1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ht="45" customHeight="1">
      <c r="B147" s="244"/>
      <c r="C147" s="356" t="s">
        <v>334</v>
      </c>
      <c r="D147" s="356"/>
      <c r="E147" s="356"/>
      <c r="F147" s="356"/>
      <c r="G147" s="356"/>
      <c r="H147" s="356"/>
      <c r="I147" s="356"/>
      <c r="J147" s="356"/>
      <c r="K147" s="245"/>
    </row>
    <row r="148" spans="2:11" ht="17.25" customHeight="1">
      <c r="B148" s="244"/>
      <c r="C148" s="246" t="s">
        <v>269</v>
      </c>
      <c r="D148" s="246"/>
      <c r="E148" s="246"/>
      <c r="F148" s="246" t="s">
        <v>270</v>
      </c>
      <c r="G148" s="247"/>
      <c r="H148" s="246" t="s">
        <v>53</v>
      </c>
      <c r="I148" s="246" t="s">
        <v>56</v>
      </c>
      <c r="J148" s="246" t="s">
        <v>271</v>
      </c>
      <c r="K148" s="245"/>
    </row>
    <row r="149" spans="2:11" ht="17.25" customHeight="1">
      <c r="B149" s="244"/>
      <c r="C149" s="248" t="s">
        <v>272</v>
      </c>
      <c r="D149" s="248"/>
      <c r="E149" s="248"/>
      <c r="F149" s="249" t="s">
        <v>273</v>
      </c>
      <c r="G149" s="250"/>
      <c r="H149" s="248"/>
      <c r="I149" s="248"/>
      <c r="J149" s="248" t="s">
        <v>274</v>
      </c>
      <c r="K149" s="245"/>
    </row>
    <row r="150" spans="2:11" ht="5.25" customHeight="1">
      <c r="B150" s="254"/>
      <c r="C150" s="251"/>
      <c r="D150" s="251"/>
      <c r="E150" s="251"/>
      <c r="F150" s="251"/>
      <c r="G150" s="252"/>
      <c r="H150" s="251"/>
      <c r="I150" s="251"/>
      <c r="J150" s="251"/>
      <c r="K150" s="275"/>
    </row>
    <row r="151" spans="2:11" ht="15" customHeight="1">
      <c r="B151" s="254"/>
      <c r="C151" s="279" t="s">
        <v>278</v>
      </c>
      <c r="D151" s="233"/>
      <c r="E151" s="233"/>
      <c r="F151" s="280" t="s">
        <v>275</v>
      </c>
      <c r="G151" s="233"/>
      <c r="H151" s="279" t="s">
        <v>315</v>
      </c>
      <c r="I151" s="279" t="s">
        <v>277</v>
      </c>
      <c r="J151" s="279">
        <v>120</v>
      </c>
      <c r="K151" s="275"/>
    </row>
    <row r="152" spans="2:11" ht="15" customHeight="1">
      <c r="B152" s="254"/>
      <c r="C152" s="279" t="s">
        <v>324</v>
      </c>
      <c r="D152" s="233"/>
      <c r="E152" s="233"/>
      <c r="F152" s="280" t="s">
        <v>275</v>
      </c>
      <c r="G152" s="233"/>
      <c r="H152" s="279" t="s">
        <v>335</v>
      </c>
      <c r="I152" s="279" t="s">
        <v>277</v>
      </c>
      <c r="J152" s="279" t="s">
        <v>326</v>
      </c>
      <c r="K152" s="275"/>
    </row>
    <row r="153" spans="2:11" ht="15" customHeight="1">
      <c r="B153" s="254"/>
      <c r="C153" s="279" t="s">
        <v>84</v>
      </c>
      <c r="D153" s="233"/>
      <c r="E153" s="233"/>
      <c r="F153" s="280" t="s">
        <v>275</v>
      </c>
      <c r="G153" s="233"/>
      <c r="H153" s="279" t="s">
        <v>336</v>
      </c>
      <c r="I153" s="279" t="s">
        <v>277</v>
      </c>
      <c r="J153" s="279" t="s">
        <v>326</v>
      </c>
      <c r="K153" s="275"/>
    </row>
    <row r="154" spans="2:11" ht="15" customHeight="1">
      <c r="B154" s="254"/>
      <c r="C154" s="279" t="s">
        <v>280</v>
      </c>
      <c r="D154" s="233"/>
      <c r="E154" s="233"/>
      <c r="F154" s="280" t="s">
        <v>281</v>
      </c>
      <c r="G154" s="233"/>
      <c r="H154" s="279" t="s">
        <v>315</v>
      </c>
      <c r="I154" s="279" t="s">
        <v>277</v>
      </c>
      <c r="J154" s="279">
        <v>50</v>
      </c>
      <c r="K154" s="275"/>
    </row>
    <row r="155" spans="2:11" ht="15" customHeight="1">
      <c r="B155" s="254"/>
      <c r="C155" s="279" t="s">
        <v>283</v>
      </c>
      <c r="D155" s="233"/>
      <c r="E155" s="233"/>
      <c r="F155" s="280" t="s">
        <v>275</v>
      </c>
      <c r="G155" s="233"/>
      <c r="H155" s="279" t="s">
        <v>315</v>
      </c>
      <c r="I155" s="279" t="s">
        <v>285</v>
      </c>
      <c r="J155" s="279"/>
      <c r="K155" s="275"/>
    </row>
    <row r="156" spans="2:11" ht="15" customHeight="1">
      <c r="B156" s="254"/>
      <c r="C156" s="279" t="s">
        <v>294</v>
      </c>
      <c r="D156" s="233"/>
      <c r="E156" s="233"/>
      <c r="F156" s="280" t="s">
        <v>281</v>
      </c>
      <c r="G156" s="233"/>
      <c r="H156" s="279" t="s">
        <v>315</v>
      </c>
      <c r="I156" s="279" t="s">
        <v>277</v>
      </c>
      <c r="J156" s="279">
        <v>50</v>
      </c>
      <c r="K156" s="275"/>
    </row>
    <row r="157" spans="2:11" ht="15" customHeight="1">
      <c r="B157" s="254"/>
      <c r="C157" s="279" t="s">
        <v>302</v>
      </c>
      <c r="D157" s="233"/>
      <c r="E157" s="233"/>
      <c r="F157" s="280" t="s">
        <v>281</v>
      </c>
      <c r="G157" s="233"/>
      <c r="H157" s="279" t="s">
        <v>315</v>
      </c>
      <c r="I157" s="279" t="s">
        <v>277</v>
      </c>
      <c r="J157" s="279">
        <v>50</v>
      </c>
      <c r="K157" s="275"/>
    </row>
    <row r="158" spans="2:11" ht="15" customHeight="1">
      <c r="B158" s="254"/>
      <c r="C158" s="279" t="s">
        <v>300</v>
      </c>
      <c r="D158" s="233"/>
      <c r="E158" s="233"/>
      <c r="F158" s="280" t="s">
        <v>281</v>
      </c>
      <c r="G158" s="233"/>
      <c r="H158" s="279" t="s">
        <v>315</v>
      </c>
      <c r="I158" s="279" t="s">
        <v>277</v>
      </c>
      <c r="J158" s="279">
        <v>50</v>
      </c>
      <c r="K158" s="275"/>
    </row>
    <row r="159" spans="2:11" ht="15" customHeight="1">
      <c r="B159" s="254"/>
      <c r="C159" s="279" t="s">
        <v>98</v>
      </c>
      <c r="D159" s="233"/>
      <c r="E159" s="233"/>
      <c r="F159" s="280" t="s">
        <v>275</v>
      </c>
      <c r="G159" s="233"/>
      <c r="H159" s="279" t="s">
        <v>337</v>
      </c>
      <c r="I159" s="279" t="s">
        <v>277</v>
      </c>
      <c r="J159" s="279" t="s">
        <v>338</v>
      </c>
      <c r="K159" s="275"/>
    </row>
    <row r="160" spans="2:11" ht="15" customHeight="1">
      <c r="B160" s="254"/>
      <c r="C160" s="279" t="s">
        <v>339</v>
      </c>
      <c r="D160" s="233"/>
      <c r="E160" s="233"/>
      <c r="F160" s="280" t="s">
        <v>275</v>
      </c>
      <c r="G160" s="233"/>
      <c r="H160" s="279" t="s">
        <v>340</v>
      </c>
      <c r="I160" s="279" t="s">
        <v>310</v>
      </c>
      <c r="J160" s="279"/>
      <c r="K160" s="275"/>
    </row>
    <row r="161" spans="2:11" ht="15" customHeight="1">
      <c r="B161" s="281"/>
      <c r="C161" s="263"/>
      <c r="D161" s="263"/>
      <c r="E161" s="263"/>
      <c r="F161" s="263"/>
      <c r="G161" s="263"/>
      <c r="H161" s="263"/>
      <c r="I161" s="263"/>
      <c r="J161" s="263"/>
      <c r="K161" s="282"/>
    </row>
    <row r="162" spans="2:11" ht="18.75" customHeight="1">
      <c r="B162" s="230"/>
      <c r="C162" s="233"/>
      <c r="D162" s="233"/>
      <c r="E162" s="233"/>
      <c r="F162" s="253"/>
      <c r="G162" s="233"/>
      <c r="H162" s="233"/>
      <c r="I162" s="233"/>
      <c r="J162" s="233"/>
      <c r="K162" s="230"/>
    </row>
    <row r="163" spans="2:1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ht="45" customHeight="1">
      <c r="B165" s="225"/>
      <c r="C165" s="354" t="s">
        <v>341</v>
      </c>
      <c r="D165" s="354"/>
      <c r="E165" s="354"/>
      <c r="F165" s="354"/>
      <c r="G165" s="354"/>
      <c r="H165" s="354"/>
      <c r="I165" s="354"/>
      <c r="J165" s="354"/>
      <c r="K165" s="226"/>
    </row>
    <row r="166" spans="2:11" ht="17.25" customHeight="1">
      <c r="B166" s="225"/>
      <c r="C166" s="246" t="s">
        <v>269</v>
      </c>
      <c r="D166" s="246"/>
      <c r="E166" s="246"/>
      <c r="F166" s="246" t="s">
        <v>270</v>
      </c>
      <c r="G166" s="283"/>
      <c r="H166" s="284" t="s">
        <v>53</v>
      </c>
      <c r="I166" s="284" t="s">
        <v>56</v>
      </c>
      <c r="J166" s="246" t="s">
        <v>271</v>
      </c>
      <c r="K166" s="226"/>
    </row>
    <row r="167" spans="2:11" ht="17.25" customHeight="1">
      <c r="B167" s="227"/>
      <c r="C167" s="248" t="s">
        <v>272</v>
      </c>
      <c r="D167" s="248"/>
      <c r="E167" s="248"/>
      <c r="F167" s="249" t="s">
        <v>273</v>
      </c>
      <c r="G167" s="285"/>
      <c r="H167" s="286"/>
      <c r="I167" s="286"/>
      <c r="J167" s="248" t="s">
        <v>274</v>
      </c>
      <c r="K167" s="228"/>
    </row>
    <row r="168" spans="2:11" ht="5.25" customHeight="1">
      <c r="B168" s="254"/>
      <c r="C168" s="251"/>
      <c r="D168" s="251"/>
      <c r="E168" s="251"/>
      <c r="F168" s="251"/>
      <c r="G168" s="252"/>
      <c r="H168" s="251"/>
      <c r="I168" s="251"/>
      <c r="J168" s="251"/>
      <c r="K168" s="275"/>
    </row>
    <row r="169" spans="2:11" ht="15" customHeight="1">
      <c r="B169" s="254"/>
      <c r="C169" s="233" t="s">
        <v>278</v>
      </c>
      <c r="D169" s="233"/>
      <c r="E169" s="233"/>
      <c r="F169" s="253" t="s">
        <v>275</v>
      </c>
      <c r="G169" s="233"/>
      <c r="H169" s="233" t="s">
        <v>315</v>
      </c>
      <c r="I169" s="233" t="s">
        <v>277</v>
      </c>
      <c r="J169" s="233">
        <v>120</v>
      </c>
      <c r="K169" s="275"/>
    </row>
    <row r="170" spans="2:11" ht="15" customHeight="1">
      <c r="B170" s="254"/>
      <c r="C170" s="233" t="s">
        <v>324</v>
      </c>
      <c r="D170" s="233"/>
      <c r="E170" s="233"/>
      <c r="F170" s="253" t="s">
        <v>275</v>
      </c>
      <c r="G170" s="233"/>
      <c r="H170" s="233" t="s">
        <v>325</v>
      </c>
      <c r="I170" s="233" t="s">
        <v>277</v>
      </c>
      <c r="J170" s="233" t="s">
        <v>326</v>
      </c>
      <c r="K170" s="275"/>
    </row>
    <row r="171" spans="2:11" ht="15" customHeight="1">
      <c r="B171" s="254"/>
      <c r="C171" s="233" t="s">
        <v>84</v>
      </c>
      <c r="D171" s="233"/>
      <c r="E171" s="233"/>
      <c r="F171" s="253" t="s">
        <v>275</v>
      </c>
      <c r="G171" s="233"/>
      <c r="H171" s="233" t="s">
        <v>342</v>
      </c>
      <c r="I171" s="233" t="s">
        <v>277</v>
      </c>
      <c r="J171" s="233" t="s">
        <v>326</v>
      </c>
      <c r="K171" s="275"/>
    </row>
    <row r="172" spans="2:11" ht="15" customHeight="1">
      <c r="B172" s="254"/>
      <c r="C172" s="233" t="s">
        <v>280</v>
      </c>
      <c r="D172" s="233"/>
      <c r="E172" s="233"/>
      <c r="F172" s="253" t="s">
        <v>281</v>
      </c>
      <c r="G172" s="233"/>
      <c r="H172" s="233" t="s">
        <v>342</v>
      </c>
      <c r="I172" s="233" t="s">
        <v>277</v>
      </c>
      <c r="J172" s="233">
        <v>50</v>
      </c>
      <c r="K172" s="275"/>
    </row>
    <row r="173" spans="2:11" ht="15" customHeight="1">
      <c r="B173" s="254"/>
      <c r="C173" s="233" t="s">
        <v>283</v>
      </c>
      <c r="D173" s="233"/>
      <c r="E173" s="233"/>
      <c r="F173" s="253" t="s">
        <v>275</v>
      </c>
      <c r="G173" s="233"/>
      <c r="H173" s="233" t="s">
        <v>342</v>
      </c>
      <c r="I173" s="233" t="s">
        <v>285</v>
      </c>
      <c r="J173" s="233"/>
      <c r="K173" s="275"/>
    </row>
    <row r="174" spans="2:11" ht="15" customHeight="1">
      <c r="B174" s="254"/>
      <c r="C174" s="233" t="s">
        <v>294</v>
      </c>
      <c r="D174" s="233"/>
      <c r="E174" s="233"/>
      <c r="F174" s="253" t="s">
        <v>281</v>
      </c>
      <c r="G174" s="233"/>
      <c r="H174" s="233" t="s">
        <v>342</v>
      </c>
      <c r="I174" s="233" t="s">
        <v>277</v>
      </c>
      <c r="J174" s="233">
        <v>50</v>
      </c>
      <c r="K174" s="275"/>
    </row>
    <row r="175" spans="2:11" ht="15" customHeight="1">
      <c r="B175" s="254"/>
      <c r="C175" s="233" t="s">
        <v>302</v>
      </c>
      <c r="D175" s="233"/>
      <c r="E175" s="233"/>
      <c r="F175" s="253" t="s">
        <v>281</v>
      </c>
      <c r="G175" s="233"/>
      <c r="H175" s="233" t="s">
        <v>342</v>
      </c>
      <c r="I175" s="233" t="s">
        <v>277</v>
      </c>
      <c r="J175" s="233">
        <v>50</v>
      </c>
      <c r="K175" s="275"/>
    </row>
    <row r="176" spans="2:11" ht="15" customHeight="1">
      <c r="B176" s="254"/>
      <c r="C176" s="233" t="s">
        <v>300</v>
      </c>
      <c r="D176" s="233"/>
      <c r="E176" s="233"/>
      <c r="F176" s="253" t="s">
        <v>281</v>
      </c>
      <c r="G176" s="233"/>
      <c r="H176" s="233" t="s">
        <v>342</v>
      </c>
      <c r="I176" s="233" t="s">
        <v>277</v>
      </c>
      <c r="J176" s="233">
        <v>50</v>
      </c>
      <c r="K176" s="275"/>
    </row>
    <row r="177" spans="2:11" ht="15" customHeight="1">
      <c r="B177" s="254"/>
      <c r="C177" s="233" t="s">
        <v>108</v>
      </c>
      <c r="D177" s="233"/>
      <c r="E177" s="233"/>
      <c r="F177" s="253" t="s">
        <v>275</v>
      </c>
      <c r="G177" s="233"/>
      <c r="H177" s="233" t="s">
        <v>343</v>
      </c>
      <c r="I177" s="233" t="s">
        <v>344</v>
      </c>
      <c r="J177" s="233"/>
      <c r="K177" s="275"/>
    </row>
    <row r="178" spans="2:11" ht="15" customHeight="1">
      <c r="B178" s="254"/>
      <c r="C178" s="233" t="s">
        <v>56</v>
      </c>
      <c r="D178" s="233"/>
      <c r="E178" s="233"/>
      <c r="F178" s="253" t="s">
        <v>275</v>
      </c>
      <c r="G178" s="233"/>
      <c r="H178" s="233" t="s">
        <v>345</v>
      </c>
      <c r="I178" s="233" t="s">
        <v>346</v>
      </c>
      <c r="J178" s="233">
        <v>1</v>
      </c>
      <c r="K178" s="275"/>
    </row>
    <row r="179" spans="2:11" ht="15" customHeight="1">
      <c r="B179" s="254"/>
      <c r="C179" s="233" t="s">
        <v>52</v>
      </c>
      <c r="D179" s="233"/>
      <c r="E179" s="233"/>
      <c r="F179" s="253" t="s">
        <v>275</v>
      </c>
      <c r="G179" s="233"/>
      <c r="H179" s="233" t="s">
        <v>347</v>
      </c>
      <c r="I179" s="233" t="s">
        <v>277</v>
      </c>
      <c r="J179" s="233">
        <v>20</v>
      </c>
      <c r="K179" s="275"/>
    </row>
    <row r="180" spans="2:11" ht="15" customHeight="1">
      <c r="B180" s="254"/>
      <c r="C180" s="233" t="s">
        <v>53</v>
      </c>
      <c r="D180" s="233"/>
      <c r="E180" s="233"/>
      <c r="F180" s="253" t="s">
        <v>275</v>
      </c>
      <c r="G180" s="233"/>
      <c r="H180" s="233" t="s">
        <v>348</v>
      </c>
      <c r="I180" s="233" t="s">
        <v>277</v>
      </c>
      <c r="J180" s="233">
        <v>255</v>
      </c>
      <c r="K180" s="275"/>
    </row>
    <row r="181" spans="2:11" ht="15" customHeight="1">
      <c r="B181" s="254"/>
      <c r="C181" s="233" t="s">
        <v>109</v>
      </c>
      <c r="D181" s="233"/>
      <c r="E181" s="233"/>
      <c r="F181" s="253" t="s">
        <v>275</v>
      </c>
      <c r="G181" s="233"/>
      <c r="H181" s="233" t="s">
        <v>239</v>
      </c>
      <c r="I181" s="233" t="s">
        <v>277</v>
      </c>
      <c r="J181" s="233">
        <v>10</v>
      </c>
      <c r="K181" s="275"/>
    </row>
    <row r="182" spans="2:11" ht="15" customHeight="1">
      <c r="B182" s="254"/>
      <c r="C182" s="233" t="s">
        <v>110</v>
      </c>
      <c r="D182" s="233"/>
      <c r="E182" s="233"/>
      <c r="F182" s="253" t="s">
        <v>275</v>
      </c>
      <c r="G182" s="233"/>
      <c r="H182" s="233" t="s">
        <v>349</v>
      </c>
      <c r="I182" s="233" t="s">
        <v>310</v>
      </c>
      <c r="J182" s="233"/>
      <c r="K182" s="275"/>
    </row>
    <row r="183" spans="2:11" ht="15" customHeight="1">
      <c r="B183" s="254"/>
      <c r="C183" s="233" t="s">
        <v>350</v>
      </c>
      <c r="D183" s="233"/>
      <c r="E183" s="233"/>
      <c r="F183" s="253" t="s">
        <v>275</v>
      </c>
      <c r="G183" s="233"/>
      <c r="H183" s="233" t="s">
        <v>351</v>
      </c>
      <c r="I183" s="233" t="s">
        <v>310</v>
      </c>
      <c r="J183" s="233"/>
      <c r="K183" s="275"/>
    </row>
    <row r="184" spans="2:11" ht="15" customHeight="1">
      <c r="B184" s="254"/>
      <c r="C184" s="233" t="s">
        <v>339</v>
      </c>
      <c r="D184" s="233"/>
      <c r="E184" s="233"/>
      <c r="F184" s="253" t="s">
        <v>275</v>
      </c>
      <c r="G184" s="233"/>
      <c r="H184" s="233" t="s">
        <v>352</v>
      </c>
      <c r="I184" s="233" t="s">
        <v>310</v>
      </c>
      <c r="J184" s="233"/>
      <c r="K184" s="275"/>
    </row>
    <row r="185" spans="2:11" ht="15" customHeight="1">
      <c r="B185" s="254"/>
      <c r="C185" s="233" t="s">
        <v>112</v>
      </c>
      <c r="D185" s="233"/>
      <c r="E185" s="233"/>
      <c r="F185" s="253" t="s">
        <v>281</v>
      </c>
      <c r="G185" s="233"/>
      <c r="H185" s="233" t="s">
        <v>353</v>
      </c>
      <c r="I185" s="233" t="s">
        <v>277</v>
      </c>
      <c r="J185" s="233">
        <v>50</v>
      </c>
      <c r="K185" s="275"/>
    </row>
    <row r="186" spans="2:11" ht="15" customHeight="1">
      <c r="B186" s="254"/>
      <c r="C186" s="233" t="s">
        <v>354</v>
      </c>
      <c r="D186" s="233"/>
      <c r="E186" s="233"/>
      <c r="F186" s="253" t="s">
        <v>281</v>
      </c>
      <c r="G186" s="233"/>
      <c r="H186" s="233" t="s">
        <v>355</v>
      </c>
      <c r="I186" s="233" t="s">
        <v>356</v>
      </c>
      <c r="J186" s="233"/>
      <c r="K186" s="275"/>
    </row>
    <row r="187" spans="2:11" ht="15" customHeight="1">
      <c r="B187" s="254"/>
      <c r="C187" s="233" t="s">
        <v>357</v>
      </c>
      <c r="D187" s="233"/>
      <c r="E187" s="233"/>
      <c r="F187" s="253" t="s">
        <v>281</v>
      </c>
      <c r="G187" s="233"/>
      <c r="H187" s="233" t="s">
        <v>358</v>
      </c>
      <c r="I187" s="233" t="s">
        <v>356</v>
      </c>
      <c r="J187" s="233"/>
      <c r="K187" s="275"/>
    </row>
    <row r="188" spans="2:11" ht="15" customHeight="1">
      <c r="B188" s="254"/>
      <c r="C188" s="233" t="s">
        <v>359</v>
      </c>
      <c r="D188" s="233"/>
      <c r="E188" s="233"/>
      <c r="F188" s="253" t="s">
        <v>281</v>
      </c>
      <c r="G188" s="233"/>
      <c r="H188" s="233" t="s">
        <v>360</v>
      </c>
      <c r="I188" s="233" t="s">
        <v>356</v>
      </c>
      <c r="J188" s="233"/>
      <c r="K188" s="275"/>
    </row>
    <row r="189" spans="2:11" ht="15" customHeight="1">
      <c r="B189" s="254"/>
      <c r="C189" s="287" t="s">
        <v>361</v>
      </c>
      <c r="D189" s="233"/>
      <c r="E189" s="233"/>
      <c r="F189" s="253" t="s">
        <v>281</v>
      </c>
      <c r="G189" s="233"/>
      <c r="H189" s="233" t="s">
        <v>362</v>
      </c>
      <c r="I189" s="233" t="s">
        <v>363</v>
      </c>
      <c r="J189" s="288" t="s">
        <v>364</v>
      </c>
      <c r="K189" s="275"/>
    </row>
    <row r="190" spans="2:11" ht="15" customHeight="1">
      <c r="B190" s="254"/>
      <c r="C190" s="239" t="s">
        <v>41</v>
      </c>
      <c r="D190" s="233"/>
      <c r="E190" s="233"/>
      <c r="F190" s="253" t="s">
        <v>275</v>
      </c>
      <c r="G190" s="233"/>
      <c r="H190" s="230" t="s">
        <v>365</v>
      </c>
      <c r="I190" s="233" t="s">
        <v>366</v>
      </c>
      <c r="J190" s="233"/>
      <c r="K190" s="275"/>
    </row>
    <row r="191" spans="2:11" ht="15" customHeight="1">
      <c r="B191" s="254"/>
      <c r="C191" s="239" t="s">
        <v>367</v>
      </c>
      <c r="D191" s="233"/>
      <c r="E191" s="233"/>
      <c r="F191" s="253" t="s">
        <v>275</v>
      </c>
      <c r="G191" s="233"/>
      <c r="H191" s="233" t="s">
        <v>368</v>
      </c>
      <c r="I191" s="233" t="s">
        <v>310</v>
      </c>
      <c r="J191" s="233"/>
      <c r="K191" s="275"/>
    </row>
    <row r="192" spans="2:11" ht="15" customHeight="1">
      <c r="B192" s="254"/>
      <c r="C192" s="239" t="s">
        <v>369</v>
      </c>
      <c r="D192" s="233"/>
      <c r="E192" s="233"/>
      <c r="F192" s="253" t="s">
        <v>275</v>
      </c>
      <c r="G192" s="233"/>
      <c r="H192" s="233" t="s">
        <v>370</v>
      </c>
      <c r="I192" s="233" t="s">
        <v>310</v>
      </c>
      <c r="J192" s="233"/>
      <c r="K192" s="275"/>
    </row>
    <row r="193" spans="2:11" ht="15" customHeight="1">
      <c r="B193" s="254"/>
      <c r="C193" s="239" t="s">
        <v>371</v>
      </c>
      <c r="D193" s="233"/>
      <c r="E193" s="233"/>
      <c r="F193" s="253" t="s">
        <v>281</v>
      </c>
      <c r="G193" s="233"/>
      <c r="H193" s="233" t="s">
        <v>372</v>
      </c>
      <c r="I193" s="233" t="s">
        <v>310</v>
      </c>
      <c r="J193" s="233"/>
      <c r="K193" s="275"/>
    </row>
    <row r="194" spans="2:11" ht="15" customHeight="1">
      <c r="B194" s="281"/>
      <c r="C194" s="289"/>
      <c r="D194" s="263"/>
      <c r="E194" s="263"/>
      <c r="F194" s="263"/>
      <c r="G194" s="263"/>
      <c r="H194" s="263"/>
      <c r="I194" s="263"/>
      <c r="J194" s="263"/>
      <c r="K194" s="282"/>
    </row>
    <row r="195" spans="2:11" ht="18.75" customHeight="1">
      <c r="B195" s="230"/>
      <c r="C195" s="233"/>
      <c r="D195" s="233"/>
      <c r="E195" s="233"/>
      <c r="F195" s="253"/>
      <c r="G195" s="233"/>
      <c r="H195" s="233"/>
      <c r="I195" s="233"/>
      <c r="J195" s="233"/>
      <c r="K195" s="230"/>
    </row>
    <row r="196" spans="2:11" ht="18.75" customHeight="1">
      <c r="B196" s="230"/>
      <c r="C196" s="233"/>
      <c r="D196" s="233"/>
      <c r="E196" s="233"/>
      <c r="F196" s="253"/>
      <c r="G196" s="233"/>
      <c r="H196" s="233"/>
      <c r="I196" s="233"/>
      <c r="J196" s="233"/>
      <c r="K196" s="230"/>
    </row>
    <row r="197" spans="2:1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pans="2:1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pans="2:11" ht="21">
      <c r="B199" s="225"/>
      <c r="C199" s="354" t="s">
        <v>373</v>
      </c>
      <c r="D199" s="354"/>
      <c r="E199" s="354"/>
      <c r="F199" s="354"/>
      <c r="G199" s="354"/>
      <c r="H199" s="354"/>
      <c r="I199" s="354"/>
      <c r="J199" s="354"/>
      <c r="K199" s="226"/>
    </row>
    <row r="200" spans="2:11" ht="25.5" customHeight="1">
      <c r="B200" s="225"/>
      <c r="C200" s="290" t="s">
        <v>374</v>
      </c>
      <c r="D200" s="290"/>
      <c r="E200" s="290"/>
      <c r="F200" s="290" t="s">
        <v>375</v>
      </c>
      <c r="G200" s="291"/>
      <c r="H200" s="353" t="s">
        <v>376</v>
      </c>
      <c r="I200" s="353"/>
      <c r="J200" s="353"/>
      <c r="K200" s="226"/>
    </row>
    <row r="201" spans="2:11" ht="5.25" customHeight="1">
      <c r="B201" s="254"/>
      <c r="C201" s="251"/>
      <c r="D201" s="251"/>
      <c r="E201" s="251"/>
      <c r="F201" s="251"/>
      <c r="G201" s="233"/>
      <c r="H201" s="251"/>
      <c r="I201" s="251"/>
      <c r="J201" s="251"/>
      <c r="K201" s="275"/>
    </row>
    <row r="202" spans="2:11" ht="15" customHeight="1">
      <c r="B202" s="254"/>
      <c r="C202" s="233" t="s">
        <v>366</v>
      </c>
      <c r="D202" s="233"/>
      <c r="E202" s="233"/>
      <c r="F202" s="253" t="s">
        <v>42</v>
      </c>
      <c r="G202" s="233"/>
      <c r="H202" s="352" t="s">
        <v>377</v>
      </c>
      <c r="I202" s="352"/>
      <c r="J202" s="352"/>
      <c r="K202" s="275"/>
    </row>
    <row r="203" spans="2:11" ht="15" customHeight="1">
      <c r="B203" s="254"/>
      <c r="C203" s="260"/>
      <c r="D203" s="233"/>
      <c r="E203" s="233"/>
      <c r="F203" s="253" t="s">
        <v>43</v>
      </c>
      <c r="G203" s="233"/>
      <c r="H203" s="352" t="s">
        <v>378</v>
      </c>
      <c r="I203" s="352"/>
      <c r="J203" s="352"/>
      <c r="K203" s="275"/>
    </row>
    <row r="204" spans="2:11" ht="15" customHeight="1">
      <c r="B204" s="254"/>
      <c r="C204" s="260"/>
      <c r="D204" s="233"/>
      <c r="E204" s="233"/>
      <c r="F204" s="253" t="s">
        <v>46</v>
      </c>
      <c r="G204" s="233"/>
      <c r="H204" s="352" t="s">
        <v>379</v>
      </c>
      <c r="I204" s="352"/>
      <c r="J204" s="352"/>
      <c r="K204" s="275"/>
    </row>
    <row r="205" spans="2:11" ht="15" customHeight="1">
      <c r="B205" s="254"/>
      <c r="C205" s="233"/>
      <c r="D205" s="233"/>
      <c r="E205" s="233"/>
      <c r="F205" s="253" t="s">
        <v>44</v>
      </c>
      <c r="G205" s="233"/>
      <c r="H205" s="352" t="s">
        <v>380</v>
      </c>
      <c r="I205" s="352"/>
      <c r="J205" s="352"/>
      <c r="K205" s="275"/>
    </row>
    <row r="206" spans="2:11" ht="15" customHeight="1">
      <c r="B206" s="254"/>
      <c r="C206" s="233"/>
      <c r="D206" s="233"/>
      <c r="E206" s="233"/>
      <c r="F206" s="253" t="s">
        <v>45</v>
      </c>
      <c r="G206" s="233"/>
      <c r="H206" s="352" t="s">
        <v>381</v>
      </c>
      <c r="I206" s="352"/>
      <c r="J206" s="352"/>
      <c r="K206" s="275"/>
    </row>
    <row r="207" spans="2:11" ht="15" customHeight="1">
      <c r="B207" s="254"/>
      <c r="C207" s="233"/>
      <c r="D207" s="233"/>
      <c r="E207" s="233"/>
      <c r="F207" s="253"/>
      <c r="G207" s="233"/>
      <c r="H207" s="233"/>
      <c r="I207" s="233"/>
      <c r="J207" s="233"/>
      <c r="K207" s="275"/>
    </row>
    <row r="208" spans="2:11" ht="15" customHeight="1">
      <c r="B208" s="254"/>
      <c r="C208" s="233" t="s">
        <v>322</v>
      </c>
      <c r="D208" s="233"/>
      <c r="E208" s="233"/>
      <c r="F208" s="253" t="s">
        <v>77</v>
      </c>
      <c r="G208" s="233"/>
      <c r="H208" s="352" t="s">
        <v>382</v>
      </c>
      <c r="I208" s="352"/>
      <c r="J208" s="352"/>
      <c r="K208" s="275"/>
    </row>
    <row r="209" spans="2:11" ht="15" customHeight="1">
      <c r="B209" s="254"/>
      <c r="C209" s="260"/>
      <c r="D209" s="233"/>
      <c r="E209" s="233"/>
      <c r="F209" s="253" t="s">
        <v>220</v>
      </c>
      <c r="G209" s="233"/>
      <c r="H209" s="352" t="s">
        <v>221</v>
      </c>
      <c r="I209" s="352"/>
      <c r="J209" s="352"/>
      <c r="K209" s="275"/>
    </row>
    <row r="210" spans="2:11" ht="15" customHeight="1">
      <c r="B210" s="254"/>
      <c r="C210" s="233"/>
      <c r="D210" s="233"/>
      <c r="E210" s="233"/>
      <c r="F210" s="253" t="s">
        <v>218</v>
      </c>
      <c r="G210" s="233"/>
      <c r="H210" s="352" t="s">
        <v>383</v>
      </c>
      <c r="I210" s="352"/>
      <c r="J210" s="352"/>
      <c r="K210" s="275"/>
    </row>
    <row r="211" spans="2:11" ht="15" customHeight="1">
      <c r="B211" s="292"/>
      <c r="C211" s="260"/>
      <c r="D211" s="260"/>
      <c r="E211" s="260"/>
      <c r="F211" s="253" t="s">
        <v>222</v>
      </c>
      <c r="G211" s="239"/>
      <c r="H211" s="351" t="s">
        <v>223</v>
      </c>
      <c r="I211" s="351"/>
      <c r="J211" s="351"/>
      <c r="K211" s="293"/>
    </row>
    <row r="212" spans="2:11" ht="15" customHeight="1">
      <c r="B212" s="292"/>
      <c r="C212" s="260"/>
      <c r="D212" s="260"/>
      <c r="E212" s="260"/>
      <c r="F212" s="253" t="s">
        <v>120</v>
      </c>
      <c r="G212" s="239"/>
      <c r="H212" s="351" t="s">
        <v>384</v>
      </c>
      <c r="I212" s="351"/>
      <c r="J212" s="351"/>
      <c r="K212" s="293"/>
    </row>
    <row r="213" spans="2:11" ht="15" customHeight="1">
      <c r="B213" s="292"/>
      <c r="C213" s="260"/>
      <c r="D213" s="260"/>
      <c r="E213" s="260"/>
      <c r="F213" s="294"/>
      <c r="G213" s="239"/>
      <c r="H213" s="295"/>
      <c r="I213" s="295"/>
      <c r="J213" s="295"/>
      <c r="K213" s="293"/>
    </row>
    <row r="214" spans="2:11" ht="15" customHeight="1">
      <c r="B214" s="292"/>
      <c r="C214" s="233" t="s">
        <v>346</v>
      </c>
      <c r="D214" s="260"/>
      <c r="E214" s="260"/>
      <c r="F214" s="253">
        <v>1</v>
      </c>
      <c r="G214" s="239"/>
      <c r="H214" s="351" t="s">
        <v>385</v>
      </c>
      <c r="I214" s="351"/>
      <c r="J214" s="351"/>
      <c r="K214" s="293"/>
    </row>
    <row r="215" spans="2:11" ht="15" customHeight="1">
      <c r="B215" s="292"/>
      <c r="C215" s="260"/>
      <c r="D215" s="260"/>
      <c r="E215" s="260"/>
      <c r="F215" s="253">
        <v>2</v>
      </c>
      <c r="G215" s="239"/>
      <c r="H215" s="351" t="s">
        <v>386</v>
      </c>
      <c r="I215" s="351"/>
      <c r="J215" s="351"/>
      <c r="K215" s="293"/>
    </row>
    <row r="216" spans="2:11" ht="15" customHeight="1">
      <c r="B216" s="292"/>
      <c r="C216" s="260"/>
      <c r="D216" s="260"/>
      <c r="E216" s="260"/>
      <c r="F216" s="253">
        <v>3</v>
      </c>
      <c r="G216" s="239"/>
      <c r="H216" s="351" t="s">
        <v>387</v>
      </c>
      <c r="I216" s="351"/>
      <c r="J216" s="351"/>
      <c r="K216" s="293"/>
    </row>
    <row r="217" spans="2:11" ht="15" customHeight="1">
      <c r="B217" s="292"/>
      <c r="C217" s="260"/>
      <c r="D217" s="260"/>
      <c r="E217" s="260"/>
      <c r="F217" s="253">
        <v>4</v>
      </c>
      <c r="G217" s="239"/>
      <c r="H217" s="351" t="s">
        <v>388</v>
      </c>
      <c r="I217" s="351"/>
      <c r="J217" s="351"/>
      <c r="K217" s="293"/>
    </row>
    <row r="218" spans="2:11" ht="12.75" customHeight="1">
      <c r="B218" s="296"/>
      <c r="C218" s="297"/>
      <c r="D218" s="297"/>
      <c r="E218" s="297"/>
      <c r="F218" s="297"/>
      <c r="G218" s="297"/>
      <c r="H218" s="297"/>
      <c r="I218" s="297"/>
      <c r="J218" s="297"/>
      <c r="K218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04.1 - Vybavení šatny a k...</vt:lpstr>
      <vt:lpstr>04.2 - Vybavení vstupu, c...</vt:lpstr>
      <vt:lpstr>Pokyny pro vyplnění</vt:lpstr>
      <vt:lpstr>'04.1 - Vybavení šatny a k...'!Názvy_tisku</vt:lpstr>
      <vt:lpstr>'04.2 - Vybavení vstupu, c...'!Názvy_tisku</vt:lpstr>
      <vt:lpstr>'Rekapitulace stavby'!Názvy_tisku</vt:lpstr>
      <vt:lpstr>'04.1 - Vybavení šatny a k...'!Oblast_tisku</vt:lpstr>
      <vt:lpstr>'04.2 - Vybavení vstupu, 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Lenka Dejdarová</cp:lastModifiedBy>
  <dcterms:created xsi:type="dcterms:W3CDTF">2019-04-08T08:04:41Z</dcterms:created>
  <dcterms:modified xsi:type="dcterms:W3CDTF">2019-04-08T08:11:34Z</dcterms:modified>
</cp:coreProperties>
</file>