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DD5F" lockStructure="1"/>
  <bookViews>
    <workbookView xWindow="0" yWindow="0" windowWidth="19440" windowHeight="7410" activeTab="1"/>
  </bookViews>
  <sheets>
    <sheet name="Rekapitulace stavby" sheetId="1" r:id="rId1"/>
    <sheet name="02 - Vybavení učeben jazy..." sheetId="2" r:id="rId2"/>
    <sheet name="Pokyny pro vyplnění" sheetId="3" r:id="rId3"/>
  </sheets>
  <definedNames>
    <definedName name="_xlnm._FilterDatabase" localSheetId="1" hidden="1">'02 - Vybavení učeben jazy...'!$C$89:$K$141</definedName>
    <definedName name="_xlnm.Print_Titles" localSheetId="1">'02 - Vybavení učeben jazy...'!$89:$89</definedName>
    <definedName name="_xlnm.Print_Titles" localSheetId="0">'Rekapitulace stavby'!$52:$52</definedName>
    <definedName name="_xlnm.Print_Area" localSheetId="1">'02 - Vybavení učeben jazy...'!$C$4:$J$39,'02 - Vybavení učeben jazy...'!$C$45:$J$71,'02 - Vybavení učeben jazy...'!$C$77:$K$141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41" i="2"/>
  <c r="BH141" i="2"/>
  <c r="BG141" i="2"/>
  <c r="BF141" i="2"/>
  <c r="T141" i="2"/>
  <c r="T140" i="2"/>
  <c r="R141" i="2"/>
  <c r="R140" i="2" s="1"/>
  <c r="R131" i="2" s="1"/>
  <c r="P141" i="2"/>
  <c r="P140" i="2"/>
  <c r="BK141" i="2"/>
  <c r="BK140" i="2" s="1"/>
  <c r="J140" i="2" s="1"/>
  <c r="J70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T137" i="2" s="1"/>
  <c r="R138" i="2"/>
  <c r="R137" i="2"/>
  <c r="P138" i="2"/>
  <c r="P137" i="2" s="1"/>
  <c r="BK138" i="2"/>
  <c r="BK137" i="2"/>
  <c r="J137" i="2"/>
  <c r="J69" i="2" s="1"/>
  <c r="J138" i="2"/>
  <c r="BE138" i="2"/>
  <c r="BI136" i="2"/>
  <c r="BH136" i="2"/>
  <c r="BG136" i="2"/>
  <c r="BF136" i="2"/>
  <c r="T136" i="2"/>
  <c r="T135" i="2" s="1"/>
  <c r="T131" i="2" s="1"/>
  <c r="R136" i="2"/>
  <c r="R135" i="2"/>
  <c r="P136" i="2"/>
  <c r="P135" i="2" s="1"/>
  <c r="BK136" i="2"/>
  <c r="BK135" i="2"/>
  <c r="J135" i="2"/>
  <c r="J68" i="2" s="1"/>
  <c r="J136" i="2"/>
  <c r="BE136" i="2"/>
  <c r="BI134" i="2"/>
  <c r="BH134" i="2"/>
  <c r="BG134" i="2"/>
  <c r="BF134" i="2"/>
  <c r="T134" i="2"/>
  <c r="T132" i="2" s="1"/>
  <c r="R134" i="2"/>
  <c r="P134" i="2"/>
  <c r="BK134" i="2"/>
  <c r="J134" i="2"/>
  <c r="BE134" i="2" s="1"/>
  <c r="BI133" i="2"/>
  <c r="BH133" i="2"/>
  <c r="BG133" i="2"/>
  <c r="BF133" i="2"/>
  <c r="T133" i="2"/>
  <c r="R133" i="2"/>
  <c r="R132" i="2"/>
  <c r="P133" i="2"/>
  <c r="P132" i="2" s="1"/>
  <c r="P131" i="2" s="1"/>
  <c r="BK133" i="2"/>
  <c r="BK132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R119" i="2"/>
  <c r="P120" i="2"/>
  <c r="P119" i="2" s="1"/>
  <c r="BK120" i="2"/>
  <c r="BK119" i="2"/>
  <c r="J119" i="2"/>
  <c r="J65" i="2" s="1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R107" i="2"/>
  <c r="P108" i="2"/>
  <c r="P107" i="2" s="1"/>
  <c r="BK108" i="2"/>
  <c r="BK107" i="2"/>
  <c r="J107" i="2"/>
  <c r="J64" i="2" s="1"/>
  <c r="J108" i="2"/>
  <c r="BE108" i="2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F37" i="2" s="1"/>
  <c r="BD55" i="1" s="1"/>
  <c r="BD54" i="1" s="1"/>
  <c r="W33" i="1" s="1"/>
  <c r="BH98" i="2"/>
  <c r="BG98" i="2"/>
  <c r="BF98" i="2"/>
  <c r="T98" i="2"/>
  <c r="R98" i="2"/>
  <c r="P98" i="2"/>
  <c r="BK98" i="2"/>
  <c r="BK95" i="2" s="1"/>
  <c r="J95" i="2" s="1"/>
  <c r="J63" i="2" s="1"/>
  <c r="J98" i="2"/>
  <c r="BE98" i="2" s="1"/>
  <c r="BI97" i="2"/>
  <c r="BH97" i="2"/>
  <c r="F36" i="2" s="1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R95" i="2"/>
  <c r="R94" i="2" s="1"/>
  <c r="P96" i="2"/>
  <c r="BK96" i="2"/>
  <c r="BK94" i="2"/>
  <c r="J94" i="2" s="1"/>
  <c r="J62" i="2" s="1"/>
  <c r="J96" i="2"/>
  <c r="BE96" i="2"/>
  <c r="BI93" i="2"/>
  <c r="BH93" i="2"/>
  <c r="BC55" i="1"/>
  <c r="BC54" i="1" s="1"/>
  <c r="BG93" i="2"/>
  <c r="BF93" i="2"/>
  <c r="F34" i="2" s="1"/>
  <c r="BA55" i="1" s="1"/>
  <c r="BA54" i="1" s="1"/>
  <c r="T93" i="2"/>
  <c r="T92" i="2" s="1"/>
  <c r="T91" i="2" s="1"/>
  <c r="R93" i="2"/>
  <c r="R92" i="2" s="1"/>
  <c r="R91" i="2" s="1"/>
  <c r="R90" i="2"/>
  <c r="P93" i="2"/>
  <c r="P92" i="2" s="1"/>
  <c r="P91" i="2" s="1"/>
  <c r="BK93" i="2"/>
  <c r="BK92" i="2"/>
  <c r="J92" i="2"/>
  <c r="J61" i="2" s="1"/>
  <c r="BK91" i="2"/>
  <c r="J93" i="2"/>
  <c r="BE93" i="2" s="1"/>
  <c r="J87" i="2"/>
  <c r="J86" i="2"/>
  <c r="F86" i="2"/>
  <c r="F84" i="2"/>
  <c r="E82" i="2"/>
  <c r="J55" i="2"/>
  <c r="J54" i="2"/>
  <c r="F54" i="2"/>
  <c r="F52" i="2"/>
  <c r="E50" i="2"/>
  <c r="J18" i="2"/>
  <c r="E18" i="2"/>
  <c r="F55" i="2" s="1"/>
  <c r="F87" i="2"/>
  <c r="J17" i="2"/>
  <c r="J12" i="2"/>
  <c r="J52" i="2" s="1"/>
  <c r="E7" i="2"/>
  <c r="E80" i="2"/>
  <c r="E48" i="2"/>
  <c r="AS54" i="1"/>
  <c r="L50" i="1"/>
  <c r="AM50" i="1"/>
  <c r="AM49" i="1"/>
  <c r="L49" i="1"/>
  <c r="AM47" i="1"/>
  <c r="L47" i="1"/>
  <c r="L45" i="1"/>
  <c r="L44" i="1"/>
  <c r="AW54" i="1" l="1"/>
  <c r="AK30" i="1" s="1"/>
  <c r="W30" i="1"/>
  <c r="AY54" i="1"/>
  <c r="W32" i="1"/>
  <c r="J33" i="2"/>
  <c r="AV55" i="1" s="1"/>
  <c r="F33" i="2"/>
  <c r="AZ55" i="1" s="1"/>
  <c r="AZ54" i="1" s="1"/>
  <c r="J132" i="2"/>
  <c r="J67" i="2" s="1"/>
  <c r="BK131" i="2"/>
  <c r="J131" i="2" s="1"/>
  <c r="J66" i="2" s="1"/>
  <c r="J91" i="2"/>
  <c r="J60" i="2" s="1"/>
  <c r="J34" i="2"/>
  <c r="AW55" i="1" s="1"/>
  <c r="J84" i="2"/>
  <c r="F35" i="2"/>
  <c r="BB55" i="1" s="1"/>
  <c r="BB54" i="1" s="1"/>
  <c r="T95" i="2"/>
  <c r="P95" i="2"/>
  <c r="P94" i="2" s="1"/>
  <c r="P90" i="2" s="1"/>
  <c r="AU55" i="1" s="1"/>
  <c r="AU54" i="1" s="1"/>
  <c r="T107" i="2"/>
  <c r="T119" i="2"/>
  <c r="T94" i="2" l="1"/>
  <c r="T90" i="2" s="1"/>
  <c r="BK90" i="2"/>
  <c r="J90" i="2" s="1"/>
  <c r="W29" i="1"/>
  <c r="AV54" i="1"/>
  <c r="W31" i="1"/>
  <c r="AX54" i="1"/>
  <c r="AT55" i="1"/>
  <c r="AT54" i="1" l="1"/>
  <c r="AK29" i="1"/>
  <c r="J30" i="2"/>
  <c r="J59" i="2"/>
  <c r="J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<sst xmlns="http://schemas.openxmlformats.org/spreadsheetml/2006/main" count="1398" uniqueCount="439">
  <si>
    <t>Export Komplet</t>
  </si>
  <si>
    <t>VZ</t>
  </si>
  <si>
    <t>2.0</t>
  </si>
  <si>
    <t>ZAMOK</t>
  </si>
  <si>
    <t>False</t>
  </si>
  <si>
    <t>{853a9b29-7511-4204-aa7d-1bcdf738eba3}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</si>
  <si>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</si>
  <si>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</si>
  <si>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</si>
  <si>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</si>
  <si>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</si>
  <si>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</si>
  <si>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</si>
  <si>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</si>
  <si>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22-19-13-VZ-02-VB2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</si>
  <si>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</si>
  <si>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</si>
  <si>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</si>
  <si>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</si>
  <si>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</si>
  <si>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</si>
  <si>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Beroun, Preislerova ul.</t>
  </si>
  <si>
    <t>Datum:</t>
  </si>
  <si>
    <t>5. 4. 2019</t>
  </si>
  <si>
    <t>Zadavatel:</t>
  </si>
  <si>
    <t>IČ:</t>
  </si>
  <si>
    <t>Město Beroun, Husovo nám. 68,26643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</si>
  <si>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</si>
  <si>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</si>
  <si>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</si>
  <si>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</si>
  <si>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</si>
  <si>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</si>
  <si>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</si>
  <si>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</si>
  <si>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</si>
  <si>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</si>
  <si>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</si>
  <si>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</si>
  <si>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</si>
  <si>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</si>
  <si>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</si>
  <si>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</si>
  <si>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</si>
  <si>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</si>
  <si>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</si>
  <si>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</si>
  <si>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</si>
  <si>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</si>
  <si>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</si>
  <si>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</si>
  <si>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</si>
  <si>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</si>
  <si>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</si>
  <si>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</si>
  <si>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</si>
  <si>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</si>
  <si>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</si>
  <si>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</si>
  <si>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</si>
  <si>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</si>
  <si>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</si>
  <si>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</si>
  <si>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</si>
  <si>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</si>
  <si>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</si>
  <si>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</si>
  <si>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</si>
  <si>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</si>
  <si>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</si>
  <si>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</si>
  <si>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</si>
  <si>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</si>
  <si>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</si>
  <si>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</si>
  <si>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</si>
  <si>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</si>
  <si>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Vybavení učeben jazykových</t>
  </si>
  <si>
    <t>STA</t>
  </si>
  <si>
    <t>1</t>
  </si>
  <si>
    <t>{a234bbf0-638d-4665-88af-87f776a7dfca}</t>
  </si>
  <si>
    <t>2</t>
  </si>
  <si>
    <t>KRYCÍ LIST SOUPISU PRACÍ</t>
  </si>
  <si>
    <t>Objekt:</t>
  </si>
  <si>
    <t>02 - Vybavení učeben jazykových</t>
  </si>
  <si>
    <t>18598897</t>
  </si>
  <si>
    <t>Spektra s.r.o.Beroun,V Hlinkách 1548</t>
  </si>
  <si>
    <t>CZ18598897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</si>
  <si>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</si>
  <si>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</si>
  <si>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</si>
  <si>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</si>
  <si>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</si>
  <si>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</si>
  <si>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>OST - Ostatní</t>
  </si>
  <si>
    <t xml:space="preserve">    01 - Jazyková učebna I. </t>
  </si>
  <si>
    <t xml:space="preserve">    02 - Jazyková učebna II.</t>
  </si>
  <si>
    <t xml:space="preserve">    03 - Jazyková učebna III.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</si>
  <si>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</si>
  <si>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</si>
  <si>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</si>
  <si>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</si>
  <si>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</si>
  <si>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</si>
  <si>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</si>
  <si>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</si>
  <si>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</si>
  <si>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</si>
  <si>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</si>
  <si>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</si>
  <si>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</si>
  <si>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</si>
  <si>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</si>
  <si>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</si>
  <si>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</si>
  <si>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</si>
  <si>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</si>
  <si>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</si>
  <si>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</si>
  <si>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</si>
  <si>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</si>
  <si>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45</t>
  </si>
  <si>
    <t>K</t>
  </si>
  <si>
    <t>R742 9900</t>
  </si>
  <si>
    <t>Ostatní slaboproudá kabeláž a kompletační prvky - dod a montáž</t>
  </si>
  <si>
    <t>kpl</t>
  </si>
  <si>
    <t>16</t>
  </si>
  <si>
    <t>570141862</t>
  </si>
  <si>
    <t>OST</t>
  </si>
  <si>
    <t>Ostatní</t>
  </si>
  <si>
    <t>4</t>
  </si>
  <si>
    <t>01</t>
  </si>
  <si>
    <t xml:space="preserve">Jazyková učebna I. </t>
  </si>
  <si>
    <t>Katedra o min. rozměrech 1600x700, min. výška 700 mm, uzamykatelná skříňka, pracovní deska postforming, uzamykatelné připojné místo ve stolové desce min. 4x230V, HDMI rozbočovač video signálu ze dvou PC pro projektor, včetně kabeláže</t>
  </si>
  <si>
    <t>ks</t>
  </si>
  <si>
    <t>262144</t>
  </si>
  <si>
    <t>2006754175</t>
  </si>
  <si>
    <t>Židle učitelská, kovový kříž, otočná, výškově nastavitelná, s kolečky, dřevěný sedák a opěrák, nosnost min. 120 kg</t>
  </si>
  <si>
    <t>603155032</t>
  </si>
  <si>
    <t>3</t>
  </si>
  <si>
    <t>-1113403674</t>
  </si>
  <si>
    <t>5</t>
  </si>
  <si>
    <t>Židle žákovská, dřevěná s kovovou konstrukcí, v provedení buk, pro 2. stupeň, nosnost min. 110 kg</t>
  </si>
  <si>
    <t>-156803533</t>
  </si>
  <si>
    <t>6</t>
  </si>
  <si>
    <t>Skříň otevřená o rozměru min. 700x1000x450 mm, v provedení LTD buk tl. min.18mm, na soklu, opatřeno nábytkovou hranou min. tl. 2 mm, 24x výsuv na plastový box, kompatibilní s dodávanými plastovými boxy</t>
  </si>
  <si>
    <t>1714389289</t>
  </si>
  <si>
    <t>7</t>
  </si>
  <si>
    <t>Plastový box o min. rozměrech: výška 150, šířka 300 a výška 400 mm, výběr z min.10-ti barev</t>
  </si>
  <si>
    <t>1567400146</t>
  </si>
  <si>
    <t>8</t>
  </si>
  <si>
    <t>Skříň policová otevřená o rozměru min. 700x1000x450 mm, v provedení LTD buk tl. min.18mm, na soklu, opatřeno nábytkovou hranou min. tl. 2 mm, se šesti stavitelnými policemi, dvě svislé dělící příčky</t>
  </si>
  <si>
    <t>278123112</t>
  </si>
  <si>
    <t>9</t>
  </si>
  <si>
    <t>Nástěnka, rozměry min. 1500x1200 mm, hliníkový rám, výplň pro zapichování</t>
  </si>
  <si>
    <t>1008221169</t>
  </si>
  <si>
    <t>10</t>
  </si>
  <si>
    <t>Skříň policová dvoudveřová o rozměru min. 1800x800x450 mm, v provedení LTD buk tl. min.18mm, na soklu, opatřeno nábytkovou hranou min. tl. 2 mm, se čtyřmi stavitelnými policemi, dveře se zámkem, kovová úchytka</t>
  </si>
  <si>
    <t>-364238939</t>
  </si>
  <si>
    <t>11</t>
  </si>
  <si>
    <t>13.1</t>
  </si>
  <si>
    <t>Zvedací trojdílná keramická tabule, včetně zvedacího stojanu, projekční povrch a povrch pro psaní fixem, min. rozměry zavřené tabule 2x1,2 m, hliníková polička délky min. 2 m, projektor s ultrakrátkou projekcí zavěšený na rameni ukotveném k tabuli, min. 3500 Ansi Lum, dálkové ovládání, HDMI připojení, min. dva reproduktory o výkonu min. 10 W, včetně softwaru, kabeláže</t>
  </si>
  <si>
    <t>-421785045</t>
  </si>
  <si>
    <t>12</t>
  </si>
  <si>
    <t>Jazyková laboratoř s ovládacím pultem:_x000D_
• typ panelový s magnetofonem a sluchátky, kdy učitel je v kontaktu se žáky_x000D_
• ovládání učebny je přizpůsobeno potřebám vyučujících_x000D_
• oslovení všech studentů přes mikrofon učitele_x000D_
• diskrétní odposlech studenta, diskrétní konverzace s libovolným studentem_x000D_
• ovládací pult lze doplnit o další multimediální vybavení_x000D_
jazyková učebna s ovládacím pultem:_x000D_
• typ panelový s magnetofonem a sluchátky, kdy učitel je v kontaktu se žáky_x000D_
• ovládání učebny je přizpůsobeno potřebám vyučujících_x000D_
• oslovení všech studentů přes mikrofon učitele_x000D_
• diskrétní odposlech studenta, diskrétní konverzace s libovolným studentem_x000D_
• ovládací pult lze doplnit o další multimediální vybavení</t>
  </si>
  <si>
    <t>-496406512</t>
  </si>
  <si>
    <t>Jazyková učebna II.</t>
  </si>
  <si>
    <t>13</t>
  </si>
  <si>
    <t>-599733495</t>
  </si>
  <si>
    <t>14</t>
  </si>
  <si>
    <t>697332202</t>
  </si>
  <si>
    <t>3.II</t>
  </si>
  <si>
    <t>Žákovské trojmístné stoly pro jazykovou učebnu pro 30 pracovních míst, bez propojení s ovládacím pultem učitele, bez sluchátek, rozměrově a provedením shodné se stoly v Jazykové učebě I.</t>
  </si>
  <si>
    <t>-1322019442</t>
  </si>
  <si>
    <t>18</t>
  </si>
  <si>
    <t>964786004</t>
  </si>
  <si>
    <t>19</t>
  </si>
  <si>
    <t>-410232715</t>
  </si>
  <si>
    <t>20</t>
  </si>
  <si>
    <t>-639195085</t>
  </si>
  <si>
    <t>-1372616836</t>
  </si>
  <si>
    <t>22</t>
  </si>
  <si>
    <t>-387956917</t>
  </si>
  <si>
    <t>23</t>
  </si>
  <si>
    <t>1786097434</t>
  </si>
  <si>
    <t>24</t>
  </si>
  <si>
    <t>1244103491</t>
  </si>
  <si>
    <t>25</t>
  </si>
  <si>
    <t>99</t>
  </si>
  <si>
    <t>Ozvučení: zesilovač výkon min. 2x100 W, vstupy pro audio zařízení včetně PC, reproduktory 3pásmové, hudební výkon min. 80 W, včetně kabeláže a kompletačních prvků</t>
  </si>
  <si>
    <t>-2072382853</t>
  </si>
  <si>
    <t>03</t>
  </si>
  <si>
    <t>Jazyková učebna III.</t>
  </si>
  <si>
    <t>26</t>
  </si>
  <si>
    <t>-358650939</t>
  </si>
  <si>
    <t>27</t>
  </si>
  <si>
    <t>270411173</t>
  </si>
  <si>
    <t>28</t>
  </si>
  <si>
    <t>1169724684</t>
  </si>
  <si>
    <t>29</t>
  </si>
  <si>
    <t>3.1</t>
  </si>
  <si>
    <t>12209388</t>
  </si>
  <si>
    <t>30</t>
  </si>
  <si>
    <t>-1487904347</t>
  </si>
  <si>
    <t>31</t>
  </si>
  <si>
    <t>-1911515713</t>
  </si>
  <si>
    <t>32</t>
  </si>
  <si>
    <t>872854285</t>
  </si>
  <si>
    <t>33</t>
  </si>
  <si>
    <t>-1471222594</t>
  </si>
  <si>
    <t>34</t>
  </si>
  <si>
    <t>-203172840</t>
  </si>
  <si>
    <t>35</t>
  </si>
  <si>
    <t>-1480600312</t>
  </si>
  <si>
    <t>36</t>
  </si>
  <si>
    <t>13.11</t>
  </si>
  <si>
    <t>-72242976</t>
  </si>
  <si>
    <t>VRN</t>
  </si>
  <si>
    <t>Vedlejší rozpočtové náklady</t>
  </si>
  <si>
    <t>VRN3</t>
  </si>
  <si>
    <t>Zařízení staveniště</t>
  </si>
  <si>
    <t>39</t>
  </si>
  <si>
    <t>034603001</t>
  </si>
  <si>
    <t>Alarm, strážní služba staveniště</t>
  </si>
  <si>
    <t>1024</t>
  </si>
  <si>
    <t>-438403563</t>
  </si>
  <si>
    <t>40</t>
  </si>
  <si>
    <t>034603002</t>
  </si>
  <si>
    <t>Hlídací služba, alarm - nainstalovaných prvků a zařízení do doby předání</t>
  </si>
  <si>
    <t>-1893602880</t>
  </si>
  <si>
    <t>VRN4</t>
  </si>
  <si>
    <t>Inženýrská činnost</t>
  </si>
  <si>
    <t>41</t>
  </si>
  <si>
    <t>045002000</t>
  </si>
  <si>
    <t>Kompletační a koordinační činnost</t>
  </si>
  <si>
    <t>CS ÚRS 2016 01</t>
  </si>
  <si>
    <t>1488893632</t>
  </si>
  <si>
    <t>VRN8</t>
  </si>
  <si>
    <t>Přesun stavebních kapacit</t>
  </si>
  <si>
    <t>42</t>
  </si>
  <si>
    <t>081002000</t>
  </si>
  <si>
    <t xml:space="preserve">Doprava montážníků </t>
  </si>
  <si>
    <t>CS ÚRS 2018 01</t>
  </si>
  <si>
    <t>-142052210</t>
  </si>
  <si>
    <t>43</t>
  </si>
  <si>
    <t>081002001</t>
  </si>
  <si>
    <t>Doprava zařízení a prvků</t>
  </si>
  <si>
    <t>1045383284</t>
  </si>
  <si>
    <t>VRN9</t>
  </si>
  <si>
    <t>Ostatní náklady</t>
  </si>
  <si>
    <t>44</t>
  </si>
  <si>
    <t>092203000</t>
  </si>
  <si>
    <t>Náklady na zaškolení</t>
  </si>
  <si>
    <t>402518063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</si>
  <si>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</si>
  <si>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</si>
  <si>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</si>
  <si>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</si>
  <si>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</si>
  <si>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</si>
  <si>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</si>
  <si>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</si>
  <si>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</si>
  <si>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</si>
  <si>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</si>
  <si>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</si>
  <si>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</si>
  <si>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</si>
  <si>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</si>
  <si>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</si>
  <si>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</si>
  <si>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</si>
  <si>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</si>
  <si>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</si>
  <si>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</si>
  <si>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</si>
  <si>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</si>
  <si>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</si>
  <si>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</si>
  <si>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</si>
  <si>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</si>
  <si>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</si>
  <si>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</si>
  <si>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</si>
  <si>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</si>
  <si>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</si>
  <si>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</si>
  <si>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</si>
  <si>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</si>
  <si>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</si>
  <si>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</si>
  <si>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</si>
  <si>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</si>
  <si>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</si>
  <si>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</si>
  <si>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</si>
  <si>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</si>
  <si>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</si>
  <si>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</si>
  <si>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</si>
  <si>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</si>
  <si>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</si>
  <si>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</si>
  <si>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</si>
  <si>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</si>
  <si>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</si>
  <si>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</si>
  <si>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</si>
  <si>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</si>
  <si>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</si>
  <si>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</si>
  <si>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</si>
  <si>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</si>
  <si>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</si>
  <si>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</si>
  <si>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</si>
  <si>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</si>
  <si>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</si>
  <si>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</si>
  <si>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</si>
  <si>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</si>
  <si>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</si>
  <si>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</si>
  <si>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</si>
  <si>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</si>
  <si>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</si>
  <si>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</si>
  <si>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</si>
  <si>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</si>
  <si>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</si>
  <si>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</si>
  <si>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</si>
  <si>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</si>
  <si>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</si>
  <si>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</si>
  <si>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</si>
  <si>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</si>
  <si>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</si>
  <si>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</si>
  <si>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</si>
  <si>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</si>
  <si>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</si>
  <si>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</si>
  <si>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</si>
  <si>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</si>
  <si>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</si>
  <si>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</si>
  <si>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</si>
  <si>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</si>
  <si>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</si>
  <si>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</si>
  <si>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</si>
  <si>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</si>
  <si>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</si>
  <si>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</si>
  <si>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</si>
  <si>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</si>
  <si>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</si>
  <si>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</si>
  <si>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</si>
  <si>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</si>
  <si>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</si>
  <si>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</si>
  <si>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</si>
  <si>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</si>
  <si>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</si>
  <si>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</si>
  <si>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</si>
  <si>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</si>
  <si>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</si>
  <si>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</si>
  <si>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</si>
  <si>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</si>
  <si>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</si>
  <si>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</si>
  <si>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</si>
  <si>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</si>
  <si>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</si>
  <si>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</si>
  <si>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</si>
  <si>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</si>
  <si>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</si>
  <si>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</si>
  <si>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</si>
  <si>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</si>
  <si>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</si>
  <si>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</si>
  <si>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</si>
  <si>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</si>
  <si>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</si>
  <si>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</si>
  <si>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</si>
  <si>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</si>
  <si>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</si>
  <si>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</si>
  <si>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</si>
  <si>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</si>
  <si>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</si>
  <si>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</si>
  <si>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</si>
  <si>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</si>
  <si>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</si>
  <si>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</si>
  <si>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</si>
  <si>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</si>
  <si>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</si>
  <si>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</si>
  <si>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</si>
  <si>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</si>
  <si>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</si>
  <si>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</si>
  <si>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</si>
  <si>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</si>
  <si>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</si>
  <si>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</si>
  <si>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</si>
  <si>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</si>
  <si>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</si>
  <si>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</si>
  <si>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</si>
  <si>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</si>
  <si>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</si>
  <si>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</si>
  <si>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</si>
  <si>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</si>
  <si>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</si>
  <si>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</si>
  <si>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</si>
  <si>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</si>
  <si>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</si>
  <si>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</si>
  <si>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</si>
  <si>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</si>
  <si>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</si>
  <si>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</si>
  <si>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</si>
  <si>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</si>
  <si>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Dodávka vnitřního vybavení pro 2. ZŠ Beroun - vybavení učeben jazykových</t>
  </si>
  <si>
    <t>Žákovské trojmístné stoly pro jazykovou učebnu pro 30 pracovních míst, z nichž 24 pracovních míst bude propojeno s ovládacím pultem učitele (poslech jednotlivců, skupin, celku, komunikace s vybranými studenty), jazyková sluchátka pro 24 žáků + učitelská sluchátka, včetně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</si>
</sst>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FF000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6" fillId="0" borderId="24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7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1" xfId="0" applyFont="1" applyBorder="1" applyAlignment="1">
      <alignment vertical="top"/>
    </xf>
    <xf numFmtId="0" fontId="26" fillId="0" borderId="0" xfId="0" applyFont="1" applyAlignment="1">
      <alignment vertical="top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8" fillId="0" borderId="29" xfId="0" applyFont="1" applyBorder="1" applyAlignment="1">
      <alignment horizontal="left"/>
    </xf>
    <xf numFmtId="0" fontId="31" fillId="0" borderId="29" xfId="0" applyFont="1" applyBorder="1" applyAlignment="1"/>
    <xf numFmtId="0" fontId="26" fillId="0" borderId="27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26" fillId="0" borderId="30" xfId="0" applyFont="1" applyBorder="1" applyAlignment="1">
      <alignment vertical="top"/>
    </xf>
    <xf numFmtId="0" fontId="26" fillId="0" borderId="29" xfId="0" applyFont="1" applyBorder="1" applyAlignment="1">
      <alignment vertical="top"/>
    </xf>
    <xf numFmtId="0" fontId="26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center"/>
    </xf>
    <xf numFmtId="0" fontId="28" fillId="0" borderId="29" xfId="0" applyFont="1" applyBorder="1" applyAlignment="1">
      <alignment horizontal="left"/>
    </xf>
    <xf numFmtId="0" fontId="35" fillId="0" borderId="23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18"/>
      <c r="AQ5" s="18"/>
      <c r="AR5" s="16"/>
      <c r="BE5" s="296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91" t="s">
        <v>437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18"/>
      <c r="AQ6" s="18"/>
      <c r="AR6" s="16"/>
      <c r="BE6" s="297"/>
      <c r="BS6" s="13" t="s">
        <v>6</v>
      </c>
    </row>
    <row r="7" spans="1:74" ht="12" customHeight="1">
      <c r="B7" s="17"/>
      <c r="C7" s="18"/>
      <c r="D7" s="25" t="s">
        <v>17</v>
      </c>
      <c r="E7" s="18"/>
      <c r="F7" s="18"/>
      <c r="G7" s="18"/>
      <c r="H7" s="18"/>
      <c r="I7" s="18"/>
      <c r="J7" s="18"/>
      <c r="K7" s="23" t="s">
        <v>18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18</v>
      </c>
      <c r="AO7" s="18"/>
      <c r="AP7" s="18"/>
      <c r="AQ7" s="18"/>
      <c r="AR7" s="16"/>
      <c r="BE7" s="297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97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97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18</v>
      </c>
      <c r="AO10" s="18"/>
      <c r="AP10" s="18"/>
      <c r="AQ10" s="18"/>
      <c r="AR10" s="16"/>
      <c r="BE10" s="297"/>
      <c r="BS10" s="13" t="s">
        <v>6</v>
      </c>
    </row>
    <row r="11" spans="1:74" ht="18.399999999999999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18</v>
      </c>
      <c r="AO11" s="18"/>
      <c r="AP11" s="18"/>
      <c r="AQ11" s="18"/>
      <c r="AR11" s="16"/>
      <c r="BE11" s="297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97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97"/>
      <c r="BS13" s="13" t="s">
        <v>6</v>
      </c>
    </row>
    <row r="14" spans="1:74">
      <c r="B14" s="17"/>
      <c r="C14" s="18"/>
      <c r="D14" s="18"/>
      <c r="E14" s="292" t="s">
        <v>29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97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97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18</v>
      </c>
      <c r="AO16" s="18"/>
      <c r="AP16" s="18"/>
      <c r="AQ16" s="18"/>
      <c r="AR16" s="16"/>
      <c r="BE16" s="297"/>
      <c r="BS16" s="13" t="s">
        <v>4</v>
      </c>
    </row>
    <row r="17" spans="2:71" ht="18.399999999999999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18</v>
      </c>
      <c r="AO17" s="18"/>
      <c r="AP17" s="18"/>
      <c r="AQ17" s="18"/>
      <c r="AR17" s="16"/>
      <c r="BE17" s="297"/>
      <c r="BS17" s="13" t="s">
        <v>32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97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18</v>
      </c>
      <c r="AO19" s="18"/>
      <c r="AP19" s="18"/>
      <c r="AQ19" s="18"/>
      <c r="AR19" s="16"/>
      <c r="BE19" s="297"/>
      <c r="BS19" s="13" t="s">
        <v>6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18</v>
      </c>
      <c r="AO20" s="18"/>
      <c r="AP20" s="18"/>
      <c r="AQ20" s="18"/>
      <c r="AR20" s="16"/>
      <c r="BE20" s="297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97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97"/>
    </row>
    <row r="23" spans="2:71" ht="45" customHeight="1">
      <c r="B23" s="17"/>
      <c r="C23" s="18"/>
      <c r="D23" s="18"/>
      <c r="E23" s="294" t="s">
        <v>36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18"/>
      <c r="AP23" s="18"/>
      <c r="AQ23" s="18"/>
      <c r="AR23" s="16"/>
      <c r="BE23" s="297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97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97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8">
        <f>ROUND(AG54,2)</f>
        <v>0</v>
      </c>
      <c r="AL26" s="299"/>
      <c r="AM26" s="299"/>
      <c r="AN26" s="299"/>
      <c r="AO26" s="299"/>
      <c r="AP26" s="31"/>
      <c r="AQ26" s="31"/>
      <c r="AR26" s="34"/>
      <c r="BE26" s="297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97"/>
    </row>
    <row r="28" spans="2:71" s="1" customFormat="1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95" t="s">
        <v>38</v>
      </c>
      <c r="M28" s="295"/>
      <c r="N28" s="295"/>
      <c r="O28" s="295"/>
      <c r="P28" s="295"/>
      <c r="Q28" s="31"/>
      <c r="R28" s="31"/>
      <c r="S28" s="31"/>
      <c r="T28" s="31"/>
      <c r="U28" s="31"/>
      <c r="V28" s="31"/>
      <c r="W28" s="295" t="s">
        <v>39</v>
      </c>
      <c r="X28" s="295"/>
      <c r="Y28" s="295"/>
      <c r="Z28" s="295"/>
      <c r="AA28" s="295"/>
      <c r="AB28" s="295"/>
      <c r="AC28" s="295"/>
      <c r="AD28" s="295"/>
      <c r="AE28" s="295"/>
      <c r="AF28" s="31"/>
      <c r="AG28" s="31"/>
      <c r="AH28" s="31"/>
      <c r="AI28" s="31"/>
      <c r="AJ28" s="31"/>
      <c r="AK28" s="295" t="s">
        <v>40</v>
      </c>
      <c r="AL28" s="295"/>
      <c r="AM28" s="295"/>
      <c r="AN28" s="295"/>
      <c r="AO28" s="295"/>
      <c r="AP28" s="31"/>
      <c r="AQ28" s="31"/>
      <c r="AR28" s="34"/>
      <c r="BE28" s="297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61">
        <v>0.21</v>
      </c>
      <c r="M29" s="262"/>
      <c r="N29" s="262"/>
      <c r="O29" s="262"/>
      <c r="P29" s="262"/>
      <c r="Q29" s="36"/>
      <c r="R29" s="36"/>
      <c r="S29" s="36"/>
      <c r="T29" s="36"/>
      <c r="U29" s="36"/>
      <c r="V29" s="36"/>
      <c r="W29" s="283">
        <f>ROUND(AZ54,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6"/>
      <c r="AG29" s="36"/>
      <c r="AH29" s="36"/>
      <c r="AI29" s="36"/>
      <c r="AJ29" s="36"/>
      <c r="AK29" s="283">
        <f>ROUND(AV54, 2)</f>
        <v>0</v>
      </c>
      <c r="AL29" s="262"/>
      <c r="AM29" s="262"/>
      <c r="AN29" s="262"/>
      <c r="AO29" s="262"/>
      <c r="AP29" s="36"/>
      <c r="AQ29" s="36"/>
      <c r="AR29" s="37"/>
      <c r="BE29" s="297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61">
        <v>0.15</v>
      </c>
      <c r="M30" s="262"/>
      <c r="N30" s="262"/>
      <c r="O30" s="262"/>
      <c r="P30" s="262"/>
      <c r="Q30" s="36"/>
      <c r="R30" s="36"/>
      <c r="S30" s="36"/>
      <c r="T30" s="36"/>
      <c r="U30" s="36"/>
      <c r="V30" s="36"/>
      <c r="W30" s="283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6"/>
      <c r="AG30" s="36"/>
      <c r="AH30" s="36"/>
      <c r="AI30" s="36"/>
      <c r="AJ30" s="36"/>
      <c r="AK30" s="283">
        <f>ROUND(AW54, 2)</f>
        <v>0</v>
      </c>
      <c r="AL30" s="262"/>
      <c r="AM30" s="262"/>
      <c r="AN30" s="262"/>
      <c r="AO30" s="262"/>
      <c r="AP30" s="36"/>
      <c r="AQ30" s="36"/>
      <c r="AR30" s="37"/>
      <c r="BE30" s="297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61">
        <v>0.21</v>
      </c>
      <c r="M31" s="262"/>
      <c r="N31" s="262"/>
      <c r="O31" s="262"/>
      <c r="P31" s="262"/>
      <c r="Q31" s="36"/>
      <c r="R31" s="36"/>
      <c r="S31" s="36"/>
      <c r="T31" s="36"/>
      <c r="U31" s="36"/>
      <c r="V31" s="36"/>
      <c r="W31" s="283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36"/>
      <c r="AG31" s="36"/>
      <c r="AH31" s="36"/>
      <c r="AI31" s="36"/>
      <c r="AJ31" s="36"/>
      <c r="AK31" s="283">
        <v>0</v>
      </c>
      <c r="AL31" s="262"/>
      <c r="AM31" s="262"/>
      <c r="AN31" s="262"/>
      <c r="AO31" s="262"/>
      <c r="AP31" s="36"/>
      <c r="AQ31" s="36"/>
      <c r="AR31" s="37"/>
      <c r="BE31" s="297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61">
        <v>0.15</v>
      </c>
      <c r="M32" s="262"/>
      <c r="N32" s="262"/>
      <c r="O32" s="262"/>
      <c r="P32" s="262"/>
      <c r="Q32" s="36"/>
      <c r="R32" s="36"/>
      <c r="S32" s="36"/>
      <c r="T32" s="36"/>
      <c r="U32" s="36"/>
      <c r="V32" s="36"/>
      <c r="W32" s="283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6"/>
      <c r="AG32" s="36"/>
      <c r="AH32" s="36"/>
      <c r="AI32" s="36"/>
      <c r="AJ32" s="36"/>
      <c r="AK32" s="283">
        <v>0</v>
      </c>
      <c r="AL32" s="262"/>
      <c r="AM32" s="262"/>
      <c r="AN32" s="262"/>
      <c r="AO32" s="262"/>
      <c r="AP32" s="36"/>
      <c r="AQ32" s="36"/>
      <c r="AR32" s="37"/>
      <c r="BE32" s="297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61">
        <v>0</v>
      </c>
      <c r="M33" s="262"/>
      <c r="N33" s="262"/>
      <c r="O33" s="262"/>
      <c r="P33" s="262"/>
      <c r="Q33" s="36"/>
      <c r="R33" s="36"/>
      <c r="S33" s="36"/>
      <c r="T33" s="36"/>
      <c r="U33" s="36"/>
      <c r="V33" s="36"/>
      <c r="W33" s="283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6"/>
      <c r="AG33" s="36"/>
      <c r="AH33" s="36"/>
      <c r="AI33" s="36"/>
      <c r="AJ33" s="36"/>
      <c r="AK33" s="283">
        <v>0</v>
      </c>
      <c r="AL33" s="262"/>
      <c r="AM33" s="262"/>
      <c r="AN33" s="262"/>
      <c r="AO33" s="262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4" t="s">
        <v>49</v>
      </c>
      <c r="Y35" s="285"/>
      <c r="Z35" s="285"/>
      <c r="AA35" s="285"/>
      <c r="AB35" s="285"/>
      <c r="AC35" s="40"/>
      <c r="AD35" s="40"/>
      <c r="AE35" s="40"/>
      <c r="AF35" s="40"/>
      <c r="AG35" s="40"/>
      <c r="AH35" s="40"/>
      <c r="AI35" s="40"/>
      <c r="AJ35" s="40"/>
      <c r="AK35" s="286">
        <f>SUM(AK26:AK33)</f>
        <v>0</v>
      </c>
      <c r="AL35" s="285"/>
      <c r="AM35" s="285"/>
      <c r="AN35" s="285"/>
      <c r="AO35" s="287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22-19-13-VZ-02-VB2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274" t="str">
        <f>K6</f>
        <v>Dodávka vnitřního vybavení pro 2. ZŠ Beroun - vybavení učeben jazykových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20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Beroun, Preislerova ul.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22</v>
      </c>
      <c r="AJ47" s="31"/>
      <c r="AK47" s="31"/>
      <c r="AL47" s="31"/>
      <c r="AM47" s="276" t="str">
        <f>IF(AN8= "","",AN8)</f>
        <v>5. 4. 2019</v>
      </c>
      <c r="AN47" s="276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13.7" customHeight="1">
      <c r="B49" s="30"/>
      <c r="C49" s="25" t="s">
        <v>24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Beroun, Husovo nám. 68,26643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30</v>
      </c>
      <c r="AJ49" s="31"/>
      <c r="AK49" s="31"/>
      <c r="AL49" s="31"/>
      <c r="AM49" s="272" t="str">
        <f>IF(E17="","",E17)</f>
        <v xml:space="preserve"> </v>
      </c>
      <c r="AN49" s="273"/>
      <c r="AO49" s="273"/>
      <c r="AP49" s="273"/>
      <c r="AQ49" s="31"/>
      <c r="AR49" s="34"/>
      <c r="AS49" s="277" t="s">
        <v>51</v>
      </c>
      <c r="AT49" s="278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3.7" customHeight="1">
      <c r="B50" s="30"/>
      <c r="C50" s="25" t="s">
        <v>28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33</v>
      </c>
      <c r="AJ50" s="31"/>
      <c r="AK50" s="31"/>
      <c r="AL50" s="31"/>
      <c r="AM50" s="272" t="str">
        <f>IF(E20="","",E20)</f>
        <v>p. Lenka Dejdarová</v>
      </c>
      <c r="AN50" s="273"/>
      <c r="AO50" s="273"/>
      <c r="AP50" s="273"/>
      <c r="AQ50" s="31"/>
      <c r="AR50" s="34"/>
      <c r="AS50" s="279"/>
      <c r="AT50" s="280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1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81"/>
      <c r="AT51" s="282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30"/>
      <c r="C52" s="263" t="s">
        <v>52</v>
      </c>
      <c r="D52" s="264"/>
      <c r="E52" s="264"/>
      <c r="F52" s="264"/>
      <c r="G52" s="264"/>
      <c r="H52" s="58"/>
      <c r="I52" s="265" t="s">
        <v>53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6" t="s">
        <v>54</v>
      </c>
      <c r="AH52" s="264"/>
      <c r="AI52" s="264"/>
      <c r="AJ52" s="264"/>
      <c r="AK52" s="264"/>
      <c r="AL52" s="264"/>
      <c r="AM52" s="264"/>
      <c r="AN52" s="265" t="s">
        <v>55</v>
      </c>
      <c r="AO52" s="264"/>
      <c r="AP52" s="264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1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70">
        <f>ROUND(AG55,2)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70" t="s">
        <v>18</v>
      </c>
      <c r="AR54" s="71"/>
      <c r="AS54" s="72">
        <f>ROUND(AS55,2)</f>
        <v>0</v>
      </c>
      <c r="AT54" s="73">
        <f>ROUND(SUM(AV54:AW54),2)</f>
        <v>0</v>
      </c>
      <c r="AU54" s="74">
        <f>ROUND(AU55,5)</f>
        <v>0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U54" s="77" t="s">
        <v>72</v>
      </c>
      <c r="BV54" s="76" t="s">
        <v>73</v>
      </c>
      <c r="BW54" s="76" t="s">
        <v>5</v>
      </c>
      <c r="BX54" s="76" t="s">
        <v>74</v>
      </c>
      <c r="CL54" s="76" t="s">
        <v>18</v>
      </c>
    </row>
    <row r="55" spans="1:91" s="5" customFormat="1" ht="16.5" customHeight="1">
      <c r="A55" s="78" t="s">
        <v>75</v>
      </c>
      <c r="B55" s="79"/>
      <c r="C55" s="80"/>
      <c r="D55" s="269" t="s">
        <v>76</v>
      </c>
      <c r="E55" s="269"/>
      <c r="F55" s="269"/>
      <c r="G55" s="269"/>
      <c r="H55" s="269"/>
      <c r="I55" s="81"/>
      <c r="J55" s="269" t="s">
        <v>77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'02 - Vybavení učeben jazy...'!J30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82" t="s">
        <v>78</v>
      </c>
      <c r="AR55" s="83"/>
      <c r="AS55" s="84">
        <v>0</v>
      </c>
      <c r="AT55" s="85">
        <f>ROUND(SUM(AV55:AW55),2)</f>
        <v>0</v>
      </c>
      <c r="AU55" s="86">
        <f>'02 - Vybavení učeben jazy...'!P90</f>
        <v>0</v>
      </c>
      <c r="AV55" s="85">
        <f>'02 - Vybavení učeben jazy...'!J33</f>
        <v>0</v>
      </c>
      <c r="AW55" s="85">
        <f>'02 - Vybavení učeben jazy...'!J34</f>
        <v>0</v>
      </c>
      <c r="AX55" s="85">
        <f>'02 - Vybavení učeben jazy...'!J35</f>
        <v>0</v>
      </c>
      <c r="AY55" s="85">
        <f>'02 - Vybavení učeben jazy...'!J36</f>
        <v>0</v>
      </c>
      <c r="AZ55" s="85">
        <f>'02 - Vybavení učeben jazy...'!F33</f>
        <v>0</v>
      </c>
      <c r="BA55" s="85">
        <f>'02 - Vybavení učeben jazy...'!F34</f>
        <v>0</v>
      </c>
      <c r="BB55" s="85">
        <f>'02 - Vybavení učeben jazy...'!F35</f>
        <v>0</v>
      </c>
      <c r="BC55" s="85">
        <f>'02 - Vybavení učeben jazy...'!F36</f>
        <v>0</v>
      </c>
      <c r="BD55" s="87">
        <f>'02 - Vybavení učeben jazy...'!F37</f>
        <v>0</v>
      </c>
      <c r="BT55" s="88" t="s">
        <v>79</v>
      </c>
      <c r="BV55" s="88" t="s">
        <v>73</v>
      </c>
      <c r="BW55" s="88" t="s">
        <v>80</v>
      </c>
      <c r="BX55" s="88" t="s">
        <v>5</v>
      </c>
      <c r="CL55" s="88" t="s">
        <v>18</v>
      </c>
      <c r="CM55" s="88" t="s">
        <v>81</v>
      </c>
    </row>
    <row r="56" spans="1:91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</sheetData>
  <sheetProtection algorithmName="SHA-512" hashValue="FI5jlScFijhkykNJfPly+UEpAHTu8Af8i0g6A7zelC94CMiYWGxicXOUkUUY6zlL9wiLXSANE4zx2NGQ9f9iqA==" saltValue="tLJHYlOZeuZ2zaJewfSfqg==" spinCount="100000" sheet="1" objects="1" scenarios="1" formatColumns="0" formatRows="0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02 - Vybavení učeben jazy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tabSelected="1" topLeftCell="A86" workbookViewId="0">
      <selection activeCell="F99" sqref="F9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3" t="s">
        <v>80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6"/>
      <c r="AT3" s="13" t="s">
        <v>81</v>
      </c>
    </row>
    <row r="4" spans="2:46" ht="24.95" customHeight="1">
      <c r="B4" s="16"/>
      <c r="D4" s="93" t="s">
        <v>82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94" t="s">
        <v>16</v>
      </c>
      <c r="L6" s="16"/>
    </row>
    <row r="7" spans="2:46" ht="16.5" customHeight="1">
      <c r="B7" s="16"/>
      <c r="E7" s="302" t="str">
        <f>'Rekapitulace stavby'!K6</f>
        <v>Dodávka vnitřního vybavení pro 2. ZŠ Beroun - vybavení učeben jazykových</v>
      </c>
      <c r="F7" s="303"/>
      <c r="G7" s="303"/>
      <c r="H7" s="303"/>
      <c r="L7" s="16"/>
    </row>
    <row r="8" spans="2:46" s="1" customFormat="1" ht="12" customHeight="1">
      <c r="B8" s="34"/>
      <c r="D8" s="94" t="s">
        <v>83</v>
      </c>
      <c r="I8" s="95"/>
      <c r="L8" s="34"/>
    </row>
    <row r="9" spans="2:46" s="1" customFormat="1" ht="36.950000000000003" customHeight="1">
      <c r="B9" s="34"/>
      <c r="E9" s="304" t="s">
        <v>84</v>
      </c>
      <c r="F9" s="305"/>
      <c r="G9" s="305"/>
      <c r="H9" s="305"/>
      <c r="I9" s="95"/>
      <c r="L9" s="34"/>
    </row>
    <row r="10" spans="2:46" s="1" customFormat="1">
      <c r="B10" s="34"/>
      <c r="I10" s="95"/>
      <c r="L10" s="34"/>
    </row>
    <row r="11" spans="2:46" s="1" customFormat="1" ht="12" customHeight="1">
      <c r="B11" s="34"/>
      <c r="D11" s="94" t="s">
        <v>17</v>
      </c>
      <c r="F11" s="13" t="s">
        <v>18</v>
      </c>
      <c r="I11" s="96" t="s">
        <v>19</v>
      </c>
      <c r="J11" s="13" t="s">
        <v>18</v>
      </c>
      <c r="L11" s="34"/>
    </row>
    <row r="12" spans="2:46" s="1" customFormat="1" ht="12" customHeight="1">
      <c r="B12" s="34"/>
      <c r="D12" s="94" t="s">
        <v>20</v>
      </c>
      <c r="F12" s="13" t="s">
        <v>21</v>
      </c>
      <c r="I12" s="96" t="s">
        <v>22</v>
      </c>
      <c r="J12" s="97" t="str">
        <f>'Rekapitulace stavby'!AN8</f>
        <v>5. 4. 2019</v>
      </c>
      <c r="L12" s="34"/>
    </row>
    <row r="13" spans="2:46" s="1" customFormat="1" ht="10.9" customHeight="1">
      <c r="B13" s="34"/>
      <c r="I13" s="95"/>
      <c r="L13" s="34"/>
    </row>
    <row r="14" spans="2:46" s="1" customFormat="1" ht="12" customHeight="1">
      <c r="B14" s="34"/>
      <c r="D14" s="94" t="s">
        <v>24</v>
      </c>
      <c r="I14" s="96" t="s">
        <v>25</v>
      </c>
      <c r="J14" s="13" t="s">
        <v>18</v>
      </c>
      <c r="L14" s="34"/>
    </row>
    <row r="15" spans="2:46" s="1" customFormat="1" ht="18" customHeight="1">
      <c r="B15" s="34"/>
      <c r="E15" s="13" t="s">
        <v>26</v>
      </c>
      <c r="I15" s="96" t="s">
        <v>27</v>
      </c>
      <c r="J15" s="13" t="s">
        <v>18</v>
      </c>
      <c r="L15" s="34"/>
    </row>
    <row r="16" spans="2:46" s="1" customFormat="1" ht="6.95" customHeight="1">
      <c r="B16" s="34"/>
      <c r="I16" s="95"/>
      <c r="L16" s="34"/>
    </row>
    <row r="17" spans="2:12" s="1" customFormat="1" ht="12" customHeight="1">
      <c r="B17" s="34"/>
      <c r="D17" s="94" t="s">
        <v>28</v>
      </c>
      <c r="I17" s="96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306" t="str">
        <f>'Rekapitulace stavby'!E14</f>
        <v>Vyplň údaj</v>
      </c>
      <c r="F18" s="307"/>
      <c r="G18" s="307"/>
      <c r="H18" s="307"/>
      <c r="I18" s="96" t="s">
        <v>27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95"/>
      <c r="L19" s="34"/>
    </row>
    <row r="20" spans="2:12" s="1" customFormat="1" ht="12" customHeight="1">
      <c r="B20" s="34"/>
      <c r="D20" s="94" t="s">
        <v>30</v>
      </c>
      <c r="I20" s="96" t="s">
        <v>25</v>
      </c>
      <c r="J20" s="13" t="s">
        <v>85</v>
      </c>
      <c r="L20" s="34"/>
    </row>
    <row r="21" spans="2:12" s="1" customFormat="1" ht="18" customHeight="1">
      <c r="B21" s="34"/>
      <c r="E21" s="13" t="s">
        <v>86</v>
      </c>
      <c r="I21" s="96" t="s">
        <v>27</v>
      </c>
      <c r="J21" s="13" t="s">
        <v>87</v>
      </c>
      <c r="L21" s="34"/>
    </row>
    <row r="22" spans="2:12" s="1" customFormat="1" ht="6.95" customHeight="1">
      <c r="B22" s="34"/>
      <c r="I22" s="95"/>
      <c r="L22" s="34"/>
    </row>
    <row r="23" spans="2:12" s="1" customFormat="1" ht="12" customHeight="1">
      <c r="B23" s="34"/>
      <c r="D23" s="94" t="s">
        <v>33</v>
      </c>
      <c r="I23" s="96" t="s">
        <v>25</v>
      </c>
      <c r="J23" s="13" t="s">
        <v>18</v>
      </c>
      <c r="L23" s="34"/>
    </row>
    <row r="24" spans="2:12" s="1" customFormat="1" ht="18" customHeight="1">
      <c r="B24" s="34"/>
      <c r="E24" s="13" t="s">
        <v>34</v>
      </c>
      <c r="I24" s="96" t="s">
        <v>27</v>
      </c>
      <c r="J24" s="13" t="s">
        <v>18</v>
      </c>
      <c r="L24" s="34"/>
    </row>
    <row r="25" spans="2:12" s="1" customFormat="1" ht="6.95" customHeight="1">
      <c r="B25" s="34"/>
      <c r="I25" s="95"/>
      <c r="L25" s="34"/>
    </row>
    <row r="26" spans="2:12" s="1" customFormat="1" ht="12" customHeight="1">
      <c r="B26" s="34"/>
      <c r="D26" s="94" t="s">
        <v>35</v>
      </c>
      <c r="I26" s="95"/>
      <c r="L26" s="34"/>
    </row>
    <row r="27" spans="2:12" s="6" customFormat="1" ht="45" customHeight="1">
      <c r="B27" s="98"/>
      <c r="E27" s="308" t="s">
        <v>36</v>
      </c>
      <c r="F27" s="308"/>
      <c r="G27" s="308"/>
      <c r="H27" s="308"/>
      <c r="I27" s="99"/>
      <c r="L27" s="98"/>
    </row>
    <row r="28" spans="2:12" s="1" customFormat="1" ht="6.95" customHeight="1">
      <c r="B28" s="34"/>
      <c r="I28" s="95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100"/>
      <c r="J29" s="52"/>
      <c r="K29" s="52"/>
      <c r="L29" s="34"/>
    </row>
    <row r="30" spans="2:12" s="1" customFormat="1" ht="25.35" customHeight="1">
      <c r="B30" s="34"/>
      <c r="D30" s="101" t="s">
        <v>37</v>
      </c>
      <c r="I30" s="95"/>
      <c r="J30" s="102">
        <f>ROUND(J90,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100"/>
      <c r="J31" s="52"/>
      <c r="K31" s="52"/>
      <c r="L31" s="34"/>
    </row>
    <row r="32" spans="2:12" s="1" customFormat="1" ht="14.45" customHeight="1">
      <c r="B32" s="34"/>
      <c r="F32" s="103" t="s">
        <v>39</v>
      </c>
      <c r="I32" s="104" t="s">
        <v>38</v>
      </c>
      <c r="J32" s="103" t="s">
        <v>40</v>
      </c>
      <c r="L32" s="34"/>
    </row>
    <row r="33" spans="2:12" s="1" customFormat="1" ht="14.45" customHeight="1">
      <c r="B33" s="34"/>
      <c r="D33" s="94" t="s">
        <v>41</v>
      </c>
      <c r="E33" s="94" t="s">
        <v>42</v>
      </c>
      <c r="F33" s="105">
        <f>ROUND((SUM(BE90:BE141)),  2)</f>
        <v>0</v>
      </c>
      <c r="I33" s="106">
        <v>0.21</v>
      </c>
      <c r="J33" s="105">
        <f>ROUND(((SUM(BE90:BE141))*I33),  2)</f>
        <v>0</v>
      </c>
      <c r="L33" s="34"/>
    </row>
    <row r="34" spans="2:12" s="1" customFormat="1" ht="14.45" customHeight="1">
      <c r="B34" s="34"/>
      <c r="E34" s="94" t="s">
        <v>43</v>
      </c>
      <c r="F34" s="105">
        <f>ROUND((SUM(BF90:BF141)),  2)</f>
        <v>0</v>
      </c>
      <c r="I34" s="106">
        <v>0.15</v>
      </c>
      <c r="J34" s="105">
        <f>ROUND(((SUM(BF90:BF141))*I34),  2)</f>
        <v>0</v>
      </c>
      <c r="L34" s="34"/>
    </row>
    <row r="35" spans="2:12" s="1" customFormat="1" ht="14.45" hidden="1" customHeight="1">
      <c r="B35" s="34"/>
      <c r="E35" s="94" t="s">
        <v>44</v>
      </c>
      <c r="F35" s="105">
        <f>ROUND((SUM(BG90:BG141)),  2)</f>
        <v>0</v>
      </c>
      <c r="I35" s="106">
        <v>0.21</v>
      </c>
      <c r="J35" s="105">
        <f>0</f>
        <v>0</v>
      </c>
      <c r="L35" s="34"/>
    </row>
    <row r="36" spans="2:12" s="1" customFormat="1" ht="14.45" hidden="1" customHeight="1">
      <c r="B36" s="34"/>
      <c r="E36" s="94" t="s">
        <v>45</v>
      </c>
      <c r="F36" s="105">
        <f>ROUND((SUM(BH90:BH141)),  2)</f>
        <v>0</v>
      </c>
      <c r="I36" s="106">
        <v>0.15</v>
      </c>
      <c r="J36" s="105">
        <f>0</f>
        <v>0</v>
      </c>
      <c r="L36" s="34"/>
    </row>
    <row r="37" spans="2:12" s="1" customFormat="1" ht="14.45" hidden="1" customHeight="1">
      <c r="B37" s="34"/>
      <c r="E37" s="94" t="s">
        <v>46</v>
      </c>
      <c r="F37" s="105">
        <f>ROUND((SUM(BI90:BI141)),  2)</f>
        <v>0</v>
      </c>
      <c r="I37" s="106">
        <v>0</v>
      </c>
      <c r="J37" s="105">
        <f>0</f>
        <v>0</v>
      </c>
      <c r="L37" s="34"/>
    </row>
    <row r="38" spans="2:12" s="1" customFormat="1" ht="6.95" customHeight="1">
      <c r="B38" s="34"/>
      <c r="I38" s="95"/>
      <c r="L38" s="34"/>
    </row>
    <row r="39" spans="2:12" s="1" customFormat="1" ht="25.35" customHeight="1">
      <c r="B39" s="34"/>
      <c r="C39" s="107"/>
      <c r="D39" s="108" t="s">
        <v>47</v>
      </c>
      <c r="E39" s="109"/>
      <c r="F39" s="109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34"/>
    </row>
    <row r="40" spans="2:12" s="1" customFormat="1" ht="14.45" customHeight="1">
      <c r="B40" s="115"/>
      <c r="C40" s="116"/>
      <c r="D40" s="116"/>
      <c r="E40" s="116"/>
      <c r="F40" s="116"/>
      <c r="G40" s="116"/>
      <c r="H40" s="116"/>
      <c r="I40" s="117"/>
      <c r="J40" s="116"/>
      <c r="K40" s="116"/>
      <c r="L40" s="34"/>
    </row>
    <row r="44" spans="2:12" s="1" customFormat="1" ht="6.95" customHeight="1">
      <c r="B44" s="118"/>
      <c r="C44" s="119"/>
      <c r="D44" s="119"/>
      <c r="E44" s="119"/>
      <c r="F44" s="119"/>
      <c r="G44" s="119"/>
      <c r="H44" s="119"/>
      <c r="I44" s="120"/>
      <c r="J44" s="119"/>
      <c r="K44" s="119"/>
      <c r="L44" s="34"/>
    </row>
    <row r="45" spans="2:12" s="1" customFormat="1" ht="24.95" customHeight="1">
      <c r="B45" s="30"/>
      <c r="C45" s="19" t="s">
        <v>88</v>
      </c>
      <c r="D45" s="31"/>
      <c r="E45" s="31"/>
      <c r="F45" s="31"/>
      <c r="G45" s="31"/>
      <c r="H45" s="31"/>
      <c r="I45" s="95"/>
      <c r="J45" s="31"/>
      <c r="K45" s="31"/>
      <c r="L45" s="34"/>
    </row>
    <row r="46" spans="2:12" s="1" customFormat="1" ht="6.95" customHeight="1">
      <c r="B46" s="30"/>
      <c r="C46" s="31"/>
      <c r="D46" s="31"/>
      <c r="E46" s="31"/>
      <c r="F46" s="31"/>
      <c r="G46" s="31"/>
      <c r="H46" s="31"/>
      <c r="I46" s="95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5"/>
      <c r="J47" s="31"/>
      <c r="K47" s="31"/>
      <c r="L47" s="34"/>
    </row>
    <row r="48" spans="2:12" s="1" customFormat="1" ht="16.5" customHeight="1">
      <c r="B48" s="30"/>
      <c r="C48" s="31"/>
      <c r="D48" s="31"/>
      <c r="E48" s="300" t="str">
        <f>E7</f>
        <v>Dodávka vnitřního vybavení pro 2. ZŠ Beroun - vybavení učeben jazykových</v>
      </c>
      <c r="F48" s="301"/>
      <c r="G48" s="301"/>
      <c r="H48" s="301"/>
      <c r="I48" s="95"/>
      <c r="J48" s="31"/>
      <c r="K48" s="31"/>
      <c r="L48" s="34"/>
    </row>
    <row r="49" spans="2:47" s="1" customFormat="1" ht="12" customHeight="1">
      <c r="B49" s="30"/>
      <c r="C49" s="25" t="s">
        <v>83</v>
      </c>
      <c r="D49" s="31"/>
      <c r="E49" s="31"/>
      <c r="F49" s="31"/>
      <c r="G49" s="31"/>
      <c r="H49" s="31"/>
      <c r="I49" s="95"/>
      <c r="J49" s="31"/>
      <c r="K49" s="31"/>
      <c r="L49" s="34"/>
    </row>
    <row r="50" spans="2:47" s="1" customFormat="1" ht="16.5" customHeight="1">
      <c r="B50" s="30"/>
      <c r="C50" s="31"/>
      <c r="D50" s="31"/>
      <c r="E50" s="274" t="str">
        <f>E9</f>
        <v>02 - Vybavení učeben jazykových</v>
      </c>
      <c r="F50" s="273"/>
      <c r="G50" s="273"/>
      <c r="H50" s="273"/>
      <c r="I50" s="95"/>
      <c r="J50" s="31"/>
      <c r="K50" s="31"/>
      <c r="L50" s="34"/>
    </row>
    <row r="51" spans="2:47" s="1" customFormat="1" ht="6.95" customHeight="1">
      <c r="B51" s="30"/>
      <c r="C51" s="31"/>
      <c r="D51" s="31"/>
      <c r="E51" s="31"/>
      <c r="F51" s="31"/>
      <c r="G51" s="31"/>
      <c r="H51" s="31"/>
      <c r="I51" s="95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>Beroun, Preislerova ul.</v>
      </c>
      <c r="G52" s="31"/>
      <c r="H52" s="31"/>
      <c r="I52" s="96" t="s">
        <v>22</v>
      </c>
      <c r="J52" s="51" t="str">
        <f>IF(J12="","",J12)</f>
        <v>5. 4. 2019</v>
      </c>
      <c r="K52" s="31"/>
      <c r="L52" s="34"/>
    </row>
    <row r="53" spans="2:47" s="1" customFormat="1" ht="6.95" customHeight="1">
      <c r="B53" s="30"/>
      <c r="C53" s="31"/>
      <c r="D53" s="31"/>
      <c r="E53" s="31"/>
      <c r="F53" s="31"/>
      <c r="G53" s="31"/>
      <c r="H53" s="31"/>
      <c r="I53" s="95"/>
      <c r="J53" s="31"/>
      <c r="K53" s="31"/>
      <c r="L53" s="34"/>
    </row>
    <row r="54" spans="2:47" s="1" customFormat="1" ht="24.95" customHeight="1">
      <c r="B54" s="30"/>
      <c r="C54" s="25" t="s">
        <v>24</v>
      </c>
      <c r="D54" s="31"/>
      <c r="E54" s="31"/>
      <c r="F54" s="23" t="str">
        <f>E15</f>
        <v>Město Beroun, Husovo nám. 68,26643</v>
      </c>
      <c r="G54" s="31"/>
      <c r="H54" s="31"/>
      <c r="I54" s="96" t="s">
        <v>30</v>
      </c>
      <c r="J54" s="28" t="str">
        <f>E21</f>
        <v>Spektra s.r.o.Beroun,V Hlinkách 1548</v>
      </c>
      <c r="K54" s="31"/>
      <c r="L54" s="34"/>
    </row>
    <row r="55" spans="2:47" s="1" customFormat="1" ht="13.7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96" t="s">
        <v>33</v>
      </c>
      <c r="J55" s="28" t="str">
        <f>E24</f>
        <v>p. Lenka Dejdarová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5"/>
      <c r="J56" s="31"/>
      <c r="K56" s="31"/>
      <c r="L56" s="34"/>
    </row>
    <row r="57" spans="2:47" s="1" customFormat="1" ht="29.25" customHeight="1">
      <c r="B57" s="30"/>
      <c r="C57" s="121" t="s">
        <v>89</v>
      </c>
      <c r="D57" s="122"/>
      <c r="E57" s="122"/>
      <c r="F57" s="122"/>
      <c r="G57" s="122"/>
      <c r="H57" s="122"/>
      <c r="I57" s="123"/>
      <c r="J57" s="124" t="s">
        <v>90</v>
      </c>
      <c r="K57" s="122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5"/>
      <c r="J58" s="31"/>
      <c r="K58" s="31"/>
      <c r="L58" s="34"/>
    </row>
    <row r="59" spans="2:47" s="1" customFormat="1" ht="22.9" customHeight="1">
      <c r="B59" s="30"/>
      <c r="C59" s="125" t="s">
        <v>69</v>
      </c>
      <c r="D59" s="31"/>
      <c r="E59" s="31"/>
      <c r="F59" s="31"/>
      <c r="G59" s="31"/>
      <c r="H59" s="31"/>
      <c r="I59" s="95"/>
      <c r="J59" s="69">
        <f>J90</f>
        <v>0</v>
      </c>
      <c r="K59" s="31"/>
      <c r="L59" s="34"/>
      <c r="AU59" s="13" t="s">
        <v>91</v>
      </c>
    </row>
    <row r="60" spans="2:47" s="7" customFormat="1" ht="24.95" customHeight="1">
      <c r="B60" s="126"/>
      <c r="C60" s="127"/>
      <c r="D60" s="128" t="s">
        <v>92</v>
      </c>
      <c r="E60" s="129"/>
      <c r="F60" s="129"/>
      <c r="G60" s="129"/>
      <c r="H60" s="129"/>
      <c r="I60" s="130"/>
      <c r="J60" s="131">
        <f>J91</f>
        <v>0</v>
      </c>
      <c r="K60" s="127"/>
      <c r="L60" s="132"/>
    </row>
    <row r="61" spans="2:47" s="8" customFormat="1" ht="19.899999999999999" customHeight="1">
      <c r="B61" s="133"/>
      <c r="C61" s="134"/>
      <c r="D61" s="135" t="s">
        <v>93</v>
      </c>
      <c r="E61" s="136"/>
      <c r="F61" s="136"/>
      <c r="G61" s="136"/>
      <c r="H61" s="136"/>
      <c r="I61" s="137"/>
      <c r="J61" s="138">
        <f>J92</f>
        <v>0</v>
      </c>
      <c r="K61" s="134"/>
      <c r="L61" s="139"/>
    </row>
    <row r="62" spans="2:47" s="7" customFormat="1" ht="24.95" customHeight="1">
      <c r="B62" s="126"/>
      <c r="C62" s="127"/>
      <c r="D62" s="128" t="s">
        <v>94</v>
      </c>
      <c r="E62" s="129"/>
      <c r="F62" s="129"/>
      <c r="G62" s="129"/>
      <c r="H62" s="129"/>
      <c r="I62" s="130"/>
      <c r="J62" s="131">
        <f>J94</f>
        <v>0</v>
      </c>
      <c r="K62" s="127"/>
      <c r="L62" s="132"/>
    </row>
    <row r="63" spans="2:47" s="8" customFormat="1" ht="19.899999999999999" customHeight="1">
      <c r="B63" s="133"/>
      <c r="C63" s="134"/>
      <c r="D63" s="135" t="s">
        <v>95</v>
      </c>
      <c r="E63" s="136"/>
      <c r="F63" s="136"/>
      <c r="G63" s="136"/>
      <c r="H63" s="136"/>
      <c r="I63" s="137"/>
      <c r="J63" s="138">
        <f>J95</f>
        <v>0</v>
      </c>
      <c r="K63" s="134"/>
      <c r="L63" s="139"/>
    </row>
    <row r="64" spans="2:47" s="8" customFormat="1" ht="19.899999999999999" customHeight="1">
      <c r="B64" s="133"/>
      <c r="C64" s="134"/>
      <c r="D64" s="135" t="s">
        <v>96</v>
      </c>
      <c r="E64" s="136"/>
      <c r="F64" s="136"/>
      <c r="G64" s="136"/>
      <c r="H64" s="136"/>
      <c r="I64" s="137"/>
      <c r="J64" s="138">
        <f>J107</f>
        <v>0</v>
      </c>
      <c r="K64" s="134"/>
      <c r="L64" s="139"/>
    </row>
    <row r="65" spans="2:12" s="8" customFormat="1" ht="19.899999999999999" customHeight="1">
      <c r="B65" s="133"/>
      <c r="C65" s="134"/>
      <c r="D65" s="135" t="s">
        <v>97</v>
      </c>
      <c r="E65" s="136"/>
      <c r="F65" s="136"/>
      <c r="G65" s="136"/>
      <c r="H65" s="136"/>
      <c r="I65" s="137"/>
      <c r="J65" s="138">
        <f>J119</f>
        <v>0</v>
      </c>
      <c r="K65" s="134"/>
      <c r="L65" s="139"/>
    </row>
    <row r="66" spans="2:12" s="7" customFormat="1" ht="24.95" customHeight="1">
      <c r="B66" s="126"/>
      <c r="C66" s="127"/>
      <c r="D66" s="128" t="s">
        <v>98</v>
      </c>
      <c r="E66" s="129"/>
      <c r="F66" s="129"/>
      <c r="G66" s="129"/>
      <c r="H66" s="129"/>
      <c r="I66" s="130"/>
      <c r="J66" s="131">
        <f>J131</f>
        <v>0</v>
      </c>
      <c r="K66" s="127"/>
      <c r="L66" s="132"/>
    </row>
    <row r="67" spans="2:12" s="8" customFormat="1" ht="19.899999999999999" customHeight="1">
      <c r="B67" s="133"/>
      <c r="C67" s="134"/>
      <c r="D67" s="135" t="s">
        <v>99</v>
      </c>
      <c r="E67" s="136"/>
      <c r="F67" s="136"/>
      <c r="G67" s="136"/>
      <c r="H67" s="136"/>
      <c r="I67" s="137"/>
      <c r="J67" s="138">
        <f>J132</f>
        <v>0</v>
      </c>
      <c r="K67" s="134"/>
      <c r="L67" s="139"/>
    </row>
    <row r="68" spans="2:12" s="8" customFormat="1" ht="19.899999999999999" customHeight="1">
      <c r="B68" s="133"/>
      <c r="C68" s="134"/>
      <c r="D68" s="135" t="s">
        <v>100</v>
      </c>
      <c r="E68" s="136"/>
      <c r="F68" s="136"/>
      <c r="G68" s="136"/>
      <c r="H68" s="136"/>
      <c r="I68" s="137"/>
      <c r="J68" s="138">
        <f>J135</f>
        <v>0</v>
      </c>
      <c r="K68" s="134"/>
      <c r="L68" s="139"/>
    </row>
    <row r="69" spans="2:12" s="8" customFormat="1" ht="19.899999999999999" customHeight="1">
      <c r="B69" s="133"/>
      <c r="C69" s="134"/>
      <c r="D69" s="135" t="s">
        <v>101</v>
      </c>
      <c r="E69" s="136"/>
      <c r="F69" s="136"/>
      <c r="G69" s="136"/>
      <c r="H69" s="136"/>
      <c r="I69" s="137"/>
      <c r="J69" s="138">
        <f>J137</f>
        <v>0</v>
      </c>
      <c r="K69" s="134"/>
      <c r="L69" s="139"/>
    </row>
    <row r="70" spans="2:12" s="8" customFormat="1" ht="19.899999999999999" customHeight="1">
      <c r="B70" s="133"/>
      <c r="C70" s="134"/>
      <c r="D70" s="135" t="s">
        <v>102</v>
      </c>
      <c r="E70" s="136"/>
      <c r="F70" s="136"/>
      <c r="G70" s="136"/>
      <c r="H70" s="136"/>
      <c r="I70" s="137"/>
      <c r="J70" s="138">
        <f>J140</f>
        <v>0</v>
      </c>
      <c r="K70" s="134"/>
      <c r="L70" s="139"/>
    </row>
    <row r="71" spans="2:12" s="1" customFormat="1" ht="21.75" customHeight="1">
      <c r="B71" s="30"/>
      <c r="C71" s="31"/>
      <c r="D71" s="31"/>
      <c r="E71" s="31"/>
      <c r="F71" s="31"/>
      <c r="G71" s="31"/>
      <c r="H71" s="31"/>
      <c r="I71" s="95"/>
      <c r="J71" s="31"/>
      <c r="K71" s="31"/>
      <c r="L71" s="34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117"/>
      <c r="J72" s="43"/>
      <c r="K72" s="43"/>
      <c r="L72" s="34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120"/>
      <c r="J76" s="45"/>
      <c r="K76" s="45"/>
      <c r="L76" s="34"/>
    </row>
    <row r="77" spans="2:12" s="1" customFormat="1" ht="24.95" customHeight="1">
      <c r="B77" s="30"/>
      <c r="C77" s="19" t="s">
        <v>103</v>
      </c>
      <c r="D77" s="31"/>
      <c r="E77" s="31"/>
      <c r="F77" s="31"/>
      <c r="G77" s="31"/>
      <c r="H77" s="31"/>
      <c r="I77" s="95"/>
      <c r="J77" s="31"/>
      <c r="K77" s="31"/>
      <c r="L77" s="34"/>
    </row>
    <row r="78" spans="2:12" s="1" customFormat="1" ht="6.95" customHeight="1">
      <c r="B78" s="30"/>
      <c r="C78" s="31"/>
      <c r="D78" s="31"/>
      <c r="E78" s="31"/>
      <c r="F78" s="31"/>
      <c r="G78" s="31"/>
      <c r="H78" s="31"/>
      <c r="I78" s="95"/>
      <c r="J78" s="31"/>
      <c r="K78" s="31"/>
      <c r="L78" s="34"/>
    </row>
    <row r="79" spans="2:12" s="1" customFormat="1" ht="12" customHeight="1">
      <c r="B79" s="30"/>
      <c r="C79" s="25" t="s">
        <v>16</v>
      </c>
      <c r="D79" s="31"/>
      <c r="E79" s="31"/>
      <c r="F79" s="31"/>
      <c r="G79" s="31"/>
      <c r="H79" s="31"/>
      <c r="I79" s="95"/>
      <c r="J79" s="31"/>
      <c r="K79" s="31"/>
      <c r="L79" s="34"/>
    </row>
    <row r="80" spans="2:12" s="1" customFormat="1" ht="16.5" customHeight="1">
      <c r="B80" s="30"/>
      <c r="C80" s="31"/>
      <c r="D80" s="31"/>
      <c r="E80" s="300" t="str">
        <f>E7</f>
        <v>Dodávka vnitřního vybavení pro 2. ZŠ Beroun - vybavení učeben jazykových</v>
      </c>
      <c r="F80" s="301"/>
      <c r="G80" s="301"/>
      <c r="H80" s="301"/>
      <c r="I80" s="95"/>
      <c r="J80" s="31"/>
      <c r="K80" s="31"/>
      <c r="L80" s="34"/>
    </row>
    <row r="81" spans="2:65" s="1" customFormat="1" ht="12" customHeight="1">
      <c r="B81" s="30"/>
      <c r="C81" s="25" t="s">
        <v>83</v>
      </c>
      <c r="D81" s="31"/>
      <c r="E81" s="31"/>
      <c r="F81" s="31"/>
      <c r="G81" s="31"/>
      <c r="H81" s="31"/>
      <c r="I81" s="95"/>
      <c r="J81" s="31"/>
      <c r="K81" s="31"/>
      <c r="L81" s="34"/>
    </row>
    <row r="82" spans="2:65" s="1" customFormat="1" ht="16.5" customHeight="1">
      <c r="B82" s="30"/>
      <c r="C82" s="31"/>
      <c r="D82" s="31"/>
      <c r="E82" s="274" t="str">
        <f>E9</f>
        <v>02 - Vybavení učeben jazykových</v>
      </c>
      <c r="F82" s="273"/>
      <c r="G82" s="273"/>
      <c r="H82" s="273"/>
      <c r="I82" s="95"/>
      <c r="J82" s="31"/>
      <c r="K82" s="31"/>
      <c r="L82" s="34"/>
    </row>
    <row r="83" spans="2:65" s="1" customFormat="1" ht="6.95" customHeight="1">
      <c r="B83" s="30"/>
      <c r="C83" s="31"/>
      <c r="D83" s="31"/>
      <c r="E83" s="31"/>
      <c r="F83" s="31"/>
      <c r="G83" s="31"/>
      <c r="H83" s="31"/>
      <c r="I83" s="95"/>
      <c r="J83" s="31"/>
      <c r="K83" s="31"/>
      <c r="L83" s="34"/>
    </row>
    <row r="84" spans="2:65" s="1" customFormat="1" ht="12" customHeight="1">
      <c r="B84" s="30"/>
      <c r="C84" s="25" t="s">
        <v>20</v>
      </c>
      <c r="D84" s="31"/>
      <c r="E84" s="31"/>
      <c r="F84" s="23" t="str">
        <f>F12</f>
        <v>Beroun, Preislerova ul.</v>
      </c>
      <c r="G84" s="31"/>
      <c r="H84" s="31"/>
      <c r="I84" s="96" t="s">
        <v>22</v>
      </c>
      <c r="J84" s="51" t="str">
        <f>IF(J12="","",J12)</f>
        <v>5. 4. 2019</v>
      </c>
      <c r="K84" s="31"/>
      <c r="L84" s="34"/>
    </row>
    <row r="85" spans="2:65" s="1" customFormat="1" ht="6.95" customHeight="1">
      <c r="B85" s="30"/>
      <c r="C85" s="31"/>
      <c r="D85" s="31"/>
      <c r="E85" s="31"/>
      <c r="F85" s="31"/>
      <c r="G85" s="31"/>
      <c r="H85" s="31"/>
      <c r="I85" s="95"/>
      <c r="J85" s="31"/>
      <c r="K85" s="31"/>
      <c r="L85" s="34"/>
    </row>
    <row r="86" spans="2:65" s="1" customFormat="1" ht="24.95" customHeight="1">
      <c r="B86" s="30"/>
      <c r="C86" s="25" t="s">
        <v>24</v>
      </c>
      <c r="D86" s="31"/>
      <c r="E86" s="31"/>
      <c r="F86" s="23" t="str">
        <f>E15</f>
        <v>Město Beroun, Husovo nám. 68,26643</v>
      </c>
      <c r="G86" s="31"/>
      <c r="H86" s="31"/>
      <c r="I86" s="96" t="s">
        <v>30</v>
      </c>
      <c r="J86" s="28" t="str">
        <f>E21</f>
        <v>Spektra s.r.o.Beroun,V Hlinkách 1548</v>
      </c>
      <c r="K86" s="31"/>
      <c r="L86" s="34"/>
    </row>
    <row r="87" spans="2:65" s="1" customFormat="1" ht="13.7" customHeight="1">
      <c r="B87" s="30"/>
      <c r="C87" s="25" t="s">
        <v>28</v>
      </c>
      <c r="D87" s="31"/>
      <c r="E87" s="31"/>
      <c r="F87" s="23" t="str">
        <f>IF(E18="","",E18)</f>
        <v>Vyplň údaj</v>
      </c>
      <c r="G87" s="31"/>
      <c r="H87" s="31"/>
      <c r="I87" s="96" t="s">
        <v>33</v>
      </c>
      <c r="J87" s="28" t="str">
        <f>E24</f>
        <v>p. Lenka Dejdarová</v>
      </c>
      <c r="K87" s="31"/>
      <c r="L87" s="34"/>
    </row>
    <row r="88" spans="2:65" s="1" customFormat="1" ht="10.35" customHeight="1">
      <c r="B88" s="30"/>
      <c r="C88" s="31"/>
      <c r="D88" s="31"/>
      <c r="E88" s="31"/>
      <c r="F88" s="31"/>
      <c r="G88" s="31"/>
      <c r="H88" s="31"/>
      <c r="I88" s="95"/>
      <c r="J88" s="31"/>
      <c r="K88" s="31"/>
      <c r="L88" s="34"/>
    </row>
    <row r="89" spans="2:65" s="9" customFormat="1" ht="29.25" customHeight="1">
      <c r="B89" s="140"/>
      <c r="C89" s="141" t="s">
        <v>104</v>
      </c>
      <c r="D89" s="142" t="s">
        <v>56</v>
      </c>
      <c r="E89" s="142" t="s">
        <v>52</v>
      </c>
      <c r="F89" s="142" t="s">
        <v>53</v>
      </c>
      <c r="G89" s="142" t="s">
        <v>105</v>
      </c>
      <c r="H89" s="142" t="s">
        <v>106</v>
      </c>
      <c r="I89" s="143" t="s">
        <v>107</v>
      </c>
      <c r="J89" s="142" t="s">
        <v>90</v>
      </c>
      <c r="K89" s="144" t="s">
        <v>108</v>
      </c>
      <c r="L89" s="145"/>
      <c r="M89" s="60" t="s">
        <v>18</v>
      </c>
      <c r="N89" s="61" t="s">
        <v>41</v>
      </c>
      <c r="O89" s="61" t="s">
        <v>109</v>
      </c>
      <c r="P89" s="61" t="s">
        <v>110</v>
      </c>
      <c r="Q89" s="61" t="s">
        <v>111</v>
      </c>
      <c r="R89" s="61" t="s">
        <v>112</v>
      </c>
      <c r="S89" s="61" t="s">
        <v>113</v>
      </c>
      <c r="T89" s="62" t="s">
        <v>114</v>
      </c>
    </row>
    <row r="90" spans="2:65" s="1" customFormat="1" ht="22.9" customHeight="1">
      <c r="B90" s="30"/>
      <c r="C90" s="67" t="s">
        <v>115</v>
      </c>
      <c r="D90" s="31"/>
      <c r="E90" s="31"/>
      <c r="F90" s="31"/>
      <c r="G90" s="31"/>
      <c r="H90" s="31"/>
      <c r="I90" s="95"/>
      <c r="J90" s="146">
        <f>BK90</f>
        <v>0</v>
      </c>
      <c r="K90" s="31"/>
      <c r="L90" s="34"/>
      <c r="M90" s="63"/>
      <c r="N90" s="64"/>
      <c r="O90" s="64"/>
      <c r="P90" s="147">
        <f>P91+P94+P131</f>
        <v>0</v>
      </c>
      <c r="Q90" s="64"/>
      <c r="R90" s="147">
        <f>R91+R94+R131</f>
        <v>0</v>
      </c>
      <c r="S90" s="64"/>
      <c r="T90" s="148">
        <f>T91+T94+T131</f>
        <v>0</v>
      </c>
      <c r="AT90" s="13" t="s">
        <v>70</v>
      </c>
      <c r="AU90" s="13" t="s">
        <v>91</v>
      </c>
      <c r="BK90" s="149">
        <f>BK91+BK94+BK131</f>
        <v>0</v>
      </c>
    </row>
    <row r="91" spans="2:65" s="10" customFormat="1" ht="25.9" customHeight="1">
      <c r="B91" s="150"/>
      <c r="C91" s="151"/>
      <c r="D91" s="152" t="s">
        <v>70</v>
      </c>
      <c r="E91" s="153" t="s">
        <v>116</v>
      </c>
      <c r="F91" s="153" t="s">
        <v>117</v>
      </c>
      <c r="G91" s="151"/>
      <c r="H91" s="151"/>
      <c r="I91" s="154"/>
      <c r="J91" s="155">
        <f>BK91</f>
        <v>0</v>
      </c>
      <c r="K91" s="151"/>
      <c r="L91" s="156"/>
      <c r="M91" s="157"/>
      <c r="N91" s="158"/>
      <c r="O91" s="158"/>
      <c r="P91" s="159">
        <f>P92</f>
        <v>0</v>
      </c>
      <c r="Q91" s="158"/>
      <c r="R91" s="159">
        <f>R92</f>
        <v>0</v>
      </c>
      <c r="S91" s="158"/>
      <c r="T91" s="160">
        <f>T92</f>
        <v>0</v>
      </c>
      <c r="AR91" s="161" t="s">
        <v>81</v>
      </c>
      <c r="AT91" s="162" t="s">
        <v>70</v>
      </c>
      <c r="AU91" s="162" t="s">
        <v>71</v>
      </c>
      <c r="AY91" s="161" t="s">
        <v>118</v>
      </c>
      <c r="BK91" s="163">
        <f>BK92</f>
        <v>0</v>
      </c>
    </row>
    <row r="92" spans="2:65" s="10" customFormat="1" ht="22.9" customHeight="1">
      <c r="B92" s="150"/>
      <c r="C92" s="151"/>
      <c r="D92" s="152" t="s">
        <v>70</v>
      </c>
      <c r="E92" s="164" t="s">
        <v>119</v>
      </c>
      <c r="F92" s="164" t="s">
        <v>120</v>
      </c>
      <c r="G92" s="151"/>
      <c r="H92" s="151"/>
      <c r="I92" s="154"/>
      <c r="J92" s="165">
        <f>BK92</f>
        <v>0</v>
      </c>
      <c r="K92" s="151"/>
      <c r="L92" s="156"/>
      <c r="M92" s="157"/>
      <c r="N92" s="158"/>
      <c r="O92" s="158"/>
      <c r="P92" s="159">
        <f>P93</f>
        <v>0</v>
      </c>
      <c r="Q92" s="158"/>
      <c r="R92" s="159">
        <f>R93</f>
        <v>0</v>
      </c>
      <c r="S92" s="158"/>
      <c r="T92" s="160">
        <f>T93</f>
        <v>0</v>
      </c>
      <c r="AR92" s="161" t="s">
        <v>81</v>
      </c>
      <c r="AT92" s="162" t="s">
        <v>70</v>
      </c>
      <c r="AU92" s="162" t="s">
        <v>79</v>
      </c>
      <c r="AY92" s="161" t="s">
        <v>118</v>
      </c>
      <c r="BK92" s="163">
        <f>BK93</f>
        <v>0</v>
      </c>
    </row>
    <row r="93" spans="2:65" s="1" customFormat="1" ht="16.5" customHeight="1">
      <c r="B93" s="30"/>
      <c r="C93" s="166" t="s">
        <v>121</v>
      </c>
      <c r="D93" s="166" t="s">
        <v>122</v>
      </c>
      <c r="E93" s="167" t="s">
        <v>123</v>
      </c>
      <c r="F93" s="168" t="s">
        <v>124</v>
      </c>
      <c r="G93" s="169" t="s">
        <v>125</v>
      </c>
      <c r="H93" s="170">
        <v>1</v>
      </c>
      <c r="I93" s="171"/>
      <c r="J93" s="172">
        <f>ROUND(I93*H93,2)</f>
        <v>0</v>
      </c>
      <c r="K93" s="168" t="s">
        <v>18</v>
      </c>
      <c r="L93" s="34"/>
      <c r="M93" s="173" t="s">
        <v>18</v>
      </c>
      <c r="N93" s="174" t="s">
        <v>42</v>
      </c>
      <c r="O93" s="56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AR93" s="13" t="s">
        <v>126</v>
      </c>
      <c r="AT93" s="13" t="s">
        <v>122</v>
      </c>
      <c r="AU93" s="13" t="s">
        <v>81</v>
      </c>
      <c r="AY93" s="13" t="s">
        <v>118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3" t="s">
        <v>79</v>
      </c>
      <c r="BK93" s="177">
        <f>ROUND(I93*H93,2)</f>
        <v>0</v>
      </c>
      <c r="BL93" s="13" t="s">
        <v>126</v>
      </c>
      <c r="BM93" s="13" t="s">
        <v>127</v>
      </c>
    </row>
    <row r="94" spans="2:65" s="10" customFormat="1" ht="25.9" customHeight="1">
      <c r="B94" s="150"/>
      <c r="C94" s="151"/>
      <c r="D94" s="152" t="s">
        <v>70</v>
      </c>
      <c r="E94" s="153" t="s">
        <v>128</v>
      </c>
      <c r="F94" s="153" t="s">
        <v>129</v>
      </c>
      <c r="G94" s="151"/>
      <c r="H94" s="151"/>
      <c r="I94" s="154"/>
      <c r="J94" s="155">
        <f>BK94</f>
        <v>0</v>
      </c>
      <c r="K94" s="151"/>
      <c r="L94" s="156"/>
      <c r="M94" s="157"/>
      <c r="N94" s="158"/>
      <c r="O94" s="158"/>
      <c r="P94" s="159">
        <f>P95+P107+P119</f>
        <v>0</v>
      </c>
      <c r="Q94" s="158"/>
      <c r="R94" s="159">
        <f>R95+R107+R119</f>
        <v>0</v>
      </c>
      <c r="S94" s="158"/>
      <c r="T94" s="160">
        <f>T95+T107+T119</f>
        <v>0</v>
      </c>
      <c r="AR94" s="161" t="s">
        <v>130</v>
      </c>
      <c r="AT94" s="162" t="s">
        <v>70</v>
      </c>
      <c r="AU94" s="162" t="s">
        <v>71</v>
      </c>
      <c r="AY94" s="161" t="s">
        <v>118</v>
      </c>
      <c r="BK94" s="163">
        <f>BK95+BK107+BK119</f>
        <v>0</v>
      </c>
    </row>
    <row r="95" spans="2:65" s="10" customFormat="1" ht="22.9" customHeight="1">
      <c r="B95" s="150"/>
      <c r="C95" s="151"/>
      <c r="D95" s="152" t="s">
        <v>70</v>
      </c>
      <c r="E95" s="164" t="s">
        <v>131</v>
      </c>
      <c r="F95" s="164" t="s">
        <v>132</v>
      </c>
      <c r="G95" s="151"/>
      <c r="H95" s="151"/>
      <c r="I95" s="154"/>
      <c r="J95" s="165">
        <f>BK95</f>
        <v>0</v>
      </c>
      <c r="K95" s="151"/>
      <c r="L95" s="156"/>
      <c r="M95" s="157"/>
      <c r="N95" s="158"/>
      <c r="O95" s="158"/>
      <c r="P95" s="159">
        <f>SUM(P96:P106)</f>
        <v>0</v>
      </c>
      <c r="Q95" s="158"/>
      <c r="R95" s="159">
        <f>SUM(R96:R106)</f>
        <v>0</v>
      </c>
      <c r="S95" s="158"/>
      <c r="T95" s="160">
        <f>SUM(T96:T106)</f>
        <v>0</v>
      </c>
      <c r="AR95" s="161" t="s">
        <v>130</v>
      </c>
      <c r="AT95" s="162" t="s">
        <v>70</v>
      </c>
      <c r="AU95" s="162" t="s">
        <v>79</v>
      </c>
      <c r="AY95" s="161" t="s">
        <v>118</v>
      </c>
      <c r="BK95" s="163">
        <f>SUM(BK96:BK106)</f>
        <v>0</v>
      </c>
    </row>
    <row r="96" spans="2:65" s="1" customFormat="1" ht="22.5" customHeight="1">
      <c r="B96" s="30"/>
      <c r="C96" s="166" t="s">
        <v>79</v>
      </c>
      <c r="D96" s="166" t="s">
        <v>122</v>
      </c>
      <c r="E96" s="167" t="s">
        <v>79</v>
      </c>
      <c r="F96" s="168" t="s">
        <v>133</v>
      </c>
      <c r="G96" s="169" t="s">
        <v>134</v>
      </c>
      <c r="H96" s="170">
        <v>1</v>
      </c>
      <c r="I96" s="171"/>
      <c r="J96" s="172">
        <f t="shared" ref="J96:J106" si="0">ROUND(I96*H96,2)</f>
        <v>0</v>
      </c>
      <c r="K96" s="168" t="s">
        <v>18</v>
      </c>
      <c r="L96" s="34"/>
      <c r="M96" s="173" t="s">
        <v>18</v>
      </c>
      <c r="N96" s="174" t="s">
        <v>42</v>
      </c>
      <c r="O96" s="56"/>
      <c r="P96" s="175">
        <f t="shared" ref="P96:P106" si="1">O96*H96</f>
        <v>0</v>
      </c>
      <c r="Q96" s="175">
        <v>0</v>
      </c>
      <c r="R96" s="175">
        <f t="shared" ref="R96:R106" si="2">Q96*H96</f>
        <v>0</v>
      </c>
      <c r="S96" s="175">
        <v>0</v>
      </c>
      <c r="T96" s="176">
        <f t="shared" ref="T96:T106" si="3">S96*H96</f>
        <v>0</v>
      </c>
      <c r="AR96" s="13" t="s">
        <v>135</v>
      </c>
      <c r="AT96" s="13" t="s">
        <v>122</v>
      </c>
      <c r="AU96" s="13" t="s">
        <v>81</v>
      </c>
      <c r="AY96" s="13" t="s">
        <v>118</v>
      </c>
      <c r="BE96" s="177">
        <f t="shared" ref="BE96:BE106" si="4">IF(N96="základní",J96,0)</f>
        <v>0</v>
      </c>
      <c r="BF96" s="177">
        <f t="shared" ref="BF96:BF106" si="5">IF(N96="snížená",J96,0)</f>
        <v>0</v>
      </c>
      <c r="BG96" s="177">
        <f t="shared" ref="BG96:BG106" si="6">IF(N96="zákl. přenesená",J96,0)</f>
        <v>0</v>
      </c>
      <c r="BH96" s="177">
        <f t="shared" ref="BH96:BH106" si="7">IF(N96="sníž. přenesená",J96,0)</f>
        <v>0</v>
      </c>
      <c r="BI96" s="177">
        <f t="shared" ref="BI96:BI106" si="8">IF(N96="nulová",J96,0)</f>
        <v>0</v>
      </c>
      <c r="BJ96" s="13" t="s">
        <v>79</v>
      </c>
      <c r="BK96" s="177">
        <f t="shared" ref="BK96:BK106" si="9">ROUND(I96*H96,2)</f>
        <v>0</v>
      </c>
      <c r="BL96" s="13" t="s">
        <v>135</v>
      </c>
      <c r="BM96" s="13" t="s">
        <v>136</v>
      </c>
    </row>
    <row r="97" spans="2:65" s="1" customFormat="1" ht="16.5" customHeight="1">
      <c r="B97" s="30"/>
      <c r="C97" s="166" t="s">
        <v>81</v>
      </c>
      <c r="D97" s="166" t="s">
        <v>122</v>
      </c>
      <c r="E97" s="167" t="s">
        <v>81</v>
      </c>
      <c r="F97" s="168" t="s">
        <v>137</v>
      </c>
      <c r="G97" s="169" t="s">
        <v>134</v>
      </c>
      <c r="H97" s="170">
        <v>1</v>
      </c>
      <c r="I97" s="171"/>
      <c r="J97" s="172">
        <f t="shared" si="0"/>
        <v>0</v>
      </c>
      <c r="K97" s="168" t="s">
        <v>18</v>
      </c>
      <c r="L97" s="34"/>
      <c r="M97" s="173" t="s">
        <v>18</v>
      </c>
      <c r="N97" s="174" t="s">
        <v>42</v>
      </c>
      <c r="O97" s="56"/>
      <c r="P97" s="175">
        <f t="shared" si="1"/>
        <v>0</v>
      </c>
      <c r="Q97" s="175">
        <v>0</v>
      </c>
      <c r="R97" s="175">
        <f t="shared" si="2"/>
        <v>0</v>
      </c>
      <c r="S97" s="175">
        <v>0</v>
      </c>
      <c r="T97" s="176">
        <f t="shared" si="3"/>
        <v>0</v>
      </c>
      <c r="AR97" s="13" t="s">
        <v>135</v>
      </c>
      <c r="AT97" s="13" t="s">
        <v>122</v>
      </c>
      <c r="AU97" s="13" t="s">
        <v>81</v>
      </c>
      <c r="AY97" s="13" t="s">
        <v>118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79</v>
      </c>
      <c r="BK97" s="177">
        <f t="shared" si="9"/>
        <v>0</v>
      </c>
      <c r="BL97" s="13" t="s">
        <v>135</v>
      </c>
      <c r="BM97" s="13" t="s">
        <v>138</v>
      </c>
    </row>
    <row r="98" spans="2:65" s="1" customFormat="1" ht="33.75" customHeight="1">
      <c r="B98" s="30"/>
      <c r="C98" s="166" t="s">
        <v>139</v>
      </c>
      <c r="D98" s="166" t="s">
        <v>122</v>
      </c>
      <c r="E98" s="167" t="s">
        <v>139</v>
      </c>
      <c r="F98" s="317" t="s">
        <v>438</v>
      </c>
      <c r="G98" s="169" t="s">
        <v>134</v>
      </c>
      <c r="H98" s="170">
        <v>1</v>
      </c>
      <c r="I98" s="171"/>
      <c r="J98" s="172">
        <f t="shared" si="0"/>
        <v>0</v>
      </c>
      <c r="K98" s="168" t="s">
        <v>18</v>
      </c>
      <c r="L98" s="34"/>
      <c r="M98" s="173" t="s">
        <v>18</v>
      </c>
      <c r="N98" s="174" t="s">
        <v>42</v>
      </c>
      <c r="O98" s="56"/>
      <c r="P98" s="175">
        <f t="shared" si="1"/>
        <v>0</v>
      </c>
      <c r="Q98" s="175">
        <v>0</v>
      </c>
      <c r="R98" s="175">
        <f t="shared" si="2"/>
        <v>0</v>
      </c>
      <c r="S98" s="175">
        <v>0</v>
      </c>
      <c r="T98" s="176">
        <f t="shared" si="3"/>
        <v>0</v>
      </c>
      <c r="AR98" s="13" t="s">
        <v>135</v>
      </c>
      <c r="AT98" s="13" t="s">
        <v>122</v>
      </c>
      <c r="AU98" s="13" t="s">
        <v>81</v>
      </c>
      <c r="AY98" s="13" t="s">
        <v>118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3" t="s">
        <v>79</v>
      </c>
      <c r="BK98" s="177">
        <f t="shared" si="9"/>
        <v>0</v>
      </c>
      <c r="BL98" s="13" t="s">
        <v>135</v>
      </c>
      <c r="BM98" s="13" t="s">
        <v>140</v>
      </c>
    </row>
    <row r="99" spans="2:65" s="1" customFormat="1" ht="16.5" customHeight="1">
      <c r="B99" s="30"/>
      <c r="C99" s="166" t="s">
        <v>141</v>
      </c>
      <c r="D99" s="166" t="s">
        <v>122</v>
      </c>
      <c r="E99" s="167" t="s">
        <v>141</v>
      </c>
      <c r="F99" s="168" t="s">
        <v>142</v>
      </c>
      <c r="G99" s="169" t="s">
        <v>134</v>
      </c>
      <c r="H99" s="170">
        <v>30</v>
      </c>
      <c r="I99" s="171"/>
      <c r="J99" s="172">
        <f t="shared" si="0"/>
        <v>0</v>
      </c>
      <c r="K99" s="168" t="s">
        <v>18</v>
      </c>
      <c r="L99" s="34"/>
      <c r="M99" s="173" t="s">
        <v>18</v>
      </c>
      <c r="N99" s="174" t="s">
        <v>42</v>
      </c>
      <c r="O99" s="56"/>
      <c r="P99" s="175">
        <f t="shared" si="1"/>
        <v>0</v>
      </c>
      <c r="Q99" s="175">
        <v>0</v>
      </c>
      <c r="R99" s="175">
        <f t="shared" si="2"/>
        <v>0</v>
      </c>
      <c r="S99" s="175">
        <v>0</v>
      </c>
      <c r="T99" s="176">
        <f t="shared" si="3"/>
        <v>0</v>
      </c>
      <c r="AR99" s="13" t="s">
        <v>135</v>
      </c>
      <c r="AT99" s="13" t="s">
        <v>122</v>
      </c>
      <c r="AU99" s="13" t="s">
        <v>81</v>
      </c>
      <c r="AY99" s="13" t="s">
        <v>118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3" t="s">
        <v>79</v>
      </c>
      <c r="BK99" s="177">
        <f t="shared" si="9"/>
        <v>0</v>
      </c>
      <c r="BL99" s="13" t="s">
        <v>135</v>
      </c>
      <c r="BM99" s="13" t="s">
        <v>143</v>
      </c>
    </row>
    <row r="100" spans="2:65" s="1" customFormat="1" ht="22.5" customHeight="1">
      <c r="B100" s="30"/>
      <c r="C100" s="166" t="s">
        <v>144</v>
      </c>
      <c r="D100" s="166" t="s">
        <v>122</v>
      </c>
      <c r="E100" s="167" t="s">
        <v>144</v>
      </c>
      <c r="F100" s="168" t="s">
        <v>145</v>
      </c>
      <c r="G100" s="169" t="s">
        <v>134</v>
      </c>
      <c r="H100" s="170">
        <v>4</v>
      </c>
      <c r="I100" s="171"/>
      <c r="J100" s="172">
        <f t="shared" si="0"/>
        <v>0</v>
      </c>
      <c r="K100" s="168" t="s">
        <v>18</v>
      </c>
      <c r="L100" s="34"/>
      <c r="M100" s="173" t="s">
        <v>18</v>
      </c>
      <c r="N100" s="174" t="s">
        <v>42</v>
      </c>
      <c r="O100" s="56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3" t="s">
        <v>135</v>
      </c>
      <c r="AT100" s="13" t="s">
        <v>122</v>
      </c>
      <c r="AU100" s="13" t="s">
        <v>81</v>
      </c>
      <c r="AY100" s="13" t="s">
        <v>118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3" t="s">
        <v>79</v>
      </c>
      <c r="BK100" s="177">
        <f t="shared" si="9"/>
        <v>0</v>
      </c>
      <c r="BL100" s="13" t="s">
        <v>135</v>
      </c>
      <c r="BM100" s="13" t="s">
        <v>146</v>
      </c>
    </row>
    <row r="101" spans="2:65" s="1" customFormat="1" ht="16.5" customHeight="1">
      <c r="B101" s="30"/>
      <c r="C101" s="166" t="s">
        <v>147</v>
      </c>
      <c r="D101" s="166" t="s">
        <v>122</v>
      </c>
      <c r="E101" s="167" t="s">
        <v>147</v>
      </c>
      <c r="F101" s="168" t="s">
        <v>148</v>
      </c>
      <c r="G101" s="169" t="s">
        <v>134</v>
      </c>
      <c r="H101" s="170">
        <v>48</v>
      </c>
      <c r="I101" s="171"/>
      <c r="J101" s="172">
        <f t="shared" si="0"/>
        <v>0</v>
      </c>
      <c r="K101" s="168" t="s">
        <v>18</v>
      </c>
      <c r="L101" s="34"/>
      <c r="M101" s="173" t="s">
        <v>18</v>
      </c>
      <c r="N101" s="174" t="s">
        <v>42</v>
      </c>
      <c r="O101" s="56"/>
      <c r="P101" s="175">
        <f t="shared" si="1"/>
        <v>0</v>
      </c>
      <c r="Q101" s="175">
        <v>0</v>
      </c>
      <c r="R101" s="175">
        <f t="shared" si="2"/>
        <v>0</v>
      </c>
      <c r="S101" s="175">
        <v>0</v>
      </c>
      <c r="T101" s="176">
        <f t="shared" si="3"/>
        <v>0</v>
      </c>
      <c r="AR101" s="13" t="s">
        <v>135</v>
      </c>
      <c r="AT101" s="13" t="s">
        <v>122</v>
      </c>
      <c r="AU101" s="13" t="s">
        <v>81</v>
      </c>
      <c r="AY101" s="13" t="s">
        <v>118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3" t="s">
        <v>79</v>
      </c>
      <c r="BK101" s="177">
        <f t="shared" si="9"/>
        <v>0</v>
      </c>
      <c r="BL101" s="13" t="s">
        <v>135</v>
      </c>
      <c r="BM101" s="13" t="s">
        <v>149</v>
      </c>
    </row>
    <row r="102" spans="2:65" s="1" customFormat="1" ht="22.5" customHeight="1">
      <c r="B102" s="30"/>
      <c r="C102" s="166" t="s">
        <v>150</v>
      </c>
      <c r="D102" s="166" t="s">
        <v>122</v>
      </c>
      <c r="E102" s="167" t="s">
        <v>150</v>
      </c>
      <c r="F102" s="168" t="s">
        <v>151</v>
      </c>
      <c r="G102" s="169" t="s">
        <v>134</v>
      </c>
      <c r="H102" s="170">
        <v>1</v>
      </c>
      <c r="I102" s="171"/>
      <c r="J102" s="172">
        <f t="shared" si="0"/>
        <v>0</v>
      </c>
      <c r="K102" s="168" t="s">
        <v>18</v>
      </c>
      <c r="L102" s="34"/>
      <c r="M102" s="173" t="s">
        <v>18</v>
      </c>
      <c r="N102" s="174" t="s">
        <v>42</v>
      </c>
      <c r="O102" s="56"/>
      <c r="P102" s="175">
        <f t="shared" si="1"/>
        <v>0</v>
      </c>
      <c r="Q102" s="175">
        <v>0</v>
      </c>
      <c r="R102" s="175">
        <f t="shared" si="2"/>
        <v>0</v>
      </c>
      <c r="S102" s="175">
        <v>0</v>
      </c>
      <c r="T102" s="176">
        <f t="shared" si="3"/>
        <v>0</v>
      </c>
      <c r="AR102" s="13" t="s">
        <v>135</v>
      </c>
      <c r="AT102" s="13" t="s">
        <v>122</v>
      </c>
      <c r="AU102" s="13" t="s">
        <v>81</v>
      </c>
      <c r="AY102" s="13" t="s">
        <v>118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3" t="s">
        <v>79</v>
      </c>
      <c r="BK102" s="177">
        <f t="shared" si="9"/>
        <v>0</v>
      </c>
      <c r="BL102" s="13" t="s">
        <v>135</v>
      </c>
      <c r="BM102" s="13" t="s">
        <v>152</v>
      </c>
    </row>
    <row r="103" spans="2:65" s="1" customFormat="1" ht="16.5" customHeight="1">
      <c r="B103" s="30"/>
      <c r="C103" s="166" t="s">
        <v>153</v>
      </c>
      <c r="D103" s="166" t="s">
        <v>122</v>
      </c>
      <c r="E103" s="167" t="s">
        <v>153</v>
      </c>
      <c r="F103" s="168" t="s">
        <v>154</v>
      </c>
      <c r="G103" s="169" t="s">
        <v>134</v>
      </c>
      <c r="H103" s="170">
        <v>4</v>
      </c>
      <c r="I103" s="171"/>
      <c r="J103" s="172">
        <f t="shared" si="0"/>
        <v>0</v>
      </c>
      <c r="K103" s="168" t="s">
        <v>18</v>
      </c>
      <c r="L103" s="34"/>
      <c r="M103" s="173" t="s">
        <v>18</v>
      </c>
      <c r="N103" s="174" t="s">
        <v>42</v>
      </c>
      <c r="O103" s="56"/>
      <c r="P103" s="175">
        <f t="shared" si="1"/>
        <v>0</v>
      </c>
      <c r="Q103" s="175">
        <v>0</v>
      </c>
      <c r="R103" s="175">
        <f t="shared" si="2"/>
        <v>0</v>
      </c>
      <c r="S103" s="175">
        <v>0</v>
      </c>
      <c r="T103" s="176">
        <f t="shared" si="3"/>
        <v>0</v>
      </c>
      <c r="AR103" s="13" t="s">
        <v>135</v>
      </c>
      <c r="AT103" s="13" t="s">
        <v>122</v>
      </c>
      <c r="AU103" s="13" t="s">
        <v>81</v>
      </c>
      <c r="AY103" s="13" t="s">
        <v>118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3" t="s">
        <v>79</v>
      </c>
      <c r="BK103" s="177">
        <f t="shared" si="9"/>
        <v>0</v>
      </c>
      <c r="BL103" s="13" t="s">
        <v>135</v>
      </c>
      <c r="BM103" s="13" t="s">
        <v>155</v>
      </c>
    </row>
    <row r="104" spans="2:65" s="1" customFormat="1" ht="22.5" customHeight="1">
      <c r="B104" s="30"/>
      <c r="C104" s="166" t="s">
        <v>156</v>
      </c>
      <c r="D104" s="166" t="s">
        <v>122</v>
      </c>
      <c r="E104" s="167" t="s">
        <v>156</v>
      </c>
      <c r="F104" s="168" t="s">
        <v>157</v>
      </c>
      <c r="G104" s="169" t="s">
        <v>134</v>
      </c>
      <c r="H104" s="170">
        <v>2</v>
      </c>
      <c r="I104" s="171"/>
      <c r="J104" s="172">
        <f t="shared" si="0"/>
        <v>0</v>
      </c>
      <c r="K104" s="168" t="s">
        <v>18</v>
      </c>
      <c r="L104" s="34"/>
      <c r="M104" s="173" t="s">
        <v>18</v>
      </c>
      <c r="N104" s="174" t="s">
        <v>42</v>
      </c>
      <c r="O104" s="56"/>
      <c r="P104" s="175">
        <f t="shared" si="1"/>
        <v>0</v>
      </c>
      <c r="Q104" s="175">
        <v>0</v>
      </c>
      <c r="R104" s="175">
        <f t="shared" si="2"/>
        <v>0</v>
      </c>
      <c r="S104" s="175">
        <v>0</v>
      </c>
      <c r="T104" s="176">
        <f t="shared" si="3"/>
        <v>0</v>
      </c>
      <c r="AR104" s="13" t="s">
        <v>135</v>
      </c>
      <c r="AT104" s="13" t="s">
        <v>122</v>
      </c>
      <c r="AU104" s="13" t="s">
        <v>81</v>
      </c>
      <c r="AY104" s="13" t="s">
        <v>118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3" t="s">
        <v>79</v>
      </c>
      <c r="BK104" s="177">
        <f t="shared" si="9"/>
        <v>0</v>
      </c>
      <c r="BL104" s="13" t="s">
        <v>135</v>
      </c>
      <c r="BM104" s="13" t="s">
        <v>158</v>
      </c>
    </row>
    <row r="105" spans="2:65" s="1" customFormat="1" ht="45" customHeight="1">
      <c r="B105" s="30"/>
      <c r="C105" s="166" t="s">
        <v>159</v>
      </c>
      <c r="D105" s="166" t="s">
        <v>122</v>
      </c>
      <c r="E105" s="167" t="s">
        <v>160</v>
      </c>
      <c r="F105" s="168" t="s">
        <v>161</v>
      </c>
      <c r="G105" s="169" t="s">
        <v>134</v>
      </c>
      <c r="H105" s="170">
        <v>1</v>
      </c>
      <c r="I105" s="171"/>
      <c r="J105" s="172">
        <f t="shared" si="0"/>
        <v>0</v>
      </c>
      <c r="K105" s="168" t="s">
        <v>18</v>
      </c>
      <c r="L105" s="34"/>
      <c r="M105" s="173" t="s">
        <v>18</v>
      </c>
      <c r="N105" s="174" t="s">
        <v>42</v>
      </c>
      <c r="O105" s="56"/>
      <c r="P105" s="175">
        <f t="shared" si="1"/>
        <v>0</v>
      </c>
      <c r="Q105" s="175">
        <v>0</v>
      </c>
      <c r="R105" s="175">
        <f t="shared" si="2"/>
        <v>0</v>
      </c>
      <c r="S105" s="175">
        <v>0</v>
      </c>
      <c r="T105" s="176">
        <f t="shared" si="3"/>
        <v>0</v>
      </c>
      <c r="AR105" s="13" t="s">
        <v>135</v>
      </c>
      <c r="AT105" s="13" t="s">
        <v>122</v>
      </c>
      <c r="AU105" s="13" t="s">
        <v>81</v>
      </c>
      <c r="AY105" s="13" t="s">
        <v>118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3" t="s">
        <v>79</v>
      </c>
      <c r="BK105" s="177">
        <f t="shared" si="9"/>
        <v>0</v>
      </c>
      <c r="BL105" s="13" t="s">
        <v>135</v>
      </c>
      <c r="BM105" s="13" t="s">
        <v>162</v>
      </c>
    </row>
    <row r="106" spans="2:65" s="1" customFormat="1" ht="135" customHeight="1">
      <c r="B106" s="30"/>
      <c r="C106" s="166" t="s">
        <v>163</v>
      </c>
      <c r="D106" s="166" t="s">
        <v>122</v>
      </c>
      <c r="E106" s="167" t="s">
        <v>163</v>
      </c>
      <c r="F106" s="168" t="s">
        <v>164</v>
      </c>
      <c r="G106" s="169" t="s">
        <v>134</v>
      </c>
      <c r="H106" s="170">
        <v>1</v>
      </c>
      <c r="I106" s="171"/>
      <c r="J106" s="172">
        <f t="shared" si="0"/>
        <v>0</v>
      </c>
      <c r="K106" s="168" t="s">
        <v>18</v>
      </c>
      <c r="L106" s="34"/>
      <c r="M106" s="173" t="s">
        <v>18</v>
      </c>
      <c r="N106" s="174" t="s">
        <v>42</v>
      </c>
      <c r="O106" s="56"/>
      <c r="P106" s="175">
        <f t="shared" si="1"/>
        <v>0</v>
      </c>
      <c r="Q106" s="175">
        <v>0</v>
      </c>
      <c r="R106" s="175">
        <f t="shared" si="2"/>
        <v>0</v>
      </c>
      <c r="S106" s="175">
        <v>0</v>
      </c>
      <c r="T106" s="176">
        <f t="shared" si="3"/>
        <v>0</v>
      </c>
      <c r="AR106" s="13" t="s">
        <v>135</v>
      </c>
      <c r="AT106" s="13" t="s">
        <v>122</v>
      </c>
      <c r="AU106" s="13" t="s">
        <v>81</v>
      </c>
      <c r="AY106" s="13" t="s">
        <v>118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3" t="s">
        <v>79</v>
      </c>
      <c r="BK106" s="177">
        <f t="shared" si="9"/>
        <v>0</v>
      </c>
      <c r="BL106" s="13" t="s">
        <v>135</v>
      </c>
      <c r="BM106" s="13" t="s">
        <v>165</v>
      </c>
    </row>
    <row r="107" spans="2:65" s="10" customFormat="1" ht="22.9" customHeight="1">
      <c r="B107" s="150"/>
      <c r="C107" s="151"/>
      <c r="D107" s="152" t="s">
        <v>70</v>
      </c>
      <c r="E107" s="164" t="s">
        <v>76</v>
      </c>
      <c r="F107" s="164" t="s">
        <v>166</v>
      </c>
      <c r="G107" s="151"/>
      <c r="H107" s="151"/>
      <c r="I107" s="154"/>
      <c r="J107" s="165">
        <f>BK107</f>
        <v>0</v>
      </c>
      <c r="K107" s="151"/>
      <c r="L107" s="156"/>
      <c r="M107" s="157"/>
      <c r="N107" s="158"/>
      <c r="O107" s="158"/>
      <c r="P107" s="159">
        <f>SUM(P108:P118)</f>
        <v>0</v>
      </c>
      <c r="Q107" s="158"/>
      <c r="R107" s="159">
        <f>SUM(R108:R118)</f>
        <v>0</v>
      </c>
      <c r="S107" s="158"/>
      <c r="T107" s="160">
        <f>SUM(T108:T118)</f>
        <v>0</v>
      </c>
      <c r="AR107" s="161" t="s">
        <v>130</v>
      </c>
      <c r="AT107" s="162" t="s">
        <v>70</v>
      </c>
      <c r="AU107" s="162" t="s">
        <v>79</v>
      </c>
      <c r="AY107" s="161" t="s">
        <v>118</v>
      </c>
      <c r="BK107" s="163">
        <f>SUM(BK108:BK118)</f>
        <v>0</v>
      </c>
    </row>
    <row r="108" spans="2:65" s="1" customFormat="1" ht="22.5" customHeight="1">
      <c r="B108" s="30"/>
      <c r="C108" s="166" t="s">
        <v>167</v>
      </c>
      <c r="D108" s="166" t="s">
        <v>122</v>
      </c>
      <c r="E108" s="167" t="s">
        <v>79</v>
      </c>
      <c r="F108" s="168" t="s">
        <v>133</v>
      </c>
      <c r="G108" s="169" t="s">
        <v>134</v>
      </c>
      <c r="H108" s="170">
        <v>1</v>
      </c>
      <c r="I108" s="171"/>
      <c r="J108" s="172">
        <f t="shared" ref="J108:J118" si="10">ROUND(I108*H108,2)</f>
        <v>0</v>
      </c>
      <c r="K108" s="168" t="s">
        <v>18</v>
      </c>
      <c r="L108" s="34"/>
      <c r="M108" s="173" t="s">
        <v>18</v>
      </c>
      <c r="N108" s="174" t="s">
        <v>42</v>
      </c>
      <c r="O108" s="56"/>
      <c r="P108" s="175">
        <f t="shared" ref="P108:P118" si="11">O108*H108</f>
        <v>0</v>
      </c>
      <c r="Q108" s="175">
        <v>0</v>
      </c>
      <c r="R108" s="175">
        <f t="shared" ref="R108:R118" si="12">Q108*H108</f>
        <v>0</v>
      </c>
      <c r="S108" s="175">
        <v>0</v>
      </c>
      <c r="T108" s="176">
        <f t="shared" ref="T108:T118" si="13">S108*H108</f>
        <v>0</v>
      </c>
      <c r="AR108" s="13" t="s">
        <v>135</v>
      </c>
      <c r="AT108" s="13" t="s">
        <v>122</v>
      </c>
      <c r="AU108" s="13" t="s">
        <v>81</v>
      </c>
      <c r="AY108" s="13" t="s">
        <v>118</v>
      </c>
      <c r="BE108" s="177">
        <f t="shared" ref="BE108:BE118" si="14">IF(N108="základní",J108,0)</f>
        <v>0</v>
      </c>
      <c r="BF108" s="177">
        <f t="shared" ref="BF108:BF118" si="15">IF(N108="snížená",J108,0)</f>
        <v>0</v>
      </c>
      <c r="BG108" s="177">
        <f t="shared" ref="BG108:BG118" si="16">IF(N108="zákl. přenesená",J108,0)</f>
        <v>0</v>
      </c>
      <c r="BH108" s="177">
        <f t="shared" ref="BH108:BH118" si="17">IF(N108="sníž. přenesená",J108,0)</f>
        <v>0</v>
      </c>
      <c r="BI108" s="177">
        <f t="shared" ref="BI108:BI118" si="18">IF(N108="nulová",J108,0)</f>
        <v>0</v>
      </c>
      <c r="BJ108" s="13" t="s">
        <v>79</v>
      </c>
      <c r="BK108" s="177">
        <f t="shared" ref="BK108:BK118" si="19">ROUND(I108*H108,2)</f>
        <v>0</v>
      </c>
      <c r="BL108" s="13" t="s">
        <v>135</v>
      </c>
      <c r="BM108" s="13" t="s">
        <v>168</v>
      </c>
    </row>
    <row r="109" spans="2:65" s="1" customFormat="1" ht="16.5" customHeight="1">
      <c r="B109" s="30"/>
      <c r="C109" s="166" t="s">
        <v>169</v>
      </c>
      <c r="D109" s="166" t="s">
        <v>122</v>
      </c>
      <c r="E109" s="167" t="s">
        <v>81</v>
      </c>
      <c r="F109" s="168" t="s">
        <v>137</v>
      </c>
      <c r="G109" s="169" t="s">
        <v>134</v>
      </c>
      <c r="H109" s="170">
        <v>1</v>
      </c>
      <c r="I109" s="171"/>
      <c r="J109" s="172">
        <f t="shared" si="10"/>
        <v>0</v>
      </c>
      <c r="K109" s="168" t="s">
        <v>18</v>
      </c>
      <c r="L109" s="34"/>
      <c r="M109" s="173" t="s">
        <v>18</v>
      </c>
      <c r="N109" s="174" t="s">
        <v>42</v>
      </c>
      <c r="O109" s="56"/>
      <c r="P109" s="175">
        <f t="shared" si="11"/>
        <v>0</v>
      </c>
      <c r="Q109" s="175">
        <v>0</v>
      </c>
      <c r="R109" s="175">
        <f t="shared" si="12"/>
        <v>0</v>
      </c>
      <c r="S109" s="175">
        <v>0</v>
      </c>
      <c r="T109" s="176">
        <f t="shared" si="13"/>
        <v>0</v>
      </c>
      <c r="AR109" s="13" t="s">
        <v>135</v>
      </c>
      <c r="AT109" s="13" t="s">
        <v>122</v>
      </c>
      <c r="AU109" s="13" t="s">
        <v>81</v>
      </c>
      <c r="AY109" s="13" t="s">
        <v>118</v>
      </c>
      <c r="BE109" s="177">
        <f t="shared" si="14"/>
        <v>0</v>
      </c>
      <c r="BF109" s="177">
        <f t="shared" si="15"/>
        <v>0</v>
      </c>
      <c r="BG109" s="177">
        <f t="shared" si="16"/>
        <v>0</v>
      </c>
      <c r="BH109" s="177">
        <f t="shared" si="17"/>
        <v>0</v>
      </c>
      <c r="BI109" s="177">
        <f t="shared" si="18"/>
        <v>0</v>
      </c>
      <c r="BJ109" s="13" t="s">
        <v>79</v>
      </c>
      <c r="BK109" s="177">
        <f t="shared" si="19"/>
        <v>0</v>
      </c>
      <c r="BL109" s="13" t="s">
        <v>135</v>
      </c>
      <c r="BM109" s="13" t="s">
        <v>170</v>
      </c>
    </row>
    <row r="110" spans="2:65" s="1" customFormat="1" ht="22.5" customHeight="1">
      <c r="B110" s="30"/>
      <c r="C110" s="166" t="s">
        <v>8</v>
      </c>
      <c r="D110" s="166" t="s">
        <v>122</v>
      </c>
      <c r="E110" s="167" t="s">
        <v>171</v>
      </c>
      <c r="F110" s="168" t="s">
        <v>172</v>
      </c>
      <c r="G110" s="169" t="s">
        <v>134</v>
      </c>
      <c r="H110" s="170">
        <v>1</v>
      </c>
      <c r="I110" s="171"/>
      <c r="J110" s="172">
        <f t="shared" si="10"/>
        <v>0</v>
      </c>
      <c r="K110" s="168" t="s">
        <v>18</v>
      </c>
      <c r="L110" s="34"/>
      <c r="M110" s="173" t="s">
        <v>18</v>
      </c>
      <c r="N110" s="174" t="s">
        <v>42</v>
      </c>
      <c r="O110" s="56"/>
      <c r="P110" s="175">
        <f t="shared" si="11"/>
        <v>0</v>
      </c>
      <c r="Q110" s="175">
        <v>0</v>
      </c>
      <c r="R110" s="175">
        <f t="shared" si="12"/>
        <v>0</v>
      </c>
      <c r="S110" s="175">
        <v>0</v>
      </c>
      <c r="T110" s="176">
        <f t="shared" si="13"/>
        <v>0</v>
      </c>
      <c r="AR110" s="13" t="s">
        <v>135</v>
      </c>
      <c r="AT110" s="13" t="s">
        <v>122</v>
      </c>
      <c r="AU110" s="13" t="s">
        <v>81</v>
      </c>
      <c r="AY110" s="13" t="s">
        <v>118</v>
      </c>
      <c r="BE110" s="177">
        <f t="shared" si="14"/>
        <v>0</v>
      </c>
      <c r="BF110" s="177">
        <f t="shared" si="15"/>
        <v>0</v>
      </c>
      <c r="BG110" s="177">
        <f t="shared" si="16"/>
        <v>0</v>
      </c>
      <c r="BH110" s="177">
        <f t="shared" si="17"/>
        <v>0</v>
      </c>
      <c r="BI110" s="177">
        <f t="shared" si="18"/>
        <v>0</v>
      </c>
      <c r="BJ110" s="13" t="s">
        <v>79</v>
      </c>
      <c r="BK110" s="177">
        <f t="shared" si="19"/>
        <v>0</v>
      </c>
      <c r="BL110" s="13" t="s">
        <v>135</v>
      </c>
      <c r="BM110" s="13" t="s">
        <v>173</v>
      </c>
    </row>
    <row r="111" spans="2:65" s="1" customFormat="1" ht="16.5" customHeight="1">
      <c r="B111" s="30"/>
      <c r="C111" s="166" t="s">
        <v>174</v>
      </c>
      <c r="D111" s="166" t="s">
        <v>122</v>
      </c>
      <c r="E111" s="167" t="s">
        <v>141</v>
      </c>
      <c r="F111" s="168" t="s">
        <v>142</v>
      </c>
      <c r="G111" s="169" t="s">
        <v>134</v>
      </c>
      <c r="H111" s="170">
        <v>30</v>
      </c>
      <c r="I111" s="171"/>
      <c r="J111" s="172">
        <f t="shared" si="10"/>
        <v>0</v>
      </c>
      <c r="K111" s="168" t="s">
        <v>18</v>
      </c>
      <c r="L111" s="34"/>
      <c r="M111" s="173" t="s">
        <v>18</v>
      </c>
      <c r="N111" s="174" t="s">
        <v>42</v>
      </c>
      <c r="O111" s="56"/>
      <c r="P111" s="175">
        <f t="shared" si="11"/>
        <v>0</v>
      </c>
      <c r="Q111" s="175">
        <v>0</v>
      </c>
      <c r="R111" s="175">
        <f t="shared" si="12"/>
        <v>0</v>
      </c>
      <c r="S111" s="175">
        <v>0</v>
      </c>
      <c r="T111" s="176">
        <f t="shared" si="13"/>
        <v>0</v>
      </c>
      <c r="AR111" s="13" t="s">
        <v>135</v>
      </c>
      <c r="AT111" s="13" t="s">
        <v>122</v>
      </c>
      <c r="AU111" s="13" t="s">
        <v>81</v>
      </c>
      <c r="AY111" s="13" t="s">
        <v>118</v>
      </c>
      <c r="BE111" s="177">
        <f t="shared" si="14"/>
        <v>0</v>
      </c>
      <c r="BF111" s="177">
        <f t="shared" si="15"/>
        <v>0</v>
      </c>
      <c r="BG111" s="177">
        <f t="shared" si="16"/>
        <v>0</v>
      </c>
      <c r="BH111" s="177">
        <f t="shared" si="17"/>
        <v>0</v>
      </c>
      <c r="BI111" s="177">
        <f t="shared" si="18"/>
        <v>0</v>
      </c>
      <c r="BJ111" s="13" t="s">
        <v>79</v>
      </c>
      <c r="BK111" s="177">
        <f t="shared" si="19"/>
        <v>0</v>
      </c>
      <c r="BL111" s="13" t="s">
        <v>135</v>
      </c>
      <c r="BM111" s="13" t="s">
        <v>175</v>
      </c>
    </row>
    <row r="112" spans="2:65" s="1" customFormat="1" ht="22.5" customHeight="1">
      <c r="B112" s="30"/>
      <c r="C112" s="166" t="s">
        <v>176</v>
      </c>
      <c r="D112" s="166" t="s">
        <v>122</v>
      </c>
      <c r="E112" s="167" t="s">
        <v>144</v>
      </c>
      <c r="F112" s="168" t="s">
        <v>145</v>
      </c>
      <c r="G112" s="169" t="s">
        <v>134</v>
      </c>
      <c r="H112" s="170">
        <v>4</v>
      </c>
      <c r="I112" s="171"/>
      <c r="J112" s="172">
        <f t="shared" si="10"/>
        <v>0</v>
      </c>
      <c r="K112" s="168" t="s">
        <v>18</v>
      </c>
      <c r="L112" s="34"/>
      <c r="M112" s="173" t="s">
        <v>18</v>
      </c>
      <c r="N112" s="174" t="s">
        <v>42</v>
      </c>
      <c r="O112" s="56"/>
      <c r="P112" s="175">
        <f t="shared" si="11"/>
        <v>0</v>
      </c>
      <c r="Q112" s="175">
        <v>0</v>
      </c>
      <c r="R112" s="175">
        <f t="shared" si="12"/>
        <v>0</v>
      </c>
      <c r="S112" s="175">
        <v>0</v>
      </c>
      <c r="T112" s="176">
        <f t="shared" si="13"/>
        <v>0</v>
      </c>
      <c r="AR112" s="13" t="s">
        <v>135</v>
      </c>
      <c r="AT112" s="13" t="s">
        <v>122</v>
      </c>
      <c r="AU112" s="13" t="s">
        <v>81</v>
      </c>
      <c r="AY112" s="13" t="s">
        <v>118</v>
      </c>
      <c r="BE112" s="177">
        <f t="shared" si="14"/>
        <v>0</v>
      </c>
      <c r="BF112" s="177">
        <f t="shared" si="15"/>
        <v>0</v>
      </c>
      <c r="BG112" s="177">
        <f t="shared" si="16"/>
        <v>0</v>
      </c>
      <c r="BH112" s="177">
        <f t="shared" si="17"/>
        <v>0</v>
      </c>
      <c r="BI112" s="177">
        <f t="shared" si="18"/>
        <v>0</v>
      </c>
      <c r="BJ112" s="13" t="s">
        <v>79</v>
      </c>
      <c r="BK112" s="177">
        <f t="shared" si="19"/>
        <v>0</v>
      </c>
      <c r="BL112" s="13" t="s">
        <v>135</v>
      </c>
      <c r="BM112" s="13" t="s">
        <v>177</v>
      </c>
    </row>
    <row r="113" spans="2:65" s="1" customFormat="1" ht="16.5" customHeight="1">
      <c r="B113" s="30"/>
      <c r="C113" s="166" t="s">
        <v>178</v>
      </c>
      <c r="D113" s="166" t="s">
        <v>122</v>
      </c>
      <c r="E113" s="167" t="s">
        <v>147</v>
      </c>
      <c r="F113" s="168" t="s">
        <v>148</v>
      </c>
      <c r="G113" s="169" t="s">
        <v>134</v>
      </c>
      <c r="H113" s="170">
        <v>48</v>
      </c>
      <c r="I113" s="171"/>
      <c r="J113" s="172">
        <f t="shared" si="10"/>
        <v>0</v>
      </c>
      <c r="K113" s="168" t="s">
        <v>18</v>
      </c>
      <c r="L113" s="34"/>
      <c r="M113" s="173" t="s">
        <v>18</v>
      </c>
      <c r="N113" s="174" t="s">
        <v>42</v>
      </c>
      <c r="O113" s="56"/>
      <c r="P113" s="175">
        <f t="shared" si="11"/>
        <v>0</v>
      </c>
      <c r="Q113" s="175">
        <v>0</v>
      </c>
      <c r="R113" s="175">
        <f t="shared" si="12"/>
        <v>0</v>
      </c>
      <c r="S113" s="175">
        <v>0</v>
      </c>
      <c r="T113" s="176">
        <f t="shared" si="13"/>
        <v>0</v>
      </c>
      <c r="AR113" s="13" t="s">
        <v>135</v>
      </c>
      <c r="AT113" s="13" t="s">
        <v>122</v>
      </c>
      <c r="AU113" s="13" t="s">
        <v>81</v>
      </c>
      <c r="AY113" s="13" t="s">
        <v>118</v>
      </c>
      <c r="BE113" s="177">
        <f t="shared" si="14"/>
        <v>0</v>
      </c>
      <c r="BF113" s="177">
        <f t="shared" si="15"/>
        <v>0</v>
      </c>
      <c r="BG113" s="177">
        <f t="shared" si="16"/>
        <v>0</v>
      </c>
      <c r="BH113" s="177">
        <f t="shared" si="17"/>
        <v>0</v>
      </c>
      <c r="BI113" s="177">
        <f t="shared" si="18"/>
        <v>0</v>
      </c>
      <c r="BJ113" s="13" t="s">
        <v>79</v>
      </c>
      <c r="BK113" s="177">
        <f t="shared" si="19"/>
        <v>0</v>
      </c>
      <c r="BL113" s="13" t="s">
        <v>135</v>
      </c>
      <c r="BM113" s="13" t="s">
        <v>179</v>
      </c>
    </row>
    <row r="114" spans="2:65" s="1" customFormat="1" ht="22.5" customHeight="1">
      <c r="B114" s="30"/>
      <c r="C114" s="166" t="s">
        <v>7</v>
      </c>
      <c r="D114" s="166" t="s">
        <v>122</v>
      </c>
      <c r="E114" s="167" t="s">
        <v>150</v>
      </c>
      <c r="F114" s="168" t="s">
        <v>151</v>
      </c>
      <c r="G114" s="169" t="s">
        <v>134</v>
      </c>
      <c r="H114" s="170">
        <v>1</v>
      </c>
      <c r="I114" s="171"/>
      <c r="J114" s="172">
        <f t="shared" si="10"/>
        <v>0</v>
      </c>
      <c r="K114" s="168" t="s">
        <v>18</v>
      </c>
      <c r="L114" s="34"/>
      <c r="M114" s="173" t="s">
        <v>18</v>
      </c>
      <c r="N114" s="174" t="s">
        <v>42</v>
      </c>
      <c r="O114" s="56"/>
      <c r="P114" s="175">
        <f t="shared" si="11"/>
        <v>0</v>
      </c>
      <c r="Q114" s="175">
        <v>0</v>
      </c>
      <c r="R114" s="175">
        <f t="shared" si="12"/>
        <v>0</v>
      </c>
      <c r="S114" s="175">
        <v>0</v>
      </c>
      <c r="T114" s="176">
        <f t="shared" si="13"/>
        <v>0</v>
      </c>
      <c r="AR114" s="13" t="s">
        <v>135</v>
      </c>
      <c r="AT114" s="13" t="s">
        <v>122</v>
      </c>
      <c r="AU114" s="13" t="s">
        <v>81</v>
      </c>
      <c r="AY114" s="13" t="s">
        <v>118</v>
      </c>
      <c r="BE114" s="177">
        <f t="shared" si="14"/>
        <v>0</v>
      </c>
      <c r="BF114" s="177">
        <f t="shared" si="15"/>
        <v>0</v>
      </c>
      <c r="BG114" s="177">
        <f t="shared" si="16"/>
        <v>0</v>
      </c>
      <c r="BH114" s="177">
        <f t="shared" si="17"/>
        <v>0</v>
      </c>
      <c r="BI114" s="177">
        <f t="shared" si="18"/>
        <v>0</v>
      </c>
      <c r="BJ114" s="13" t="s">
        <v>79</v>
      </c>
      <c r="BK114" s="177">
        <f t="shared" si="19"/>
        <v>0</v>
      </c>
      <c r="BL114" s="13" t="s">
        <v>135</v>
      </c>
      <c r="BM114" s="13" t="s">
        <v>180</v>
      </c>
    </row>
    <row r="115" spans="2:65" s="1" customFormat="1" ht="16.5" customHeight="1">
      <c r="B115" s="30"/>
      <c r="C115" s="166" t="s">
        <v>181</v>
      </c>
      <c r="D115" s="166" t="s">
        <v>122</v>
      </c>
      <c r="E115" s="167" t="s">
        <v>153</v>
      </c>
      <c r="F115" s="168" t="s">
        <v>154</v>
      </c>
      <c r="G115" s="169" t="s">
        <v>134</v>
      </c>
      <c r="H115" s="170">
        <v>4</v>
      </c>
      <c r="I115" s="171"/>
      <c r="J115" s="172">
        <f t="shared" si="10"/>
        <v>0</v>
      </c>
      <c r="K115" s="168" t="s">
        <v>18</v>
      </c>
      <c r="L115" s="34"/>
      <c r="M115" s="173" t="s">
        <v>18</v>
      </c>
      <c r="N115" s="174" t="s">
        <v>42</v>
      </c>
      <c r="O115" s="56"/>
      <c r="P115" s="175">
        <f t="shared" si="11"/>
        <v>0</v>
      </c>
      <c r="Q115" s="175">
        <v>0</v>
      </c>
      <c r="R115" s="175">
        <f t="shared" si="12"/>
        <v>0</v>
      </c>
      <c r="S115" s="175">
        <v>0</v>
      </c>
      <c r="T115" s="176">
        <f t="shared" si="13"/>
        <v>0</v>
      </c>
      <c r="AR115" s="13" t="s">
        <v>135</v>
      </c>
      <c r="AT115" s="13" t="s">
        <v>122</v>
      </c>
      <c r="AU115" s="13" t="s">
        <v>81</v>
      </c>
      <c r="AY115" s="13" t="s">
        <v>118</v>
      </c>
      <c r="BE115" s="177">
        <f t="shared" si="14"/>
        <v>0</v>
      </c>
      <c r="BF115" s="177">
        <f t="shared" si="15"/>
        <v>0</v>
      </c>
      <c r="BG115" s="177">
        <f t="shared" si="16"/>
        <v>0</v>
      </c>
      <c r="BH115" s="177">
        <f t="shared" si="17"/>
        <v>0</v>
      </c>
      <c r="BI115" s="177">
        <f t="shared" si="18"/>
        <v>0</v>
      </c>
      <c r="BJ115" s="13" t="s">
        <v>79</v>
      </c>
      <c r="BK115" s="177">
        <f t="shared" si="19"/>
        <v>0</v>
      </c>
      <c r="BL115" s="13" t="s">
        <v>135</v>
      </c>
      <c r="BM115" s="13" t="s">
        <v>182</v>
      </c>
    </row>
    <row r="116" spans="2:65" s="1" customFormat="1" ht="22.5" customHeight="1">
      <c r="B116" s="30"/>
      <c r="C116" s="166" t="s">
        <v>183</v>
      </c>
      <c r="D116" s="166" t="s">
        <v>122</v>
      </c>
      <c r="E116" s="167" t="s">
        <v>156</v>
      </c>
      <c r="F116" s="168" t="s">
        <v>157</v>
      </c>
      <c r="G116" s="169" t="s">
        <v>134</v>
      </c>
      <c r="H116" s="170">
        <v>2</v>
      </c>
      <c r="I116" s="171"/>
      <c r="J116" s="172">
        <f t="shared" si="10"/>
        <v>0</v>
      </c>
      <c r="K116" s="168" t="s">
        <v>18</v>
      </c>
      <c r="L116" s="34"/>
      <c r="M116" s="173" t="s">
        <v>18</v>
      </c>
      <c r="N116" s="174" t="s">
        <v>42</v>
      </c>
      <c r="O116" s="56"/>
      <c r="P116" s="175">
        <f t="shared" si="11"/>
        <v>0</v>
      </c>
      <c r="Q116" s="175">
        <v>0</v>
      </c>
      <c r="R116" s="175">
        <f t="shared" si="12"/>
        <v>0</v>
      </c>
      <c r="S116" s="175">
        <v>0</v>
      </c>
      <c r="T116" s="176">
        <f t="shared" si="13"/>
        <v>0</v>
      </c>
      <c r="AR116" s="13" t="s">
        <v>135</v>
      </c>
      <c r="AT116" s="13" t="s">
        <v>122</v>
      </c>
      <c r="AU116" s="13" t="s">
        <v>81</v>
      </c>
      <c r="AY116" s="13" t="s">
        <v>118</v>
      </c>
      <c r="BE116" s="177">
        <f t="shared" si="14"/>
        <v>0</v>
      </c>
      <c r="BF116" s="177">
        <f t="shared" si="15"/>
        <v>0</v>
      </c>
      <c r="BG116" s="177">
        <f t="shared" si="16"/>
        <v>0</v>
      </c>
      <c r="BH116" s="177">
        <f t="shared" si="17"/>
        <v>0</v>
      </c>
      <c r="BI116" s="177">
        <f t="shared" si="18"/>
        <v>0</v>
      </c>
      <c r="BJ116" s="13" t="s">
        <v>79</v>
      </c>
      <c r="BK116" s="177">
        <f t="shared" si="19"/>
        <v>0</v>
      </c>
      <c r="BL116" s="13" t="s">
        <v>135</v>
      </c>
      <c r="BM116" s="13" t="s">
        <v>184</v>
      </c>
    </row>
    <row r="117" spans="2:65" s="1" customFormat="1" ht="45" customHeight="1">
      <c r="B117" s="30"/>
      <c r="C117" s="166" t="s">
        <v>185</v>
      </c>
      <c r="D117" s="166" t="s">
        <v>122</v>
      </c>
      <c r="E117" s="167" t="s">
        <v>160</v>
      </c>
      <c r="F117" s="168" t="s">
        <v>161</v>
      </c>
      <c r="G117" s="169" t="s">
        <v>134</v>
      </c>
      <c r="H117" s="170">
        <v>1</v>
      </c>
      <c r="I117" s="171"/>
      <c r="J117" s="172">
        <f t="shared" si="10"/>
        <v>0</v>
      </c>
      <c r="K117" s="168" t="s">
        <v>18</v>
      </c>
      <c r="L117" s="34"/>
      <c r="M117" s="173" t="s">
        <v>18</v>
      </c>
      <c r="N117" s="174" t="s">
        <v>42</v>
      </c>
      <c r="O117" s="56"/>
      <c r="P117" s="175">
        <f t="shared" si="11"/>
        <v>0</v>
      </c>
      <c r="Q117" s="175">
        <v>0</v>
      </c>
      <c r="R117" s="175">
        <f t="shared" si="12"/>
        <v>0</v>
      </c>
      <c r="S117" s="175">
        <v>0</v>
      </c>
      <c r="T117" s="176">
        <f t="shared" si="13"/>
        <v>0</v>
      </c>
      <c r="AR117" s="13" t="s">
        <v>135</v>
      </c>
      <c r="AT117" s="13" t="s">
        <v>122</v>
      </c>
      <c r="AU117" s="13" t="s">
        <v>81</v>
      </c>
      <c r="AY117" s="13" t="s">
        <v>118</v>
      </c>
      <c r="BE117" s="177">
        <f t="shared" si="14"/>
        <v>0</v>
      </c>
      <c r="BF117" s="177">
        <f t="shared" si="15"/>
        <v>0</v>
      </c>
      <c r="BG117" s="177">
        <f t="shared" si="16"/>
        <v>0</v>
      </c>
      <c r="BH117" s="177">
        <f t="shared" si="17"/>
        <v>0</v>
      </c>
      <c r="BI117" s="177">
        <f t="shared" si="18"/>
        <v>0</v>
      </c>
      <c r="BJ117" s="13" t="s">
        <v>79</v>
      </c>
      <c r="BK117" s="177">
        <f t="shared" si="19"/>
        <v>0</v>
      </c>
      <c r="BL117" s="13" t="s">
        <v>135</v>
      </c>
      <c r="BM117" s="13" t="s">
        <v>186</v>
      </c>
    </row>
    <row r="118" spans="2:65" s="1" customFormat="1" ht="22.5" customHeight="1">
      <c r="B118" s="30"/>
      <c r="C118" s="166" t="s">
        <v>187</v>
      </c>
      <c r="D118" s="166" t="s">
        <v>122</v>
      </c>
      <c r="E118" s="167" t="s">
        <v>188</v>
      </c>
      <c r="F118" s="168" t="s">
        <v>189</v>
      </c>
      <c r="G118" s="169" t="s">
        <v>134</v>
      </c>
      <c r="H118" s="170">
        <v>1</v>
      </c>
      <c r="I118" s="171"/>
      <c r="J118" s="172">
        <f t="shared" si="10"/>
        <v>0</v>
      </c>
      <c r="K118" s="168" t="s">
        <v>18</v>
      </c>
      <c r="L118" s="34"/>
      <c r="M118" s="173" t="s">
        <v>18</v>
      </c>
      <c r="N118" s="174" t="s">
        <v>42</v>
      </c>
      <c r="O118" s="56"/>
      <c r="P118" s="175">
        <f t="shared" si="11"/>
        <v>0</v>
      </c>
      <c r="Q118" s="175">
        <v>0</v>
      </c>
      <c r="R118" s="175">
        <f t="shared" si="12"/>
        <v>0</v>
      </c>
      <c r="S118" s="175">
        <v>0</v>
      </c>
      <c r="T118" s="176">
        <f t="shared" si="13"/>
        <v>0</v>
      </c>
      <c r="AR118" s="13" t="s">
        <v>135</v>
      </c>
      <c r="AT118" s="13" t="s">
        <v>122</v>
      </c>
      <c r="AU118" s="13" t="s">
        <v>81</v>
      </c>
      <c r="AY118" s="13" t="s">
        <v>118</v>
      </c>
      <c r="BE118" s="177">
        <f t="shared" si="14"/>
        <v>0</v>
      </c>
      <c r="BF118" s="177">
        <f t="shared" si="15"/>
        <v>0</v>
      </c>
      <c r="BG118" s="177">
        <f t="shared" si="16"/>
        <v>0</v>
      </c>
      <c r="BH118" s="177">
        <f t="shared" si="17"/>
        <v>0</v>
      </c>
      <c r="BI118" s="177">
        <f t="shared" si="18"/>
        <v>0</v>
      </c>
      <c r="BJ118" s="13" t="s">
        <v>79</v>
      </c>
      <c r="BK118" s="177">
        <f t="shared" si="19"/>
        <v>0</v>
      </c>
      <c r="BL118" s="13" t="s">
        <v>135</v>
      </c>
      <c r="BM118" s="13" t="s">
        <v>190</v>
      </c>
    </row>
    <row r="119" spans="2:65" s="10" customFormat="1" ht="22.9" customHeight="1">
      <c r="B119" s="150"/>
      <c r="C119" s="151"/>
      <c r="D119" s="152" t="s">
        <v>70</v>
      </c>
      <c r="E119" s="164" t="s">
        <v>191</v>
      </c>
      <c r="F119" s="164" t="s">
        <v>192</v>
      </c>
      <c r="G119" s="151"/>
      <c r="H119" s="151"/>
      <c r="I119" s="154"/>
      <c r="J119" s="165">
        <f>BK119</f>
        <v>0</v>
      </c>
      <c r="K119" s="151"/>
      <c r="L119" s="156"/>
      <c r="M119" s="157"/>
      <c r="N119" s="158"/>
      <c r="O119" s="158"/>
      <c r="P119" s="159">
        <f>SUM(P120:P130)</f>
        <v>0</v>
      </c>
      <c r="Q119" s="158"/>
      <c r="R119" s="159">
        <f>SUM(R120:R130)</f>
        <v>0</v>
      </c>
      <c r="S119" s="158"/>
      <c r="T119" s="160">
        <f>SUM(T120:T130)</f>
        <v>0</v>
      </c>
      <c r="AR119" s="161" t="s">
        <v>130</v>
      </c>
      <c r="AT119" s="162" t="s">
        <v>70</v>
      </c>
      <c r="AU119" s="162" t="s">
        <v>79</v>
      </c>
      <c r="AY119" s="161" t="s">
        <v>118</v>
      </c>
      <c r="BK119" s="163">
        <f>SUM(BK120:BK130)</f>
        <v>0</v>
      </c>
    </row>
    <row r="120" spans="2:65" s="1" customFormat="1" ht="22.5" customHeight="1">
      <c r="B120" s="30"/>
      <c r="C120" s="166" t="s">
        <v>193</v>
      </c>
      <c r="D120" s="166" t="s">
        <v>122</v>
      </c>
      <c r="E120" s="167" t="s">
        <v>79</v>
      </c>
      <c r="F120" s="168" t="s">
        <v>133</v>
      </c>
      <c r="G120" s="169" t="s">
        <v>134</v>
      </c>
      <c r="H120" s="170">
        <v>1</v>
      </c>
      <c r="I120" s="171"/>
      <c r="J120" s="172">
        <f t="shared" ref="J120:J130" si="20">ROUND(I120*H120,2)</f>
        <v>0</v>
      </c>
      <c r="K120" s="168" t="s">
        <v>18</v>
      </c>
      <c r="L120" s="34"/>
      <c r="M120" s="173" t="s">
        <v>18</v>
      </c>
      <c r="N120" s="174" t="s">
        <v>42</v>
      </c>
      <c r="O120" s="56"/>
      <c r="P120" s="175">
        <f t="shared" ref="P120:P130" si="21">O120*H120</f>
        <v>0</v>
      </c>
      <c r="Q120" s="175">
        <v>0</v>
      </c>
      <c r="R120" s="175">
        <f t="shared" ref="R120:R130" si="22">Q120*H120</f>
        <v>0</v>
      </c>
      <c r="S120" s="175">
        <v>0</v>
      </c>
      <c r="T120" s="176">
        <f t="shared" ref="T120:T130" si="23">S120*H120</f>
        <v>0</v>
      </c>
      <c r="AR120" s="13" t="s">
        <v>135</v>
      </c>
      <c r="AT120" s="13" t="s">
        <v>122</v>
      </c>
      <c r="AU120" s="13" t="s">
        <v>81</v>
      </c>
      <c r="AY120" s="13" t="s">
        <v>118</v>
      </c>
      <c r="BE120" s="177">
        <f t="shared" ref="BE120:BE130" si="24">IF(N120="základní",J120,0)</f>
        <v>0</v>
      </c>
      <c r="BF120" s="177">
        <f t="shared" ref="BF120:BF130" si="25">IF(N120="snížená",J120,0)</f>
        <v>0</v>
      </c>
      <c r="BG120" s="177">
        <f t="shared" ref="BG120:BG130" si="26">IF(N120="zákl. přenesená",J120,0)</f>
        <v>0</v>
      </c>
      <c r="BH120" s="177">
        <f t="shared" ref="BH120:BH130" si="27">IF(N120="sníž. přenesená",J120,0)</f>
        <v>0</v>
      </c>
      <c r="BI120" s="177">
        <f t="shared" ref="BI120:BI130" si="28">IF(N120="nulová",J120,0)</f>
        <v>0</v>
      </c>
      <c r="BJ120" s="13" t="s">
        <v>79</v>
      </c>
      <c r="BK120" s="177">
        <f t="shared" ref="BK120:BK130" si="29">ROUND(I120*H120,2)</f>
        <v>0</v>
      </c>
      <c r="BL120" s="13" t="s">
        <v>135</v>
      </c>
      <c r="BM120" s="13" t="s">
        <v>194</v>
      </c>
    </row>
    <row r="121" spans="2:65" s="1" customFormat="1" ht="16.5" customHeight="1">
      <c r="B121" s="30"/>
      <c r="C121" s="166" t="s">
        <v>195</v>
      </c>
      <c r="D121" s="166" t="s">
        <v>122</v>
      </c>
      <c r="E121" s="167" t="s">
        <v>81</v>
      </c>
      <c r="F121" s="168" t="s">
        <v>137</v>
      </c>
      <c r="G121" s="169" t="s">
        <v>134</v>
      </c>
      <c r="H121" s="170">
        <v>1</v>
      </c>
      <c r="I121" s="171"/>
      <c r="J121" s="172">
        <f t="shared" si="20"/>
        <v>0</v>
      </c>
      <c r="K121" s="168" t="s">
        <v>18</v>
      </c>
      <c r="L121" s="34"/>
      <c r="M121" s="173" t="s">
        <v>18</v>
      </c>
      <c r="N121" s="174" t="s">
        <v>42</v>
      </c>
      <c r="O121" s="56"/>
      <c r="P121" s="175">
        <f t="shared" si="21"/>
        <v>0</v>
      </c>
      <c r="Q121" s="175">
        <v>0</v>
      </c>
      <c r="R121" s="175">
        <f t="shared" si="22"/>
        <v>0</v>
      </c>
      <c r="S121" s="175">
        <v>0</v>
      </c>
      <c r="T121" s="176">
        <f t="shared" si="23"/>
        <v>0</v>
      </c>
      <c r="AR121" s="13" t="s">
        <v>135</v>
      </c>
      <c r="AT121" s="13" t="s">
        <v>122</v>
      </c>
      <c r="AU121" s="13" t="s">
        <v>81</v>
      </c>
      <c r="AY121" s="13" t="s">
        <v>118</v>
      </c>
      <c r="BE121" s="177">
        <f t="shared" si="24"/>
        <v>0</v>
      </c>
      <c r="BF121" s="177">
        <f t="shared" si="25"/>
        <v>0</v>
      </c>
      <c r="BG121" s="177">
        <f t="shared" si="26"/>
        <v>0</v>
      </c>
      <c r="BH121" s="177">
        <f t="shared" si="27"/>
        <v>0</v>
      </c>
      <c r="BI121" s="177">
        <f t="shared" si="28"/>
        <v>0</v>
      </c>
      <c r="BJ121" s="13" t="s">
        <v>79</v>
      </c>
      <c r="BK121" s="177">
        <f t="shared" si="29"/>
        <v>0</v>
      </c>
      <c r="BL121" s="13" t="s">
        <v>135</v>
      </c>
      <c r="BM121" s="13" t="s">
        <v>196</v>
      </c>
    </row>
    <row r="122" spans="2:65" s="1" customFormat="1" ht="22.5" customHeight="1">
      <c r="B122" s="30"/>
      <c r="C122" s="166" t="s">
        <v>197</v>
      </c>
      <c r="D122" s="166" t="s">
        <v>122</v>
      </c>
      <c r="E122" s="167" t="s">
        <v>188</v>
      </c>
      <c r="F122" s="168" t="s">
        <v>189</v>
      </c>
      <c r="G122" s="169" t="s">
        <v>134</v>
      </c>
      <c r="H122" s="170">
        <v>1</v>
      </c>
      <c r="I122" s="171"/>
      <c r="J122" s="172">
        <f t="shared" si="20"/>
        <v>0</v>
      </c>
      <c r="K122" s="168" t="s">
        <v>18</v>
      </c>
      <c r="L122" s="34"/>
      <c r="M122" s="173" t="s">
        <v>18</v>
      </c>
      <c r="N122" s="174" t="s">
        <v>42</v>
      </c>
      <c r="O122" s="56"/>
      <c r="P122" s="175">
        <f t="shared" si="21"/>
        <v>0</v>
      </c>
      <c r="Q122" s="175">
        <v>0</v>
      </c>
      <c r="R122" s="175">
        <f t="shared" si="22"/>
        <v>0</v>
      </c>
      <c r="S122" s="175">
        <v>0</v>
      </c>
      <c r="T122" s="176">
        <f t="shared" si="23"/>
        <v>0</v>
      </c>
      <c r="AR122" s="13" t="s">
        <v>135</v>
      </c>
      <c r="AT122" s="13" t="s">
        <v>122</v>
      </c>
      <c r="AU122" s="13" t="s">
        <v>81</v>
      </c>
      <c r="AY122" s="13" t="s">
        <v>118</v>
      </c>
      <c r="BE122" s="177">
        <f t="shared" si="24"/>
        <v>0</v>
      </c>
      <c r="BF122" s="177">
        <f t="shared" si="25"/>
        <v>0</v>
      </c>
      <c r="BG122" s="177">
        <f t="shared" si="26"/>
        <v>0</v>
      </c>
      <c r="BH122" s="177">
        <f t="shared" si="27"/>
        <v>0</v>
      </c>
      <c r="BI122" s="177">
        <f t="shared" si="28"/>
        <v>0</v>
      </c>
      <c r="BJ122" s="13" t="s">
        <v>79</v>
      </c>
      <c r="BK122" s="177">
        <f t="shared" si="29"/>
        <v>0</v>
      </c>
      <c r="BL122" s="13" t="s">
        <v>135</v>
      </c>
      <c r="BM122" s="13" t="s">
        <v>198</v>
      </c>
    </row>
    <row r="123" spans="2:65" s="1" customFormat="1" ht="22.5" customHeight="1">
      <c r="B123" s="30"/>
      <c r="C123" s="166" t="s">
        <v>199</v>
      </c>
      <c r="D123" s="166" t="s">
        <v>122</v>
      </c>
      <c r="E123" s="167" t="s">
        <v>200</v>
      </c>
      <c r="F123" s="168" t="s">
        <v>172</v>
      </c>
      <c r="G123" s="169" t="s">
        <v>134</v>
      </c>
      <c r="H123" s="170">
        <v>1</v>
      </c>
      <c r="I123" s="171"/>
      <c r="J123" s="172">
        <f t="shared" si="20"/>
        <v>0</v>
      </c>
      <c r="K123" s="168" t="s">
        <v>18</v>
      </c>
      <c r="L123" s="34"/>
      <c r="M123" s="173" t="s">
        <v>18</v>
      </c>
      <c r="N123" s="174" t="s">
        <v>42</v>
      </c>
      <c r="O123" s="56"/>
      <c r="P123" s="175">
        <f t="shared" si="21"/>
        <v>0</v>
      </c>
      <c r="Q123" s="175">
        <v>0</v>
      </c>
      <c r="R123" s="175">
        <f t="shared" si="22"/>
        <v>0</v>
      </c>
      <c r="S123" s="175">
        <v>0</v>
      </c>
      <c r="T123" s="176">
        <f t="shared" si="23"/>
        <v>0</v>
      </c>
      <c r="AR123" s="13" t="s">
        <v>135</v>
      </c>
      <c r="AT123" s="13" t="s">
        <v>122</v>
      </c>
      <c r="AU123" s="13" t="s">
        <v>81</v>
      </c>
      <c r="AY123" s="13" t="s">
        <v>118</v>
      </c>
      <c r="BE123" s="177">
        <f t="shared" si="24"/>
        <v>0</v>
      </c>
      <c r="BF123" s="177">
        <f t="shared" si="25"/>
        <v>0</v>
      </c>
      <c r="BG123" s="177">
        <f t="shared" si="26"/>
        <v>0</v>
      </c>
      <c r="BH123" s="177">
        <f t="shared" si="27"/>
        <v>0</v>
      </c>
      <c r="BI123" s="177">
        <f t="shared" si="28"/>
        <v>0</v>
      </c>
      <c r="BJ123" s="13" t="s">
        <v>79</v>
      </c>
      <c r="BK123" s="177">
        <f t="shared" si="29"/>
        <v>0</v>
      </c>
      <c r="BL123" s="13" t="s">
        <v>135</v>
      </c>
      <c r="BM123" s="13" t="s">
        <v>201</v>
      </c>
    </row>
    <row r="124" spans="2:65" s="1" customFormat="1" ht="16.5" customHeight="1">
      <c r="B124" s="30"/>
      <c r="C124" s="166" t="s">
        <v>202</v>
      </c>
      <c r="D124" s="166" t="s">
        <v>122</v>
      </c>
      <c r="E124" s="167" t="s">
        <v>141</v>
      </c>
      <c r="F124" s="168" t="s">
        <v>142</v>
      </c>
      <c r="G124" s="169" t="s">
        <v>134</v>
      </c>
      <c r="H124" s="170">
        <v>30</v>
      </c>
      <c r="I124" s="171"/>
      <c r="J124" s="172">
        <f t="shared" si="20"/>
        <v>0</v>
      </c>
      <c r="K124" s="168" t="s">
        <v>18</v>
      </c>
      <c r="L124" s="34"/>
      <c r="M124" s="173" t="s">
        <v>18</v>
      </c>
      <c r="N124" s="174" t="s">
        <v>42</v>
      </c>
      <c r="O124" s="56"/>
      <c r="P124" s="175">
        <f t="shared" si="21"/>
        <v>0</v>
      </c>
      <c r="Q124" s="175">
        <v>0</v>
      </c>
      <c r="R124" s="175">
        <f t="shared" si="22"/>
        <v>0</v>
      </c>
      <c r="S124" s="175">
        <v>0</v>
      </c>
      <c r="T124" s="176">
        <f t="shared" si="23"/>
        <v>0</v>
      </c>
      <c r="AR124" s="13" t="s">
        <v>135</v>
      </c>
      <c r="AT124" s="13" t="s">
        <v>122</v>
      </c>
      <c r="AU124" s="13" t="s">
        <v>81</v>
      </c>
      <c r="AY124" s="13" t="s">
        <v>118</v>
      </c>
      <c r="BE124" s="177">
        <f t="shared" si="24"/>
        <v>0</v>
      </c>
      <c r="BF124" s="177">
        <f t="shared" si="25"/>
        <v>0</v>
      </c>
      <c r="BG124" s="177">
        <f t="shared" si="26"/>
        <v>0</v>
      </c>
      <c r="BH124" s="177">
        <f t="shared" si="27"/>
        <v>0</v>
      </c>
      <c r="BI124" s="177">
        <f t="shared" si="28"/>
        <v>0</v>
      </c>
      <c r="BJ124" s="13" t="s">
        <v>79</v>
      </c>
      <c r="BK124" s="177">
        <f t="shared" si="29"/>
        <v>0</v>
      </c>
      <c r="BL124" s="13" t="s">
        <v>135</v>
      </c>
      <c r="BM124" s="13" t="s">
        <v>203</v>
      </c>
    </row>
    <row r="125" spans="2:65" s="1" customFormat="1" ht="22.5" customHeight="1">
      <c r="B125" s="30"/>
      <c r="C125" s="166" t="s">
        <v>204</v>
      </c>
      <c r="D125" s="166" t="s">
        <v>122</v>
      </c>
      <c r="E125" s="167" t="s">
        <v>144</v>
      </c>
      <c r="F125" s="168" t="s">
        <v>145</v>
      </c>
      <c r="G125" s="169" t="s">
        <v>134</v>
      </c>
      <c r="H125" s="170">
        <v>4</v>
      </c>
      <c r="I125" s="171"/>
      <c r="J125" s="172">
        <f t="shared" si="20"/>
        <v>0</v>
      </c>
      <c r="K125" s="168" t="s">
        <v>18</v>
      </c>
      <c r="L125" s="34"/>
      <c r="M125" s="173" t="s">
        <v>18</v>
      </c>
      <c r="N125" s="174" t="s">
        <v>42</v>
      </c>
      <c r="O125" s="56"/>
      <c r="P125" s="175">
        <f t="shared" si="21"/>
        <v>0</v>
      </c>
      <c r="Q125" s="175">
        <v>0</v>
      </c>
      <c r="R125" s="175">
        <f t="shared" si="22"/>
        <v>0</v>
      </c>
      <c r="S125" s="175">
        <v>0</v>
      </c>
      <c r="T125" s="176">
        <f t="shared" si="23"/>
        <v>0</v>
      </c>
      <c r="AR125" s="13" t="s">
        <v>135</v>
      </c>
      <c r="AT125" s="13" t="s">
        <v>122</v>
      </c>
      <c r="AU125" s="13" t="s">
        <v>81</v>
      </c>
      <c r="AY125" s="13" t="s">
        <v>118</v>
      </c>
      <c r="BE125" s="177">
        <f t="shared" si="24"/>
        <v>0</v>
      </c>
      <c r="BF125" s="177">
        <f t="shared" si="25"/>
        <v>0</v>
      </c>
      <c r="BG125" s="177">
        <f t="shared" si="26"/>
        <v>0</v>
      </c>
      <c r="BH125" s="177">
        <f t="shared" si="27"/>
        <v>0</v>
      </c>
      <c r="BI125" s="177">
        <f t="shared" si="28"/>
        <v>0</v>
      </c>
      <c r="BJ125" s="13" t="s">
        <v>79</v>
      </c>
      <c r="BK125" s="177">
        <f t="shared" si="29"/>
        <v>0</v>
      </c>
      <c r="BL125" s="13" t="s">
        <v>135</v>
      </c>
      <c r="BM125" s="13" t="s">
        <v>205</v>
      </c>
    </row>
    <row r="126" spans="2:65" s="1" customFormat="1" ht="16.5" customHeight="1">
      <c r="B126" s="30"/>
      <c r="C126" s="166" t="s">
        <v>206</v>
      </c>
      <c r="D126" s="166" t="s">
        <v>122</v>
      </c>
      <c r="E126" s="167" t="s">
        <v>147</v>
      </c>
      <c r="F126" s="168" t="s">
        <v>148</v>
      </c>
      <c r="G126" s="169" t="s">
        <v>134</v>
      </c>
      <c r="H126" s="170">
        <v>48</v>
      </c>
      <c r="I126" s="171"/>
      <c r="J126" s="172">
        <f t="shared" si="20"/>
        <v>0</v>
      </c>
      <c r="K126" s="168" t="s">
        <v>18</v>
      </c>
      <c r="L126" s="34"/>
      <c r="M126" s="173" t="s">
        <v>18</v>
      </c>
      <c r="N126" s="174" t="s">
        <v>42</v>
      </c>
      <c r="O126" s="56"/>
      <c r="P126" s="175">
        <f t="shared" si="21"/>
        <v>0</v>
      </c>
      <c r="Q126" s="175">
        <v>0</v>
      </c>
      <c r="R126" s="175">
        <f t="shared" si="22"/>
        <v>0</v>
      </c>
      <c r="S126" s="175">
        <v>0</v>
      </c>
      <c r="T126" s="176">
        <f t="shared" si="23"/>
        <v>0</v>
      </c>
      <c r="AR126" s="13" t="s">
        <v>135</v>
      </c>
      <c r="AT126" s="13" t="s">
        <v>122</v>
      </c>
      <c r="AU126" s="13" t="s">
        <v>81</v>
      </c>
      <c r="AY126" s="13" t="s">
        <v>118</v>
      </c>
      <c r="BE126" s="177">
        <f t="shared" si="24"/>
        <v>0</v>
      </c>
      <c r="BF126" s="177">
        <f t="shared" si="25"/>
        <v>0</v>
      </c>
      <c r="BG126" s="177">
        <f t="shared" si="26"/>
        <v>0</v>
      </c>
      <c r="BH126" s="177">
        <f t="shared" si="27"/>
        <v>0</v>
      </c>
      <c r="BI126" s="177">
        <f t="shared" si="28"/>
        <v>0</v>
      </c>
      <c r="BJ126" s="13" t="s">
        <v>79</v>
      </c>
      <c r="BK126" s="177">
        <f t="shared" si="29"/>
        <v>0</v>
      </c>
      <c r="BL126" s="13" t="s">
        <v>135</v>
      </c>
      <c r="BM126" s="13" t="s">
        <v>207</v>
      </c>
    </row>
    <row r="127" spans="2:65" s="1" customFormat="1" ht="22.5" customHeight="1">
      <c r="B127" s="30"/>
      <c r="C127" s="166" t="s">
        <v>208</v>
      </c>
      <c r="D127" s="166" t="s">
        <v>122</v>
      </c>
      <c r="E127" s="167" t="s">
        <v>150</v>
      </c>
      <c r="F127" s="168" t="s">
        <v>151</v>
      </c>
      <c r="G127" s="169" t="s">
        <v>134</v>
      </c>
      <c r="H127" s="170">
        <v>1</v>
      </c>
      <c r="I127" s="171"/>
      <c r="J127" s="172">
        <f t="shared" si="20"/>
        <v>0</v>
      </c>
      <c r="K127" s="168" t="s">
        <v>18</v>
      </c>
      <c r="L127" s="34"/>
      <c r="M127" s="173" t="s">
        <v>18</v>
      </c>
      <c r="N127" s="174" t="s">
        <v>42</v>
      </c>
      <c r="O127" s="56"/>
      <c r="P127" s="175">
        <f t="shared" si="21"/>
        <v>0</v>
      </c>
      <c r="Q127" s="175">
        <v>0</v>
      </c>
      <c r="R127" s="175">
        <f t="shared" si="22"/>
        <v>0</v>
      </c>
      <c r="S127" s="175">
        <v>0</v>
      </c>
      <c r="T127" s="176">
        <f t="shared" si="23"/>
        <v>0</v>
      </c>
      <c r="AR127" s="13" t="s">
        <v>135</v>
      </c>
      <c r="AT127" s="13" t="s">
        <v>122</v>
      </c>
      <c r="AU127" s="13" t="s">
        <v>81</v>
      </c>
      <c r="AY127" s="13" t="s">
        <v>118</v>
      </c>
      <c r="BE127" s="177">
        <f t="shared" si="24"/>
        <v>0</v>
      </c>
      <c r="BF127" s="177">
        <f t="shared" si="25"/>
        <v>0</v>
      </c>
      <c r="BG127" s="177">
        <f t="shared" si="26"/>
        <v>0</v>
      </c>
      <c r="BH127" s="177">
        <f t="shared" si="27"/>
        <v>0</v>
      </c>
      <c r="BI127" s="177">
        <f t="shared" si="28"/>
        <v>0</v>
      </c>
      <c r="BJ127" s="13" t="s">
        <v>79</v>
      </c>
      <c r="BK127" s="177">
        <f t="shared" si="29"/>
        <v>0</v>
      </c>
      <c r="BL127" s="13" t="s">
        <v>135</v>
      </c>
      <c r="BM127" s="13" t="s">
        <v>209</v>
      </c>
    </row>
    <row r="128" spans="2:65" s="1" customFormat="1" ht="16.5" customHeight="1">
      <c r="B128" s="30"/>
      <c r="C128" s="166" t="s">
        <v>210</v>
      </c>
      <c r="D128" s="166" t="s">
        <v>122</v>
      </c>
      <c r="E128" s="167" t="s">
        <v>153</v>
      </c>
      <c r="F128" s="168" t="s">
        <v>154</v>
      </c>
      <c r="G128" s="169" t="s">
        <v>134</v>
      </c>
      <c r="H128" s="170">
        <v>4</v>
      </c>
      <c r="I128" s="171"/>
      <c r="J128" s="172">
        <f t="shared" si="20"/>
        <v>0</v>
      </c>
      <c r="K128" s="168" t="s">
        <v>18</v>
      </c>
      <c r="L128" s="34"/>
      <c r="M128" s="173" t="s">
        <v>18</v>
      </c>
      <c r="N128" s="174" t="s">
        <v>42</v>
      </c>
      <c r="O128" s="56"/>
      <c r="P128" s="175">
        <f t="shared" si="21"/>
        <v>0</v>
      </c>
      <c r="Q128" s="175">
        <v>0</v>
      </c>
      <c r="R128" s="175">
        <f t="shared" si="22"/>
        <v>0</v>
      </c>
      <c r="S128" s="175">
        <v>0</v>
      </c>
      <c r="T128" s="176">
        <f t="shared" si="23"/>
        <v>0</v>
      </c>
      <c r="AR128" s="13" t="s">
        <v>135</v>
      </c>
      <c r="AT128" s="13" t="s">
        <v>122</v>
      </c>
      <c r="AU128" s="13" t="s">
        <v>81</v>
      </c>
      <c r="AY128" s="13" t="s">
        <v>118</v>
      </c>
      <c r="BE128" s="177">
        <f t="shared" si="24"/>
        <v>0</v>
      </c>
      <c r="BF128" s="177">
        <f t="shared" si="25"/>
        <v>0</v>
      </c>
      <c r="BG128" s="177">
        <f t="shared" si="26"/>
        <v>0</v>
      </c>
      <c r="BH128" s="177">
        <f t="shared" si="27"/>
        <v>0</v>
      </c>
      <c r="BI128" s="177">
        <f t="shared" si="28"/>
        <v>0</v>
      </c>
      <c r="BJ128" s="13" t="s">
        <v>79</v>
      </c>
      <c r="BK128" s="177">
        <f t="shared" si="29"/>
        <v>0</v>
      </c>
      <c r="BL128" s="13" t="s">
        <v>135</v>
      </c>
      <c r="BM128" s="13" t="s">
        <v>211</v>
      </c>
    </row>
    <row r="129" spans="2:65" s="1" customFormat="1" ht="22.5" customHeight="1">
      <c r="B129" s="30"/>
      <c r="C129" s="166" t="s">
        <v>212</v>
      </c>
      <c r="D129" s="166" t="s">
        <v>122</v>
      </c>
      <c r="E129" s="167" t="s">
        <v>156</v>
      </c>
      <c r="F129" s="168" t="s">
        <v>157</v>
      </c>
      <c r="G129" s="169" t="s">
        <v>134</v>
      </c>
      <c r="H129" s="170">
        <v>2</v>
      </c>
      <c r="I129" s="171"/>
      <c r="J129" s="172">
        <f t="shared" si="20"/>
        <v>0</v>
      </c>
      <c r="K129" s="168" t="s">
        <v>18</v>
      </c>
      <c r="L129" s="34"/>
      <c r="M129" s="173" t="s">
        <v>18</v>
      </c>
      <c r="N129" s="174" t="s">
        <v>42</v>
      </c>
      <c r="O129" s="56"/>
      <c r="P129" s="175">
        <f t="shared" si="21"/>
        <v>0</v>
      </c>
      <c r="Q129" s="175">
        <v>0</v>
      </c>
      <c r="R129" s="175">
        <f t="shared" si="22"/>
        <v>0</v>
      </c>
      <c r="S129" s="175">
        <v>0</v>
      </c>
      <c r="T129" s="176">
        <f t="shared" si="23"/>
        <v>0</v>
      </c>
      <c r="AR129" s="13" t="s">
        <v>135</v>
      </c>
      <c r="AT129" s="13" t="s">
        <v>122</v>
      </c>
      <c r="AU129" s="13" t="s">
        <v>81</v>
      </c>
      <c r="AY129" s="13" t="s">
        <v>118</v>
      </c>
      <c r="BE129" s="177">
        <f t="shared" si="24"/>
        <v>0</v>
      </c>
      <c r="BF129" s="177">
        <f t="shared" si="25"/>
        <v>0</v>
      </c>
      <c r="BG129" s="177">
        <f t="shared" si="26"/>
        <v>0</v>
      </c>
      <c r="BH129" s="177">
        <f t="shared" si="27"/>
        <v>0</v>
      </c>
      <c r="BI129" s="177">
        <f t="shared" si="28"/>
        <v>0</v>
      </c>
      <c r="BJ129" s="13" t="s">
        <v>79</v>
      </c>
      <c r="BK129" s="177">
        <f t="shared" si="29"/>
        <v>0</v>
      </c>
      <c r="BL129" s="13" t="s">
        <v>135</v>
      </c>
      <c r="BM129" s="13" t="s">
        <v>213</v>
      </c>
    </row>
    <row r="130" spans="2:65" s="1" customFormat="1" ht="45" customHeight="1">
      <c r="B130" s="30"/>
      <c r="C130" s="166" t="s">
        <v>214</v>
      </c>
      <c r="D130" s="166" t="s">
        <v>122</v>
      </c>
      <c r="E130" s="167" t="s">
        <v>215</v>
      </c>
      <c r="F130" s="168" t="s">
        <v>161</v>
      </c>
      <c r="G130" s="169" t="s">
        <v>134</v>
      </c>
      <c r="H130" s="170">
        <v>1</v>
      </c>
      <c r="I130" s="171"/>
      <c r="J130" s="172">
        <f t="shared" si="20"/>
        <v>0</v>
      </c>
      <c r="K130" s="168" t="s">
        <v>18</v>
      </c>
      <c r="L130" s="34"/>
      <c r="M130" s="173" t="s">
        <v>18</v>
      </c>
      <c r="N130" s="174" t="s">
        <v>42</v>
      </c>
      <c r="O130" s="56"/>
      <c r="P130" s="175">
        <f t="shared" si="21"/>
        <v>0</v>
      </c>
      <c r="Q130" s="175">
        <v>0</v>
      </c>
      <c r="R130" s="175">
        <f t="shared" si="22"/>
        <v>0</v>
      </c>
      <c r="S130" s="175">
        <v>0</v>
      </c>
      <c r="T130" s="176">
        <f t="shared" si="23"/>
        <v>0</v>
      </c>
      <c r="AR130" s="13" t="s">
        <v>135</v>
      </c>
      <c r="AT130" s="13" t="s">
        <v>122</v>
      </c>
      <c r="AU130" s="13" t="s">
        <v>81</v>
      </c>
      <c r="AY130" s="13" t="s">
        <v>118</v>
      </c>
      <c r="BE130" s="177">
        <f t="shared" si="24"/>
        <v>0</v>
      </c>
      <c r="BF130" s="177">
        <f t="shared" si="25"/>
        <v>0</v>
      </c>
      <c r="BG130" s="177">
        <f t="shared" si="26"/>
        <v>0</v>
      </c>
      <c r="BH130" s="177">
        <f t="shared" si="27"/>
        <v>0</v>
      </c>
      <c r="BI130" s="177">
        <f t="shared" si="28"/>
        <v>0</v>
      </c>
      <c r="BJ130" s="13" t="s">
        <v>79</v>
      </c>
      <c r="BK130" s="177">
        <f t="shared" si="29"/>
        <v>0</v>
      </c>
      <c r="BL130" s="13" t="s">
        <v>135</v>
      </c>
      <c r="BM130" s="13" t="s">
        <v>216</v>
      </c>
    </row>
    <row r="131" spans="2:65" s="10" customFormat="1" ht="25.9" customHeight="1">
      <c r="B131" s="150"/>
      <c r="C131" s="151"/>
      <c r="D131" s="152" t="s">
        <v>70</v>
      </c>
      <c r="E131" s="153" t="s">
        <v>217</v>
      </c>
      <c r="F131" s="153" t="s">
        <v>218</v>
      </c>
      <c r="G131" s="151"/>
      <c r="H131" s="151"/>
      <c r="I131" s="154"/>
      <c r="J131" s="155">
        <f>BK131</f>
        <v>0</v>
      </c>
      <c r="K131" s="151"/>
      <c r="L131" s="156"/>
      <c r="M131" s="157"/>
      <c r="N131" s="158"/>
      <c r="O131" s="158"/>
      <c r="P131" s="159">
        <f>P132+P135+P137+P140</f>
        <v>0</v>
      </c>
      <c r="Q131" s="158"/>
      <c r="R131" s="159">
        <f>R132+R135+R137+R140</f>
        <v>0</v>
      </c>
      <c r="S131" s="158"/>
      <c r="T131" s="160">
        <f>T132+T135+T137+T140</f>
        <v>0</v>
      </c>
      <c r="AR131" s="161" t="s">
        <v>141</v>
      </c>
      <c r="AT131" s="162" t="s">
        <v>70</v>
      </c>
      <c r="AU131" s="162" t="s">
        <v>71</v>
      </c>
      <c r="AY131" s="161" t="s">
        <v>118</v>
      </c>
      <c r="BK131" s="163">
        <f>BK132+BK135+BK137+BK140</f>
        <v>0</v>
      </c>
    </row>
    <row r="132" spans="2:65" s="10" customFormat="1" ht="22.9" customHeight="1">
      <c r="B132" s="150"/>
      <c r="C132" s="151"/>
      <c r="D132" s="152" t="s">
        <v>70</v>
      </c>
      <c r="E132" s="164" t="s">
        <v>219</v>
      </c>
      <c r="F132" s="164" t="s">
        <v>220</v>
      </c>
      <c r="G132" s="151"/>
      <c r="H132" s="151"/>
      <c r="I132" s="154"/>
      <c r="J132" s="165">
        <f>BK132</f>
        <v>0</v>
      </c>
      <c r="K132" s="151"/>
      <c r="L132" s="156"/>
      <c r="M132" s="157"/>
      <c r="N132" s="158"/>
      <c r="O132" s="158"/>
      <c r="P132" s="159">
        <f>SUM(P133:P134)</f>
        <v>0</v>
      </c>
      <c r="Q132" s="158"/>
      <c r="R132" s="159">
        <f>SUM(R133:R134)</f>
        <v>0</v>
      </c>
      <c r="S132" s="158"/>
      <c r="T132" s="160">
        <f>SUM(T133:T134)</f>
        <v>0</v>
      </c>
      <c r="AR132" s="161" t="s">
        <v>141</v>
      </c>
      <c r="AT132" s="162" t="s">
        <v>70</v>
      </c>
      <c r="AU132" s="162" t="s">
        <v>79</v>
      </c>
      <c r="AY132" s="161" t="s">
        <v>118</v>
      </c>
      <c r="BK132" s="163">
        <f>SUM(BK133:BK134)</f>
        <v>0</v>
      </c>
    </row>
    <row r="133" spans="2:65" s="1" customFormat="1" ht="16.5" customHeight="1">
      <c r="B133" s="30"/>
      <c r="C133" s="166" t="s">
        <v>221</v>
      </c>
      <c r="D133" s="166" t="s">
        <v>122</v>
      </c>
      <c r="E133" s="167" t="s">
        <v>222</v>
      </c>
      <c r="F133" s="168" t="s">
        <v>223</v>
      </c>
      <c r="G133" s="169" t="s">
        <v>125</v>
      </c>
      <c r="H133" s="170">
        <v>1</v>
      </c>
      <c r="I133" s="171"/>
      <c r="J133" s="172">
        <f>ROUND(I133*H133,2)</f>
        <v>0</v>
      </c>
      <c r="K133" s="168" t="s">
        <v>18</v>
      </c>
      <c r="L133" s="34"/>
      <c r="M133" s="173" t="s">
        <v>18</v>
      </c>
      <c r="N133" s="174" t="s">
        <v>42</v>
      </c>
      <c r="O133" s="56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AR133" s="13" t="s">
        <v>224</v>
      </c>
      <c r="AT133" s="13" t="s">
        <v>122</v>
      </c>
      <c r="AU133" s="13" t="s">
        <v>81</v>
      </c>
      <c r="AY133" s="13" t="s">
        <v>118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3" t="s">
        <v>79</v>
      </c>
      <c r="BK133" s="177">
        <f>ROUND(I133*H133,2)</f>
        <v>0</v>
      </c>
      <c r="BL133" s="13" t="s">
        <v>224</v>
      </c>
      <c r="BM133" s="13" t="s">
        <v>225</v>
      </c>
    </row>
    <row r="134" spans="2:65" s="1" customFormat="1" ht="16.5" customHeight="1">
      <c r="B134" s="30"/>
      <c r="C134" s="166" t="s">
        <v>226</v>
      </c>
      <c r="D134" s="166" t="s">
        <v>122</v>
      </c>
      <c r="E134" s="167" t="s">
        <v>227</v>
      </c>
      <c r="F134" s="168" t="s">
        <v>228</v>
      </c>
      <c r="G134" s="169" t="s">
        <v>125</v>
      </c>
      <c r="H134" s="170">
        <v>1</v>
      </c>
      <c r="I134" s="171"/>
      <c r="J134" s="172">
        <f>ROUND(I134*H134,2)</f>
        <v>0</v>
      </c>
      <c r="K134" s="168" t="s">
        <v>18</v>
      </c>
      <c r="L134" s="34"/>
      <c r="M134" s="173" t="s">
        <v>18</v>
      </c>
      <c r="N134" s="174" t="s">
        <v>42</v>
      </c>
      <c r="O134" s="56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AR134" s="13" t="s">
        <v>224</v>
      </c>
      <c r="AT134" s="13" t="s">
        <v>122</v>
      </c>
      <c r="AU134" s="13" t="s">
        <v>81</v>
      </c>
      <c r="AY134" s="13" t="s">
        <v>118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3" t="s">
        <v>79</v>
      </c>
      <c r="BK134" s="177">
        <f>ROUND(I134*H134,2)</f>
        <v>0</v>
      </c>
      <c r="BL134" s="13" t="s">
        <v>224</v>
      </c>
      <c r="BM134" s="13" t="s">
        <v>229</v>
      </c>
    </row>
    <row r="135" spans="2:65" s="10" customFormat="1" ht="22.9" customHeight="1">
      <c r="B135" s="150"/>
      <c r="C135" s="151"/>
      <c r="D135" s="152" t="s">
        <v>70</v>
      </c>
      <c r="E135" s="164" t="s">
        <v>230</v>
      </c>
      <c r="F135" s="164" t="s">
        <v>231</v>
      </c>
      <c r="G135" s="151"/>
      <c r="H135" s="151"/>
      <c r="I135" s="154"/>
      <c r="J135" s="165">
        <f>BK135</f>
        <v>0</v>
      </c>
      <c r="K135" s="151"/>
      <c r="L135" s="156"/>
      <c r="M135" s="157"/>
      <c r="N135" s="158"/>
      <c r="O135" s="158"/>
      <c r="P135" s="159">
        <f>P136</f>
        <v>0</v>
      </c>
      <c r="Q135" s="158"/>
      <c r="R135" s="159">
        <f>R136</f>
        <v>0</v>
      </c>
      <c r="S135" s="158"/>
      <c r="T135" s="160">
        <f>T136</f>
        <v>0</v>
      </c>
      <c r="AR135" s="161" t="s">
        <v>141</v>
      </c>
      <c r="AT135" s="162" t="s">
        <v>70</v>
      </c>
      <c r="AU135" s="162" t="s">
        <v>79</v>
      </c>
      <c r="AY135" s="161" t="s">
        <v>118</v>
      </c>
      <c r="BK135" s="163">
        <f>BK136</f>
        <v>0</v>
      </c>
    </row>
    <row r="136" spans="2:65" s="1" customFormat="1" ht="16.5" customHeight="1">
      <c r="B136" s="30"/>
      <c r="C136" s="166" t="s">
        <v>232</v>
      </c>
      <c r="D136" s="166" t="s">
        <v>122</v>
      </c>
      <c r="E136" s="167" t="s">
        <v>233</v>
      </c>
      <c r="F136" s="168" t="s">
        <v>234</v>
      </c>
      <c r="G136" s="169" t="s">
        <v>125</v>
      </c>
      <c r="H136" s="170">
        <v>1</v>
      </c>
      <c r="I136" s="171"/>
      <c r="J136" s="172">
        <f>ROUND(I136*H136,2)</f>
        <v>0</v>
      </c>
      <c r="K136" s="168" t="s">
        <v>235</v>
      </c>
      <c r="L136" s="34"/>
      <c r="M136" s="173" t="s">
        <v>18</v>
      </c>
      <c r="N136" s="174" t="s">
        <v>42</v>
      </c>
      <c r="O136" s="5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3" t="s">
        <v>224</v>
      </c>
      <c r="AT136" s="13" t="s">
        <v>122</v>
      </c>
      <c r="AU136" s="13" t="s">
        <v>81</v>
      </c>
      <c r="AY136" s="13" t="s">
        <v>118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3" t="s">
        <v>79</v>
      </c>
      <c r="BK136" s="177">
        <f>ROUND(I136*H136,2)</f>
        <v>0</v>
      </c>
      <c r="BL136" s="13" t="s">
        <v>224</v>
      </c>
      <c r="BM136" s="13" t="s">
        <v>236</v>
      </c>
    </row>
    <row r="137" spans="2:65" s="10" customFormat="1" ht="22.9" customHeight="1">
      <c r="B137" s="150"/>
      <c r="C137" s="151"/>
      <c r="D137" s="152" t="s">
        <v>70</v>
      </c>
      <c r="E137" s="164" t="s">
        <v>237</v>
      </c>
      <c r="F137" s="164" t="s">
        <v>238</v>
      </c>
      <c r="G137" s="151"/>
      <c r="H137" s="151"/>
      <c r="I137" s="154"/>
      <c r="J137" s="165">
        <f>BK137</f>
        <v>0</v>
      </c>
      <c r="K137" s="151"/>
      <c r="L137" s="156"/>
      <c r="M137" s="157"/>
      <c r="N137" s="158"/>
      <c r="O137" s="158"/>
      <c r="P137" s="159">
        <f>SUM(P138:P139)</f>
        <v>0</v>
      </c>
      <c r="Q137" s="158"/>
      <c r="R137" s="159">
        <f>SUM(R138:R139)</f>
        <v>0</v>
      </c>
      <c r="S137" s="158"/>
      <c r="T137" s="160">
        <f>SUM(T138:T139)</f>
        <v>0</v>
      </c>
      <c r="AR137" s="161" t="s">
        <v>141</v>
      </c>
      <c r="AT137" s="162" t="s">
        <v>70</v>
      </c>
      <c r="AU137" s="162" t="s">
        <v>79</v>
      </c>
      <c r="AY137" s="161" t="s">
        <v>118</v>
      </c>
      <c r="BK137" s="163">
        <f>SUM(BK138:BK139)</f>
        <v>0</v>
      </c>
    </row>
    <row r="138" spans="2:65" s="1" customFormat="1" ht="16.5" customHeight="1">
      <c r="B138" s="30"/>
      <c r="C138" s="166" t="s">
        <v>239</v>
      </c>
      <c r="D138" s="166" t="s">
        <v>122</v>
      </c>
      <c r="E138" s="167" t="s">
        <v>240</v>
      </c>
      <c r="F138" s="168" t="s">
        <v>241</v>
      </c>
      <c r="G138" s="169" t="s">
        <v>125</v>
      </c>
      <c r="H138" s="170">
        <v>1</v>
      </c>
      <c r="I138" s="171"/>
      <c r="J138" s="172">
        <f>ROUND(I138*H138,2)</f>
        <v>0</v>
      </c>
      <c r="K138" s="168" t="s">
        <v>242</v>
      </c>
      <c r="L138" s="34"/>
      <c r="M138" s="173" t="s">
        <v>18</v>
      </c>
      <c r="N138" s="174" t="s">
        <v>42</v>
      </c>
      <c r="O138" s="56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AR138" s="13" t="s">
        <v>224</v>
      </c>
      <c r="AT138" s="13" t="s">
        <v>122</v>
      </c>
      <c r="AU138" s="13" t="s">
        <v>81</v>
      </c>
      <c r="AY138" s="13" t="s">
        <v>118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3" t="s">
        <v>79</v>
      </c>
      <c r="BK138" s="177">
        <f>ROUND(I138*H138,2)</f>
        <v>0</v>
      </c>
      <c r="BL138" s="13" t="s">
        <v>224</v>
      </c>
      <c r="BM138" s="13" t="s">
        <v>243</v>
      </c>
    </row>
    <row r="139" spans="2:65" s="1" customFormat="1" ht="16.5" customHeight="1">
      <c r="B139" s="30"/>
      <c r="C139" s="166" t="s">
        <v>244</v>
      </c>
      <c r="D139" s="166" t="s">
        <v>122</v>
      </c>
      <c r="E139" s="167" t="s">
        <v>245</v>
      </c>
      <c r="F139" s="168" t="s">
        <v>246</v>
      </c>
      <c r="G139" s="169" t="s">
        <v>125</v>
      </c>
      <c r="H139" s="170">
        <v>1</v>
      </c>
      <c r="I139" s="171"/>
      <c r="J139" s="172">
        <f>ROUND(I139*H139,2)</f>
        <v>0</v>
      </c>
      <c r="K139" s="168" t="s">
        <v>18</v>
      </c>
      <c r="L139" s="34"/>
      <c r="M139" s="173" t="s">
        <v>18</v>
      </c>
      <c r="N139" s="174" t="s">
        <v>42</v>
      </c>
      <c r="O139" s="56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AR139" s="13" t="s">
        <v>224</v>
      </c>
      <c r="AT139" s="13" t="s">
        <v>122</v>
      </c>
      <c r="AU139" s="13" t="s">
        <v>81</v>
      </c>
      <c r="AY139" s="13" t="s">
        <v>118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3" t="s">
        <v>79</v>
      </c>
      <c r="BK139" s="177">
        <f>ROUND(I139*H139,2)</f>
        <v>0</v>
      </c>
      <c r="BL139" s="13" t="s">
        <v>224</v>
      </c>
      <c r="BM139" s="13" t="s">
        <v>247</v>
      </c>
    </row>
    <row r="140" spans="2:65" s="10" customFormat="1" ht="22.9" customHeight="1">
      <c r="B140" s="150"/>
      <c r="C140" s="151"/>
      <c r="D140" s="152" t="s">
        <v>70</v>
      </c>
      <c r="E140" s="164" t="s">
        <v>248</v>
      </c>
      <c r="F140" s="164" t="s">
        <v>249</v>
      </c>
      <c r="G140" s="151"/>
      <c r="H140" s="151"/>
      <c r="I140" s="154"/>
      <c r="J140" s="165">
        <f>BK140</f>
        <v>0</v>
      </c>
      <c r="K140" s="151"/>
      <c r="L140" s="156"/>
      <c r="M140" s="157"/>
      <c r="N140" s="158"/>
      <c r="O140" s="158"/>
      <c r="P140" s="159">
        <f>P141</f>
        <v>0</v>
      </c>
      <c r="Q140" s="158"/>
      <c r="R140" s="159">
        <f>R141</f>
        <v>0</v>
      </c>
      <c r="S140" s="158"/>
      <c r="T140" s="160">
        <f>T141</f>
        <v>0</v>
      </c>
      <c r="AR140" s="161" t="s">
        <v>141</v>
      </c>
      <c r="AT140" s="162" t="s">
        <v>70</v>
      </c>
      <c r="AU140" s="162" t="s">
        <v>79</v>
      </c>
      <c r="AY140" s="161" t="s">
        <v>118</v>
      </c>
      <c r="BK140" s="163">
        <f>BK141</f>
        <v>0</v>
      </c>
    </row>
    <row r="141" spans="2:65" s="1" customFormat="1" ht="16.5" customHeight="1">
      <c r="B141" s="30"/>
      <c r="C141" s="166" t="s">
        <v>250</v>
      </c>
      <c r="D141" s="166" t="s">
        <v>122</v>
      </c>
      <c r="E141" s="167" t="s">
        <v>251</v>
      </c>
      <c r="F141" s="168" t="s">
        <v>252</v>
      </c>
      <c r="G141" s="169" t="s">
        <v>125</v>
      </c>
      <c r="H141" s="170">
        <v>1</v>
      </c>
      <c r="I141" s="171"/>
      <c r="J141" s="172">
        <f>ROUND(I141*H141,2)</f>
        <v>0</v>
      </c>
      <c r="K141" s="168" t="s">
        <v>242</v>
      </c>
      <c r="L141" s="34"/>
      <c r="M141" s="178" t="s">
        <v>18</v>
      </c>
      <c r="N141" s="179" t="s">
        <v>42</v>
      </c>
      <c r="O141" s="180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3" t="s">
        <v>224</v>
      </c>
      <c r="AT141" s="13" t="s">
        <v>122</v>
      </c>
      <c r="AU141" s="13" t="s">
        <v>81</v>
      </c>
      <c r="AY141" s="13" t="s">
        <v>118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3" t="s">
        <v>79</v>
      </c>
      <c r="BK141" s="177">
        <f>ROUND(I141*H141,2)</f>
        <v>0</v>
      </c>
      <c r="BL141" s="13" t="s">
        <v>224</v>
      </c>
      <c r="BM141" s="13" t="s">
        <v>253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117"/>
      <c r="J142" s="43"/>
      <c r="K142" s="43"/>
      <c r="L142" s="34"/>
    </row>
  </sheetData>
  <sheetProtection formatColumns="0" formatRows="0" autoFilter="0"/>
  <autoFilter ref="C89:K14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ht="37.5" customHeight="1"/>
    <row r="2" spans="2:1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1" customFormat="1" ht="45" customHeight="1">
      <c r="B3" s="187"/>
      <c r="C3" s="313" t="s">
        <v>254</v>
      </c>
      <c r="D3" s="313"/>
      <c r="E3" s="313"/>
      <c r="F3" s="313"/>
      <c r="G3" s="313"/>
      <c r="H3" s="313"/>
      <c r="I3" s="313"/>
      <c r="J3" s="313"/>
      <c r="K3" s="188"/>
    </row>
    <row r="4" spans="2:11" ht="25.5" customHeight="1">
      <c r="B4" s="189"/>
      <c r="C4" s="312" t="s">
        <v>255</v>
      </c>
      <c r="D4" s="312"/>
      <c r="E4" s="312"/>
      <c r="F4" s="312"/>
      <c r="G4" s="312"/>
      <c r="H4" s="312"/>
      <c r="I4" s="312"/>
      <c r="J4" s="312"/>
      <c r="K4" s="190"/>
    </row>
    <row r="5" spans="2:1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ht="15" customHeight="1">
      <c r="B6" s="189"/>
      <c r="C6" s="309" t="s">
        <v>256</v>
      </c>
      <c r="D6" s="309"/>
      <c r="E6" s="309"/>
      <c r="F6" s="309"/>
      <c r="G6" s="309"/>
      <c r="H6" s="309"/>
      <c r="I6" s="309"/>
      <c r="J6" s="309"/>
      <c r="K6" s="190"/>
    </row>
    <row r="7" spans="2:11" ht="15" customHeight="1">
      <c r="B7" s="193"/>
      <c r="C7" s="309" t="s">
        <v>257</v>
      </c>
      <c r="D7" s="309"/>
      <c r="E7" s="309"/>
      <c r="F7" s="309"/>
      <c r="G7" s="309"/>
      <c r="H7" s="309"/>
      <c r="I7" s="309"/>
      <c r="J7" s="309"/>
      <c r="K7" s="190"/>
    </row>
    <row r="8" spans="2:1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ht="15" customHeight="1">
      <c r="B9" s="193"/>
      <c r="C9" s="309" t="s">
        <v>258</v>
      </c>
      <c r="D9" s="309"/>
      <c r="E9" s="309"/>
      <c r="F9" s="309"/>
      <c r="G9" s="309"/>
      <c r="H9" s="309"/>
      <c r="I9" s="309"/>
      <c r="J9" s="309"/>
      <c r="K9" s="190"/>
    </row>
    <row r="10" spans="2:11" ht="15" customHeight="1">
      <c r="B10" s="193"/>
      <c r="C10" s="192"/>
      <c r="D10" s="309" t="s">
        <v>259</v>
      </c>
      <c r="E10" s="309"/>
      <c r="F10" s="309"/>
      <c r="G10" s="309"/>
      <c r="H10" s="309"/>
      <c r="I10" s="309"/>
      <c r="J10" s="309"/>
      <c r="K10" s="190"/>
    </row>
    <row r="11" spans="2:11" ht="15" customHeight="1">
      <c r="B11" s="193"/>
      <c r="C11" s="194"/>
      <c r="D11" s="309" t="s">
        <v>260</v>
      </c>
      <c r="E11" s="309"/>
      <c r="F11" s="309"/>
      <c r="G11" s="309"/>
      <c r="H11" s="309"/>
      <c r="I11" s="309"/>
      <c r="J11" s="309"/>
      <c r="K11" s="190"/>
    </row>
    <row r="12" spans="2:1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ht="15" customHeight="1">
      <c r="B13" s="193"/>
      <c r="C13" s="194"/>
      <c r="D13" s="195" t="s">
        <v>261</v>
      </c>
      <c r="E13" s="192"/>
      <c r="F13" s="192"/>
      <c r="G13" s="192"/>
      <c r="H13" s="192"/>
      <c r="I13" s="192"/>
      <c r="J13" s="192"/>
      <c r="K13" s="190"/>
    </row>
    <row r="14" spans="2:1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ht="15" customHeight="1">
      <c r="B15" s="193"/>
      <c r="C15" s="194"/>
      <c r="D15" s="309" t="s">
        <v>262</v>
      </c>
      <c r="E15" s="309"/>
      <c r="F15" s="309"/>
      <c r="G15" s="309"/>
      <c r="H15" s="309"/>
      <c r="I15" s="309"/>
      <c r="J15" s="309"/>
      <c r="K15" s="190"/>
    </row>
    <row r="16" spans="2:11" ht="15" customHeight="1">
      <c r="B16" s="193"/>
      <c r="C16" s="194"/>
      <c r="D16" s="309" t="s">
        <v>263</v>
      </c>
      <c r="E16" s="309"/>
      <c r="F16" s="309"/>
      <c r="G16" s="309"/>
      <c r="H16" s="309"/>
      <c r="I16" s="309"/>
      <c r="J16" s="309"/>
      <c r="K16" s="190"/>
    </row>
    <row r="17" spans="2:11" ht="15" customHeight="1">
      <c r="B17" s="193"/>
      <c r="C17" s="194"/>
      <c r="D17" s="309" t="s">
        <v>264</v>
      </c>
      <c r="E17" s="309"/>
      <c r="F17" s="309"/>
      <c r="G17" s="309"/>
      <c r="H17" s="309"/>
      <c r="I17" s="309"/>
      <c r="J17" s="309"/>
      <c r="K17" s="190"/>
    </row>
    <row r="18" spans="2:11" ht="15" customHeight="1">
      <c r="B18" s="193"/>
      <c r="C18" s="194"/>
      <c r="D18" s="194"/>
      <c r="E18" s="196" t="s">
        <v>78</v>
      </c>
      <c r="F18" s="309" t="s">
        <v>265</v>
      </c>
      <c r="G18" s="309"/>
      <c r="H18" s="309"/>
      <c r="I18" s="309"/>
      <c r="J18" s="309"/>
      <c r="K18" s="190"/>
    </row>
    <row r="19" spans="2:11" ht="15" customHeight="1">
      <c r="B19" s="193"/>
      <c r="C19" s="194"/>
      <c r="D19" s="194"/>
      <c r="E19" s="196" t="s">
        <v>266</v>
      </c>
      <c r="F19" s="309" t="s">
        <v>267</v>
      </c>
      <c r="G19" s="309"/>
      <c r="H19" s="309"/>
      <c r="I19" s="309"/>
      <c r="J19" s="309"/>
      <c r="K19" s="190"/>
    </row>
    <row r="20" spans="2:11" ht="15" customHeight="1">
      <c r="B20" s="193"/>
      <c r="C20" s="194"/>
      <c r="D20" s="194"/>
      <c r="E20" s="196" t="s">
        <v>268</v>
      </c>
      <c r="F20" s="309" t="s">
        <v>269</v>
      </c>
      <c r="G20" s="309"/>
      <c r="H20" s="309"/>
      <c r="I20" s="309"/>
      <c r="J20" s="309"/>
      <c r="K20" s="190"/>
    </row>
    <row r="21" spans="2:11" ht="15" customHeight="1">
      <c r="B21" s="193"/>
      <c r="C21" s="194"/>
      <c r="D21" s="194"/>
      <c r="E21" s="196" t="s">
        <v>270</v>
      </c>
      <c r="F21" s="309" t="s">
        <v>271</v>
      </c>
      <c r="G21" s="309"/>
      <c r="H21" s="309"/>
      <c r="I21" s="309"/>
      <c r="J21" s="309"/>
      <c r="K21" s="190"/>
    </row>
    <row r="22" spans="2:11" ht="15" customHeight="1">
      <c r="B22" s="193"/>
      <c r="C22" s="194"/>
      <c r="D22" s="194"/>
      <c r="E22" s="196" t="s">
        <v>128</v>
      </c>
      <c r="F22" s="309" t="s">
        <v>129</v>
      </c>
      <c r="G22" s="309"/>
      <c r="H22" s="309"/>
      <c r="I22" s="309"/>
      <c r="J22" s="309"/>
      <c r="K22" s="190"/>
    </row>
    <row r="23" spans="2:11" ht="15" customHeight="1">
      <c r="B23" s="193"/>
      <c r="C23" s="194"/>
      <c r="D23" s="194"/>
      <c r="E23" s="196" t="s">
        <v>272</v>
      </c>
      <c r="F23" s="309" t="s">
        <v>273</v>
      </c>
      <c r="G23" s="309"/>
      <c r="H23" s="309"/>
      <c r="I23" s="309"/>
      <c r="J23" s="309"/>
      <c r="K23" s="190"/>
    </row>
    <row r="24" spans="2:1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ht="15" customHeight="1">
      <c r="B25" s="193"/>
      <c r="C25" s="309" t="s">
        <v>274</v>
      </c>
      <c r="D25" s="309"/>
      <c r="E25" s="309"/>
      <c r="F25" s="309"/>
      <c r="G25" s="309"/>
      <c r="H25" s="309"/>
      <c r="I25" s="309"/>
      <c r="J25" s="309"/>
      <c r="K25" s="190"/>
    </row>
    <row r="26" spans="2:11" ht="15" customHeight="1">
      <c r="B26" s="193"/>
      <c r="C26" s="309" t="s">
        <v>275</v>
      </c>
      <c r="D26" s="309"/>
      <c r="E26" s="309"/>
      <c r="F26" s="309"/>
      <c r="G26" s="309"/>
      <c r="H26" s="309"/>
      <c r="I26" s="309"/>
      <c r="J26" s="309"/>
      <c r="K26" s="190"/>
    </row>
    <row r="27" spans="2:11" ht="15" customHeight="1">
      <c r="B27" s="193"/>
      <c r="C27" s="192"/>
      <c r="D27" s="309" t="s">
        <v>276</v>
      </c>
      <c r="E27" s="309"/>
      <c r="F27" s="309"/>
      <c r="G27" s="309"/>
      <c r="H27" s="309"/>
      <c r="I27" s="309"/>
      <c r="J27" s="309"/>
      <c r="K27" s="190"/>
    </row>
    <row r="28" spans="2:11" ht="15" customHeight="1">
      <c r="B28" s="193"/>
      <c r="C28" s="194"/>
      <c r="D28" s="309" t="s">
        <v>277</v>
      </c>
      <c r="E28" s="309"/>
      <c r="F28" s="309"/>
      <c r="G28" s="309"/>
      <c r="H28" s="309"/>
      <c r="I28" s="309"/>
      <c r="J28" s="309"/>
      <c r="K28" s="190"/>
    </row>
    <row r="29" spans="2:1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ht="15" customHeight="1">
      <c r="B30" s="193"/>
      <c r="C30" s="194"/>
      <c r="D30" s="309" t="s">
        <v>278</v>
      </c>
      <c r="E30" s="309"/>
      <c r="F30" s="309"/>
      <c r="G30" s="309"/>
      <c r="H30" s="309"/>
      <c r="I30" s="309"/>
      <c r="J30" s="309"/>
      <c r="K30" s="190"/>
    </row>
    <row r="31" spans="2:11" ht="15" customHeight="1">
      <c r="B31" s="193"/>
      <c r="C31" s="194"/>
      <c r="D31" s="309" t="s">
        <v>279</v>
      </c>
      <c r="E31" s="309"/>
      <c r="F31" s="309"/>
      <c r="G31" s="309"/>
      <c r="H31" s="309"/>
      <c r="I31" s="309"/>
      <c r="J31" s="309"/>
      <c r="K31" s="190"/>
    </row>
    <row r="32" spans="2:1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ht="15" customHeight="1">
      <c r="B33" s="193"/>
      <c r="C33" s="194"/>
      <c r="D33" s="309" t="s">
        <v>280</v>
      </c>
      <c r="E33" s="309"/>
      <c r="F33" s="309"/>
      <c r="G33" s="309"/>
      <c r="H33" s="309"/>
      <c r="I33" s="309"/>
      <c r="J33" s="309"/>
      <c r="K33" s="190"/>
    </row>
    <row r="34" spans="2:11" ht="15" customHeight="1">
      <c r="B34" s="193"/>
      <c r="C34" s="194"/>
      <c r="D34" s="309" t="s">
        <v>281</v>
      </c>
      <c r="E34" s="309"/>
      <c r="F34" s="309"/>
      <c r="G34" s="309"/>
      <c r="H34" s="309"/>
      <c r="I34" s="309"/>
      <c r="J34" s="309"/>
      <c r="K34" s="190"/>
    </row>
    <row r="35" spans="2:11" ht="15" customHeight="1">
      <c r="B35" s="193"/>
      <c r="C35" s="194"/>
      <c r="D35" s="309" t="s">
        <v>282</v>
      </c>
      <c r="E35" s="309"/>
      <c r="F35" s="309"/>
      <c r="G35" s="309"/>
      <c r="H35" s="309"/>
      <c r="I35" s="309"/>
      <c r="J35" s="309"/>
      <c r="K35" s="190"/>
    </row>
    <row r="36" spans="2:11" ht="15" customHeight="1">
      <c r="B36" s="193"/>
      <c r="C36" s="194"/>
      <c r="D36" s="192"/>
      <c r="E36" s="195" t="s">
        <v>104</v>
      </c>
      <c r="F36" s="192"/>
      <c r="G36" s="309" t="s">
        <v>283</v>
      </c>
      <c r="H36" s="309"/>
      <c r="I36" s="309"/>
      <c r="J36" s="309"/>
      <c r="K36" s="190"/>
    </row>
    <row r="37" spans="2:11" ht="30.75" customHeight="1">
      <c r="B37" s="193"/>
      <c r="C37" s="194"/>
      <c r="D37" s="192"/>
      <c r="E37" s="195" t="s">
        <v>284</v>
      </c>
      <c r="F37" s="192"/>
      <c r="G37" s="309" t="s">
        <v>285</v>
      </c>
      <c r="H37" s="309"/>
      <c r="I37" s="309"/>
      <c r="J37" s="309"/>
      <c r="K37" s="190"/>
    </row>
    <row r="38" spans="2:11" ht="15" customHeight="1">
      <c r="B38" s="193"/>
      <c r="C38" s="194"/>
      <c r="D38" s="192"/>
      <c r="E38" s="195" t="s">
        <v>52</v>
      </c>
      <c r="F38" s="192"/>
      <c r="G38" s="309" t="s">
        <v>286</v>
      </c>
      <c r="H38" s="309"/>
      <c r="I38" s="309"/>
      <c r="J38" s="309"/>
      <c r="K38" s="190"/>
    </row>
    <row r="39" spans="2:11" ht="15" customHeight="1">
      <c r="B39" s="193"/>
      <c r="C39" s="194"/>
      <c r="D39" s="192"/>
      <c r="E39" s="195" t="s">
        <v>53</v>
      </c>
      <c r="F39" s="192"/>
      <c r="G39" s="309" t="s">
        <v>287</v>
      </c>
      <c r="H39" s="309"/>
      <c r="I39" s="309"/>
      <c r="J39" s="309"/>
      <c r="K39" s="190"/>
    </row>
    <row r="40" spans="2:11" ht="15" customHeight="1">
      <c r="B40" s="193"/>
      <c r="C40" s="194"/>
      <c r="D40" s="192"/>
      <c r="E40" s="195" t="s">
        <v>105</v>
      </c>
      <c r="F40" s="192"/>
      <c r="G40" s="309" t="s">
        <v>288</v>
      </c>
      <c r="H40" s="309"/>
      <c r="I40" s="309"/>
      <c r="J40" s="309"/>
      <c r="K40" s="190"/>
    </row>
    <row r="41" spans="2:11" ht="15" customHeight="1">
      <c r="B41" s="193"/>
      <c r="C41" s="194"/>
      <c r="D41" s="192"/>
      <c r="E41" s="195" t="s">
        <v>106</v>
      </c>
      <c r="F41" s="192"/>
      <c r="G41" s="309" t="s">
        <v>289</v>
      </c>
      <c r="H41" s="309"/>
      <c r="I41" s="309"/>
      <c r="J41" s="309"/>
      <c r="K41" s="190"/>
    </row>
    <row r="42" spans="2:11" ht="15" customHeight="1">
      <c r="B42" s="193"/>
      <c r="C42" s="194"/>
      <c r="D42" s="192"/>
      <c r="E42" s="195" t="s">
        <v>290</v>
      </c>
      <c r="F42" s="192"/>
      <c r="G42" s="309" t="s">
        <v>291</v>
      </c>
      <c r="H42" s="309"/>
      <c r="I42" s="309"/>
      <c r="J42" s="309"/>
      <c r="K42" s="190"/>
    </row>
    <row r="43" spans="2:11" ht="15" customHeight="1">
      <c r="B43" s="193"/>
      <c r="C43" s="194"/>
      <c r="D43" s="192"/>
      <c r="E43" s="195"/>
      <c r="F43" s="192"/>
      <c r="G43" s="309" t="s">
        <v>292</v>
      </c>
      <c r="H43" s="309"/>
      <c r="I43" s="309"/>
      <c r="J43" s="309"/>
      <c r="K43" s="190"/>
    </row>
    <row r="44" spans="2:11" ht="15" customHeight="1">
      <c r="B44" s="193"/>
      <c r="C44" s="194"/>
      <c r="D44" s="192"/>
      <c r="E44" s="195" t="s">
        <v>293</v>
      </c>
      <c r="F44" s="192"/>
      <c r="G44" s="309" t="s">
        <v>294</v>
      </c>
      <c r="H44" s="309"/>
      <c r="I44" s="309"/>
      <c r="J44" s="309"/>
      <c r="K44" s="190"/>
    </row>
    <row r="45" spans="2:11" ht="15" customHeight="1">
      <c r="B45" s="193"/>
      <c r="C45" s="194"/>
      <c r="D45" s="192"/>
      <c r="E45" s="195" t="s">
        <v>108</v>
      </c>
      <c r="F45" s="192"/>
      <c r="G45" s="309" t="s">
        <v>295</v>
      </c>
      <c r="H45" s="309"/>
      <c r="I45" s="309"/>
      <c r="J45" s="309"/>
      <c r="K45" s="190"/>
    </row>
    <row r="46" spans="2:1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ht="15" customHeight="1">
      <c r="B47" s="193"/>
      <c r="C47" s="194"/>
      <c r="D47" s="309" t="s">
        <v>296</v>
      </c>
      <c r="E47" s="309"/>
      <c r="F47" s="309"/>
      <c r="G47" s="309"/>
      <c r="H47" s="309"/>
      <c r="I47" s="309"/>
      <c r="J47" s="309"/>
      <c r="K47" s="190"/>
    </row>
    <row r="48" spans="2:11" ht="15" customHeight="1">
      <c r="B48" s="193"/>
      <c r="C48" s="194"/>
      <c r="D48" s="194"/>
      <c r="E48" s="309" t="s">
        <v>297</v>
      </c>
      <c r="F48" s="309"/>
      <c r="G48" s="309"/>
      <c r="H48" s="309"/>
      <c r="I48" s="309"/>
      <c r="J48" s="309"/>
      <c r="K48" s="190"/>
    </row>
    <row r="49" spans="2:11" ht="15" customHeight="1">
      <c r="B49" s="193"/>
      <c r="C49" s="194"/>
      <c r="D49" s="194"/>
      <c r="E49" s="309" t="s">
        <v>298</v>
      </c>
      <c r="F49" s="309"/>
      <c r="G49" s="309"/>
      <c r="H49" s="309"/>
      <c r="I49" s="309"/>
      <c r="J49" s="309"/>
      <c r="K49" s="190"/>
    </row>
    <row r="50" spans="2:11" ht="15" customHeight="1">
      <c r="B50" s="193"/>
      <c r="C50" s="194"/>
      <c r="D50" s="194"/>
      <c r="E50" s="309" t="s">
        <v>299</v>
      </c>
      <c r="F50" s="309"/>
      <c r="G50" s="309"/>
      <c r="H50" s="309"/>
      <c r="I50" s="309"/>
      <c r="J50" s="309"/>
      <c r="K50" s="190"/>
    </row>
    <row r="51" spans="2:11" ht="15" customHeight="1">
      <c r="B51" s="193"/>
      <c r="C51" s="194"/>
      <c r="D51" s="309" t="s">
        <v>300</v>
      </c>
      <c r="E51" s="309"/>
      <c r="F51" s="309"/>
      <c r="G51" s="309"/>
      <c r="H51" s="309"/>
      <c r="I51" s="309"/>
      <c r="J51" s="309"/>
      <c r="K51" s="190"/>
    </row>
    <row r="52" spans="2:11" ht="25.5" customHeight="1">
      <c r="B52" s="189"/>
      <c r="C52" s="312" t="s">
        <v>301</v>
      </c>
      <c r="D52" s="312"/>
      <c r="E52" s="312"/>
      <c r="F52" s="312"/>
      <c r="G52" s="312"/>
      <c r="H52" s="312"/>
      <c r="I52" s="312"/>
      <c r="J52" s="312"/>
      <c r="K52" s="190"/>
    </row>
    <row r="53" spans="2:1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ht="15" customHeight="1">
      <c r="B54" s="189"/>
      <c r="C54" s="309" t="s">
        <v>302</v>
      </c>
      <c r="D54" s="309"/>
      <c r="E54" s="309"/>
      <c r="F54" s="309"/>
      <c r="G54" s="309"/>
      <c r="H54" s="309"/>
      <c r="I54" s="309"/>
      <c r="J54" s="309"/>
      <c r="K54" s="190"/>
    </row>
    <row r="55" spans="2:11" ht="15" customHeight="1">
      <c r="B55" s="189"/>
      <c r="C55" s="309" t="s">
        <v>303</v>
      </c>
      <c r="D55" s="309"/>
      <c r="E55" s="309"/>
      <c r="F55" s="309"/>
      <c r="G55" s="309"/>
      <c r="H55" s="309"/>
      <c r="I55" s="309"/>
      <c r="J55" s="309"/>
      <c r="K55" s="190"/>
    </row>
    <row r="56" spans="2:1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ht="15" customHeight="1">
      <c r="B57" s="189"/>
      <c r="C57" s="309" t="s">
        <v>304</v>
      </c>
      <c r="D57" s="309"/>
      <c r="E57" s="309"/>
      <c r="F57" s="309"/>
      <c r="G57" s="309"/>
      <c r="H57" s="309"/>
      <c r="I57" s="309"/>
      <c r="J57" s="309"/>
      <c r="K57" s="190"/>
    </row>
    <row r="58" spans="2:11" ht="15" customHeight="1">
      <c r="B58" s="189"/>
      <c r="C58" s="194"/>
      <c r="D58" s="309" t="s">
        <v>305</v>
      </c>
      <c r="E58" s="309"/>
      <c r="F58" s="309"/>
      <c r="G58" s="309"/>
      <c r="H58" s="309"/>
      <c r="I58" s="309"/>
      <c r="J58" s="309"/>
      <c r="K58" s="190"/>
    </row>
    <row r="59" spans="2:11" ht="15" customHeight="1">
      <c r="B59" s="189"/>
      <c r="C59" s="194"/>
      <c r="D59" s="309" t="s">
        <v>306</v>
      </c>
      <c r="E59" s="309"/>
      <c r="F59" s="309"/>
      <c r="G59" s="309"/>
      <c r="H59" s="309"/>
      <c r="I59" s="309"/>
      <c r="J59" s="309"/>
      <c r="K59" s="190"/>
    </row>
    <row r="60" spans="2:11" ht="15" customHeight="1">
      <c r="B60" s="189"/>
      <c r="C60" s="194"/>
      <c r="D60" s="309" t="s">
        <v>307</v>
      </c>
      <c r="E60" s="309"/>
      <c r="F60" s="309"/>
      <c r="G60" s="309"/>
      <c r="H60" s="309"/>
      <c r="I60" s="309"/>
      <c r="J60" s="309"/>
      <c r="K60" s="190"/>
    </row>
    <row r="61" spans="2:11" ht="15" customHeight="1">
      <c r="B61" s="189"/>
      <c r="C61" s="194"/>
      <c r="D61" s="309" t="s">
        <v>308</v>
      </c>
      <c r="E61" s="309"/>
      <c r="F61" s="309"/>
      <c r="G61" s="309"/>
      <c r="H61" s="309"/>
      <c r="I61" s="309"/>
      <c r="J61" s="309"/>
      <c r="K61" s="190"/>
    </row>
    <row r="62" spans="2:11" ht="15" customHeight="1">
      <c r="B62" s="189"/>
      <c r="C62" s="194"/>
      <c r="D62" s="311" t="s">
        <v>309</v>
      </c>
      <c r="E62" s="311"/>
      <c r="F62" s="311"/>
      <c r="G62" s="311"/>
      <c r="H62" s="311"/>
      <c r="I62" s="311"/>
      <c r="J62" s="311"/>
      <c r="K62" s="190"/>
    </row>
    <row r="63" spans="2:11" ht="15" customHeight="1">
      <c r="B63" s="189"/>
      <c r="C63" s="194"/>
      <c r="D63" s="309" t="s">
        <v>310</v>
      </c>
      <c r="E63" s="309"/>
      <c r="F63" s="309"/>
      <c r="G63" s="309"/>
      <c r="H63" s="309"/>
      <c r="I63" s="309"/>
      <c r="J63" s="309"/>
      <c r="K63" s="190"/>
    </row>
    <row r="64" spans="2:1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ht="15" customHeight="1">
      <c r="B65" s="189"/>
      <c r="C65" s="194"/>
      <c r="D65" s="309" t="s">
        <v>311</v>
      </c>
      <c r="E65" s="309"/>
      <c r="F65" s="309"/>
      <c r="G65" s="309"/>
      <c r="H65" s="309"/>
      <c r="I65" s="309"/>
      <c r="J65" s="309"/>
      <c r="K65" s="190"/>
    </row>
    <row r="66" spans="2:11" ht="15" customHeight="1">
      <c r="B66" s="189"/>
      <c r="C66" s="194"/>
      <c r="D66" s="311" t="s">
        <v>312</v>
      </c>
      <c r="E66" s="311"/>
      <c r="F66" s="311"/>
      <c r="G66" s="311"/>
      <c r="H66" s="311"/>
      <c r="I66" s="311"/>
      <c r="J66" s="311"/>
      <c r="K66" s="190"/>
    </row>
    <row r="67" spans="2:11" ht="15" customHeight="1">
      <c r="B67" s="189"/>
      <c r="C67" s="194"/>
      <c r="D67" s="309" t="s">
        <v>313</v>
      </c>
      <c r="E67" s="309"/>
      <c r="F67" s="309"/>
      <c r="G67" s="309"/>
      <c r="H67" s="309"/>
      <c r="I67" s="309"/>
      <c r="J67" s="309"/>
      <c r="K67" s="190"/>
    </row>
    <row r="68" spans="2:11" ht="15" customHeight="1">
      <c r="B68" s="189"/>
      <c r="C68" s="194"/>
      <c r="D68" s="309" t="s">
        <v>314</v>
      </c>
      <c r="E68" s="309"/>
      <c r="F68" s="309"/>
      <c r="G68" s="309"/>
      <c r="H68" s="309"/>
      <c r="I68" s="309"/>
      <c r="J68" s="309"/>
      <c r="K68" s="190"/>
    </row>
    <row r="69" spans="2:11" ht="15" customHeight="1">
      <c r="B69" s="189"/>
      <c r="C69" s="194"/>
      <c r="D69" s="309" t="s">
        <v>315</v>
      </c>
      <c r="E69" s="309"/>
      <c r="F69" s="309"/>
      <c r="G69" s="309"/>
      <c r="H69" s="309"/>
      <c r="I69" s="309"/>
      <c r="J69" s="309"/>
      <c r="K69" s="190"/>
    </row>
    <row r="70" spans="2:11" ht="15" customHeight="1">
      <c r="B70" s="189"/>
      <c r="C70" s="194"/>
      <c r="D70" s="309" t="s">
        <v>316</v>
      </c>
      <c r="E70" s="309"/>
      <c r="F70" s="309"/>
      <c r="G70" s="309"/>
      <c r="H70" s="309"/>
      <c r="I70" s="309"/>
      <c r="J70" s="309"/>
      <c r="K70" s="190"/>
    </row>
    <row r="71" spans="2:1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ht="45" customHeight="1">
      <c r="B75" s="206"/>
      <c r="C75" s="310" t="s">
        <v>317</v>
      </c>
      <c r="D75" s="310"/>
      <c r="E75" s="310"/>
      <c r="F75" s="310"/>
      <c r="G75" s="310"/>
      <c r="H75" s="310"/>
      <c r="I75" s="310"/>
      <c r="J75" s="310"/>
      <c r="K75" s="207"/>
    </row>
    <row r="76" spans="2:11" ht="17.25" customHeight="1">
      <c r="B76" s="206"/>
      <c r="C76" s="208" t="s">
        <v>318</v>
      </c>
      <c r="D76" s="208"/>
      <c r="E76" s="208"/>
      <c r="F76" s="208" t="s">
        <v>319</v>
      </c>
      <c r="G76" s="209"/>
      <c r="H76" s="208" t="s">
        <v>53</v>
      </c>
      <c r="I76" s="208" t="s">
        <v>56</v>
      </c>
      <c r="J76" s="208" t="s">
        <v>320</v>
      </c>
      <c r="K76" s="207"/>
    </row>
    <row r="77" spans="2:11" ht="17.25" customHeight="1">
      <c r="B77" s="206"/>
      <c r="C77" s="210" t="s">
        <v>321</v>
      </c>
      <c r="D77" s="210"/>
      <c r="E77" s="210"/>
      <c r="F77" s="211" t="s">
        <v>322</v>
      </c>
      <c r="G77" s="212"/>
      <c r="H77" s="210"/>
      <c r="I77" s="210"/>
      <c r="J77" s="210" t="s">
        <v>323</v>
      </c>
      <c r="K77" s="207"/>
    </row>
    <row r="78" spans="2:1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ht="15" customHeight="1">
      <c r="B79" s="206"/>
      <c r="C79" s="195" t="s">
        <v>52</v>
      </c>
      <c r="D79" s="213"/>
      <c r="E79" s="213"/>
      <c r="F79" s="215" t="s">
        <v>324</v>
      </c>
      <c r="G79" s="214"/>
      <c r="H79" s="195" t="s">
        <v>325</v>
      </c>
      <c r="I79" s="195" t="s">
        <v>326</v>
      </c>
      <c r="J79" s="195">
        <v>20</v>
      </c>
      <c r="K79" s="207"/>
    </row>
    <row r="80" spans="2:11" ht="15" customHeight="1">
      <c r="B80" s="206"/>
      <c r="C80" s="195" t="s">
        <v>327</v>
      </c>
      <c r="D80" s="195"/>
      <c r="E80" s="195"/>
      <c r="F80" s="215" t="s">
        <v>324</v>
      </c>
      <c r="G80" s="214"/>
      <c r="H80" s="195" t="s">
        <v>328</v>
      </c>
      <c r="I80" s="195" t="s">
        <v>326</v>
      </c>
      <c r="J80" s="195">
        <v>120</v>
      </c>
      <c r="K80" s="207"/>
    </row>
    <row r="81" spans="2:11" ht="15" customHeight="1">
      <c r="B81" s="216"/>
      <c r="C81" s="195" t="s">
        <v>329</v>
      </c>
      <c r="D81" s="195"/>
      <c r="E81" s="195"/>
      <c r="F81" s="215" t="s">
        <v>330</v>
      </c>
      <c r="G81" s="214"/>
      <c r="H81" s="195" t="s">
        <v>331</v>
      </c>
      <c r="I81" s="195" t="s">
        <v>326</v>
      </c>
      <c r="J81" s="195">
        <v>50</v>
      </c>
      <c r="K81" s="207"/>
    </row>
    <row r="82" spans="2:11" ht="15" customHeight="1">
      <c r="B82" s="216"/>
      <c r="C82" s="195" t="s">
        <v>332</v>
      </c>
      <c r="D82" s="195"/>
      <c r="E82" s="195"/>
      <c r="F82" s="215" t="s">
        <v>324</v>
      </c>
      <c r="G82" s="214"/>
      <c r="H82" s="195" t="s">
        <v>333</v>
      </c>
      <c r="I82" s="195" t="s">
        <v>334</v>
      </c>
      <c r="J82" s="195"/>
      <c r="K82" s="207"/>
    </row>
    <row r="83" spans="2:11" ht="15" customHeight="1">
      <c r="B83" s="216"/>
      <c r="C83" s="217" t="s">
        <v>335</v>
      </c>
      <c r="D83" s="217"/>
      <c r="E83" s="217"/>
      <c r="F83" s="218" t="s">
        <v>330</v>
      </c>
      <c r="G83" s="217"/>
      <c r="H83" s="217" t="s">
        <v>336</v>
      </c>
      <c r="I83" s="217" t="s">
        <v>326</v>
      </c>
      <c r="J83" s="217">
        <v>15</v>
      </c>
      <c r="K83" s="207"/>
    </row>
    <row r="84" spans="2:11" ht="15" customHeight="1">
      <c r="B84" s="216"/>
      <c r="C84" s="217" t="s">
        <v>337</v>
      </c>
      <c r="D84" s="217"/>
      <c r="E84" s="217"/>
      <c r="F84" s="218" t="s">
        <v>330</v>
      </c>
      <c r="G84" s="217"/>
      <c r="H84" s="217" t="s">
        <v>338</v>
      </c>
      <c r="I84" s="217" t="s">
        <v>326</v>
      </c>
      <c r="J84" s="217">
        <v>15</v>
      </c>
      <c r="K84" s="207"/>
    </row>
    <row r="85" spans="2:11" ht="15" customHeight="1">
      <c r="B85" s="216"/>
      <c r="C85" s="217" t="s">
        <v>339</v>
      </c>
      <c r="D85" s="217"/>
      <c r="E85" s="217"/>
      <c r="F85" s="218" t="s">
        <v>330</v>
      </c>
      <c r="G85" s="217"/>
      <c r="H85" s="217" t="s">
        <v>340</v>
      </c>
      <c r="I85" s="217" t="s">
        <v>326</v>
      </c>
      <c r="J85" s="217">
        <v>20</v>
      </c>
      <c r="K85" s="207"/>
    </row>
    <row r="86" spans="2:11" ht="15" customHeight="1">
      <c r="B86" s="216"/>
      <c r="C86" s="217" t="s">
        <v>341</v>
      </c>
      <c r="D86" s="217"/>
      <c r="E86" s="217"/>
      <c r="F86" s="218" t="s">
        <v>330</v>
      </c>
      <c r="G86" s="217"/>
      <c r="H86" s="217" t="s">
        <v>342</v>
      </c>
      <c r="I86" s="217" t="s">
        <v>326</v>
      </c>
      <c r="J86" s="217">
        <v>20</v>
      </c>
      <c r="K86" s="207"/>
    </row>
    <row r="87" spans="2:11" ht="15" customHeight="1">
      <c r="B87" s="216"/>
      <c r="C87" s="195" t="s">
        <v>343</v>
      </c>
      <c r="D87" s="195"/>
      <c r="E87" s="195"/>
      <c r="F87" s="215" t="s">
        <v>330</v>
      </c>
      <c r="G87" s="214"/>
      <c r="H87" s="195" t="s">
        <v>344</v>
      </c>
      <c r="I87" s="195" t="s">
        <v>326</v>
      </c>
      <c r="J87" s="195">
        <v>50</v>
      </c>
      <c r="K87" s="207"/>
    </row>
    <row r="88" spans="2:11" ht="15" customHeight="1">
      <c r="B88" s="216"/>
      <c r="C88" s="195" t="s">
        <v>345</v>
      </c>
      <c r="D88" s="195"/>
      <c r="E88" s="195"/>
      <c r="F88" s="215" t="s">
        <v>330</v>
      </c>
      <c r="G88" s="214"/>
      <c r="H88" s="195" t="s">
        <v>346</v>
      </c>
      <c r="I88" s="195" t="s">
        <v>326</v>
      </c>
      <c r="J88" s="195">
        <v>20</v>
      </c>
      <c r="K88" s="207"/>
    </row>
    <row r="89" spans="2:11" ht="15" customHeight="1">
      <c r="B89" s="216"/>
      <c r="C89" s="195" t="s">
        <v>347</v>
      </c>
      <c r="D89" s="195"/>
      <c r="E89" s="195"/>
      <c r="F89" s="215" t="s">
        <v>330</v>
      </c>
      <c r="G89" s="214"/>
      <c r="H89" s="195" t="s">
        <v>348</v>
      </c>
      <c r="I89" s="195" t="s">
        <v>326</v>
      </c>
      <c r="J89" s="195">
        <v>20</v>
      </c>
      <c r="K89" s="207"/>
    </row>
    <row r="90" spans="2:11" ht="15" customHeight="1">
      <c r="B90" s="216"/>
      <c r="C90" s="195" t="s">
        <v>349</v>
      </c>
      <c r="D90" s="195"/>
      <c r="E90" s="195"/>
      <c r="F90" s="215" t="s">
        <v>330</v>
      </c>
      <c r="G90" s="214"/>
      <c r="H90" s="195" t="s">
        <v>350</v>
      </c>
      <c r="I90" s="195" t="s">
        <v>326</v>
      </c>
      <c r="J90" s="195">
        <v>50</v>
      </c>
      <c r="K90" s="207"/>
    </row>
    <row r="91" spans="2:11" ht="15" customHeight="1">
      <c r="B91" s="216"/>
      <c r="C91" s="195" t="s">
        <v>351</v>
      </c>
      <c r="D91" s="195"/>
      <c r="E91" s="195"/>
      <c r="F91" s="215" t="s">
        <v>330</v>
      </c>
      <c r="G91" s="214"/>
      <c r="H91" s="195" t="s">
        <v>351</v>
      </c>
      <c r="I91" s="195" t="s">
        <v>326</v>
      </c>
      <c r="J91" s="195">
        <v>50</v>
      </c>
      <c r="K91" s="207"/>
    </row>
    <row r="92" spans="2:11" ht="15" customHeight="1">
      <c r="B92" s="216"/>
      <c r="C92" s="195" t="s">
        <v>352</v>
      </c>
      <c r="D92" s="195"/>
      <c r="E92" s="195"/>
      <c r="F92" s="215" t="s">
        <v>330</v>
      </c>
      <c r="G92" s="214"/>
      <c r="H92" s="195" t="s">
        <v>353</v>
      </c>
      <c r="I92" s="195" t="s">
        <v>326</v>
      </c>
      <c r="J92" s="195">
        <v>255</v>
      </c>
      <c r="K92" s="207"/>
    </row>
    <row r="93" spans="2:11" ht="15" customHeight="1">
      <c r="B93" s="216"/>
      <c r="C93" s="195" t="s">
        <v>354</v>
      </c>
      <c r="D93" s="195"/>
      <c r="E93" s="195"/>
      <c r="F93" s="215" t="s">
        <v>324</v>
      </c>
      <c r="G93" s="214"/>
      <c r="H93" s="195" t="s">
        <v>355</v>
      </c>
      <c r="I93" s="195" t="s">
        <v>356</v>
      </c>
      <c r="J93" s="195"/>
      <c r="K93" s="207"/>
    </row>
    <row r="94" spans="2:11" ht="15" customHeight="1">
      <c r="B94" s="216"/>
      <c r="C94" s="195" t="s">
        <v>357</v>
      </c>
      <c r="D94" s="195"/>
      <c r="E94" s="195"/>
      <c r="F94" s="215" t="s">
        <v>324</v>
      </c>
      <c r="G94" s="214"/>
      <c r="H94" s="195" t="s">
        <v>358</v>
      </c>
      <c r="I94" s="195" t="s">
        <v>359</v>
      </c>
      <c r="J94" s="195"/>
      <c r="K94" s="207"/>
    </row>
    <row r="95" spans="2:11" ht="15" customHeight="1">
      <c r="B95" s="216"/>
      <c r="C95" s="195" t="s">
        <v>360</v>
      </c>
      <c r="D95" s="195"/>
      <c r="E95" s="195"/>
      <c r="F95" s="215" t="s">
        <v>324</v>
      </c>
      <c r="G95" s="214"/>
      <c r="H95" s="195" t="s">
        <v>360</v>
      </c>
      <c r="I95" s="195" t="s">
        <v>359</v>
      </c>
      <c r="J95" s="195"/>
      <c r="K95" s="207"/>
    </row>
    <row r="96" spans="2:11" ht="15" customHeight="1">
      <c r="B96" s="216"/>
      <c r="C96" s="195" t="s">
        <v>37</v>
      </c>
      <c r="D96" s="195"/>
      <c r="E96" s="195"/>
      <c r="F96" s="215" t="s">
        <v>324</v>
      </c>
      <c r="G96" s="214"/>
      <c r="H96" s="195" t="s">
        <v>361</v>
      </c>
      <c r="I96" s="195" t="s">
        <v>359</v>
      </c>
      <c r="J96" s="195"/>
      <c r="K96" s="207"/>
    </row>
    <row r="97" spans="2:11" ht="15" customHeight="1">
      <c r="B97" s="216"/>
      <c r="C97" s="195" t="s">
        <v>47</v>
      </c>
      <c r="D97" s="195"/>
      <c r="E97" s="195"/>
      <c r="F97" s="215" t="s">
        <v>324</v>
      </c>
      <c r="G97" s="214"/>
      <c r="H97" s="195" t="s">
        <v>362</v>
      </c>
      <c r="I97" s="195" t="s">
        <v>359</v>
      </c>
      <c r="J97" s="195"/>
      <c r="K97" s="207"/>
    </row>
    <row r="98" spans="2:1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ht="45" customHeight="1">
      <c r="B102" s="206"/>
      <c r="C102" s="310" t="s">
        <v>363</v>
      </c>
      <c r="D102" s="310"/>
      <c r="E102" s="310"/>
      <c r="F102" s="310"/>
      <c r="G102" s="310"/>
      <c r="H102" s="310"/>
      <c r="I102" s="310"/>
      <c r="J102" s="310"/>
      <c r="K102" s="207"/>
    </row>
    <row r="103" spans="2:11" ht="17.25" customHeight="1">
      <c r="B103" s="206"/>
      <c r="C103" s="208" t="s">
        <v>318</v>
      </c>
      <c r="D103" s="208"/>
      <c r="E103" s="208"/>
      <c r="F103" s="208" t="s">
        <v>319</v>
      </c>
      <c r="G103" s="209"/>
      <c r="H103" s="208" t="s">
        <v>53</v>
      </c>
      <c r="I103" s="208" t="s">
        <v>56</v>
      </c>
      <c r="J103" s="208" t="s">
        <v>320</v>
      </c>
      <c r="K103" s="207"/>
    </row>
    <row r="104" spans="2:11" ht="17.25" customHeight="1">
      <c r="B104" s="206"/>
      <c r="C104" s="210" t="s">
        <v>321</v>
      </c>
      <c r="D104" s="210"/>
      <c r="E104" s="210"/>
      <c r="F104" s="211" t="s">
        <v>322</v>
      </c>
      <c r="G104" s="212"/>
      <c r="H104" s="210"/>
      <c r="I104" s="210"/>
      <c r="J104" s="210" t="s">
        <v>323</v>
      </c>
      <c r="K104" s="207"/>
    </row>
    <row r="105" spans="2:1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ht="15" customHeight="1">
      <c r="B106" s="206"/>
      <c r="C106" s="195" t="s">
        <v>52</v>
      </c>
      <c r="D106" s="213"/>
      <c r="E106" s="213"/>
      <c r="F106" s="215" t="s">
        <v>324</v>
      </c>
      <c r="G106" s="224"/>
      <c r="H106" s="195" t="s">
        <v>364</v>
      </c>
      <c r="I106" s="195" t="s">
        <v>326</v>
      </c>
      <c r="J106" s="195">
        <v>20</v>
      </c>
      <c r="K106" s="207"/>
    </row>
    <row r="107" spans="2:11" ht="15" customHeight="1">
      <c r="B107" s="206"/>
      <c r="C107" s="195" t="s">
        <v>327</v>
      </c>
      <c r="D107" s="195"/>
      <c r="E107" s="195"/>
      <c r="F107" s="215" t="s">
        <v>324</v>
      </c>
      <c r="G107" s="195"/>
      <c r="H107" s="195" t="s">
        <v>364</v>
      </c>
      <c r="I107" s="195" t="s">
        <v>326</v>
      </c>
      <c r="J107" s="195">
        <v>120</v>
      </c>
      <c r="K107" s="207"/>
    </row>
    <row r="108" spans="2:11" ht="15" customHeight="1">
      <c r="B108" s="216"/>
      <c r="C108" s="195" t="s">
        <v>329</v>
      </c>
      <c r="D108" s="195"/>
      <c r="E108" s="195"/>
      <c r="F108" s="215" t="s">
        <v>330</v>
      </c>
      <c r="G108" s="195"/>
      <c r="H108" s="195" t="s">
        <v>364</v>
      </c>
      <c r="I108" s="195" t="s">
        <v>326</v>
      </c>
      <c r="J108" s="195">
        <v>50</v>
      </c>
      <c r="K108" s="207"/>
    </row>
    <row r="109" spans="2:11" ht="15" customHeight="1">
      <c r="B109" s="216"/>
      <c r="C109" s="195" t="s">
        <v>332</v>
      </c>
      <c r="D109" s="195"/>
      <c r="E109" s="195"/>
      <c r="F109" s="215" t="s">
        <v>324</v>
      </c>
      <c r="G109" s="195"/>
      <c r="H109" s="195" t="s">
        <v>364</v>
      </c>
      <c r="I109" s="195" t="s">
        <v>334</v>
      </c>
      <c r="J109" s="195"/>
      <c r="K109" s="207"/>
    </row>
    <row r="110" spans="2:11" ht="15" customHeight="1">
      <c r="B110" s="216"/>
      <c r="C110" s="195" t="s">
        <v>343</v>
      </c>
      <c r="D110" s="195"/>
      <c r="E110" s="195"/>
      <c r="F110" s="215" t="s">
        <v>330</v>
      </c>
      <c r="G110" s="195"/>
      <c r="H110" s="195" t="s">
        <v>364</v>
      </c>
      <c r="I110" s="195" t="s">
        <v>326</v>
      </c>
      <c r="J110" s="195">
        <v>50</v>
      </c>
      <c r="K110" s="207"/>
    </row>
    <row r="111" spans="2:11" ht="15" customHeight="1">
      <c r="B111" s="216"/>
      <c r="C111" s="195" t="s">
        <v>351</v>
      </c>
      <c r="D111" s="195"/>
      <c r="E111" s="195"/>
      <c r="F111" s="215" t="s">
        <v>330</v>
      </c>
      <c r="G111" s="195"/>
      <c r="H111" s="195" t="s">
        <v>364</v>
      </c>
      <c r="I111" s="195" t="s">
        <v>326</v>
      </c>
      <c r="J111" s="195">
        <v>50</v>
      </c>
      <c r="K111" s="207"/>
    </row>
    <row r="112" spans="2:11" ht="15" customHeight="1">
      <c r="B112" s="216"/>
      <c r="C112" s="195" t="s">
        <v>349</v>
      </c>
      <c r="D112" s="195"/>
      <c r="E112" s="195"/>
      <c r="F112" s="215" t="s">
        <v>330</v>
      </c>
      <c r="G112" s="195"/>
      <c r="H112" s="195" t="s">
        <v>364</v>
      </c>
      <c r="I112" s="195" t="s">
        <v>326</v>
      </c>
      <c r="J112" s="195">
        <v>50</v>
      </c>
      <c r="K112" s="207"/>
    </row>
    <row r="113" spans="2:11" ht="15" customHeight="1">
      <c r="B113" s="216"/>
      <c r="C113" s="195" t="s">
        <v>52</v>
      </c>
      <c r="D113" s="195"/>
      <c r="E113" s="195"/>
      <c r="F113" s="215" t="s">
        <v>324</v>
      </c>
      <c r="G113" s="195"/>
      <c r="H113" s="195" t="s">
        <v>365</v>
      </c>
      <c r="I113" s="195" t="s">
        <v>326</v>
      </c>
      <c r="J113" s="195">
        <v>20</v>
      </c>
      <c r="K113" s="207"/>
    </row>
    <row r="114" spans="2:11" ht="15" customHeight="1">
      <c r="B114" s="216"/>
      <c r="C114" s="195" t="s">
        <v>366</v>
      </c>
      <c r="D114" s="195"/>
      <c r="E114" s="195"/>
      <c r="F114" s="215" t="s">
        <v>324</v>
      </c>
      <c r="G114" s="195"/>
      <c r="H114" s="195" t="s">
        <v>367</v>
      </c>
      <c r="I114" s="195" t="s">
        <v>326</v>
      </c>
      <c r="J114" s="195">
        <v>120</v>
      </c>
      <c r="K114" s="207"/>
    </row>
    <row r="115" spans="2:11" ht="15" customHeight="1">
      <c r="B115" s="216"/>
      <c r="C115" s="195" t="s">
        <v>37</v>
      </c>
      <c r="D115" s="195"/>
      <c r="E115" s="195"/>
      <c r="F115" s="215" t="s">
        <v>324</v>
      </c>
      <c r="G115" s="195"/>
      <c r="H115" s="195" t="s">
        <v>368</v>
      </c>
      <c r="I115" s="195" t="s">
        <v>359</v>
      </c>
      <c r="J115" s="195"/>
      <c r="K115" s="207"/>
    </row>
    <row r="116" spans="2:11" ht="15" customHeight="1">
      <c r="B116" s="216"/>
      <c r="C116" s="195" t="s">
        <v>47</v>
      </c>
      <c r="D116" s="195"/>
      <c r="E116" s="195"/>
      <c r="F116" s="215" t="s">
        <v>324</v>
      </c>
      <c r="G116" s="195"/>
      <c r="H116" s="195" t="s">
        <v>369</v>
      </c>
      <c r="I116" s="195" t="s">
        <v>359</v>
      </c>
      <c r="J116" s="195"/>
      <c r="K116" s="207"/>
    </row>
    <row r="117" spans="2:11" ht="15" customHeight="1">
      <c r="B117" s="216"/>
      <c r="C117" s="195" t="s">
        <v>56</v>
      </c>
      <c r="D117" s="195"/>
      <c r="E117" s="195"/>
      <c r="F117" s="215" t="s">
        <v>324</v>
      </c>
      <c r="G117" s="195"/>
      <c r="H117" s="195" t="s">
        <v>370</v>
      </c>
      <c r="I117" s="195" t="s">
        <v>371</v>
      </c>
      <c r="J117" s="195"/>
      <c r="K117" s="207"/>
    </row>
    <row r="118" spans="2:1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ht="18.75" customHeight="1">
      <c r="B119" s="226"/>
      <c r="C119" s="192"/>
      <c r="D119" s="192"/>
      <c r="E119" s="192"/>
      <c r="F119" s="227"/>
      <c r="G119" s="192"/>
      <c r="H119" s="192"/>
      <c r="I119" s="192"/>
      <c r="J119" s="192"/>
      <c r="K119" s="226"/>
    </row>
    <row r="120" spans="2:1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ht="45" customHeight="1">
      <c r="B122" s="231"/>
      <c r="C122" s="313" t="s">
        <v>372</v>
      </c>
      <c r="D122" s="313"/>
      <c r="E122" s="313"/>
      <c r="F122" s="313"/>
      <c r="G122" s="313"/>
      <c r="H122" s="313"/>
      <c r="I122" s="313"/>
      <c r="J122" s="313"/>
      <c r="K122" s="232"/>
    </row>
    <row r="123" spans="2:11" ht="17.25" customHeight="1">
      <c r="B123" s="233"/>
      <c r="C123" s="208" t="s">
        <v>318</v>
      </c>
      <c r="D123" s="208"/>
      <c r="E123" s="208"/>
      <c r="F123" s="208" t="s">
        <v>319</v>
      </c>
      <c r="G123" s="209"/>
      <c r="H123" s="208" t="s">
        <v>53</v>
      </c>
      <c r="I123" s="208" t="s">
        <v>56</v>
      </c>
      <c r="J123" s="208" t="s">
        <v>320</v>
      </c>
      <c r="K123" s="234"/>
    </row>
    <row r="124" spans="2:11" ht="17.25" customHeight="1">
      <c r="B124" s="233"/>
      <c r="C124" s="210" t="s">
        <v>321</v>
      </c>
      <c r="D124" s="210"/>
      <c r="E124" s="210"/>
      <c r="F124" s="211" t="s">
        <v>322</v>
      </c>
      <c r="G124" s="212"/>
      <c r="H124" s="210"/>
      <c r="I124" s="210"/>
      <c r="J124" s="210" t="s">
        <v>323</v>
      </c>
      <c r="K124" s="234"/>
    </row>
    <row r="125" spans="2:11" ht="5.25" customHeight="1">
      <c r="B125" s="235"/>
      <c r="C125" s="213"/>
      <c r="D125" s="213"/>
      <c r="E125" s="213"/>
      <c r="F125" s="213"/>
      <c r="G125" s="195"/>
      <c r="H125" s="213"/>
      <c r="I125" s="213"/>
      <c r="J125" s="213"/>
      <c r="K125" s="236"/>
    </row>
    <row r="126" spans="2:11" ht="15" customHeight="1">
      <c r="B126" s="235"/>
      <c r="C126" s="195" t="s">
        <v>327</v>
      </c>
      <c r="D126" s="213"/>
      <c r="E126" s="213"/>
      <c r="F126" s="215" t="s">
        <v>324</v>
      </c>
      <c r="G126" s="195"/>
      <c r="H126" s="195" t="s">
        <v>364</v>
      </c>
      <c r="I126" s="195" t="s">
        <v>326</v>
      </c>
      <c r="J126" s="195">
        <v>120</v>
      </c>
      <c r="K126" s="237"/>
    </row>
    <row r="127" spans="2:11" ht="15" customHeight="1">
      <c r="B127" s="235"/>
      <c r="C127" s="195" t="s">
        <v>373</v>
      </c>
      <c r="D127" s="195"/>
      <c r="E127" s="195"/>
      <c r="F127" s="215" t="s">
        <v>324</v>
      </c>
      <c r="G127" s="195"/>
      <c r="H127" s="195" t="s">
        <v>374</v>
      </c>
      <c r="I127" s="195" t="s">
        <v>326</v>
      </c>
      <c r="J127" s="195" t="s">
        <v>375</v>
      </c>
      <c r="K127" s="237"/>
    </row>
    <row r="128" spans="2:11" ht="15" customHeight="1">
      <c r="B128" s="235"/>
      <c r="C128" s="195" t="s">
        <v>272</v>
      </c>
      <c r="D128" s="195"/>
      <c r="E128" s="195"/>
      <c r="F128" s="215" t="s">
        <v>324</v>
      </c>
      <c r="G128" s="195"/>
      <c r="H128" s="195" t="s">
        <v>376</v>
      </c>
      <c r="I128" s="195" t="s">
        <v>326</v>
      </c>
      <c r="J128" s="195" t="s">
        <v>375</v>
      </c>
      <c r="K128" s="237"/>
    </row>
    <row r="129" spans="2:11" ht="15" customHeight="1">
      <c r="B129" s="235"/>
      <c r="C129" s="195" t="s">
        <v>335</v>
      </c>
      <c r="D129" s="195"/>
      <c r="E129" s="195"/>
      <c r="F129" s="215" t="s">
        <v>330</v>
      </c>
      <c r="G129" s="195"/>
      <c r="H129" s="195" t="s">
        <v>336</v>
      </c>
      <c r="I129" s="195" t="s">
        <v>326</v>
      </c>
      <c r="J129" s="195">
        <v>15</v>
      </c>
      <c r="K129" s="237"/>
    </row>
    <row r="130" spans="2:11" ht="15" customHeight="1">
      <c r="B130" s="235"/>
      <c r="C130" s="217" t="s">
        <v>337</v>
      </c>
      <c r="D130" s="217"/>
      <c r="E130" s="217"/>
      <c r="F130" s="218" t="s">
        <v>330</v>
      </c>
      <c r="G130" s="217"/>
      <c r="H130" s="217" t="s">
        <v>338</v>
      </c>
      <c r="I130" s="217" t="s">
        <v>326</v>
      </c>
      <c r="J130" s="217">
        <v>15</v>
      </c>
      <c r="K130" s="237"/>
    </row>
    <row r="131" spans="2:11" ht="15" customHeight="1">
      <c r="B131" s="235"/>
      <c r="C131" s="217" t="s">
        <v>339</v>
      </c>
      <c r="D131" s="217"/>
      <c r="E131" s="217"/>
      <c r="F131" s="218" t="s">
        <v>330</v>
      </c>
      <c r="G131" s="217"/>
      <c r="H131" s="217" t="s">
        <v>340</v>
      </c>
      <c r="I131" s="217" t="s">
        <v>326</v>
      </c>
      <c r="J131" s="217">
        <v>20</v>
      </c>
      <c r="K131" s="237"/>
    </row>
    <row r="132" spans="2:11" ht="15" customHeight="1">
      <c r="B132" s="235"/>
      <c r="C132" s="217" t="s">
        <v>341</v>
      </c>
      <c r="D132" s="217"/>
      <c r="E132" s="217"/>
      <c r="F132" s="218" t="s">
        <v>330</v>
      </c>
      <c r="G132" s="217"/>
      <c r="H132" s="217" t="s">
        <v>342</v>
      </c>
      <c r="I132" s="217" t="s">
        <v>326</v>
      </c>
      <c r="J132" s="217">
        <v>20</v>
      </c>
      <c r="K132" s="237"/>
    </row>
    <row r="133" spans="2:11" ht="15" customHeight="1">
      <c r="B133" s="235"/>
      <c r="C133" s="195" t="s">
        <v>329</v>
      </c>
      <c r="D133" s="195"/>
      <c r="E133" s="195"/>
      <c r="F133" s="215" t="s">
        <v>330</v>
      </c>
      <c r="G133" s="195"/>
      <c r="H133" s="195" t="s">
        <v>364</v>
      </c>
      <c r="I133" s="195" t="s">
        <v>326</v>
      </c>
      <c r="J133" s="195">
        <v>50</v>
      </c>
      <c r="K133" s="237"/>
    </row>
    <row r="134" spans="2:11" ht="15" customHeight="1">
      <c r="B134" s="235"/>
      <c r="C134" s="195" t="s">
        <v>343</v>
      </c>
      <c r="D134" s="195"/>
      <c r="E134" s="195"/>
      <c r="F134" s="215" t="s">
        <v>330</v>
      </c>
      <c r="G134" s="195"/>
      <c r="H134" s="195" t="s">
        <v>364</v>
      </c>
      <c r="I134" s="195" t="s">
        <v>326</v>
      </c>
      <c r="J134" s="195">
        <v>50</v>
      </c>
      <c r="K134" s="237"/>
    </row>
    <row r="135" spans="2:11" ht="15" customHeight="1">
      <c r="B135" s="235"/>
      <c r="C135" s="195" t="s">
        <v>349</v>
      </c>
      <c r="D135" s="195"/>
      <c r="E135" s="195"/>
      <c r="F135" s="215" t="s">
        <v>330</v>
      </c>
      <c r="G135" s="195"/>
      <c r="H135" s="195" t="s">
        <v>364</v>
      </c>
      <c r="I135" s="195" t="s">
        <v>326</v>
      </c>
      <c r="J135" s="195">
        <v>50</v>
      </c>
      <c r="K135" s="237"/>
    </row>
    <row r="136" spans="2:11" ht="15" customHeight="1">
      <c r="B136" s="235"/>
      <c r="C136" s="195" t="s">
        <v>351</v>
      </c>
      <c r="D136" s="195"/>
      <c r="E136" s="195"/>
      <c r="F136" s="215" t="s">
        <v>330</v>
      </c>
      <c r="G136" s="195"/>
      <c r="H136" s="195" t="s">
        <v>364</v>
      </c>
      <c r="I136" s="195" t="s">
        <v>326</v>
      </c>
      <c r="J136" s="195">
        <v>50</v>
      </c>
      <c r="K136" s="237"/>
    </row>
    <row r="137" spans="2:11" ht="15" customHeight="1">
      <c r="B137" s="235"/>
      <c r="C137" s="195" t="s">
        <v>352</v>
      </c>
      <c r="D137" s="195"/>
      <c r="E137" s="195"/>
      <c r="F137" s="215" t="s">
        <v>330</v>
      </c>
      <c r="G137" s="195"/>
      <c r="H137" s="195" t="s">
        <v>377</v>
      </c>
      <c r="I137" s="195" t="s">
        <v>326</v>
      </c>
      <c r="J137" s="195">
        <v>255</v>
      </c>
      <c r="K137" s="237"/>
    </row>
    <row r="138" spans="2:11" ht="15" customHeight="1">
      <c r="B138" s="235"/>
      <c r="C138" s="195" t="s">
        <v>354</v>
      </c>
      <c r="D138" s="195"/>
      <c r="E138" s="195"/>
      <c r="F138" s="215" t="s">
        <v>324</v>
      </c>
      <c r="G138" s="195"/>
      <c r="H138" s="195" t="s">
        <v>378</v>
      </c>
      <c r="I138" s="195" t="s">
        <v>356</v>
      </c>
      <c r="J138" s="195"/>
      <c r="K138" s="237"/>
    </row>
    <row r="139" spans="2:11" ht="15" customHeight="1">
      <c r="B139" s="235"/>
      <c r="C139" s="195" t="s">
        <v>357</v>
      </c>
      <c r="D139" s="195"/>
      <c r="E139" s="195"/>
      <c r="F139" s="215" t="s">
        <v>324</v>
      </c>
      <c r="G139" s="195"/>
      <c r="H139" s="195" t="s">
        <v>379</v>
      </c>
      <c r="I139" s="195" t="s">
        <v>359</v>
      </c>
      <c r="J139" s="195"/>
      <c r="K139" s="237"/>
    </row>
    <row r="140" spans="2:11" ht="15" customHeight="1">
      <c r="B140" s="235"/>
      <c r="C140" s="195" t="s">
        <v>360</v>
      </c>
      <c r="D140" s="195"/>
      <c r="E140" s="195"/>
      <c r="F140" s="215" t="s">
        <v>324</v>
      </c>
      <c r="G140" s="195"/>
      <c r="H140" s="195" t="s">
        <v>360</v>
      </c>
      <c r="I140" s="195" t="s">
        <v>359</v>
      </c>
      <c r="J140" s="195"/>
      <c r="K140" s="237"/>
    </row>
    <row r="141" spans="2:11" ht="15" customHeight="1">
      <c r="B141" s="235"/>
      <c r="C141" s="195" t="s">
        <v>37</v>
      </c>
      <c r="D141" s="195"/>
      <c r="E141" s="195"/>
      <c r="F141" s="215" t="s">
        <v>324</v>
      </c>
      <c r="G141" s="195"/>
      <c r="H141" s="195" t="s">
        <v>380</v>
      </c>
      <c r="I141" s="195" t="s">
        <v>359</v>
      </c>
      <c r="J141" s="195"/>
      <c r="K141" s="237"/>
    </row>
    <row r="142" spans="2:11" ht="15" customHeight="1">
      <c r="B142" s="235"/>
      <c r="C142" s="195" t="s">
        <v>381</v>
      </c>
      <c r="D142" s="195"/>
      <c r="E142" s="195"/>
      <c r="F142" s="215" t="s">
        <v>324</v>
      </c>
      <c r="G142" s="195"/>
      <c r="H142" s="195" t="s">
        <v>382</v>
      </c>
      <c r="I142" s="195" t="s">
        <v>359</v>
      </c>
      <c r="J142" s="195"/>
      <c r="K142" s="237"/>
    </row>
    <row r="143" spans="2:1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ht="18.75" customHeight="1">
      <c r="B144" s="192"/>
      <c r="C144" s="192"/>
      <c r="D144" s="192"/>
      <c r="E144" s="192"/>
      <c r="F144" s="227"/>
      <c r="G144" s="192"/>
      <c r="H144" s="192"/>
      <c r="I144" s="192"/>
      <c r="J144" s="192"/>
      <c r="K144" s="192"/>
    </row>
    <row r="145" spans="2:1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ht="45" customHeight="1">
      <c r="B147" s="206"/>
      <c r="C147" s="310" t="s">
        <v>383</v>
      </c>
      <c r="D147" s="310"/>
      <c r="E147" s="310"/>
      <c r="F147" s="310"/>
      <c r="G147" s="310"/>
      <c r="H147" s="310"/>
      <c r="I147" s="310"/>
      <c r="J147" s="310"/>
      <c r="K147" s="207"/>
    </row>
    <row r="148" spans="2:11" ht="17.25" customHeight="1">
      <c r="B148" s="206"/>
      <c r="C148" s="208" t="s">
        <v>318</v>
      </c>
      <c r="D148" s="208"/>
      <c r="E148" s="208"/>
      <c r="F148" s="208" t="s">
        <v>319</v>
      </c>
      <c r="G148" s="209"/>
      <c r="H148" s="208" t="s">
        <v>53</v>
      </c>
      <c r="I148" s="208" t="s">
        <v>56</v>
      </c>
      <c r="J148" s="208" t="s">
        <v>320</v>
      </c>
      <c r="K148" s="207"/>
    </row>
    <row r="149" spans="2:11" ht="17.25" customHeight="1">
      <c r="B149" s="206"/>
      <c r="C149" s="210" t="s">
        <v>321</v>
      </c>
      <c r="D149" s="210"/>
      <c r="E149" s="210"/>
      <c r="F149" s="211" t="s">
        <v>322</v>
      </c>
      <c r="G149" s="212"/>
      <c r="H149" s="210"/>
      <c r="I149" s="210"/>
      <c r="J149" s="210" t="s">
        <v>323</v>
      </c>
      <c r="K149" s="207"/>
    </row>
    <row r="150" spans="2:11" ht="5.25" customHeight="1">
      <c r="B150" s="216"/>
      <c r="C150" s="213"/>
      <c r="D150" s="213"/>
      <c r="E150" s="213"/>
      <c r="F150" s="213"/>
      <c r="G150" s="214"/>
      <c r="H150" s="213"/>
      <c r="I150" s="213"/>
      <c r="J150" s="213"/>
      <c r="K150" s="237"/>
    </row>
    <row r="151" spans="2:11" ht="15" customHeight="1">
      <c r="B151" s="216"/>
      <c r="C151" s="241" t="s">
        <v>327</v>
      </c>
      <c r="D151" s="195"/>
      <c r="E151" s="195"/>
      <c r="F151" s="242" t="s">
        <v>324</v>
      </c>
      <c r="G151" s="195"/>
      <c r="H151" s="241" t="s">
        <v>364</v>
      </c>
      <c r="I151" s="241" t="s">
        <v>326</v>
      </c>
      <c r="J151" s="241">
        <v>120</v>
      </c>
      <c r="K151" s="237"/>
    </row>
    <row r="152" spans="2:11" ht="15" customHeight="1">
      <c r="B152" s="216"/>
      <c r="C152" s="241" t="s">
        <v>373</v>
      </c>
      <c r="D152" s="195"/>
      <c r="E152" s="195"/>
      <c r="F152" s="242" t="s">
        <v>324</v>
      </c>
      <c r="G152" s="195"/>
      <c r="H152" s="241" t="s">
        <v>384</v>
      </c>
      <c r="I152" s="241" t="s">
        <v>326</v>
      </c>
      <c r="J152" s="241" t="s">
        <v>375</v>
      </c>
      <c r="K152" s="237"/>
    </row>
    <row r="153" spans="2:11" ht="15" customHeight="1">
      <c r="B153" s="216"/>
      <c r="C153" s="241" t="s">
        <v>272</v>
      </c>
      <c r="D153" s="195"/>
      <c r="E153" s="195"/>
      <c r="F153" s="242" t="s">
        <v>324</v>
      </c>
      <c r="G153" s="195"/>
      <c r="H153" s="241" t="s">
        <v>385</v>
      </c>
      <c r="I153" s="241" t="s">
        <v>326</v>
      </c>
      <c r="J153" s="241" t="s">
        <v>375</v>
      </c>
      <c r="K153" s="237"/>
    </row>
    <row r="154" spans="2:11" ht="15" customHeight="1">
      <c r="B154" s="216"/>
      <c r="C154" s="241" t="s">
        <v>329</v>
      </c>
      <c r="D154" s="195"/>
      <c r="E154" s="195"/>
      <c r="F154" s="242" t="s">
        <v>330</v>
      </c>
      <c r="G154" s="195"/>
      <c r="H154" s="241" t="s">
        <v>364</v>
      </c>
      <c r="I154" s="241" t="s">
        <v>326</v>
      </c>
      <c r="J154" s="241">
        <v>50</v>
      </c>
      <c r="K154" s="237"/>
    </row>
    <row r="155" spans="2:11" ht="15" customHeight="1">
      <c r="B155" s="216"/>
      <c r="C155" s="241" t="s">
        <v>332</v>
      </c>
      <c r="D155" s="195"/>
      <c r="E155" s="195"/>
      <c r="F155" s="242" t="s">
        <v>324</v>
      </c>
      <c r="G155" s="195"/>
      <c r="H155" s="241" t="s">
        <v>364</v>
      </c>
      <c r="I155" s="241" t="s">
        <v>334</v>
      </c>
      <c r="J155" s="241"/>
      <c r="K155" s="237"/>
    </row>
    <row r="156" spans="2:11" ht="15" customHeight="1">
      <c r="B156" s="216"/>
      <c r="C156" s="241" t="s">
        <v>343</v>
      </c>
      <c r="D156" s="195"/>
      <c r="E156" s="195"/>
      <c r="F156" s="242" t="s">
        <v>330</v>
      </c>
      <c r="G156" s="195"/>
      <c r="H156" s="241" t="s">
        <v>364</v>
      </c>
      <c r="I156" s="241" t="s">
        <v>326</v>
      </c>
      <c r="J156" s="241">
        <v>50</v>
      </c>
      <c r="K156" s="237"/>
    </row>
    <row r="157" spans="2:11" ht="15" customHeight="1">
      <c r="B157" s="216"/>
      <c r="C157" s="241" t="s">
        <v>351</v>
      </c>
      <c r="D157" s="195"/>
      <c r="E157" s="195"/>
      <c r="F157" s="242" t="s">
        <v>330</v>
      </c>
      <c r="G157" s="195"/>
      <c r="H157" s="241" t="s">
        <v>364</v>
      </c>
      <c r="I157" s="241" t="s">
        <v>326</v>
      </c>
      <c r="J157" s="241">
        <v>50</v>
      </c>
      <c r="K157" s="237"/>
    </row>
    <row r="158" spans="2:11" ht="15" customHeight="1">
      <c r="B158" s="216"/>
      <c r="C158" s="241" t="s">
        <v>349</v>
      </c>
      <c r="D158" s="195"/>
      <c r="E158" s="195"/>
      <c r="F158" s="242" t="s">
        <v>330</v>
      </c>
      <c r="G158" s="195"/>
      <c r="H158" s="241" t="s">
        <v>364</v>
      </c>
      <c r="I158" s="241" t="s">
        <v>326</v>
      </c>
      <c r="J158" s="241">
        <v>50</v>
      </c>
      <c r="K158" s="237"/>
    </row>
    <row r="159" spans="2:11" ht="15" customHeight="1">
      <c r="B159" s="216"/>
      <c r="C159" s="241" t="s">
        <v>89</v>
      </c>
      <c r="D159" s="195"/>
      <c r="E159" s="195"/>
      <c r="F159" s="242" t="s">
        <v>324</v>
      </c>
      <c r="G159" s="195"/>
      <c r="H159" s="241" t="s">
        <v>386</v>
      </c>
      <c r="I159" s="241" t="s">
        <v>326</v>
      </c>
      <c r="J159" s="241" t="s">
        <v>387</v>
      </c>
      <c r="K159" s="237"/>
    </row>
    <row r="160" spans="2:11" ht="15" customHeight="1">
      <c r="B160" s="216"/>
      <c r="C160" s="241" t="s">
        <v>388</v>
      </c>
      <c r="D160" s="195"/>
      <c r="E160" s="195"/>
      <c r="F160" s="242" t="s">
        <v>324</v>
      </c>
      <c r="G160" s="195"/>
      <c r="H160" s="241" t="s">
        <v>389</v>
      </c>
      <c r="I160" s="241" t="s">
        <v>359</v>
      </c>
      <c r="J160" s="241"/>
      <c r="K160" s="237"/>
    </row>
    <row r="161" spans="2:11" ht="15" customHeight="1">
      <c r="B161" s="243"/>
      <c r="C161" s="225"/>
      <c r="D161" s="225"/>
      <c r="E161" s="225"/>
      <c r="F161" s="225"/>
      <c r="G161" s="225"/>
      <c r="H161" s="225"/>
      <c r="I161" s="225"/>
      <c r="J161" s="225"/>
      <c r="K161" s="244"/>
    </row>
    <row r="162" spans="2:11" ht="18.75" customHeight="1">
      <c r="B162" s="192"/>
      <c r="C162" s="195"/>
      <c r="D162" s="195"/>
      <c r="E162" s="195"/>
      <c r="F162" s="215"/>
      <c r="G162" s="195"/>
      <c r="H162" s="195"/>
      <c r="I162" s="195"/>
      <c r="J162" s="195"/>
      <c r="K162" s="192"/>
    </row>
    <row r="163" spans="2:1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ht="45" customHeight="1">
      <c r="B165" s="187"/>
      <c r="C165" s="313" t="s">
        <v>390</v>
      </c>
      <c r="D165" s="313"/>
      <c r="E165" s="313"/>
      <c r="F165" s="313"/>
      <c r="G165" s="313"/>
      <c r="H165" s="313"/>
      <c r="I165" s="313"/>
      <c r="J165" s="313"/>
      <c r="K165" s="188"/>
    </row>
    <row r="166" spans="2:11" ht="17.25" customHeight="1">
      <c r="B166" s="187"/>
      <c r="C166" s="208" t="s">
        <v>318</v>
      </c>
      <c r="D166" s="208"/>
      <c r="E166" s="208"/>
      <c r="F166" s="208" t="s">
        <v>319</v>
      </c>
      <c r="G166" s="245"/>
      <c r="H166" s="246" t="s">
        <v>53</v>
      </c>
      <c r="I166" s="246" t="s">
        <v>56</v>
      </c>
      <c r="J166" s="208" t="s">
        <v>320</v>
      </c>
      <c r="K166" s="188"/>
    </row>
    <row r="167" spans="2:11" ht="17.25" customHeight="1">
      <c r="B167" s="189"/>
      <c r="C167" s="210" t="s">
        <v>321</v>
      </c>
      <c r="D167" s="210"/>
      <c r="E167" s="210"/>
      <c r="F167" s="211" t="s">
        <v>322</v>
      </c>
      <c r="G167" s="247"/>
      <c r="H167" s="248"/>
      <c r="I167" s="248"/>
      <c r="J167" s="210" t="s">
        <v>323</v>
      </c>
      <c r="K167" s="190"/>
    </row>
    <row r="168" spans="2:11" ht="5.25" customHeight="1">
      <c r="B168" s="216"/>
      <c r="C168" s="213"/>
      <c r="D168" s="213"/>
      <c r="E168" s="213"/>
      <c r="F168" s="213"/>
      <c r="G168" s="214"/>
      <c r="H168" s="213"/>
      <c r="I168" s="213"/>
      <c r="J168" s="213"/>
      <c r="K168" s="237"/>
    </row>
    <row r="169" spans="2:11" ht="15" customHeight="1">
      <c r="B169" s="216"/>
      <c r="C169" s="195" t="s">
        <v>327</v>
      </c>
      <c r="D169" s="195"/>
      <c r="E169" s="195"/>
      <c r="F169" s="215" t="s">
        <v>324</v>
      </c>
      <c r="G169" s="195"/>
      <c r="H169" s="195" t="s">
        <v>364</v>
      </c>
      <c r="I169" s="195" t="s">
        <v>326</v>
      </c>
      <c r="J169" s="195">
        <v>120</v>
      </c>
      <c r="K169" s="237"/>
    </row>
    <row r="170" spans="2:11" ht="15" customHeight="1">
      <c r="B170" s="216"/>
      <c r="C170" s="195" t="s">
        <v>373</v>
      </c>
      <c r="D170" s="195"/>
      <c r="E170" s="195"/>
      <c r="F170" s="215" t="s">
        <v>324</v>
      </c>
      <c r="G170" s="195"/>
      <c r="H170" s="195" t="s">
        <v>374</v>
      </c>
      <c r="I170" s="195" t="s">
        <v>326</v>
      </c>
      <c r="J170" s="195" t="s">
        <v>375</v>
      </c>
      <c r="K170" s="237"/>
    </row>
    <row r="171" spans="2:11" ht="15" customHeight="1">
      <c r="B171" s="216"/>
      <c r="C171" s="195" t="s">
        <v>272</v>
      </c>
      <c r="D171" s="195"/>
      <c r="E171" s="195"/>
      <c r="F171" s="215" t="s">
        <v>324</v>
      </c>
      <c r="G171" s="195"/>
      <c r="H171" s="195" t="s">
        <v>391</v>
      </c>
      <c r="I171" s="195" t="s">
        <v>326</v>
      </c>
      <c r="J171" s="195" t="s">
        <v>375</v>
      </c>
      <c r="K171" s="237"/>
    </row>
    <row r="172" spans="2:11" ht="15" customHeight="1">
      <c r="B172" s="216"/>
      <c r="C172" s="195" t="s">
        <v>329</v>
      </c>
      <c r="D172" s="195"/>
      <c r="E172" s="195"/>
      <c r="F172" s="215" t="s">
        <v>330</v>
      </c>
      <c r="G172" s="195"/>
      <c r="H172" s="195" t="s">
        <v>391</v>
      </c>
      <c r="I172" s="195" t="s">
        <v>326</v>
      </c>
      <c r="J172" s="195">
        <v>50</v>
      </c>
      <c r="K172" s="237"/>
    </row>
    <row r="173" spans="2:11" ht="15" customHeight="1">
      <c r="B173" s="216"/>
      <c r="C173" s="195" t="s">
        <v>332</v>
      </c>
      <c r="D173" s="195"/>
      <c r="E173" s="195"/>
      <c r="F173" s="215" t="s">
        <v>324</v>
      </c>
      <c r="G173" s="195"/>
      <c r="H173" s="195" t="s">
        <v>391</v>
      </c>
      <c r="I173" s="195" t="s">
        <v>334</v>
      </c>
      <c r="J173" s="195"/>
      <c r="K173" s="237"/>
    </row>
    <row r="174" spans="2:11" ht="15" customHeight="1">
      <c r="B174" s="216"/>
      <c r="C174" s="195" t="s">
        <v>343</v>
      </c>
      <c r="D174" s="195"/>
      <c r="E174" s="195"/>
      <c r="F174" s="215" t="s">
        <v>330</v>
      </c>
      <c r="G174" s="195"/>
      <c r="H174" s="195" t="s">
        <v>391</v>
      </c>
      <c r="I174" s="195" t="s">
        <v>326</v>
      </c>
      <c r="J174" s="195">
        <v>50</v>
      </c>
      <c r="K174" s="237"/>
    </row>
    <row r="175" spans="2:11" ht="15" customHeight="1">
      <c r="B175" s="216"/>
      <c r="C175" s="195" t="s">
        <v>351</v>
      </c>
      <c r="D175" s="195"/>
      <c r="E175" s="195"/>
      <c r="F175" s="215" t="s">
        <v>330</v>
      </c>
      <c r="G175" s="195"/>
      <c r="H175" s="195" t="s">
        <v>391</v>
      </c>
      <c r="I175" s="195" t="s">
        <v>326</v>
      </c>
      <c r="J175" s="195">
        <v>50</v>
      </c>
      <c r="K175" s="237"/>
    </row>
    <row r="176" spans="2:11" ht="15" customHeight="1">
      <c r="B176" s="216"/>
      <c r="C176" s="195" t="s">
        <v>349</v>
      </c>
      <c r="D176" s="195"/>
      <c r="E176" s="195"/>
      <c r="F176" s="215" t="s">
        <v>330</v>
      </c>
      <c r="G176" s="195"/>
      <c r="H176" s="195" t="s">
        <v>391</v>
      </c>
      <c r="I176" s="195" t="s">
        <v>326</v>
      </c>
      <c r="J176" s="195">
        <v>50</v>
      </c>
      <c r="K176" s="237"/>
    </row>
    <row r="177" spans="2:11" ht="15" customHeight="1">
      <c r="B177" s="216"/>
      <c r="C177" s="195" t="s">
        <v>104</v>
      </c>
      <c r="D177" s="195"/>
      <c r="E177" s="195"/>
      <c r="F177" s="215" t="s">
        <v>324</v>
      </c>
      <c r="G177" s="195"/>
      <c r="H177" s="195" t="s">
        <v>392</v>
      </c>
      <c r="I177" s="195" t="s">
        <v>393</v>
      </c>
      <c r="J177" s="195"/>
      <c r="K177" s="237"/>
    </row>
    <row r="178" spans="2:11" ht="15" customHeight="1">
      <c r="B178" s="216"/>
      <c r="C178" s="195" t="s">
        <v>56</v>
      </c>
      <c r="D178" s="195"/>
      <c r="E178" s="195"/>
      <c r="F178" s="215" t="s">
        <v>324</v>
      </c>
      <c r="G178" s="195"/>
      <c r="H178" s="195" t="s">
        <v>394</v>
      </c>
      <c r="I178" s="195" t="s">
        <v>395</v>
      </c>
      <c r="J178" s="195">
        <v>1</v>
      </c>
      <c r="K178" s="237"/>
    </row>
    <row r="179" spans="2:11" ht="15" customHeight="1">
      <c r="B179" s="216"/>
      <c r="C179" s="195" t="s">
        <v>52</v>
      </c>
      <c r="D179" s="195"/>
      <c r="E179" s="195"/>
      <c r="F179" s="215" t="s">
        <v>324</v>
      </c>
      <c r="G179" s="195"/>
      <c r="H179" s="195" t="s">
        <v>396</v>
      </c>
      <c r="I179" s="195" t="s">
        <v>326</v>
      </c>
      <c r="J179" s="195">
        <v>20</v>
      </c>
      <c r="K179" s="237"/>
    </row>
    <row r="180" spans="2:11" ht="15" customHeight="1">
      <c r="B180" s="216"/>
      <c r="C180" s="195" t="s">
        <v>53</v>
      </c>
      <c r="D180" s="195"/>
      <c r="E180" s="195"/>
      <c r="F180" s="215" t="s">
        <v>324</v>
      </c>
      <c r="G180" s="195"/>
      <c r="H180" s="195" t="s">
        <v>397</v>
      </c>
      <c r="I180" s="195" t="s">
        <v>326</v>
      </c>
      <c r="J180" s="195">
        <v>255</v>
      </c>
      <c r="K180" s="237"/>
    </row>
    <row r="181" spans="2:11" ht="15" customHeight="1">
      <c r="B181" s="216"/>
      <c r="C181" s="195" t="s">
        <v>105</v>
      </c>
      <c r="D181" s="195"/>
      <c r="E181" s="195"/>
      <c r="F181" s="215" t="s">
        <v>324</v>
      </c>
      <c r="G181" s="195"/>
      <c r="H181" s="195" t="s">
        <v>288</v>
      </c>
      <c r="I181" s="195" t="s">
        <v>326</v>
      </c>
      <c r="J181" s="195">
        <v>10</v>
      </c>
      <c r="K181" s="237"/>
    </row>
    <row r="182" spans="2:11" ht="15" customHeight="1">
      <c r="B182" s="216"/>
      <c r="C182" s="195" t="s">
        <v>106</v>
      </c>
      <c r="D182" s="195"/>
      <c r="E182" s="195"/>
      <c r="F182" s="215" t="s">
        <v>324</v>
      </c>
      <c r="G182" s="195"/>
      <c r="H182" s="195" t="s">
        <v>398</v>
      </c>
      <c r="I182" s="195" t="s">
        <v>359</v>
      </c>
      <c r="J182" s="195"/>
      <c r="K182" s="237"/>
    </row>
    <row r="183" spans="2:11" ht="15" customHeight="1">
      <c r="B183" s="216"/>
      <c r="C183" s="195" t="s">
        <v>399</v>
      </c>
      <c r="D183" s="195"/>
      <c r="E183" s="195"/>
      <c r="F183" s="215" t="s">
        <v>324</v>
      </c>
      <c r="G183" s="195"/>
      <c r="H183" s="195" t="s">
        <v>400</v>
      </c>
      <c r="I183" s="195" t="s">
        <v>359</v>
      </c>
      <c r="J183" s="195"/>
      <c r="K183" s="237"/>
    </row>
    <row r="184" spans="2:11" ht="15" customHeight="1">
      <c r="B184" s="216"/>
      <c r="C184" s="195" t="s">
        <v>388</v>
      </c>
      <c r="D184" s="195"/>
      <c r="E184" s="195"/>
      <c r="F184" s="215" t="s">
        <v>324</v>
      </c>
      <c r="G184" s="195"/>
      <c r="H184" s="195" t="s">
        <v>401</v>
      </c>
      <c r="I184" s="195" t="s">
        <v>359</v>
      </c>
      <c r="J184" s="195"/>
      <c r="K184" s="237"/>
    </row>
    <row r="185" spans="2:11" ht="15" customHeight="1">
      <c r="B185" s="216"/>
      <c r="C185" s="195" t="s">
        <v>108</v>
      </c>
      <c r="D185" s="195"/>
      <c r="E185" s="195"/>
      <c r="F185" s="215" t="s">
        <v>330</v>
      </c>
      <c r="G185" s="195"/>
      <c r="H185" s="195" t="s">
        <v>402</v>
      </c>
      <c r="I185" s="195" t="s">
        <v>326</v>
      </c>
      <c r="J185" s="195">
        <v>50</v>
      </c>
      <c r="K185" s="237"/>
    </row>
    <row r="186" spans="2:11" ht="15" customHeight="1">
      <c r="B186" s="216"/>
      <c r="C186" s="195" t="s">
        <v>403</v>
      </c>
      <c r="D186" s="195"/>
      <c r="E186" s="195"/>
      <c r="F186" s="215" t="s">
        <v>330</v>
      </c>
      <c r="G186" s="195"/>
      <c r="H186" s="195" t="s">
        <v>404</v>
      </c>
      <c r="I186" s="195" t="s">
        <v>405</v>
      </c>
      <c r="J186" s="195"/>
      <c r="K186" s="237"/>
    </row>
    <row r="187" spans="2:11" ht="15" customHeight="1">
      <c r="B187" s="216"/>
      <c r="C187" s="195" t="s">
        <v>406</v>
      </c>
      <c r="D187" s="195"/>
      <c r="E187" s="195"/>
      <c r="F187" s="215" t="s">
        <v>330</v>
      </c>
      <c r="G187" s="195"/>
      <c r="H187" s="195" t="s">
        <v>407</v>
      </c>
      <c r="I187" s="195" t="s">
        <v>405</v>
      </c>
      <c r="J187" s="195"/>
      <c r="K187" s="237"/>
    </row>
    <row r="188" spans="2:11" ht="15" customHeight="1">
      <c r="B188" s="216"/>
      <c r="C188" s="195" t="s">
        <v>408</v>
      </c>
      <c r="D188" s="195"/>
      <c r="E188" s="195"/>
      <c r="F188" s="215" t="s">
        <v>330</v>
      </c>
      <c r="G188" s="195"/>
      <c r="H188" s="195" t="s">
        <v>409</v>
      </c>
      <c r="I188" s="195" t="s">
        <v>405</v>
      </c>
      <c r="J188" s="195"/>
      <c r="K188" s="237"/>
    </row>
    <row r="189" spans="2:11" ht="15" customHeight="1">
      <c r="B189" s="216"/>
      <c r="C189" s="249" t="s">
        <v>410</v>
      </c>
      <c r="D189" s="195"/>
      <c r="E189" s="195"/>
      <c r="F189" s="215" t="s">
        <v>330</v>
      </c>
      <c r="G189" s="195"/>
      <c r="H189" s="195" t="s">
        <v>411</v>
      </c>
      <c r="I189" s="195" t="s">
        <v>412</v>
      </c>
      <c r="J189" s="250" t="s">
        <v>413</v>
      </c>
      <c r="K189" s="237"/>
    </row>
    <row r="190" spans="2:11" ht="15" customHeight="1">
      <c r="B190" s="216"/>
      <c r="C190" s="201" t="s">
        <v>41</v>
      </c>
      <c r="D190" s="195"/>
      <c r="E190" s="195"/>
      <c r="F190" s="215" t="s">
        <v>324</v>
      </c>
      <c r="G190" s="195"/>
      <c r="H190" s="192" t="s">
        <v>414</v>
      </c>
      <c r="I190" s="195" t="s">
        <v>415</v>
      </c>
      <c r="J190" s="195"/>
      <c r="K190" s="237"/>
    </row>
    <row r="191" spans="2:11" ht="15" customHeight="1">
      <c r="B191" s="216"/>
      <c r="C191" s="201" t="s">
        <v>416</v>
      </c>
      <c r="D191" s="195"/>
      <c r="E191" s="195"/>
      <c r="F191" s="215" t="s">
        <v>324</v>
      </c>
      <c r="G191" s="195"/>
      <c r="H191" s="195" t="s">
        <v>417</v>
      </c>
      <c r="I191" s="195" t="s">
        <v>359</v>
      </c>
      <c r="J191" s="195"/>
      <c r="K191" s="237"/>
    </row>
    <row r="192" spans="2:11" ht="15" customHeight="1">
      <c r="B192" s="216"/>
      <c r="C192" s="201" t="s">
        <v>418</v>
      </c>
      <c r="D192" s="195"/>
      <c r="E192" s="195"/>
      <c r="F192" s="215" t="s">
        <v>324</v>
      </c>
      <c r="G192" s="195"/>
      <c r="H192" s="195" t="s">
        <v>419</v>
      </c>
      <c r="I192" s="195" t="s">
        <v>359</v>
      </c>
      <c r="J192" s="195"/>
      <c r="K192" s="237"/>
    </row>
    <row r="193" spans="2:11" ht="15" customHeight="1">
      <c r="B193" s="216"/>
      <c r="C193" s="201" t="s">
        <v>420</v>
      </c>
      <c r="D193" s="195"/>
      <c r="E193" s="195"/>
      <c r="F193" s="215" t="s">
        <v>330</v>
      </c>
      <c r="G193" s="195"/>
      <c r="H193" s="195" t="s">
        <v>421</v>
      </c>
      <c r="I193" s="195" t="s">
        <v>359</v>
      </c>
      <c r="J193" s="195"/>
      <c r="K193" s="237"/>
    </row>
    <row r="194" spans="2:11" ht="15" customHeight="1">
      <c r="B194" s="243"/>
      <c r="C194" s="251"/>
      <c r="D194" s="225"/>
      <c r="E194" s="225"/>
      <c r="F194" s="225"/>
      <c r="G194" s="225"/>
      <c r="H194" s="225"/>
      <c r="I194" s="225"/>
      <c r="J194" s="225"/>
      <c r="K194" s="244"/>
    </row>
    <row r="195" spans="2:11" ht="18.75" customHeight="1">
      <c r="B195" s="192"/>
      <c r="C195" s="195"/>
      <c r="D195" s="195"/>
      <c r="E195" s="195"/>
      <c r="F195" s="215"/>
      <c r="G195" s="195"/>
      <c r="H195" s="195"/>
      <c r="I195" s="195"/>
      <c r="J195" s="195"/>
      <c r="K195" s="192"/>
    </row>
    <row r="196" spans="2:11" ht="18.75" customHeight="1">
      <c r="B196" s="192"/>
      <c r="C196" s="195"/>
      <c r="D196" s="195"/>
      <c r="E196" s="195"/>
      <c r="F196" s="215"/>
      <c r="G196" s="195"/>
      <c r="H196" s="195"/>
      <c r="I196" s="195"/>
      <c r="J196" s="195"/>
      <c r="K196" s="192"/>
    </row>
    <row r="197" spans="2:1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ht="21">
      <c r="B199" s="187"/>
      <c r="C199" s="313" t="s">
        <v>422</v>
      </c>
      <c r="D199" s="313"/>
      <c r="E199" s="313"/>
      <c r="F199" s="313"/>
      <c r="G199" s="313"/>
      <c r="H199" s="313"/>
      <c r="I199" s="313"/>
      <c r="J199" s="313"/>
      <c r="K199" s="188"/>
    </row>
    <row r="200" spans="2:11" ht="25.5" customHeight="1">
      <c r="B200" s="187"/>
      <c r="C200" s="252" t="s">
        <v>423</v>
      </c>
      <c r="D200" s="252"/>
      <c r="E200" s="252"/>
      <c r="F200" s="252" t="s">
        <v>424</v>
      </c>
      <c r="G200" s="253"/>
      <c r="H200" s="316" t="s">
        <v>425</v>
      </c>
      <c r="I200" s="316"/>
      <c r="J200" s="316"/>
      <c r="K200" s="188"/>
    </row>
    <row r="201" spans="2:11" ht="5.25" customHeight="1">
      <c r="B201" s="216"/>
      <c r="C201" s="213"/>
      <c r="D201" s="213"/>
      <c r="E201" s="213"/>
      <c r="F201" s="213"/>
      <c r="G201" s="195"/>
      <c r="H201" s="213"/>
      <c r="I201" s="213"/>
      <c r="J201" s="213"/>
      <c r="K201" s="237"/>
    </row>
    <row r="202" spans="2:11" ht="15" customHeight="1">
      <c r="B202" s="216"/>
      <c r="C202" s="195" t="s">
        <v>415</v>
      </c>
      <c r="D202" s="195"/>
      <c r="E202" s="195"/>
      <c r="F202" s="215" t="s">
        <v>42</v>
      </c>
      <c r="G202" s="195"/>
      <c r="H202" s="315" t="s">
        <v>426</v>
      </c>
      <c r="I202" s="315"/>
      <c r="J202" s="315"/>
      <c r="K202" s="237"/>
    </row>
    <row r="203" spans="2:11" ht="15" customHeight="1">
      <c r="B203" s="216"/>
      <c r="C203" s="222"/>
      <c r="D203" s="195"/>
      <c r="E203" s="195"/>
      <c r="F203" s="215" t="s">
        <v>43</v>
      </c>
      <c r="G203" s="195"/>
      <c r="H203" s="315" t="s">
        <v>427</v>
      </c>
      <c r="I203" s="315"/>
      <c r="J203" s="315"/>
      <c r="K203" s="237"/>
    </row>
    <row r="204" spans="2:11" ht="15" customHeight="1">
      <c r="B204" s="216"/>
      <c r="C204" s="222"/>
      <c r="D204" s="195"/>
      <c r="E204" s="195"/>
      <c r="F204" s="215" t="s">
        <v>46</v>
      </c>
      <c r="G204" s="195"/>
      <c r="H204" s="315" t="s">
        <v>428</v>
      </c>
      <c r="I204" s="315"/>
      <c r="J204" s="315"/>
      <c r="K204" s="237"/>
    </row>
    <row r="205" spans="2:11" ht="15" customHeight="1">
      <c r="B205" s="216"/>
      <c r="C205" s="195"/>
      <c r="D205" s="195"/>
      <c r="E205" s="195"/>
      <c r="F205" s="215" t="s">
        <v>44</v>
      </c>
      <c r="G205" s="195"/>
      <c r="H205" s="315" t="s">
        <v>429</v>
      </c>
      <c r="I205" s="315"/>
      <c r="J205" s="315"/>
      <c r="K205" s="237"/>
    </row>
    <row r="206" spans="2:11" ht="15" customHeight="1">
      <c r="B206" s="216"/>
      <c r="C206" s="195"/>
      <c r="D206" s="195"/>
      <c r="E206" s="195"/>
      <c r="F206" s="215" t="s">
        <v>45</v>
      </c>
      <c r="G206" s="195"/>
      <c r="H206" s="315" t="s">
        <v>430</v>
      </c>
      <c r="I206" s="315"/>
      <c r="J206" s="315"/>
      <c r="K206" s="237"/>
    </row>
    <row r="207" spans="2:11" ht="15" customHeight="1">
      <c r="B207" s="216"/>
      <c r="C207" s="195"/>
      <c r="D207" s="195"/>
      <c r="E207" s="195"/>
      <c r="F207" s="215"/>
      <c r="G207" s="195"/>
      <c r="H207" s="195"/>
      <c r="I207" s="195"/>
      <c r="J207" s="195"/>
      <c r="K207" s="237"/>
    </row>
    <row r="208" spans="2:11" ht="15" customHeight="1">
      <c r="B208" s="216"/>
      <c r="C208" s="195" t="s">
        <v>371</v>
      </c>
      <c r="D208" s="195"/>
      <c r="E208" s="195"/>
      <c r="F208" s="215" t="s">
        <v>78</v>
      </c>
      <c r="G208" s="195"/>
      <c r="H208" s="315" t="s">
        <v>431</v>
      </c>
      <c r="I208" s="315"/>
      <c r="J208" s="315"/>
      <c r="K208" s="237"/>
    </row>
    <row r="209" spans="2:11" ht="15" customHeight="1">
      <c r="B209" s="216"/>
      <c r="C209" s="222"/>
      <c r="D209" s="195"/>
      <c r="E209" s="195"/>
      <c r="F209" s="215" t="s">
        <v>268</v>
      </c>
      <c r="G209" s="195"/>
      <c r="H209" s="315" t="s">
        <v>269</v>
      </c>
      <c r="I209" s="315"/>
      <c r="J209" s="315"/>
      <c r="K209" s="237"/>
    </row>
    <row r="210" spans="2:11" ht="15" customHeight="1">
      <c r="B210" s="216"/>
      <c r="C210" s="195"/>
      <c r="D210" s="195"/>
      <c r="E210" s="195"/>
      <c r="F210" s="215" t="s">
        <v>266</v>
      </c>
      <c r="G210" s="195"/>
      <c r="H210" s="315" t="s">
        <v>432</v>
      </c>
      <c r="I210" s="315"/>
      <c r="J210" s="315"/>
      <c r="K210" s="237"/>
    </row>
    <row r="211" spans="2:11" ht="15" customHeight="1">
      <c r="B211" s="254"/>
      <c r="C211" s="222"/>
      <c r="D211" s="222"/>
      <c r="E211" s="222"/>
      <c r="F211" s="215" t="s">
        <v>270</v>
      </c>
      <c r="G211" s="201"/>
      <c r="H211" s="314" t="s">
        <v>271</v>
      </c>
      <c r="I211" s="314"/>
      <c r="J211" s="314"/>
      <c r="K211" s="255"/>
    </row>
    <row r="212" spans="2:11" ht="15" customHeight="1">
      <c r="B212" s="254"/>
      <c r="C212" s="222"/>
      <c r="D212" s="222"/>
      <c r="E212" s="222"/>
      <c r="F212" s="215" t="s">
        <v>128</v>
      </c>
      <c r="G212" s="201"/>
      <c r="H212" s="314" t="s">
        <v>249</v>
      </c>
      <c r="I212" s="314"/>
      <c r="J212" s="314"/>
      <c r="K212" s="255"/>
    </row>
    <row r="213" spans="2:11" ht="15" customHeight="1">
      <c r="B213" s="254"/>
      <c r="C213" s="222"/>
      <c r="D213" s="222"/>
      <c r="E213" s="222"/>
      <c r="F213" s="256"/>
      <c r="G213" s="201"/>
      <c r="H213" s="257"/>
      <c r="I213" s="257"/>
      <c r="J213" s="257"/>
      <c r="K213" s="255"/>
    </row>
    <row r="214" spans="2:11" ht="15" customHeight="1">
      <c r="B214" s="254"/>
      <c r="C214" s="195" t="s">
        <v>395</v>
      </c>
      <c r="D214" s="222"/>
      <c r="E214" s="222"/>
      <c r="F214" s="215">
        <v>1</v>
      </c>
      <c r="G214" s="201"/>
      <c r="H214" s="314" t="s">
        <v>433</v>
      </c>
      <c r="I214" s="314"/>
      <c r="J214" s="314"/>
      <c r="K214" s="255"/>
    </row>
    <row r="215" spans="2:11" ht="15" customHeight="1">
      <c r="B215" s="254"/>
      <c r="C215" s="222"/>
      <c r="D215" s="222"/>
      <c r="E215" s="222"/>
      <c r="F215" s="215">
        <v>2</v>
      </c>
      <c r="G215" s="201"/>
      <c r="H215" s="314" t="s">
        <v>434</v>
      </c>
      <c r="I215" s="314"/>
      <c r="J215" s="314"/>
      <c r="K215" s="255"/>
    </row>
    <row r="216" spans="2:11" ht="15" customHeight="1">
      <c r="B216" s="254"/>
      <c r="C216" s="222"/>
      <c r="D216" s="222"/>
      <c r="E216" s="222"/>
      <c r="F216" s="215">
        <v>3</v>
      </c>
      <c r="G216" s="201"/>
      <c r="H216" s="314" t="s">
        <v>435</v>
      </c>
      <c r="I216" s="314"/>
      <c r="J216" s="314"/>
      <c r="K216" s="255"/>
    </row>
    <row r="217" spans="2:11" ht="15" customHeight="1">
      <c r="B217" s="254"/>
      <c r="C217" s="222"/>
      <c r="D217" s="222"/>
      <c r="E217" s="222"/>
      <c r="F217" s="215">
        <v>4</v>
      </c>
      <c r="G217" s="201"/>
      <c r="H217" s="314" t="s">
        <v>436</v>
      </c>
      <c r="I217" s="314"/>
      <c r="J217" s="314"/>
      <c r="K217" s="255"/>
    </row>
    <row r="218" spans="2:1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02 - Vybavení učeben jazy...</vt:lpstr>
      <vt:lpstr>Pokyny pro vyplnění</vt:lpstr>
      <vt:lpstr>'02 - Vybavení učeben jazy...'!Názvy_tisku</vt:lpstr>
      <vt:lpstr>'Rekapitulace stavby'!Názvy_tisku</vt:lpstr>
      <vt:lpstr>'02 - Vybavení učeben jazy...'!Oblast_tisku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Jakub Zelinka</cp:lastModifiedBy>
  <dcterms:created xsi:type="dcterms:W3CDTF">2019-04-08T07:11:45Z</dcterms:created>
  <dcterms:modified xsi:type="dcterms:W3CDTF">2019-06-03T06:39:12Z</dcterms:modified>
</cp:coreProperties>
</file>