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00-S - Vedlejší a ost..." sheetId="2" r:id="rId2"/>
    <sheet name="SO 155-S - Chodníky Berou...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'SO 000-S - Vedlejší a ost...'!$C$78:$K$110</definedName>
    <definedName name="_xlnm.Print_Area" localSheetId="1">'SO 000-S - Vedlejší a ost...'!$C$4:$J$36,'SO 000-S - Vedlejší a ost...'!$C$42:$J$60,'SO 000-S - Vedlejší a ost...'!$C$66:$K$110</definedName>
    <definedName name="_xlnm.Print_Titles" localSheetId="1">'SO 000-S - Vedlejší a ost...'!$78:$78</definedName>
    <definedName name="_xlnm._FilterDatabase" localSheetId="2" hidden="1">'SO 155-S - Chodníky Berou...'!$C$84:$K$346</definedName>
    <definedName name="_xlnm.Print_Area" localSheetId="2">'SO 155-S - Chodníky Berou...'!$C$4:$J$36,'SO 155-S - Chodníky Berou...'!$C$42:$J$66,'SO 155-S - Chodníky Berou...'!$C$72:$K$346</definedName>
    <definedName name="_xlnm.Print_Titles" localSheetId="2">'SO 155-S - Chodníky Berou...'!$84:$84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346"/>
  <c r="BH346"/>
  <c r="BG346"/>
  <c r="BF346"/>
  <c r="T346"/>
  <c r="T345"/>
  <c r="R346"/>
  <c r="R345"/>
  <c r="P346"/>
  <c r="P345"/>
  <c r="BK346"/>
  <c r="BK345"/>
  <c r="J345"/>
  <c r="J346"/>
  <c r="BE346"/>
  <c r="J65"/>
  <c r="BI338"/>
  <c r="BH338"/>
  <c r="BG338"/>
  <c r="BF338"/>
  <c r="T338"/>
  <c r="R338"/>
  <c r="P338"/>
  <c r="BK338"/>
  <c r="J338"/>
  <c r="BE338"/>
  <c r="BI331"/>
  <c r="BH331"/>
  <c r="BG331"/>
  <c r="BF331"/>
  <c r="T331"/>
  <c r="R331"/>
  <c r="P331"/>
  <c r="BK331"/>
  <c r="J331"/>
  <c r="BE331"/>
  <c r="BI324"/>
  <c r="BH324"/>
  <c r="BG324"/>
  <c r="BF324"/>
  <c r="T324"/>
  <c r="T323"/>
  <c r="R324"/>
  <c r="R323"/>
  <c r="P324"/>
  <c r="P323"/>
  <c r="BK324"/>
  <c r="BK323"/>
  <c r="J323"/>
  <c r="J324"/>
  <c r="BE324"/>
  <c r="J64"/>
  <c r="BI321"/>
  <c r="BH321"/>
  <c r="BG321"/>
  <c r="BF321"/>
  <c r="T321"/>
  <c r="R321"/>
  <c r="P321"/>
  <c r="BK321"/>
  <c r="J321"/>
  <c r="BE321"/>
  <c r="BI317"/>
  <c r="BH317"/>
  <c r="BG317"/>
  <c r="BF317"/>
  <c r="T317"/>
  <c r="R317"/>
  <c r="P317"/>
  <c r="BK317"/>
  <c r="J317"/>
  <c r="BE317"/>
  <c r="BI315"/>
  <c r="BH315"/>
  <c r="BG315"/>
  <c r="BF315"/>
  <c r="T315"/>
  <c r="R315"/>
  <c r="P315"/>
  <c r="BK315"/>
  <c r="J315"/>
  <c r="BE315"/>
  <c r="BI313"/>
  <c r="BH313"/>
  <c r="BG313"/>
  <c r="BF313"/>
  <c r="T313"/>
  <c r="R313"/>
  <c r="P313"/>
  <c r="BK313"/>
  <c r="J313"/>
  <c r="BE313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7"/>
  <c r="BH307"/>
  <c r="BG307"/>
  <c r="BF307"/>
  <c r="T307"/>
  <c r="R307"/>
  <c r="P307"/>
  <c r="BK307"/>
  <c r="J307"/>
  <c r="BE307"/>
  <c r="BI306"/>
  <c r="BH306"/>
  <c r="BG306"/>
  <c r="BF306"/>
  <c r="T306"/>
  <c r="R306"/>
  <c r="P306"/>
  <c r="BK306"/>
  <c r="J306"/>
  <c r="BE306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7"/>
  <c r="BH267"/>
  <c r="BG267"/>
  <c r="BF267"/>
  <c r="T267"/>
  <c r="R267"/>
  <c r="P267"/>
  <c r="BK267"/>
  <c r="J267"/>
  <c r="BE267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/>
  <c r="BI253"/>
  <c r="BH253"/>
  <c r="BG253"/>
  <c r="BF253"/>
  <c r="T253"/>
  <c r="R253"/>
  <c r="P253"/>
  <c r="BK253"/>
  <c r="J253"/>
  <c r="BE253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0"/>
  <c r="BH240"/>
  <c r="BG240"/>
  <c r="BF240"/>
  <c r="T240"/>
  <c r="T239"/>
  <c r="R240"/>
  <c r="R239"/>
  <c r="P240"/>
  <c r="P239"/>
  <c r="BK240"/>
  <c r="BK239"/>
  <c r="J239"/>
  <c r="J240"/>
  <c r="BE240"/>
  <c r="J63"/>
  <c r="BI238"/>
  <c r="BH238"/>
  <c r="BG238"/>
  <c r="BF238"/>
  <c r="T238"/>
  <c r="R238"/>
  <c r="P238"/>
  <c r="BK238"/>
  <c r="J238"/>
  <c r="BE238"/>
  <c r="BI237"/>
  <c r="BH237"/>
  <c r="BG237"/>
  <c r="BF237"/>
  <c r="T237"/>
  <c r="T236"/>
  <c r="R237"/>
  <c r="R236"/>
  <c r="P237"/>
  <c r="P236"/>
  <c r="BK237"/>
  <c r="BK236"/>
  <c r="J236"/>
  <c r="J237"/>
  <c r="BE237"/>
  <c r="J62"/>
  <c r="BI231"/>
  <c r="BH231"/>
  <c r="BG231"/>
  <c r="BF231"/>
  <c r="T231"/>
  <c r="T230"/>
  <c r="R231"/>
  <c r="R230"/>
  <c r="P231"/>
  <c r="P230"/>
  <c r="BK231"/>
  <c r="BK230"/>
  <c r="J230"/>
  <c r="J231"/>
  <c r="BE231"/>
  <c r="J61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3"/>
  <c r="BH193"/>
  <c r="BG193"/>
  <c r="BF193"/>
  <c r="T193"/>
  <c r="T192"/>
  <c r="R193"/>
  <c r="R192"/>
  <c r="P193"/>
  <c r="P192"/>
  <c r="BK193"/>
  <c r="BK192"/>
  <c r="J192"/>
  <c r="J193"/>
  <c r="BE193"/>
  <c r="J60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1"/>
  <c r="BH181"/>
  <c r="BG181"/>
  <c r="BF181"/>
  <c r="T181"/>
  <c r="R181"/>
  <c r="P181"/>
  <c r="BK181"/>
  <c r="J181"/>
  <c r="BE181"/>
  <c r="BI175"/>
  <c r="BH175"/>
  <c r="BG175"/>
  <c r="BF175"/>
  <c r="T175"/>
  <c r="R175"/>
  <c r="P175"/>
  <c r="BK175"/>
  <c r="J175"/>
  <c r="BE175"/>
  <c r="BI170"/>
  <c r="BH170"/>
  <c r="BG170"/>
  <c r="BF170"/>
  <c r="T170"/>
  <c r="R170"/>
  <c r="P170"/>
  <c r="BK170"/>
  <c r="J170"/>
  <c r="BE170"/>
  <c r="BI163"/>
  <c r="BH163"/>
  <c r="BG163"/>
  <c r="BF163"/>
  <c r="T163"/>
  <c r="T162"/>
  <c r="R163"/>
  <c r="R162"/>
  <c r="P163"/>
  <c r="P162"/>
  <c r="BK163"/>
  <c r="BK162"/>
  <c r="J162"/>
  <c r="J163"/>
  <c r="BE163"/>
  <c r="J59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3"/>
  <c r="BH103"/>
  <c r="BG103"/>
  <c r="BF103"/>
  <c r="T103"/>
  <c r="R103"/>
  <c r="P103"/>
  <c r="BK103"/>
  <c r="J103"/>
  <c r="BE103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8"/>
  <c r="F34"/>
  <c i="1" r="BD53"/>
  <c i="3" r="BH88"/>
  <c r="F33"/>
  <c i="1" r="BC53"/>
  <c i="3" r="BG88"/>
  <c r="F32"/>
  <c i="1" r="BB53"/>
  <c i="3" r="BF88"/>
  <c r="J31"/>
  <c i="1" r="AW53"/>
  <c i="3" r="F31"/>
  <c i="1" r="BA53"/>
  <c i="3" r="T88"/>
  <c r="T87"/>
  <c r="T86"/>
  <c r="T85"/>
  <c r="R88"/>
  <c r="R87"/>
  <c r="R86"/>
  <c r="R85"/>
  <c r="P88"/>
  <c r="P87"/>
  <c r="P86"/>
  <c r="P85"/>
  <c i="1" r="AU53"/>
  <c i="3" r="BK88"/>
  <c r="BK87"/>
  <c r="J87"/>
  <c r="BK86"/>
  <c r="J86"/>
  <c r="BK85"/>
  <c r="J85"/>
  <c r="J56"/>
  <c r="J27"/>
  <c i="1" r="AG53"/>
  <c i="3" r="J88"/>
  <c r="BE88"/>
  <c r="J30"/>
  <c i="1" r="AV53"/>
  <c i="3" r="F30"/>
  <c i="1" r="AZ53"/>
  <c i="3" r="J58"/>
  <c r="J57"/>
  <c r="J81"/>
  <c r="F81"/>
  <c r="F79"/>
  <c r="E77"/>
  <c r="J51"/>
  <c r="F51"/>
  <c r="F49"/>
  <c r="E47"/>
  <c r="J36"/>
  <c r="J18"/>
  <c r="E18"/>
  <c r="F82"/>
  <c r="F52"/>
  <c r="J17"/>
  <c r="J12"/>
  <c r="J79"/>
  <c r="J49"/>
  <c r="E7"/>
  <c r="E75"/>
  <c r="E45"/>
  <c i="1" r="AY52"/>
  <c r="AX52"/>
  <c i="2" r="BI110"/>
  <c r="BH110"/>
  <c r="BG110"/>
  <c r="BF110"/>
  <c r="T110"/>
  <c r="R110"/>
  <c r="P110"/>
  <c r="BK110"/>
  <c r="J110"/>
  <c r="BE110"/>
  <c r="BI105"/>
  <c r="BH105"/>
  <c r="BG105"/>
  <c r="BF105"/>
  <c r="T105"/>
  <c r="T104"/>
  <c r="R105"/>
  <c r="R104"/>
  <c r="P105"/>
  <c r="P104"/>
  <c r="BK105"/>
  <c r="BK104"/>
  <c r="J104"/>
  <c r="J105"/>
  <c r="BE105"/>
  <c r="J59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87"/>
  <c r="BH87"/>
  <c r="BG87"/>
  <c r="BF87"/>
  <c r="T87"/>
  <c r="R87"/>
  <c r="P87"/>
  <c r="BK87"/>
  <c r="J87"/>
  <c r="BE87"/>
  <c r="BI82"/>
  <c r="F34"/>
  <c i="1" r="BD52"/>
  <c i="2" r="BH82"/>
  <c r="F33"/>
  <c i="1" r="BC52"/>
  <c i="2" r="BG82"/>
  <c r="F32"/>
  <c i="1" r="BB52"/>
  <c i="2" r="BF82"/>
  <c r="J31"/>
  <c i="1" r="AW52"/>
  <c i="2" r="F31"/>
  <c i="1" r="BA52"/>
  <c i="2" r="T82"/>
  <c r="T81"/>
  <c r="T80"/>
  <c r="T79"/>
  <c r="R82"/>
  <c r="R81"/>
  <c r="R80"/>
  <c r="R79"/>
  <c r="P82"/>
  <c r="P81"/>
  <c r="P80"/>
  <c r="P79"/>
  <c i="1" r="AU52"/>
  <c i="2" r="BK82"/>
  <c r="BK81"/>
  <c r="J81"/>
  <c r="BK80"/>
  <c r="J80"/>
  <c r="BK79"/>
  <c r="J79"/>
  <c r="J56"/>
  <c r="J27"/>
  <c i="1" r="AG52"/>
  <c i="2" r="J82"/>
  <c r="BE82"/>
  <c r="J30"/>
  <c i="1" r="AV52"/>
  <c i="2" r="F30"/>
  <c i="1" r="AZ52"/>
  <c i="2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<sst xmlns="http://schemas.openxmlformats.org/spreadsheetml/2006/main">
  <si>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</si>
  <si>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</si>
  <si>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</si>
  <si>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</si>
  <si>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</si>
  <si>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</si>
  <si>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</si>
  <si>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{b53f88f5-0e14-487d-bf0e-db87c3792fbc}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</si>
  <si>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</si>
  <si>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</si>
  <si>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</si>
  <si>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</si>
  <si>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</si>
  <si>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</si>
  <si>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</si>
  <si>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</si>
  <si>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</si>
  <si>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17-NO-02-003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</si>
  <si>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</si>
  <si>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</si>
  <si>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pro vedení chodníků a cyklostezek v ulici Plzeňská, cyklostezka -sever-</t>
  </si>
  <si>
    <t>KSO:</t>
  </si>
  <si>
    <t>CC-CZ:</t>
  </si>
  <si>
    <t>Místo:</t>
  </si>
  <si>
    <t>ulice Plzeňská, Beroun</t>
  </si>
  <si>
    <t>Datum:</t>
  </si>
  <si>
    <t>10. 1. 2018</t>
  </si>
  <si>
    <t>Zadavatel:</t>
  </si>
  <si>
    <t>IČ:</t>
  </si>
  <si>
    <t>Město Beroun</t>
  </si>
  <si>
    <t>DIČ:</t>
  </si>
  <si>
    <t>Uchazeč:</t>
  </si>
  <si>
    <t>Vyplň údaj</t>
  </si>
  <si>
    <t>Projektant:</t>
  </si>
  <si>
    <t>NOVÁK &amp; PARTNER,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</si>
  <si>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</si>
  <si>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</si>
  <si>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</si>
  <si>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</si>
  <si>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</si>
  <si>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</si>
  <si>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</si>
  <si>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</si>
  <si>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</si>
  <si>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</si>
  <si>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</si>
  <si>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</si>
  <si>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</si>
  <si>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</si>
  <si>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</si>
  <si>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</si>
  <si>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</si>
  <si>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</si>
  <si>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</si>
  <si>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</si>
  <si>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</si>
  <si>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</si>
  <si>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</si>
  <si>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</si>
  <si>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</si>
  <si>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</si>
  <si>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</si>
  <si>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</si>
  <si>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</si>
  <si>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</si>
  <si>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</si>
  <si>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</si>
  <si>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</si>
  <si>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</si>
  <si>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</si>
  <si>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</si>
  <si>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</si>
  <si>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</si>
  <si>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</si>
  <si>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</si>
  <si>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</si>
  <si>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</si>
  <si>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000-S</t>
  </si>
  <si>
    <t>Vedlejší a ostatní náklady</t>
  </si>
  <si>
    <t>STA</t>
  </si>
  <si>
    <t>1</t>
  </si>
  <si>
    <t>{3bdf230e-f688-4ccb-9e45-8e873a60d6b2}</t>
  </si>
  <si>
    <t>2</t>
  </si>
  <si>
    <t>SO 155-S</t>
  </si>
  <si>
    <t>Chodníky Beroun na silnici II/605, cyklostezka -sever-</t>
  </si>
  <si>
    <t>{b754effb-012f-4658-b844-05aea223c7c8}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</si>
  <si>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</si>
  <si>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</si>
  <si>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</si>
  <si>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</si>
  <si>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</si>
  <si>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</si>
  <si>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</si>
  <si>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000-S - Vedlejší a ostatní náklady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</si>
  <si>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</si>
  <si>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</si>
  <si>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</si>
  <si>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</si>
  <si>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</si>
  <si>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</si>
  <si>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</si>
  <si>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</si>
  <si>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</si>
  <si>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</si>
  <si>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</si>
  <si>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</si>
  <si>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</si>
  <si>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</si>
  <si>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</si>
  <si>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</si>
  <si>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</si>
  <si>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</si>
  <si>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</si>
  <si>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</si>
  <si>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</si>
  <si>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</si>
  <si>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</si>
  <si>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</si>
  <si>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</si>
  <si>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</si>
  <si>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</si>
  <si>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</si>
  <si>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</si>
  <si>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034503001-1</t>
  </si>
  <si>
    <t>Velkoplošná informační tabule na staveništi o stavbě: investor, projektant atd.</t>
  </si>
  <si>
    <t>KUS</t>
  </si>
  <si>
    <t>1024</t>
  </si>
  <si>
    <t>-864293299</t>
  </si>
  <si>
    <t>VV</t>
  </si>
  <si>
    <t>Místo realizace bude po dobu realizace stavby osazeno 1 ks velkoplošného billboardu o rozměrech 5,1 x 2,4 m</t>
  </si>
  <si>
    <t>dle pravidel publicity IROP po schválení objednatelem.</t>
  </si>
  <si>
    <t>Jedná se o pronájem - zahrnuje konstrukci a polep vč. dodávky, montáže a demontáže.</t>
  </si>
  <si>
    <t>1 "ks"</t>
  </si>
  <si>
    <t>012002000</t>
  </si>
  <si>
    <t>Hlavní tituly průvodních činností a nákladů průzkumné, geodetické a projektové práce geodetické práce</t>
  </si>
  <si>
    <t>KPL</t>
  </si>
  <si>
    <t>CS ÚRS 2017 02</t>
  </si>
  <si>
    <t>1645344828</t>
  </si>
  <si>
    <t>Náklady na veškerá geodetická zaměření během stavby</t>
  </si>
  <si>
    <t>Položka zahrnuje práci dvou osob v rozsahu 10 hodin/osoba</t>
  </si>
  <si>
    <t>(Výpočet hodin je orientační, zhotovitel ocení položku tak, aby zahrnovala náklady na veškerá geodetická zaměření běhm stavby)</t>
  </si>
  <si>
    <t>1 "kpl"</t>
  </si>
  <si>
    <t>3</t>
  </si>
  <si>
    <t>013244000</t>
  </si>
  <si>
    <t>Průzkumné, geodetické a projektové práce projektové práce dokumentace stavby (výkresová a textová) pro provádění stavby</t>
  </si>
  <si>
    <t>-799027372</t>
  </si>
  <si>
    <t>Cena je počítána jako 2% z celkové ceny stavby</t>
  </si>
  <si>
    <t>4</t>
  </si>
  <si>
    <t>013254000</t>
  </si>
  <si>
    <t>Průzkumné, geodetické a projektové práce projektové práce dokumentace stavby (výkresová a textová) skutečného provedení stavby</t>
  </si>
  <si>
    <t>811974613</t>
  </si>
  <si>
    <t>Cena je počítána jako 0,5% z celkové ceny stavby</t>
  </si>
  <si>
    <t>034503002-1</t>
  </si>
  <si>
    <t>Pamětní deska</t>
  </si>
  <si>
    <t>1995862047</t>
  </si>
  <si>
    <t xml:space="preserve">Místo realizace projektu bude nejpozději k datu převzetí dokončené stavby objednatelem osazeno 1 ks pamětní desky o rozměru 0,3 x 0,4 m </t>
  </si>
  <si>
    <t>dle pravidel IROP v provedení z materiálu zajišťující životnost desky a písma min. 5 let.</t>
  </si>
  <si>
    <t>Jedná se o dodávku, osazení a montáž pamětní desky vč. nového sloupku a ukotvení</t>
  </si>
  <si>
    <t>VRN4</t>
  </si>
  <si>
    <t>Inženýrská činnost</t>
  </si>
  <si>
    <t>6</t>
  </si>
  <si>
    <t>042503000</t>
  </si>
  <si>
    <t>Inženýrská činnost posudky plán BOZP na staveništi</t>
  </si>
  <si>
    <t>176433898</t>
  </si>
  <si>
    <t>posudky</t>
  </si>
  <si>
    <t>plán BOZP na staveništi</t>
  </si>
  <si>
    <t>7</t>
  </si>
  <si>
    <t>042903000-1</t>
  </si>
  <si>
    <t>Fotodokumentace stavby, pasportizace stávajících objektů vč. objízdných tras</t>
  </si>
  <si>
    <t>487264762</t>
  </si>
  <si>
    <t>SO 155-S - Chodníky Beroun na silnici II/605, cyklostezka -sever-</t>
  </si>
  <si>
    <t>HSV - Práce a dodávky HSV</t>
  </si>
  <si>
    <t xml:space="preserve">    1 - Zemní práce</t>
  </si>
  <si>
    <t xml:space="preserve">  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</si>
  <si>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</si>
  <si>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</si>
  <si>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</si>
  <si>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</si>
  <si>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</si>
  <si>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</si>
  <si>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</si>
  <si>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</si>
  <si>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</si>
  <si>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111251111</t>
  </si>
  <si>
    <t>Drcení ořezaných větví strojně - (štěpkování) o průměru větví do 100 mm</t>
  </si>
  <si>
    <t>m3</t>
  </si>
  <si>
    <t>1428594568</t>
  </si>
  <si>
    <t>"štěpkování větví, dle pol. č. 112101101, odhad 0,7 m3/strom" 0,7*2</t>
  </si>
  <si>
    <t>112101101</t>
  </si>
  <si>
    <t>Kácení stromů s odřezáním kmene a s odvětvením listnatých, průměru kmene přes 100 do 300 mm</t>
  </si>
  <si>
    <t>kus</t>
  </si>
  <si>
    <t>-1623411891</t>
  </si>
  <si>
    <t>112201101</t>
  </si>
  <si>
    <t>Odstranění pařezů s jejich vykopáním, vytrháním nebo odstřelením, s přesekáním kořenů průměru přes 100 do 300 mm</t>
  </si>
  <si>
    <t>-2039045449</t>
  </si>
  <si>
    <t>113106123</t>
  </si>
  <si>
    <t>Rozebrání dlažeb a dílců komunikací pro pěší, vozovek a ploch s přemístěním hmot na skládku na vzdálenost do 3 m nebo s naložením na dopravní prostředek komunikací pro pěší s ložem z kameniva nebo živice a s výplní spár ze zámkové dlažby</t>
  </si>
  <si>
    <t>m2</t>
  </si>
  <si>
    <t>-429227486</t>
  </si>
  <si>
    <t>"betonová zámková dlažba" 12,7</t>
  </si>
  <si>
    <t>113107141</t>
  </si>
  <si>
    <t>Odstranění podkladů nebo krytů s přemístěním hmot na skládku na vzdálenost do 3 m nebo s naložením na dopravní prostředek v ploše jednotlivě do 50 m2 živičných, o tl. vrstvy do 50 mm</t>
  </si>
  <si>
    <t>841350043</t>
  </si>
  <si>
    <t>plocha stanovena planimetrováním ze situace, povinný odkup zhotovitelem</t>
  </si>
  <si>
    <t>"chodníky - ruční odstranění" 2658</t>
  </si>
  <si>
    <t>113107172</t>
  </si>
  <si>
    <t>Odstranění podkladů nebo krytů s přemístěním hmot na skládku na vzdálenost do 20 m nebo s naložením na dopravní prostředek v ploše jednotlivě přes 50 m2 do 200 m2 z betonu prostého, o tl. vrstvy přes 150 do 300 mm</t>
  </si>
  <si>
    <t>-1592128152</t>
  </si>
  <si>
    <t>"odstranění betonovýchploch" 18,7</t>
  </si>
  <si>
    <t>"úprava betonových základů sloupků stáv. zábradlí kvůli dlažbě, km 0,009 - 0,015" 4*(0,3*0,3)</t>
  </si>
  <si>
    <t>"bourání horní podesty schodiště" 4,92 "m2" * 0,2 "m"</t>
  </si>
  <si>
    <t>"šikmina pro kočáry" 2*1,5*0,1</t>
  </si>
  <si>
    <t>Součet</t>
  </si>
  <si>
    <t>113107222</t>
  </si>
  <si>
    <t>Odstranění podkladů nebo krytů s přemístěním hmot na skládku na vzdálenost do 20 m nebo s naložením na dopravní prostředek v ploše jednotlivě přes 200 m2 z kameniva hrubého drceného, o tl. vrstvy přes 100 do 200 mm</t>
  </si>
  <si>
    <t>-1240068154</t>
  </si>
  <si>
    <t>"podklad pod asfaltovými plochami" 2658</t>
  </si>
  <si>
    <t>"podklad pod betonovými plochami" 18,7</t>
  </si>
  <si>
    <t>"podklad pod zámkovou dlažbou" 12,7</t>
  </si>
  <si>
    <t>"plochy ze ŠD" 156</t>
  </si>
  <si>
    <t>8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</si>
  <si>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</si>
  <si>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</si>
  <si>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</si>
  <si>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1970708006</t>
  </si>
  <si>
    <t>"betonové 120x250 mm" 1474,7</t>
  </si>
  <si>
    <t>9</t>
  </si>
  <si>
    <t>121101101</t>
  </si>
  <si>
    <t>Sejmutí ornice nebo lesní půdy s vodorovným přemístěním na hromady v místě upotřebení nebo na dočasné či trvalé skládky se složením, na vzdálenost do 50 m</t>
  </si>
  <si>
    <t>208877333</t>
  </si>
  <si>
    <t>"ornice pro zpětné použití" 69</t>
  </si>
  <si>
    <t>"ornice nevhodná pro zpětné použití" 139</t>
  </si>
  <si>
    <t>10</t>
  </si>
  <si>
    <t>122102202</t>
  </si>
  <si>
    <t>Odkopávky a prokopávky nezapažené pro silnice s přemístěním výkopku v příčných profilech na vzdálenost do 15 m nebo s naložením na dopravní prostředek v horninách tř. 1 a 2 přes 100 do 1 000 m3</t>
  </si>
  <si>
    <t>872428692</t>
  </si>
  <si>
    <t>"výkop" 478</t>
  </si>
  <si>
    <t>11</t>
  </si>
  <si>
    <t>162301102</t>
  </si>
  <si>
    <t>Vodorovné přemístění výkopku nebo sypaniny po suchu na obvyklém dopravním prostředku, bez naložení výkopku, avšak se složením bez rozhrnutí z horniny tř. 1 až 4 na vzdálenost přes 500 do 1 000 m</t>
  </si>
  <si>
    <t>788304834</t>
  </si>
  <si>
    <t>odvoz na mezideponii / z mezideponie</t>
  </si>
  <si>
    <t>"ornice, dle pol. č. 121101101" 2*69</t>
  </si>
  <si>
    <t>"štěrk, dle pol. č. 113107222" 2*432</t>
  </si>
  <si>
    <t>"R-materiál, z pol. č. 564911511" 2*2286,2*0,05</t>
  </si>
  <si>
    <t>12</t>
  </si>
  <si>
    <t>162301411</t>
  </si>
  <si>
    <t>Vodorovné přemístění větví, kmenů nebo pařezů s naložením, složením a dopravou do 5000 m kmenů stromů listnatých, průměru přes 100 do 300 mm</t>
  </si>
  <si>
    <t>733302651</t>
  </si>
  <si>
    <t>13</t>
  </si>
  <si>
    <t>162301421</t>
  </si>
  <si>
    <t>Vodorovné přemístění větví, kmenů nebo pařezů s naložením, složením a dopravou do 5000 m pařezů kmenů, průměru přes 100 do 300 mm</t>
  </si>
  <si>
    <t>-1881270964</t>
  </si>
  <si>
    <t>14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</si>
  <si>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</si>
  <si>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</si>
  <si>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-1594141626</t>
  </si>
  <si>
    <t>"nevhodná ornice, dle pol. č. 121101101" 139</t>
  </si>
  <si>
    <t>"výkop, dle pol. č. 122102202" 478</t>
  </si>
  <si>
    <t>167101102</t>
  </si>
  <si>
    <t>Nakládání, skládání a překládání neulehlého výkopku nebo sypaniny nakládání, množství přes 100 m3, z hornin tř. 1 až 4</t>
  </si>
  <si>
    <t>-284361591</t>
  </si>
  <si>
    <t>na mezideponii</t>
  </si>
  <si>
    <t>"ornice" 69</t>
  </si>
  <si>
    <t>"štěrk" 432</t>
  </si>
  <si>
    <t>"R-materiál" 2286,2*0,05</t>
  </si>
  <si>
    <t>16</t>
  </si>
  <si>
    <t>171101121</t>
  </si>
  <si>
    <t>Uložení sypaniny do násypů s rozprostřením sypaniny ve vrstvách a s hrubým urovnáním zhutněných s uzavřením povrchu násypu z hornin nesoudržných kamenitých</t>
  </si>
  <si>
    <t>2126777524</t>
  </si>
  <si>
    <t>"násyp ze štěrku pro zpětné použití" 432</t>
  </si>
  <si>
    <t>17</t>
  </si>
  <si>
    <t>171201211</t>
  </si>
  <si>
    <t>Uložení sypaniny poplatek za uložení sypaniny na skládce (skládkovné)</t>
  </si>
  <si>
    <t>t</t>
  </si>
  <si>
    <t>-1647132610</t>
  </si>
  <si>
    <t>"nevhodná ornice, dle pol. č . 121101101" 139 "m3" * 2 "t/m3"</t>
  </si>
  <si>
    <t>"výkop, dle pol. č. 122102202" 478 "m3" * 2 "t/m3"</t>
  </si>
  <si>
    <t>18</t>
  </si>
  <si>
    <t>174201201</t>
  </si>
  <si>
    <t>Zásyp jam po pařezech výkopkem z horniny získané při dobývání pařezů s hrubým urovnáním povrchu zasypávky průměru pařezu přes 100 do 300 mm</t>
  </si>
  <si>
    <t>-613076844</t>
  </si>
  <si>
    <t>19</t>
  </si>
  <si>
    <t>182301132</t>
  </si>
  <si>
    <t>Rozprostření a urovnání ornice ve svahu sklonu přes 1:5 při souvislé ploše přes 500 m2, tl. vrstvy přes 100 do 150 mm</t>
  </si>
  <si>
    <t>1206217762</t>
  </si>
  <si>
    <t>"plochy stanoveny planimetrováním z příčných řezů" 2846,7</t>
  </si>
  <si>
    <t>20</t>
  </si>
  <si>
    <t>M</t>
  </si>
  <si>
    <t>103641010</t>
  </si>
  <si>
    <t xml:space="preserve">zemina pro terénní úpravy -  ornice</t>
  </si>
  <si>
    <t>-83896935</t>
  </si>
  <si>
    <t>"dle pol. č. 182301132" 2846,7 "m2" * 0,15 "m" * 2 "t/m3"</t>
  </si>
  <si>
    <t>"odečet ornice z mezideponie" -(69 "m3" * 2 "t/m3")</t>
  </si>
  <si>
    <t>183405211</t>
  </si>
  <si>
    <t>Výsev trávníku hydroosevem na ornici</t>
  </si>
  <si>
    <t>1984599336</t>
  </si>
  <si>
    <t>"dle pol. č. 182301132" 2846,7</t>
  </si>
  <si>
    <t>22</t>
  </si>
  <si>
    <t>005724100</t>
  </si>
  <si>
    <t>osivo směs travní parková</t>
  </si>
  <si>
    <t>kg</t>
  </si>
  <si>
    <t>2061859183</t>
  </si>
  <si>
    <t>"dle pol. č. 183405211" 2846,7</t>
  </si>
  <si>
    <t>2846,7*0,025 'Přepočtené koeficientem množství</t>
  </si>
  <si>
    <t>23</t>
  </si>
  <si>
    <t>184802211</t>
  </si>
  <si>
    <t>Chemické odplevelení půdy před založením kultury, trávníku nebo zpevněných ploch o výměře jednotlivě přes 20 m2 na svahu přes 1:5 do 1:2 postřikem na široko</t>
  </si>
  <si>
    <t>39736182</t>
  </si>
  <si>
    <t>24</t>
  </si>
  <si>
    <t>185803112</t>
  </si>
  <si>
    <t>Ošetření trávníku jednorázové na svahu přes 1:5 do 1:2</t>
  </si>
  <si>
    <t>-1825425936</t>
  </si>
  <si>
    <t>"ošetření 3x, dle pol. č. 183405211" 3*2846,7</t>
  </si>
  <si>
    <t>25</t>
  </si>
  <si>
    <t>185804312</t>
  </si>
  <si>
    <t>Zalití rostlin vodou plochy záhonů jednotlivě přes 20 m2</t>
  </si>
  <si>
    <t>1882266630</t>
  </si>
  <si>
    <t>"zalití 3x (3 x 5 l/m2), dle pol. č. 183405211" (3 * 5 "l/m2" * 2846,7 "m2") / 1000</t>
  </si>
  <si>
    <t>26</t>
  </si>
  <si>
    <t>185851121</t>
  </si>
  <si>
    <t>Dovoz vody pro zálivku rostlin na vzdálenost do 1000 m</t>
  </si>
  <si>
    <t>-1293208881</t>
  </si>
  <si>
    <t>27</t>
  </si>
  <si>
    <t>191991111.R</t>
  </si>
  <si>
    <t>Odečet ceny za recyklát</t>
  </si>
  <si>
    <t>-775114796</t>
  </si>
  <si>
    <t>"R-materiál" (2658-2286,2)*0,098</t>
  </si>
  <si>
    <t>Vodorovné konstrukce</t>
  </si>
  <si>
    <t>28</t>
  </si>
  <si>
    <t>430321414</t>
  </si>
  <si>
    <t>Schodišťové konstrukce a rampy z betonu železového (bez výztuže) stupně, schodnice, ramena, podesty s nosníky tř. C 25/30</t>
  </si>
  <si>
    <t>703870448</t>
  </si>
  <si>
    <t>"podesta - rekonstruované schodiště" 4,92*0,2</t>
  </si>
  <si>
    <t>"římsa na zdi" 70,83*0,12</t>
  </si>
  <si>
    <t>"římsa schodiště" 2,67*0,12</t>
  </si>
  <si>
    <t>"oprava stupňů" (10*0,3*1,5*0,1)+(10*0,15*1,5*0,1)</t>
  </si>
  <si>
    <t>29</t>
  </si>
  <si>
    <t>430362021</t>
  </si>
  <si>
    <t>Výztuž schodišťových konstrukcí a ramp stupňů, schodnic, ramen, podest s nosníky ze svařovaných sítí z drátů typu KARI</t>
  </si>
  <si>
    <t>464061974</t>
  </si>
  <si>
    <t>"podesty" (4,92 "m2" * 3,033 "kg/m2")/1000</t>
  </si>
  <si>
    <t>"římsa na zdi" (70,83 "m2" * 3,033 "kg/m2")/1000</t>
  </si>
  <si>
    <t>"římsa schodiště" (2,67 "m2" * 3,033 "kg/m2")/1000</t>
  </si>
  <si>
    <t>30</t>
  </si>
  <si>
    <t>431351121</t>
  </si>
  <si>
    <t>Bednění podest, podstupňových desek a ramp včetně podpěrné konstrukce výšky do 4 m půdorysně přímočarých zřízení</t>
  </si>
  <si>
    <t>-1058116489</t>
  </si>
  <si>
    <t>"podesta" (2,7*0,25)+(1,8*0,25)</t>
  </si>
  <si>
    <t>"šikmina pro kočáry" 2*2,5</t>
  </si>
  <si>
    <t>"římsa na zdi" 144*0,15</t>
  </si>
  <si>
    <t>"římsa schodiště" 7,34*0,15</t>
  </si>
  <si>
    <t>31</t>
  </si>
  <si>
    <t>431351122</t>
  </si>
  <si>
    <t>Bednění podest, podstupňových desek a ramp včetně podpěrné konstrukce výšky do 4 m půdorysně přímočarých odstranění</t>
  </si>
  <si>
    <t>-1888485241</t>
  </si>
  <si>
    <t>32</t>
  </si>
  <si>
    <t>434121416</t>
  </si>
  <si>
    <t>Osazování schodišťových stupňů železobetonových s vyspárováním styčných spár, s provizorním dřevěným zábradlím a dočasným zakrytím stupnic prkny na schodnice, stupňů drsných</t>
  </si>
  <si>
    <t>-1107355324</t>
  </si>
  <si>
    <t>33</t>
  </si>
  <si>
    <t>593737920</t>
  </si>
  <si>
    <t>stupeň schodišťový betonový univerzální dl.118 cm</t>
  </si>
  <si>
    <t>1165492716</t>
  </si>
  <si>
    <t>34</t>
  </si>
  <si>
    <t>435121111</t>
  </si>
  <si>
    <t>Montáž schodišťových dílců ramen s podestou, vcelku hmotnosti do 3,0 t</t>
  </si>
  <si>
    <t>-1479423622</t>
  </si>
  <si>
    <t>"vč. podkladního betonu" 2</t>
  </si>
  <si>
    <t>35</t>
  </si>
  <si>
    <t>593721900</t>
  </si>
  <si>
    <t>rameno schodišťové ŽB 220x109x140 cm, 6/13</t>
  </si>
  <si>
    <t>-1061012796</t>
  </si>
  <si>
    <t>Komunikace pozemní</t>
  </si>
  <si>
    <t>36</t>
  </si>
  <si>
    <t>564851111</t>
  </si>
  <si>
    <t>Podklad ze štěrkodrti ŠD s rozprostřením a zhutněním, po zhutnění tl. 150 mm</t>
  </si>
  <si>
    <t>2111559118</t>
  </si>
  <si>
    <t>"chodník" 2083</t>
  </si>
  <si>
    <t>"chodník - úprava pro nevidomé" 86,6</t>
  </si>
  <si>
    <t>"hmatný pás š. 0,3 m" 254,6</t>
  </si>
  <si>
    <t>"cyklostezka" 2286,2</t>
  </si>
  <si>
    <t>"smíšená stezka" 289,6</t>
  </si>
  <si>
    <t>37</t>
  </si>
  <si>
    <t>564911511</t>
  </si>
  <si>
    <t>Podklad nebo podsyp z R-materiálu s rozprostřením a zhutněním, po zhutnění tl. 50 mm</t>
  </si>
  <si>
    <t>1358370873</t>
  </si>
  <si>
    <t>38</t>
  </si>
  <si>
    <t>569903311</t>
  </si>
  <si>
    <t>Zřízení zemních krajnic z hornin jakékoliv třídy se zhutněním</t>
  </si>
  <si>
    <t>-76039778</t>
  </si>
  <si>
    <t>"dosypávka krajnic" 75</t>
  </si>
  <si>
    <t>39</t>
  </si>
  <si>
    <t>583441970</t>
  </si>
  <si>
    <t>štěrkodrť frakce 0-63</t>
  </si>
  <si>
    <t>-452308239</t>
  </si>
  <si>
    <t>75 "m3" * 1,8 "t/m3"</t>
  </si>
  <si>
    <t>40</t>
  </si>
  <si>
    <t>573211107</t>
  </si>
  <si>
    <t>Postřik spojovací PS bez posypu kamenivem z asfaltu silničního, v množství 0,30 kg/m2</t>
  </si>
  <si>
    <t>-1350298824</t>
  </si>
  <si>
    <t>41</t>
  </si>
  <si>
    <t>577143111</t>
  </si>
  <si>
    <t>Asfaltový beton vrstva obrusná ACO 8 (ABJ) s rozprostřením a se zhutněním z nemodifikovaného asfaltu v pruhu šířky do 3 m, po zhutnění tl. 50 mm</t>
  </si>
  <si>
    <t>1887399159</t>
  </si>
  <si>
    <t>42</t>
  </si>
  <si>
    <t>596211112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</si>
  <si>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přes 100 do 300 m2</t>
  </si>
  <si>
    <t>-1426526453</t>
  </si>
  <si>
    <t>lože betonové tl. 40 mm</t>
  </si>
  <si>
    <t>43</t>
  </si>
  <si>
    <t>592453080</t>
  </si>
  <si>
    <t>dlažba skladebná betonová základní 20 x 10 x 6 cm přírodní</t>
  </si>
  <si>
    <t>-227907340</t>
  </si>
  <si>
    <t>44</t>
  </si>
  <si>
    <t>592452670</t>
  </si>
  <si>
    <t>dlažba skladebná betonová základní pro nevidomé 20 x 10 x 6 cm barevná</t>
  </si>
  <si>
    <t>-1402620546</t>
  </si>
  <si>
    <t>45</t>
  </si>
  <si>
    <t>596211113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</si>
  <si>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přes 300 m2</t>
  </si>
  <si>
    <t>-1890265752</t>
  </si>
  <si>
    <t>46</t>
  </si>
  <si>
    <t>1258520496</t>
  </si>
  <si>
    <t>47</t>
  </si>
  <si>
    <t>640523012</t>
  </si>
  <si>
    <t>48</t>
  </si>
  <si>
    <t>596211114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</si>
  <si>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Příplatek k cenám dvou barev za dlažbu z prvků</t>
  </si>
  <si>
    <t>1352548965</t>
  </si>
  <si>
    <t>Úpravy povrchů, podlahy a osazování výplní</t>
  </si>
  <si>
    <t>49</t>
  </si>
  <si>
    <t>915241111</t>
  </si>
  <si>
    <t>Bezpečnostní barevný povrch vozovek červený pro podklad asfaltový</t>
  </si>
  <si>
    <t>-1522714342</t>
  </si>
  <si>
    <t>VDZ z plastických hmot</t>
  </si>
  <si>
    <t>"barevný nátěr - koridor pro cyklisty" 44</t>
  </si>
  <si>
    <t>"červený podklad pod cyklistické přejezdy - nátěr" 76,3</t>
  </si>
  <si>
    <t>Trubní vedení</t>
  </si>
  <si>
    <t>50</t>
  </si>
  <si>
    <t>899331111</t>
  </si>
  <si>
    <t>Výšková úprava uličního vstupu nebo vpusti do 200 mm zvýšením poklopu</t>
  </si>
  <si>
    <t>-226373847</t>
  </si>
  <si>
    <t>51</t>
  </si>
  <si>
    <t>899332111</t>
  </si>
  <si>
    <t>Výšková úprava uličního vstupu nebo vpusti do 200 mm snížením poklopu</t>
  </si>
  <si>
    <t>-1790229753</t>
  </si>
  <si>
    <t>Ostatní konstrukce a práce, bourání</t>
  </si>
  <si>
    <t>52</t>
  </si>
  <si>
    <t>911111111</t>
  </si>
  <si>
    <t>Montáž zábradlí ocelového zabetonovaného</t>
  </si>
  <si>
    <t>-2057455425</t>
  </si>
  <si>
    <t>"km 0,710 - 0,755" 67,5</t>
  </si>
  <si>
    <t>53</t>
  </si>
  <si>
    <t>553912070.R</t>
  </si>
  <si>
    <t>zábradelní výplň z vodorovných tyčí s výplňovým prutem s vodící funkcí pro nevidomé -poz.+barva</t>
  </si>
  <si>
    <t>-2066579278</t>
  </si>
  <si>
    <t>54</t>
  </si>
  <si>
    <t>914111111</t>
  </si>
  <si>
    <t>Montáž svislé dopravní značky základní velikosti do 1 m2 objímkami na sloupky nebo konzoly</t>
  </si>
  <si>
    <t>-1429292183</t>
  </si>
  <si>
    <t>"C9a" 6</t>
  </si>
  <si>
    <t>"C9b" 3</t>
  </si>
  <si>
    <t>"C10a" 6+6</t>
  </si>
  <si>
    <t>"C10b" 4+5</t>
  </si>
  <si>
    <t>"IP6" 4</t>
  </si>
  <si>
    <t>"IP7" 5</t>
  </si>
  <si>
    <t>"P4" 1</t>
  </si>
  <si>
    <t>"A19" 1</t>
  </si>
  <si>
    <t>55</t>
  </si>
  <si>
    <t>404455170</t>
  </si>
  <si>
    <t>značka dopravní svislá retroreflexní fólie tř. 1, FeZn-Al rám., D 700 mm</t>
  </si>
  <si>
    <t>1869016081</t>
  </si>
  <si>
    <t>56</t>
  </si>
  <si>
    <t>404440000</t>
  </si>
  <si>
    <t>značka dopravní svislá výstražná FeZn A1 - A30, P1,P4 700 mm</t>
  </si>
  <si>
    <t>-180147261</t>
  </si>
  <si>
    <t>"A19"1</t>
  </si>
  <si>
    <t>57</t>
  </si>
  <si>
    <t>404455120</t>
  </si>
  <si>
    <t>značka dopravní svislá retroreflexní fólie tř. 1, FeZn-Al rám., 500 x 500 mm</t>
  </si>
  <si>
    <t>1598000563</t>
  </si>
  <si>
    <t>58</t>
  </si>
  <si>
    <t>914511111</t>
  </si>
  <si>
    <t>Montáž sloupku dopravních značek délky do 3,5 m do betonového základu</t>
  </si>
  <si>
    <t>868986352</t>
  </si>
  <si>
    <t>"sloupky" 15</t>
  </si>
  <si>
    <t>"sloupky pro konzoly" 6</t>
  </si>
  <si>
    <t>59</t>
  </si>
  <si>
    <t>404452560</t>
  </si>
  <si>
    <t>upínací svorka na sloupek D 60 mm</t>
  </si>
  <si>
    <t>-1962632994</t>
  </si>
  <si>
    <t>21*2</t>
  </si>
  <si>
    <t>60</t>
  </si>
  <si>
    <t>404452250</t>
  </si>
  <si>
    <t>sloupek Zn 60 - 350</t>
  </si>
  <si>
    <t>-597927856</t>
  </si>
  <si>
    <t>61</t>
  </si>
  <si>
    <t>404452530</t>
  </si>
  <si>
    <t>víčko plastové na sloupek 60</t>
  </si>
  <si>
    <t>-645258723</t>
  </si>
  <si>
    <t>62</t>
  </si>
  <si>
    <t>914531111</t>
  </si>
  <si>
    <t>Montáž konzol nebo nástavců pro osazení dopravních značek velikosti do 1 m2 na sloupek</t>
  </si>
  <si>
    <t>-1976063700</t>
  </si>
  <si>
    <t>63</t>
  </si>
  <si>
    <t>404452200.R</t>
  </si>
  <si>
    <t>držák dopravní značky na sloupek - 60</t>
  </si>
  <si>
    <t>-1536583404</t>
  </si>
  <si>
    <t>64</t>
  </si>
  <si>
    <t>561147754</t>
  </si>
  <si>
    <t>2*6</t>
  </si>
  <si>
    <t>65</t>
  </si>
  <si>
    <t>915111121</t>
  </si>
  <si>
    <t>Vodorovné dopravní značení stříkané barvou dělící čára šířky 125 mm přerušovaná bílá základní</t>
  </si>
  <si>
    <t>1610404594</t>
  </si>
  <si>
    <t>"V2b, (1,5/1,5/0,125)" 2*44</t>
  </si>
  <si>
    <t>66</t>
  </si>
  <si>
    <t>915131111</t>
  </si>
  <si>
    <t>Vodorovné dopravní značení stříkané barvou přechody pro chodce, šipky, symboly bílé základní</t>
  </si>
  <si>
    <t>-1383921889</t>
  </si>
  <si>
    <t>"V7, přechod pro chodce" 55,3</t>
  </si>
  <si>
    <t>"V8, přejezd pro cyklisty" 19,5</t>
  </si>
  <si>
    <t>"V14, jízdní pruh pro cyklisty" 50*2*0,14</t>
  </si>
  <si>
    <t>"V15, symbol Dej přednost v jízdě" 26*1,66</t>
  </si>
  <si>
    <t>"V15, symbol jízdního kola (bez šipky)" 9*0,14</t>
  </si>
  <si>
    <t>"V15, nápis POZOR CHODCI" 4*2,25</t>
  </si>
  <si>
    <t>"V20, piktogramový koridor pro cyklisty" 12*0,636</t>
  </si>
  <si>
    <t>67</t>
  </si>
  <si>
    <t>915211121</t>
  </si>
  <si>
    <t>Vodorovné dopravní značení stříkaným plastem dělící čára šířky 125 mm přerušovaná bílá základní</t>
  </si>
  <si>
    <t>1220133425</t>
  </si>
  <si>
    <t>68</t>
  </si>
  <si>
    <t>915231111</t>
  </si>
  <si>
    <t>Vodorovné dopravní značení stříkaným plastem přechody pro chodce, šipky, symboly nápisy bílé základní</t>
  </si>
  <si>
    <t>-1576010761</t>
  </si>
  <si>
    <t>69</t>
  </si>
  <si>
    <t>915321115</t>
  </si>
  <si>
    <t>Vodorovné značení předformovaným termoplastem vodící pás pro slabozraké z 6 proužků</t>
  </si>
  <si>
    <t>1556561283</t>
  </si>
  <si>
    <t>70</t>
  </si>
  <si>
    <t>915611111</t>
  </si>
  <si>
    <t>Předznačení pro vodorovné značení stříkané barvou nebo prováděné z nátěrových hmot liniové dělicí čáry, vodicí proužky</t>
  </si>
  <si>
    <t>32003037</t>
  </si>
  <si>
    <t>"dle pol. č. 915111121" 88</t>
  </si>
  <si>
    <t>71</t>
  </si>
  <si>
    <t>915621111</t>
  </si>
  <si>
    <t>Předznačení pro vodorovné značení stříkané barvou nebo prováděné z nátěrových hmot plošné šipky, symboly, nápisy</t>
  </si>
  <si>
    <t>497118378</t>
  </si>
  <si>
    <t>"dle pol. č. 915131111" 149,852</t>
  </si>
  <si>
    <t>72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</si>
  <si>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</si>
  <si>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</si>
  <si>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-1149007947</t>
  </si>
  <si>
    <t>"odečteno ze situace" 2688</t>
  </si>
  <si>
    <t>73</t>
  </si>
  <si>
    <t>592172140.R</t>
  </si>
  <si>
    <t>obrubník betonový záhonový šedý(přírodní) 50 x 8 x 25 cm</t>
  </si>
  <si>
    <t>4210820</t>
  </si>
  <si>
    <t>2*2688</t>
  </si>
  <si>
    <t>74</t>
  </si>
  <si>
    <t>985112131</t>
  </si>
  <si>
    <t>Odsekání degradovaného betonu rubu kleneb a podlah, tloušťky do 10 mm</t>
  </si>
  <si>
    <t>1155672435</t>
  </si>
  <si>
    <t>"schodišťové stupně" (10*0,3*1,5)+(10*0,15*1,5)</t>
  </si>
  <si>
    <t>75</t>
  </si>
  <si>
    <t>985112133</t>
  </si>
  <si>
    <t>Odsekání degradovaného betonu rubu kleneb a podlah, tloušťky přes 30 do 50 mm</t>
  </si>
  <si>
    <t>-1474498219</t>
  </si>
  <si>
    <t>"odsekání římsy na zdi" 70,83</t>
  </si>
  <si>
    <t>"odsekání římsy na schodišti" 2,67</t>
  </si>
  <si>
    <t>76</t>
  </si>
  <si>
    <t>985112193</t>
  </si>
  <si>
    <t>Odsekání degradovaného betonu Příplatek k cenám za plochu do 10 m2 jednotlivě</t>
  </si>
  <si>
    <t>895502644</t>
  </si>
  <si>
    <t>6,75+73,5</t>
  </si>
  <si>
    <t>997</t>
  </si>
  <si>
    <t>Přesun sutě</t>
  </si>
  <si>
    <t>77</t>
  </si>
  <si>
    <t>997221561</t>
  </si>
  <si>
    <t>Vodorovná doprava suti bez naložení, ale se složením a s hrubým urovnáním z kusových materiálů, na vzdálenost do 1 km</t>
  </si>
  <si>
    <t>-504783843</t>
  </si>
  <si>
    <t>"dle pol. č. 113106123 - dlažba" 3,302 "t"</t>
  </si>
  <si>
    <t>"dle pol. č. 113107172 - bet. vrstva" 12,715 "t"</t>
  </si>
  <si>
    <t>"dle pol. č. 113202111 - obrubníky" 302,314 "t"</t>
  </si>
  <si>
    <t xml:space="preserve">"dle pol. č. 985112131 - degrad. beton" 0,149 "t" </t>
  </si>
  <si>
    <t>"dle pol. č. 985112133 - degrad. beton" 8,085 "t"</t>
  </si>
  <si>
    <t>78</t>
  </si>
  <si>
    <t>997221569</t>
  </si>
  <si>
    <t>Vodorovná doprava suti bez naložení, ale se složením a s hrubým urovnáním Příplatek k ceně za každý další i započatý 1 km přes 1 km</t>
  </si>
  <si>
    <t>1655311033</t>
  </si>
  <si>
    <t>"dle pol. č. 113106123 - dlažba" 3,302 "t" * 9 "km"</t>
  </si>
  <si>
    <t>"dle pol. č. 113107172 - bet. vrstva" 12,715 "t" * 9 "km"</t>
  </si>
  <si>
    <t>"dle pol. č. 113202111 - obrubníky" 302,314 "t" * 9 "km"</t>
  </si>
  <si>
    <t>"dle pol. č. 985112131 - degrad. beton" 0,149 "t" * 9 "km"</t>
  </si>
  <si>
    <t>"dle pol. č. 985112133 - degrad. beton" 8,085 "t" * 9 "km"</t>
  </si>
  <si>
    <t>79</t>
  </si>
  <si>
    <t>997221815</t>
  </si>
  <si>
    <t>Poplatek za uložení stavebního odpadu na skládce (skládkovné) betonového</t>
  </si>
  <si>
    <t>455381629</t>
  </si>
  <si>
    <t>"dle pol. č. 985112131 - degrad. beton" 0,149 "t"</t>
  </si>
  <si>
    <t>998</t>
  </si>
  <si>
    <t>Přesun hmot</t>
  </si>
  <si>
    <t>80</t>
  </si>
  <si>
    <t>998225111</t>
  </si>
  <si>
    <t>Přesun hmot pro komunikace s krytem z kameniva, monolitickým betonovým nebo živičným dopravní vzdálenost do 200 m jakékoliv délky objektu</t>
  </si>
  <si>
    <t>-944516748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</si>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</sst>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21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 s="23" t="s">
        <v>8</v>
      </c>
      <c r="BS2" s="24" t="s">
        <v>9</v>
      </c>
      <c r="BT2" s="24" t="s">
        <v>10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ht="36.96" customHeight="1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E4" s="33" t="s">
        <v>14</v>
      </c>
      <c r="BS4" s="24" t="s">
        <v>15</v>
      </c>
    </row>
    <row r="5" ht="14.4" customHeight="1">
      <c r="B5" s="28"/>
      <c r="C5" s="29"/>
      <c r="D5" s="34" t="s">
        <v>16</v>
      </c>
      <c r="E5" s="29"/>
      <c r="F5" s="29"/>
      <c r="G5" s="29"/>
      <c r="H5" s="29"/>
      <c r="I5" s="29"/>
      <c r="J5" s="29"/>
      <c r="K5" s="35" t="s">
        <v>17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18</v>
      </c>
      <c r="BS5" s="24" t="s">
        <v>9</v>
      </c>
    </row>
    <row r="6" ht="36.96" customHeight="1">
      <c r="B6" s="28"/>
      <c r="C6" s="29"/>
      <c r="D6" s="37" t="s">
        <v>19</v>
      </c>
      <c r="E6" s="29"/>
      <c r="F6" s="29"/>
      <c r="G6" s="29"/>
      <c r="H6" s="29"/>
      <c r="I6" s="29"/>
      <c r="J6" s="29"/>
      <c r="K6" s="38" t="s">
        <v>20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9</v>
      </c>
    </row>
    <row r="7" ht="14.4" customHeight="1">
      <c r="B7" s="28"/>
      <c r="C7" s="29"/>
      <c r="D7" s="40" t="s">
        <v>21</v>
      </c>
      <c r="E7" s="29"/>
      <c r="F7" s="29"/>
      <c r="G7" s="29"/>
      <c r="H7" s="29"/>
      <c r="I7" s="29"/>
      <c r="J7" s="29"/>
      <c r="K7" s="35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5</v>
      </c>
      <c r="AO7" s="29"/>
      <c r="AP7" s="29"/>
      <c r="AQ7" s="31"/>
      <c r="BE7" s="39"/>
      <c r="BS7" s="24" t="s">
        <v>9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9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9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5</v>
      </c>
      <c r="AO10" s="29"/>
      <c r="AP10" s="29"/>
      <c r="AQ10" s="31"/>
      <c r="BE10" s="39"/>
      <c r="BS10" s="24" t="s">
        <v>9</v>
      </c>
    </row>
    <row r="11" ht="18.48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30</v>
      </c>
      <c r="AL11" s="29"/>
      <c r="AM11" s="29"/>
      <c r="AN11" s="35" t="s">
        <v>5</v>
      </c>
      <c r="AO11" s="29"/>
      <c r="AP11" s="29"/>
      <c r="AQ11" s="31"/>
      <c r="BE11" s="39"/>
      <c r="BS11" s="24" t="s">
        <v>9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9</v>
      </c>
    </row>
    <row r="13" ht="14.4" customHeight="1">
      <c r="B13" s="28"/>
      <c r="C13" s="29"/>
      <c r="D13" s="40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32</v>
      </c>
      <c r="AO13" s="29"/>
      <c r="AP13" s="29"/>
      <c r="AQ13" s="31"/>
      <c r="BE13" s="39"/>
      <c r="BS13" s="24" t="s">
        <v>9</v>
      </c>
    </row>
    <row r="14">
      <c r="B14" s="28"/>
      <c r="C14" s="29"/>
      <c r="D14" s="29"/>
      <c r="E14" s="42" t="s">
        <v>32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30</v>
      </c>
      <c r="AL14" s="29"/>
      <c r="AM14" s="29"/>
      <c r="AN14" s="42" t="s">
        <v>32</v>
      </c>
      <c r="AO14" s="29"/>
      <c r="AP14" s="29"/>
      <c r="AQ14" s="31"/>
      <c r="BE14" s="39"/>
      <c r="BS14" s="24" t="s">
        <v>9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5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30</v>
      </c>
      <c r="AL17" s="29"/>
      <c r="AM17" s="29"/>
      <c r="AN17" s="35" t="s">
        <v>5</v>
      </c>
      <c r="AO17" s="29"/>
      <c r="AP17" s="29"/>
      <c r="AQ17" s="31"/>
      <c r="BE17" s="39"/>
      <c r="BS17" s="24" t="s">
        <v>35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9</v>
      </c>
    </row>
    <row r="19" ht="14.4" customHeight="1">
      <c r="B19" s="28"/>
      <c r="C19" s="29"/>
      <c r="D19" s="40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9</v>
      </c>
    </row>
    <row r="20" ht="57" customHeight="1">
      <c r="B20" s="28"/>
      <c r="C20" s="29"/>
      <c r="D20" s="29"/>
      <c r="E20" s="44" t="s">
        <v>37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38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39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40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41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42</v>
      </c>
      <c r="E26" s="54"/>
      <c r="F26" s="55" t="s">
        <v>43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44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45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46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47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48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49</v>
      </c>
      <c r="U32" s="61"/>
      <c r="V32" s="61"/>
      <c r="W32" s="61"/>
      <c r="X32" s="63" t="s">
        <v>50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46"/>
    </row>
    <row r="39" s="1" customFormat="1" ht="36.96" customHeight="1">
      <c r="B39" s="46"/>
      <c r="C39" s="72" t="s">
        <v>51</v>
      </c>
      <c r="AR39" s="46"/>
    </row>
    <row r="40" s="1" customFormat="1" ht="6.96" customHeight="1">
      <c r="B40" s="46"/>
      <c r="AR40" s="46"/>
    </row>
    <row r="41" s="3" customFormat="1" ht="14.4" customHeight="1">
      <c r="B41" s="73"/>
      <c r="C41" s="74" t="s">
        <v>16</v>
      </c>
      <c r="L41" s="3" t="str">
        <f>K5</f>
        <v>17-NO-02-003</v>
      </c>
      <c r="AR41" s="73"/>
    </row>
    <row r="42" s="4" customFormat="1" ht="36.96" customHeight="1">
      <c r="B42" s="75"/>
      <c r="C42" s="76" t="s">
        <v>19</v>
      </c>
      <c r="L42" s="77" t="str">
        <f>K6</f>
        <v>Stavební úpravy pro vedení chodníků a cyklostezek v ulici Plzeňská, cyklostezka -sever-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5"/>
    </row>
    <row r="43" s="1" customFormat="1" ht="6.96" customHeight="1">
      <c r="B43" s="46"/>
      <c r="AR43" s="46"/>
    </row>
    <row r="44" s="1" customFormat="1">
      <c r="B44" s="46"/>
      <c r="C44" s="74" t="s">
        <v>23</v>
      </c>
      <c r="L44" s="78" t="str">
        <f>IF(K8="","",K8)</f>
        <v>ulice Plzeňská, Beroun</v>
      </c>
      <c r="AI44" s="74" t="s">
        <v>25</v>
      </c>
      <c r="AM44" s="79" t="str">
        <f>IF(AN8= "","",AN8)</f>
        <v>10. 1. 2018</v>
      </c>
      <c r="AN44" s="79"/>
      <c r="AR44" s="46"/>
    </row>
    <row r="45" s="1" customFormat="1" ht="6.96" customHeight="1">
      <c r="B45" s="46"/>
      <c r="AR45" s="46"/>
    </row>
    <row r="46" s="1" customFormat="1">
      <c r="B46" s="46"/>
      <c r="C46" s="74" t="s">
        <v>27</v>
      </c>
      <c r="L46" s="3" t="str">
        <f>IF(E11= "","",E11)</f>
        <v>Město Beroun</v>
      </c>
      <c r="AI46" s="74" t="s">
        <v>33</v>
      </c>
      <c r="AM46" s="3" t="str">
        <f>IF(E17="","",E17)</f>
        <v>NOVÁK &amp; PARTNER, s.r.o.</v>
      </c>
      <c r="AN46" s="3"/>
      <c r="AO46" s="3"/>
      <c r="AP46" s="3"/>
      <c r="AR46" s="46"/>
      <c r="AS46" s="80" t="s">
        <v>52</v>
      </c>
      <c r="AT46" s="81"/>
      <c r="AU46" s="82"/>
      <c r="AV46" s="82"/>
      <c r="AW46" s="82"/>
      <c r="AX46" s="82"/>
      <c r="AY46" s="82"/>
      <c r="AZ46" s="82"/>
      <c r="BA46" s="82"/>
      <c r="BB46" s="82"/>
      <c r="BC46" s="82"/>
      <c r="BD46" s="83"/>
    </row>
    <row r="47" s="1" customFormat="1">
      <c r="B47" s="46"/>
      <c r="C47" s="74" t="s">
        <v>31</v>
      </c>
      <c r="L47" s="3" t="str">
        <f>IF(E14= "Vyplň údaj","",E14)</f>
        <v/>
      </c>
      <c r="AR47" s="46"/>
      <c r="AS47" s="84"/>
      <c r="AT47" s="55"/>
      <c r="AU47" s="47"/>
      <c r="AV47" s="47"/>
      <c r="AW47" s="47"/>
      <c r="AX47" s="47"/>
      <c r="AY47" s="47"/>
      <c r="AZ47" s="47"/>
      <c r="BA47" s="47"/>
      <c r="BB47" s="47"/>
      <c r="BC47" s="47"/>
      <c r="BD47" s="85"/>
    </row>
    <row r="48" s="1" customFormat="1" ht="10.8" customHeight="1">
      <c r="B48" s="46"/>
      <c r="AR48" s="46"/>
      <c r="AS48" s="8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85"/>
    </row>
    <row r="49" s="1" customFormat="1" ht="29.28" customHeight="1">
      <c r="B49" s="46"/>
      <c r="C49" s="86" t="s">
        <v>53</v>
      </c>
      <c r="D49" s="87"/>
      <c r="E49" s="87"/>
      <c r="F49" s="87"/>
      <c r="G49" s="87"/>
      <c r="H49" s="88"/>
      <c r="I49" s="89" t="s">
        <v>54</v>
      </c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90" t="s">
        <v>55</v>
      </c>
      <c r="AH49" s="87"/>
      <c r="AI49" s="87"/>
      <c r="AJ49" s="87"/>
      <c r="AK49" s="87"/>
      <c r="AL49" s="87"/>
      <c r="AM49" s="87"/>
      <c r="AN49" s="89" t="s">
        <v>56</v>
      </c>
      <c r="AO49" s="87"/>
      <c r="AP49" s="87"/>
      <c r="AQ49" s="91" t="s">
        <v>57</v>
      </c>
      <c r="AR49" s="46"/>
      <c r="AS49" s="92" t="s">
        <v>58</v>
      </c>
      <c r="AT49" s="93" t="s">
        <v>59</v>
      </c>
      <c r="AU49" s="93" t="s">
        <v>60</v>
      </c>
      <c r="AV49" s="93" t="s">
        <v>61</v>
      </c>
      <c r="AW49" s="93" t="s">
        <v>62</v>
      </c>
      <c r="AX49" s="93" t="s">
        <v>63</v>
      </c>
      <c r="AY49" s="93" t="s">
        <v>64</v>
      </c>
      <c r="AZ49" s="93" t="s">
        <v>65</v>
      </c>
      <c r="BA49" s="93" t="s">
        <v>66</v>
      </c>
      <c r="BB49" s="93" t="s">
        <v>67</v>
      </c>
      <c r="BC49" s="93" t="s">
        <v>68</v>
      </c>
      <c r="BD49" s="94" t="s">
        <v>69</v>
      </c>
    </row>
    <row r="50" s="1" customFormat="1" ht="10.8" customHeight="1">
      <c r="B50" s="46"/>
      <c r="AR50" s="46"/>
      <c r="AS50" s="95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="4" customFormat="1" ht="32.4" customHeight="1">
      <c r="B51" s="75"/>
      <c r="C51" s="96" t="s">
        <v>70</v>
      </c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8">
        <f>ROUND(SUM(AG52:AG53),2)</f>
        <v>0</v>
      </c>
      <c r="AH51" s="98"/>
      <c r="AI51" s="98"/>
      <c r="AJ51" s="98"/>
      <c r="AK51" s="98"/>
      <c r="AL51" s="98"/>
      <c r="AM51" s="98"/>
      <c r="AN51" s="99">
        <f>SUM(AG51,AT51)</f>
        <v>0</v>
      </c>
      <c r="AO51" s="99"/>
      <c r="AP51" s="99"/>
      <c r="AQ51" s="100" t="s">
        <v>5</v>
      </c>
      <c r="AR51" s="75"/>
      <c r="AS51" s="101">
        <f>ROUND(SUM(AS52:AS53),2)</f>
        <v>0</v>
      </c>
      <c r="AT51" s="102">
        <f>ROUND(SUM(AV51:AW51),2)</f>
        <v>0</v>
      </c>
      <c r="AU51" s="103">
        <f>ROUND(SUM(AU52:AU53),5)</f>
        <v>0</v>
      </c>
      <c r="AV51" s="102">
        <f>ROUND(AZ51*L26,2)</f>
        <v>0</v>
      </c>
      <c r="AW51" s="102">
        <f>ROUND(BA51*L27,2)</f>
        <v>0</v>
      </c>
      <c r="AX51" s="102">
        <f>ROUND(BB51*L26,2)</f>
        <v>0</v>
      </c>
      <c r="AY51" s="102">
        <f>ROUND(BC51*L27,2)</f>
        <v>0</v>
      </c>
      <c r="AZ51" s="102">
        <f>ROUND(SUM(AZ52:AZ53),2)</f>
        <v>0</v>
      </c>
      <c r="BA51" s="102">
        <f>ROUND(SUM(BA52:BA53),2)</f>
        <v>0</v>
      </c>
      <c r="BB51" s="102">
        <f>ROUND(SUM(BB52:BB53),2)</f>
        <v>0</v>
      </c>
      <c r="BC51" s="102">
        <f>ROUND(SUM(BC52:BC53),2)</f>
        <v>0</v>
      </c>
      <c r="BD51" s="104">
        <f>ROUND(SUM(BD52:BD53),2)</f>
        <v>0</v>
      </c>
      <c r="BS51" s="76" t="s">
        <v>71</v>
      </c>
      <c r="BT51" s="76" t="s">
        <v>72</v>
      </c>
      <c r="BU51" s="105" t="s">
        <v>73</v>
      </c>
      <c r="BV51" s="76" t="s">
        <v>74</v>
      </c>
      <c r="BW51" s="76" t="s">
        <v>7</v>
      </c>
      <c r="BX51" s="76" t="s">
        <v>75</v>
      </c>
      <c r="CL51" s="76" t="s">
        <v>5</v>
      </c>
    </row>
    <row r="52" s="5" customFormat="1" ht="31.5" customHeight="1">
      <c r="A52" s="106" t="s">
        <v>76</v>
      </c>
      <c r="B52" s="107"/>
      <c r="C52" s="108"/>
      <c r="D52" s="109" t="s">
        <v>77</v>
      </c>
      <c r="E52" s="109"/>
      <c r="F52" s="109"/>
      <c r="G52" s="109"/>
      <c r="H52" s="109"/>
      <c r="I52" s="110"/>
      <c r="J52" s="109" t="s">
        <v>78</v>
      </c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11">
        <f>'SO 000-S - Vedlejší a ost...'!J27</f>
        <v>0</v>
      </c>
      <c r="AH52" s="110"/>
      <c r="AI52" s="110"/>
      <c r="AJ52" s="110"/>
      <c r="AK52" s="110"/>
      <c r="AL52" s="110"/>
      <c r="AM52" s="110"/>
      <c r="AN52" s="111">
        <f>SUM(AG52,AT52)</f>
        <v>0</v>
      </c>
      <c r="AO52" s="110"/>
      <c r="AP52" s="110"/>
      <c r="AQ52" s="112" t="s">
        <v>79</v>
      </c>
      <c r="AR52" s="107"/>
      <c r="AS52" s="113">
        <v>0</v>
      </c>
      <c r="AT52" s="114">
        <f>ROUND(SUM(AV52:AW52),2)</f>
        <v>0</v>
      </c>
      <c r="AU52" s="115">
        <f>'SO 000-S - Vedlejší a ost...'!P79</f>
        <v>0</v>
      </c>
      <c r="AV52" s="114">
        <f>'SO 000-S - Vedlejší a ost...'!J30</f>
        <v>0</v>
      </c>
      <c r="AW52" s="114">
        <f>'SO 000-S - Vedlejší a ost...'!J31</f>
        <v>0</v>
      </c>
      <c r="AX52" s="114">
        <f>'SO 000-S - Vedlejší a ost...'!J32</f>
        <v>0</v>
      </c>
      <c r="AY52" s="114">
        <f>'SO 000-S - Vedlejší a ost...'!J33</f>
        <v>0</v>
      </c>
      <c r="AZ52" s="114">
        <f>'SO 000-S - Vedlejší a ost...'!F30</f>
        <v>0</v>
      </c>
      <c r="BA52" s="114">
        <f>'SO 000-S - Vedlejší a ost...'!F31</f>
        <v>0</v>
      </c>
      <c r="BB52" s="114">
        <f>'SO 000-S - Vedlejší a ost...'!F32</f>
        <v>0</v>
      </c>
      <c r="BC52" s="114">
        <f>'SO 000-S - Vedlejší a ost...'!F33</f>
        <v>0</v>
      </c>
      <c r="BD52" s="116">
        <f>'SO 000-S - Vedlejší a ost...'!F34</f>
        <v>0</v>
      </c>
      <c r="BT52" s="117" t="s">
        <v>80</v>
      </c>
      <c r="BV52" s="117" t="s">
        <v>74</v>
      </c>
      <c r="BW52" s="117" t="s">
        <v>81</v>
      </c>
      <c r="BX52" s="117" t="s">
        <v>7</v>
      </c>
      <c r="CL52" s="117" t="s">
        <v>5</v>
      </c>
      <c r="CM52" s="117" t="s">
        <v>82</v>
      </c>
    </row>
    <row r="53" s="5" customFormat="1" ht="31.5" customHeight="1">
      <c r="A53" s="106" t="s">
        <v>76</v>
      </c>
      <c r="B53" s="107"/>
      <c r="C53" s="108"/>
      <c r="D53" s="109" t="s">
        <v>83</v>
      </c>
      <c r="E53" s="109"/>
      <c r="F53" s="109"/>
      <c r="G53" s="109"/>
      <c r="H53" s="109"/>
      <c r="I53" s="110"/>
      <c r="J53" s="109" t="s">
        <v>84</v>
      </c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11">
        <f>'SO 155-S - Chodníky Berou...'!J27</f>
        <v>0</v>
      </c>
      <c r="AH53" s="110"/>
      <c r="AI53" s="110"/>
      <c r="AJ53" s="110"/>
      <c r="AK53" s="110"/>
      <c r="AL53" s="110"/>
      <c r="AM53" s="110"/>
      <c r="AN53" s="111">
        <f>SUM(AG53,AT53)</f>
        <v>0</v>
      </c>
      <c r="AO53" s="110"/>
      <c r="AP53" s="110"/>
      <c r="AQ53" s="112" t="s">
        <v>79</v>
      </c>
      <c r="AR53" s="107"/>
      <c r="AS53" s="118">
        <v>0</v>
      </c>
      <c r="AT53" s="119">
        <f>ROUND(SUM(AV53:AW53),2)</f>
        <v>0</v>
      </c>
      <c r="AU53" s="120">
        <f>'SO 155-S - Chodníky Berou...'!P85</f>
        <v>0</v>
      </c>
      <c r="AV53" s="119">
        <f>'SO 155-S - Chodníky Berou...'!J30</f>
        <v>0</v>
      </c>
      <c r="AW53" s="119">
        <f>'SO 155-S - Chodníky Berou...'!J31</f>
        <v>0</v>
      </c>
      <c r="AX53" s="119">
        <f>'SO 155-S - Chodníky Berou...'!J32</f>
        <v>0</v>
      </c>
      <c r="AY53" s="119">
        <f>'SO 155-S - Chodníky Berou...'!J33</f>
        <v>0</v>
      </c>
      <c r="AZ53" s="119">
        <f>'SO 155-S - Chodníky Berou...'!F30</f>
        <v>0</v>
      </c>
      <c r="BA53" s="119">
        <f>'SO 155-S - Chodníky Berou...'!F31</f>
        <v>0</v>
      </c>
      <c r="BB53" s="119">
        <f>'SO 155-S - Chodníky Berou...'!F32</f>
        <v>0</v>
      </c>
      <c r="BC53" s="119">
        <f>'SO 155-S - Chodníky Berou...'!F33</f>
        <v>0</v>
      </c>
      <c r="BD53" s="121">
        <f>'SO 155-S - Chodníky Berou...'!F34</f>
        <v>0</v>
      </c>
      <c r="BT53" s="117" t="s">
        <v>80</v>
      </c>
      <c r="BV53" s="117" t="s">
        <v>74</v>
      </c>
      <c r="BW53" s="117" t="s">
        <v>85</v>
      </c>
      <c r="BX53" s="117" t="s">
        <v>7</v>
      </c>
      <c r="CL53" s="117" t="s">
        <v>5</v>
      </c>
      <c r="CM53" s="117" t="s">
        <v>82</v>
      </c>
    </row>
    <row r="54" s="1" customFormat="1" ht="30" customHeight="1">
      <c r="B54" s="46"/>
      <c r="AR54" s="46"/>
    </row>
    <row r="55" s="1" customFormat="1" ht="6.96" customHeight="1">
      <c r="B55" s="67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46"/>
    </row>
  </sheetData>
  <mergeCells count="4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SO 000-S - Vedlejší a ost...'!C2" display="/"/>
    <hyperlink ref="A53" location="'SO 155-S - Chodníky Berou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23"/>
      <c r="C1" s="123"/>
      <c r="D1" s="124" t="s">
        <v>1</v>
      </c>
      <c r="E1" s="123"/>
      <c r="F1" s="125" t="s">
        <v>86</v>
      </c>
      <c r="G1" s="125" t="s">
        <v>87</v>
      </c>
      <c r="H1" s="125"/>
      <c r="I1" s="126"/>
      <c r="J1" s="125" t="s">
        <v>88</v>
      </c>
      <c r="K1" s="124" t="s">
        <v>89</v>
      </c>
      <c r="L1" s="125" t="s">
        <v>90</v>
      </c>
      <c r="M1" s="125"/>
      <c r="N1" s="125"/>
      <c r="O1" s="125"/>
      <c r="P1" s="125"/>
      <c r="Q1" s="125"/>
      <c r="R1" s="125"/>
      <c r="S1" s="125"/>
      <c r="T1" s="12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 s="23" t="s">
        <v>8</v>
      </c>
      <c r="AT2" s="24" t="s">
        <v>81</v>
      </c>
    </row>
    <row r="3" ht="6.96" customHeight="1">
      <c r="B3" s="25"/>
      <c r="C3" s="26"/>
      <c r="D3" s="26"/>
      <c r="E3" s="26"/>
      <c r="F3" s="26"/>
      <c r="G3" s="26"/>
      <c r="H3" s="26"/>
      <c r="I3" s="127"/>
      <c r="J3" s="26"/>
      <c r="K3" s="27"/>
      <c r="AT3" s="24" t="s">
        <v>82</v>
      </c>
    </row>
    <row r="4" ht="36.96" customHeight="1">
      <c r="B4" s="28"/>
      <c r="C4" s="29"/>
      <c r="D4" s="30" t="s">
        <v>91</v>
      </c>
      <c r="E4" s="29"/>
      <c r="F4" s="29"/>
      <c r="G4" s="29"/>
      <c r="H4" s="29"/>
      <c r="I4" s="128"/>
      <c r="J4" s="29"/>
      <c r="K4" s="31"/>
      <c r="M4" s="32" t="s">
        <v>13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28"/>
      <c r="J5" s="29"/>
      <c r="K5" s="31"/>
    </row>
    <row r="6">
      <c r="B6" s="28"/>
      <c r="C6" s="29"/>
      <c r="D6" s="40" t="s">
        <v>19</v>
      </c>
      <c r="E6" s="29"/>
      <c r="F6" s="29"/>
      <c r="G6" s="29"/>
      <c r="H6" s="29"/>
      <c r="I6" s="128"/>
      <c r="J6" s="29"/>
      <c r="K6" s="31"/>
    </row>
    <row r="7" ht="16.5" customHeight="1">
      <c r="B7" s="28"/>
      <c r="C7" s="29"/>
      <c r="D7" s="29"/>
      <c r="E7" s="129" t="str">
        <f>'Rekapitulace stavby'!K6</f>
        <v>Stavební úpravy pro vedení chodníků a cyklostezek v ulici Plzeňská, cyklostezka -sever-</v>
      </c>
      <c r="F7" s="40"/>
      <c r="G7" s="40"/>
      <c r="H7" s="40"/>
      <c r="I7" s="128"/>
      <c r="J7" s="29"/>
      <c r="K7" s="31"/>
    </row>
    <row r="8" s="1" customFormat="1">
      <c r="B8" s="46"/>
      <c r="C8" s="47"/>
      <c r="D8" s="40" t="s">
        <v>92</v>
      </c>
      <c r="E8" s="47"/>
      <c r="F8" s="47"/>
      <c r="G8" s="47"/>
      <c r="H8" s="47"/>
      <c r="I8" s="130"/>
      <c r="J8" s="47"/>
      <c r="K8" s="51"/>
    </row>
    <row r="9" s="1" customFormat="1" ht="36.96" customHeight="1">
      <c r="B9" s="46"/>
      <c r="C9" s="47"/>
      <c r="D9" s="47"/>
      <c r="E9" s="131" t="s">
        <v>93</v>
      </c>
      <c r="F9" s="47"/>
      <c r="G9" s="47"/>
      <c r="H9" s="47"/>
      <c r="I9" s="130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30"/>
      <c r="J10" s="47"/>
      <c r="K10" s="51"/>
    </row>
    <row r="11" s="1" customFormat="1" ht="14.4" customHeight="1">
      <c r="B11" s="46"/>
      <c r="C11" s="47"/>
      <c r="D11" s="40" t="s">
        <v>21</v>
      </c>
      <c r="E11" s="47"/>
      <c r="F11" s="35" t="s">
        <v>5</v>
      </c>
      <c r="G11" s="47"/>
      <c r="H11" s="47"/>
      <c r="I11" s="132" t="s">
        <v>22</v>
      </c>
      <c r="J11" s="35" t="s">
        <v>5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32" t="s">
        <v>25</v>
      </c>
      <c r="J12" s="133" t="str">
        <f>'Rekapitulace stavby'!AN8</f>
        <v>10. 1. 2018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30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32" t="s">
        <v>28</v>
      </c>
      <c r="J14" s="35" t="s">
        <v>5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32" t="s">
        <v>30</v>
      </c>
      <c r="J15" s="35" t="s">
        <v>5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30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32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32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30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32" t="s">
        <v>28</v>
      </c>
      <c r="J20" s="35" t="s">
        <v>5</v>
      </c>
      <c r="K20" s="51"/>
    </row>
    <row r="21" s="1" customFormat="1" ht="18" customHeight="1">
      <c r="B21" s="46"/>
      <c r="C21" s="47"/>
      <c r="D21" s="47"/>
      <c r="E21" s="35" t="s">
        <v>34</v>
      </c>
      <c r="F21" s="47"/>
      <c r="G21" s="47"/>
      <c r="H21" s="47"/>
      <c r="I21" s="132" t="s">
        <v>30</v>
      </c>
      <c r="J21" s="35" t="s">
        <v>5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30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30"/>
      <c r="J23" s="47"/>
      <c r="K23" s="51"/>
    </row>
    <row r="24" s="6" customFormat="1" ht="16.5" customHeight="1">
      <c r="B24" s="134"/>
      <c r="C24" s="135"/>
      <c r="D24" s="135"/>
      <c r="E24" s="44" t="s">
        <v>5</v>
      </c>
      <c r="F24" s="44"/>
      <c r="G24" s="44"/>
      <c r="H24" s="44"/>
      <c r="I24" s="136"/>
      <c r="J24" s="135"/>
      <c r="K24" s="137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30"/>
      <c r="J25" s="47"/>
      <c r="K25" s="51"/>
    </row>
    <row r="26" s="1" customFormat="1" ht="6.96" customHeight="1">
      <c r="B26" s="46"/>
      <c r="C26" s="47"/>
      <c r="D26" s="82"/>
      <c r="E26" s="82"/>
      <c r="F26" s="82"/>
      <c r="G26" s="82"/>
      <c r="H26" s="82"/>
      <c r="I26" s="138"/>
      <c r="J26" s="82"/>
      <c r="K26" s="139"/>
    </row>
    <row r="27" s="1" customFormat="1" ht="25.44" customHeight="1">
      <c r="B27" s="46"/>
      <c r="C27" s="47"/>
      <c r="D27" s="140" t="s">
        <v>38</v>
      </c>
      <c r="E27" s="47"/>
      <c r="F27" s="47"/>
      <c r="G27" s="47"/>
      <c r="H27" s="47"/>
      <c r="I27" s="130"/>
      <c r="J27" s="141">
        <f>ROUND(J79,2)</f>
        <v>0</v>
      </c>
      <c r="K27" s="51"/>
    </row>
    <row r="28" s="1" customFormat="1" ht="6.96" customHeight="1">
      <c r="B28" s="46"/>
      <c r="C28" s="47"/>
      <c r="D28" s="82"/>
      <c r="E28" s="82"/>
      <c r="F28" s="82"/>
      <c r="G28" s="82"/>
      <c r="H28" s="82"/>
      <c r="I28" s="138"/>
      <c r="J28" s="82"/>
      <c r="K28" s="139"/>
    </row>
    <row r="29" s="1" customFormat="1" ht="14.4" customHeight="1">
      <c r="B29" s="46"/>
      <c r="C29" s="47"/>
      <c r="D29" s="47"/>
      <c r="E29" s="47"/>
      <c r="F29" s="52" t="s">
        <v>40</v>
      </c>
      <c r="G29" s="47"/>
      <c r="H29" s="47"/>
      <c r="I29" s="142" t="s">
        <v>39</v>
      </c>
      <c r="J29" s="52" t="s">
        <v>41</v>
      </c>
      <c r="K29" s="51"/>
    </row>
    <row r="30" s="1" customFormat="1" ht="14.4" customHeight="1">
      <c r="B30" s="46"/>
      <c r="C30" s="47"/>
      <c r="D30" s="55" t="s">
        <v>42</v>
      </c>
      <c r="E30" s="55" t="s">
        <v>43</v>
      </c>
      <c r="F30" s="143">
        <f>ROUND(SUM(BE79:BE110), 2)</f>
        <v>0</v>
      </c>
      <c r="G30" s="47"/>
      <c r="H30" s="47"/>
      <c r="I30" s="144">
        <v>0.20999999999999999</v>
      </c>
      <c r="J30" s="143">
        <f>ROUND(ROUND((SUM(BE79:BE110)), 2)*I30, 2)</f>
        <v>0</v>
      </c>
      <c r="K30" s="51"/>
    </row>
    <row r="31" s="1" customFormat="1" ht="14.4" customHeight="1">
      <c r="B31" s="46"/>
      <c r="C31" s="47"/>
      <c r="D31" s="47"/>
      <c r="E31" s="55" t="s">
        <v>44</v>
      </c>
      <c r="F31" s="143">
        <f>ROUND(SUM(BF79:BF110), 2)</f>
        <v>0</v>
      </c>
      <c r="G31" s="47"/>
      <c r="H31" s="47"/>
      <c r="I31" s="144">
        <v>0.14999999999999999</v>
      </c>
      <c r="J31" s="143">
        <f>ROUND(ROUND((SUM(BF79:BF110)),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45</v>
      </c>
      <c r="F32" s="143">
        <f>ROUND(SUM(BG79:BG110), 2)</f>
        <v>0</v>
      </c>
      <c r="G32" s="47"/>
      <c r="H32" s="47"/>
      <c r="I32" s="144">
        <v>0.20999999999999999</v>
      </c>
      <c r="J32" s="143">
        <v>0</v>
      </c>
      <c r="K32" s="51"/>
    </row>
    <row r="33" hidden="1" s="1" customFormat="1" ht="14.4" customHeight="1">
      <c r="B33" s="46"/>
      <c r="C33" s="47"/>
      <c r="D33" s="47"/>
      <c r="E33" s="55" t="s">
        <v>46</v>
      </c>
      <c r="F33" s="143">
        <f>ROUND(SUM(BH79:BH110), 2)</f>
        <v>0</v>
      </c>
      <c r="G33" s="47"/>
      <c r="H33" s="47"/>
      <c r="I33" s="144">
        <v>0.14999999999999999</v>
      </c>
      <c r="J33" s="143"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43">
        <f>ROUND(SUM(BI79:BI110), 2)</f>
        <v>0</v>
      </c>
      <c r="G34" s="47"/>
      <c r="H34" s="47"/>
      <c r="I34" s="144">
        <v>0</v>
      </c>
      <c r="J34" s="143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30"/>
      <c r="J35" s="47"/>
      <c r="K35" s="51"/>
    </row>
    <row r="36" s="1" customFormat="1" ht="25.44" customHeight="1">
      <c r="B36" s="46"/>
      <c r="C36" s="145"/>
      <c r="D36" s="146" t="s">
        <v>48</v>
      </c>
      <c r="E36" s="88"/>
      <c r="F36" s="88"/>
      <c r="G36" s="147" t="s">
        <v>49</v>
      </c>
      <c r="H36" s="148" t="s">
        <v>50</v>
      </c>
      <c r="I36" s="149"/>
      <c r="J36" s="150">
        <f>SUM(J27:J34)</f>
        <v>0</v>
      </c>
      <c r="K36" s="151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52"/>
      <c r="J37" s="68"/>
      <c r="K37" s="69"/>
    </row>
    <row r="41" s="1" customFormat="1" ht="6.96" customHeight="1">
      <c r="B41" s="70"/>
      <c r="C41" s="71"/>
      <c r="D41" s="71"/>
      <c r="E41" s="71"/>
      <c r="F41" s="71"/>
      <c r="G41" s="71"/>
      <c r="H41" s="71"/>
      <c r="I41" s="153"/>
      <c r="J41" s="71"/>
      <c r="K41" s="154"/>
    </row>
    <row r="42" s="1" customFormat="1" ht="36.96" customHeight="1">
      <c r="B42" s="46"/>
      <c r="C42" s="30" t="s">
        <v>94</v>
      </c>
      <c r="D42" s="47"/>
      <c r="E42" s="47"/>
      <c r="F42" s="47"/>
      <c r="G42" s="47"/>
      <c r="H42" s="47"/>
      <c r="I42" s="130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30"/>
      <c r="J43" s="47"/>
      <c r="K43" s="51"/>
    </row>
    <row r="44" s="1" customFormat="1" ht="14.4" customHeight="1">
      <c r="B44" s="46"/>
      <c r="C44" s="40" t="s">
        <v>19</v>
      </c>
      <c r="D44" s="47"/>
      <c r="E44" s="47"/>
      <c r="F44" s="47"/>
      <c r="G44" s="47"/>
      <c r="H44" s="47"/>
      <c r="I44" s="130"/>
      <c r="J44" s="47"/>
      <c r="K44" s="51"/>
    </row>
    <row r="45" s="1" customFormat="1" ht="16.5" customHeight="1">
      <c r="B45" s="46"/>
      <c r="C45" s="47"/>
      <c r="D45" s="47"/>
      <c r="E45" s="129" t="str">
        <f>E7</f>
        <v>Stavební úpravy pro vedení chodníků a cyklostezek v ulici Plzeňská, cyklostezka -sever-</v>
      </c>
      <c r="F45" s="40"/>
      <c r="G45" s="40"/>
      <c r="H45" s="40"/>
      <c r="I45" s="130"/>
      <c r="J45" s="47"/>
      <c r="K45" s="51"/>
    </row>
    <row r="46" s="1" customFormat="1" ht="14.4" customHeight="1">
      <c r="B46" s="46"/>
      <c r="C46" s="40" t="s">
        <v>92</v>
      </c>
      <c r="D46" s="47"/>
      <c r="E46" s="47"/>
      <c r="F46" s="47"/>
      <c r="G46" s="47"/>
      <c r="H46" s="47"/>
      <c r="I46" s="130"/>
      <c r="J46" s="47"/>
      <c r="K46" s="51"/>
    </row>
    <row r="47" s="1" customFormat="1" ht="17.25" customHeight="1">
      <c r="B47" s="46"/>
      <c r="C47" s="47"/>
      <c r="D47" s="47"/>
      <c r="E47" s="131" t="str">
        <f>E9</f>
        <v>SO 000-S - Vedlejší a ostatní náklady</v>
      </c>
      <c r="F47" s="47"/>
      <c r="G47" s="47"/>
      <c r="H47" s="47"/>
      <c r="I47" s="130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30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ulice Plzeňská, Beroun</v>
      </c>
      <c r="G49" s="47"/>
      <c r="H49" s="47"/>
      <c r="I49" s="132" t="s">
        <v>25</v>
      </c>
      <c r="J49" s="133" t="str">
        <f>IF(J12="","",J12)</f>
        <v>10. 1. 2018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30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Město Beroun</v>
      </c>
      <c r="G51" s="47"/>
      <c r="H51" s="47"/>
      <c r="I51" s="132" t="s">
        <v>33</v>
      </c>
      <c r="J51" s="44" t="str">
        <f>E21</f>
        <v>NOVÁK &amp; PARTNER, s.r.o.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30"/>
      <c r="J52" s="155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30"/>
      <c r="J53" s="47"/>
      <c r="K53" s="51"/>
    </row>
    <row r="54" s="1" customFormat="1" ht="29.28" customHeight="1">
      <c r="B54" s="46"/>
      <c r="C54" s="156" t="s">
        <v>95</v>
      </c>
      <c r="D54" s="145"/>
      <c r="E54" s="145"/>
      <c r="F54" s="145"/>
      <c r="G54" s="145"/>
      <c r="H54" s="145"/>
      <c r="I54" s="157"/>
      <c r="J54" s="158" t="s">
        <v>96</v>
      </c>
      <c r="K54" s="159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30"/>
      <c r="J55" s="47"/>
      <c r="K55" s="51"/>
    </row>
    <row r="56" s="1" customFormat="1" ht="29.28" customHeight="1">
      <c r="B56" s="46"/>
      <c r="C56" s="160" t="s">
        <v>97</v>
      </c>
      <c r="D56" s="47"/>
      <c r="E56" s="47"/>
      <c r="F56" s="47"/>
      <c r="G56" s="47"/>
      <c r="H56" s="47"/>
      <c r="I56" s="130"/>
      <c r="J56" s="141">
        <f>J79</f>
        <v>0</v>
      </c>
      <c r="K56" s="51"/>
      <c r="AU56" s="24" t="s">
        <v>98</v>
      </c>
    </row>
    <row r="57" s="7" customFormat="1" ht="24.96" customHeight="1">
      <c r="B57" s="161"/>
      <c r="C57" s="162"/>
      <c r="D57" s="163" t="s">
        <v>99</v>
      </c>
      <c r="E57" s="164"/>
      <c r="F57" s="164"/>
      <c r="G57" s="164"/>
      <c r="H57" s="164"/>
      <c r="I57" s="165"/>
      <c r="J57" s="166">
        <f>J80</f>
        <v>0</v>
      </c>
      <c r="K57" s="167"/>
    </row>
    <row r="58" s="8" customFormat="1" ht="19.92" customHeight="1">
      <c r="B58" s="168"/>
      <c r="C58" s="169"/>
      <c r="D58" s="170" t="s">
        <v>100</v>
      </c>
      <c r="E58" s="171"/>
      <c r="F58" s="171"/>
      <c r="G58" s="171"/>
      <c r="H58" s="171"/>
      <c r="I58" s="172"/>
      <c r="J58" s="173">
        <f>J81</f>
        <v>0</v>
      </c>
      <c r="K58" s="174"/>
    </row>
    <row r="59" s="8" customFormat="1" ht="19.92" customHeight="1">
      <c r="B59" s="168"/>
      <c r="C59" s="169"/>
      <c r="D59" s="170" t="s">
        <v>101</v>
      </c>
      <c r="E59" s="171"/>
      <c r="F59" s="171"/>
      <c r="G59" s="171"/>
      <c r="H59" s="171"/>
      <c r="I59" s="172"/>
      <c r="J59" s="173">
        <f>J104</f>
        <v>0</v>
      </c>
      <c r="K59" s="174"/>
    </row>
    <row r="60" s="1" customFormat="1" ht="21.84" customHeight="1">
      <c r="B60" s="46"/>
      <c r="C60" s="47"/>
      <c r="D60" s="47"/>
      <c r="E60" s="47"/>
      <c r="F60" s="47"/>
      <c r="G60" s="47"/>
      <c r="H60" s="47"/>
      <c r="I60" s="130"/>
      <c r="J60" s="47"/>
      <c r="K60" s="51"/>
    </row>
    <row r="61" s="1" customFormat="1" ht="6.96" customHeight="1">
      <c r="B61" s="67"/>
      <c r="C61" s="68"/>
      <c r="D61" s="68"/>
      <c r="E61" s="68"/>
      <c r="F61" s="68"/>
      <c r="G61" s="68"/>
      <c r="H61" s="68"/>
      <c r="I61" s="152"/>
      <c r="J61" s="68"/>
      <c r="K61" s="69"/>
    </row>
    <row r="65" s="1" customFormat="1" ht="6.96" customHeight="1">
      <c r="B65" s="70"/>
      <c r="C65" s="71"/>
      <c r="D65" s="71"/>
      <c r="E65" s="71"/>
      <c r="F65" s="71"/>
      <c r="G65" s="71"/>
      <c r="H65" s="71"/>
      <c r="I65" s="153"/>
      <c r="J65" s="71"/>
      <c r="K65" s="71"/>
      <c r="L65" s="46"/>
    </row>
    <row r="66" s="1" customFormat="1" ht="36.96" customHeight="1">
      <c r="B66" s="46"/>
      <c r="C66" s="72" t="s">
        <v>102</v>
      </c>
      <c r="L66" s="46"/>
    </row>
    <row r="67" s="1" customFormat="1" ht="6.96" customHeight="1">
      <c r="B67" s="46"/>
      <c r="L67" s="46"/>
    </row>
    <row r="68" s="1" customFormat="1" ht="14.4" customHeight="1">
      <c r="B68" s="46"/>
      <c r="C68" s="74" t="s">
        <v>19</v>
      </c>
      <c r="L68" s="46"/>
    </row>
    <row r="69" s="1" customFormat="1" ht="16.5" customHeight="1">
      <c r="B69" s="46"/>
      <c r="E69" s="175" t="str">
        <f>E7</f>
        <v>Stavební úpravy pro vedení chodníků a cyklostezek v ulici Plzeňská, cyklostezka -sever-</v>
      </c>
      <c r="F69" s="74"/>
      <c r="G69" s="74"/>
      <c r="H69" s="74"/>
      <c r="L69" s="46"/>
    </row>
    <row r="70" s="1" customFormat="1" ht="14.4" customHeight="1">
      <c r="B70" s="46"/>
      <c r="C70" s="74" t="s">
        <v>92</v>
      </c>
      <c r="L70" s="46"/>
    </row>
    <row r="71" s="1" customFormat="1" ht="17.25" customHeight="1">
      <c r="B71" s="46"/>
      <c r="E71" s="77" t="str">
        <f>E9</f>
        <v>SO 000-S - Vedlejší a ostatní náklady</v>
      </c>
      <c r="F71" s="1"/>
      <c r="G71" s="1"/>
      <c r="H71" s="1"/>
      <c r="L71" s="46"/>
    </row>
    <row r="72" s="1" customFormat="1" ht="6.96" customHeight="1">
      <c r="B72" s="46"/>
      <c r="L72" s="46"/>
    </row>
    <row r="73" s="1" customFormat="1" ht="18" customHeight="1">
      <c r="B73" s="46"/>
      <c r="C73" s="74" t="s">
        <v>23</v>
      </c>
      <c r="F73" s="176" t="str">
        <f>F12</f>
        <v>ulice Plzeňská, Beroun</v>
      </c>
      <c r="I73" s="177" t="s">
        <v>25</v>
      </c>
      <c r="J73" s="79" t="str">
        <f>IF(J12="","",J12)</f>
        <v>10. 1. 2018</v>
      </c>
      <c r="L73" s="46"/>
    </row>
    <row r="74" s="1" customFormat="1" ht="6.96" customHeight="1">
      <c r="B74" s="46"/>
      <c r="L74" s="46"/>
    </row>
    <row r="75" s="1" customFormat="1">
      <c r="B75" s="46"/>
      <c r="C75" s="74" t="s">
        <v>27</v>
      </c>
      <c r="F75" s="176" t="str">
        <f>E15</f>
        <v>Město Beroun</v>
      </c>
      <c r="I75" s="177" t="s">
        <v>33</v>
      </c>
      <c r="J75" s="176" t="str">
        <f>E21</f>
        <v>NOVÁK &amp; PARTNER, s.r.o.</v>
      </c>
      <c r="L75" s="46"/>
    </row>
    <row r="76" s="1" customFormat="1" ht="14.4" customHeight="1">
      <c r="B76" s="46"/>
      <c r="C76" s="74" t="s">
        <v>31</v>
      </c>
      <c r="F76" s="176" t="str">
        <f>IF(E18="","",E18)</f>
        <v/>
      </c>
      <c r="L76" s="46"/>
    </row>
    <row r="77" s="1" customFormat="1" ht="10.32" customHeight="1">
      <c r="B77" s="46"/>
      <c r="L77" s="46"/>
    </row>
    <row r="78" s="9" customFormat="1" ht="29.28" customHeight="1">
      <c r="B78" s="178"/>
      <c r="C78" s="179" t="s">
        <v>103</v>
      </c>
      <c r="D78" s="180" t="s">
        <v>57</v>
      </c>
      <c r="E78" s="180" t="s">
        <v>53</v>
      </c>
      <c r="F78" s="180" t="s">
        <v>104</v>
      </c>
      <c r="G78" s="180" t="s">
        <v>105</v>
      </c>
      <c r="H78" s="180" t="s">
        <v>106</v>
      </c>
      <c r="I78" s="181" t="s">
        <v>107</v>
      </c>
      <c r="J78" s="180" t="s">
        <v>96</v>
      </c>
      <c r="K78" s="182" t="s">
        <v>108</v>
      </c>
      <c r="L78" s="178"/>
      <c r="M78" s="92" t="s">
        <v>109</v>
      </c>
      <c r="N78" s="93" t="s">
        <v>42</v>
      </c>
      <c r="O78" s="93" t="s">
        <v>110</v>
      </c>
      <c r="P78" s="93" t="s">
        <v>111</v>
      </c>
      <c r="Q78" s="93" t="s">
        <v>112</v>
      </c>
      <c r="R78" s="93" t="s">
        <v>113</v>
      </c>
      <c r="S78" s="93" t="s">
        <v>114</v>
      </c>
      <c r="T78" s="94" t="s">
        <v>115</v>
      </c>
    </row>
    <row r="79" s="1" customFormat="1" ht="29.28" customHeight="1">
      <c r="B79" s="46"/>
      <c r="C79" s="96" t="s">
        <v>97</v>
      </c>
      <c r="J79" s="183">
        <f>BK79</f>
        <v>0</v>
      </c>
      <c r="L79" s="46"/>
      <c r="M79" s="95"/>
      <c r="N79" s="82"/>
      <c r="O79" s="82"/>
      <c r="P79" s="184">
        <f>P80</f>
        <v>0</v>
      </c>
      <c r="Q79" s="82"/>
      <c r="R79" s="184">
        <f>R80</f>
        <v>0</v>
      </c>
      <c r="S79" s="82"/>
      <c r="T79" s="185">
        <f>T80</f>
        <v>0</v>
      </c>
      <c r="AT79" s="24" t="s">
        <v>71</v>
      </c>
      <c r="AU79" s="24" t="s">
        <v>98</v>
      </c>
      <c r="BK79" s="186">
        <f>BK80</f>
        <v>0</v>
      </c>
    </row>
    <row r="80" s="10" customFormat="1" ht="37.44" customHeight="1">
      <c r="B80" s="187"/>
      <c r="D80" s="188" t="s">
        <v>71</v>
      </c>
      <c r="E80" s="189" t="s">
        <v>116</v>
      </c>
      <c r="F80" s="189" t="s">
        <v>117</v>
      </c>
      <c r="I80" s="190"/>
      <c r="J80" s="191">
        <f>BK80</f>
        <v>0</v>
      </c>
      <c r="L80" s="187"/>
      <c r="M80" s="192"/>
      <c r="N80" s="193"/>
      <c r="O80" s="193"/>
      <c r="P80" s="194">
        <f>P81+P104</f>
        <v>0</v>
      </c>
      <c r="Q80" s="193"/>
      <c r="R80" s="194">
        <f>R81+R104</f>
        <v>0</v>
      </c>
      <c r="S80" s="193"/>
      <c r="T80" s="195">
        <f>T81+T104</f>
        <v>0</v>
      </c>
      <c r="AR80" s="188" t="s">
        <v>118</v>
      </c>
      <c r="AT80" s="196" t="s">
        <v>71</v>
      </c>
      <c r="AU80" s="196" t="s">
        <v>72</v>
      </c>
      <c r="AY80" s="188" t="s">
        <v>119</v>
      </c>
      <c r="BK80" s="197">
        <f>BK81+BK104</f>
        <v>0</v>
      </c>
    </row>
    <row r="81" s="10" customFormat="1" ht="19.92" customHeight="1">
      <c r="B81" s="187"/>
      <c r="D81" s="188" t="s">
        <v>71</v>
      </c>
      <c r="E81" s="198" t="s">
        <v>120</v>
      </c>
      <c r="F81" s="198" t="s">
        <v>121</v>
      </c>
      <c r="I81" s="190"/>
      <c r="J81" s="199">
        <f>BK81</f>
        <v>0</v>
      </c>
      <c r="L81" s="187"/>
      <c r="M81" s="192"/>
      <c r="N81" s="193"/>
      <c r="O81" s="193"/>
      <c r="P81" s="194">
        <f>SUM(P82:P103)</f>
        <v>0</v>
      </c>
      <c r="Q81" s="193"/>
      <c r="R81" s="194">
        <f>SUM(R82:R103)</f>
        <v>0</v>
      </c>
      <c r="S81" s="193"/>
      <c r="T81" s="195">
        <f>SUM(T82:T103)</f>
        <v>0</v>
      </c>
      <c r="AR81" s="188" t="s">
        <v>118</v>
      </c>
      <c r="AT81" s="196" t="s">
        <v>71</v>
      </c>
      <c r="AU81" s="196" t="s">
        <v>80</v>
      </c>
      <c r="AY81" s="188" t="s">
        <v>119</v>
      </c>
      <c r="BK81" s="197">
        <f>SUM(BK82:BK103)</f>
        <v>0</v>
      </c>
    </row>
    <row r="82" s="1" customFormat="1" ht="25.5" customHeight="1">
      <c r="B82" s="200"/>
      <c r="C82" s="201" t="s">
        <v>80</v>
      </c>
      <c r="D82" s="201" t="s">
        <v>122</v>
      </c>
      <c r="E82" s="202" t="s">
        <v>123</v>
      </c>
      <c r="F82" s="203" t="s">
        <v>124</v>
      </c>
      <c r="G82" s="204" t="s">
        <v>125</v>
      </c>
      <c r="H82" s="205">
        <v>1</v>
      </c>
      <c r="I82" s="206"/>
      <c r="J82" s="207">
        <f>ROUND(I82*H82,2)</f>
        <v>0</v>
      </c>
      <c r="K82" s="203" t="s">
        <v>5</v>
      </c>
      <c r="L82" s="46"/>
      <c r="M82" s="208" t="s">
        <v>5</v>
      </c>
      <c r="N82" s="209" t="s">
        <v>43</v>
      </c>
      <c r="O82" s="47"/>
      <c r="P82" s="210">
        <f>O82*H82</f>
        <v>0</v>
      </c>
      <c r="Q82" s="210">
        <v>0</v>
      </c>
      <c r="R82" s="210">
        <f>Q82*H82</f>
        <v>0</v>
      </c>
      <c r="S82" s="210">
        <v>0</v>
      </c>
      <c r="T82" s="211">
        <f>S82*H82</f>
        <v>0</v>
      </c>
      <c r="AR82" s="24" t="s">
        <v>126</v>
      </c>
      <c r="AT82" s="24" t="s">
        <v>122</v>
      </c>
      <c r="AU82" s="24" t="s">
        <v>82</v>
      </c>
      <c r="AY82" s="24" t="s">
        <v>119</v>
      </c>
      <c r="BE82" s="212">
        <f>IF(N82="základní",J82,0)</f>
        <v>0</v>
      </c>
      <c r="BF82" s="212">
        <f>IF(N82="snížená",J82,0)</f>
        <v>0</v>
      </c>
      <c r="BG82" s="212">
        <f>IF(N82="zákl. přenesená",J82,0)</f>
        <v>0</v>
      </c>
      <c r="BH82" s="212">
        <f>IF(N82="sníž. přenesená",J82,0)</f>
        <v>0</v>
      </c>
      <c r="BI82" s="212">
        <f>IF(N82="nulová",J82,0)</f>
        <v>0</v>
      </c>
      <c r="BJ82" s="24" t="s">
        <v>80</v>
      </c>
      <c r="BK82" s="212">
        <f>ROUND(I82*H82,2)</f>
        <v>0</v>
      </c>
      <c r="BL82" s="24" t="s">
        <v>126</v>
      </c>
      <c r="BM82" s="24" t="s">
        <v>127</v>
      </c>
    </row>
    <row r="83" s="11" customFormat="1">
      <c r="B83" s="213"/>
      <c r="D83" s="214" t="s">
        <v>128</v>
      </c>
      <c r="E83" s="215" t="s">
        <v>5</v>
      </c>
      <c r="F83" s="216" t="s">
        <v>129</v>
      </c>
      <c r="H83" s="215" t="s">
        <v>5</v>
      </c>
      <c r="I83" s="217"/>
      <c r="L83" s="213"/>
      <c r="M83" s="218"/>
      <c r="N83" s="219"/>
      <c r="O83" s="219"/>
      <c r="P83" s="219"/>
      <c r="Q83" s="219"/>
      <c r="R83" s="219"/>
      <c r="S83" s="219"/>
      <c r="T83" s="220"/>
      <c r="AT83" s="215" t="s">
        <v>128</v>
      </c>
      <c r="AU83" s="215" t="s">
        <v>82</v>
      </c>
      <c r="AV83" s="11" t="s">
        <v>80</v>
      </c>
      <c r="AW83" s="11" t="s">
        <v>35</v>
      </c>
      <c r="AX83" s="11" t="s">
        <v>72</v>
      </c>
      <c r="AY83" s="215" t="s">
        <v>119</v>
      </c>
    </row>
    <row r="84" s="11" customFormat="1">
      <c r="B84" s="213"/>
      <c r="D84" s="214" t="s">
        <v>128</v>
      </c>
      <c r="E84" s="215" t="s">
        <v>5</v>
      </c>
      <c r="F84" s="216" t="s">
        <v>130</v>
      </c>
      <c r="H84" s="215" t="s">
        <v>5</v>
      </c>
      <c r="I84" s="217"/>
      <c r="L84" s="213"/>
      <c r="M84" s="218"/>
      <c r="N84" s="219"/>
      <c r="O84" s="219"/>
      <c r="P84" s="219"/>
      <c r="Q84" s="219"/>
      <c r="R84" s="219"/>
      <c r="S84" s="219"/>
      <c r="T84" s="220"/>
      <c r="AT84" s="215" t="s">
        <v>128</v>
      </c>
      <c r="AU84" s="215" t="s">
        <v>82</v>
      </c>
      <c r="AV84" s="11" t="s">
        <v>80</v>
      </c>
      <c r="AW84" s="11" t="s">
        <v>35</v>
      </c>
      <c r="AX84" s="11" t="s">
        <v>72</v>
      </c>
      <c r="AY84" s="215" t="s">
        <v>119</v>
      </c>
    </row>
    <row r="85" s="11" customFormat="1">
      <c r="B85" s="213"/>
      <c r="D85" s="214" t="s">
        <v>128</v>
      </c>
      <c r="E85" s="215" t="s">
        <v>5</v>
      </c>
      <c r="F85" s="216" t="s">
        <v>131</v>
      </c>
      <c r="H85" s="215" t="s">
        <v>5</v>
      </c>
      <c r="I85" s="217"/>
      <c r="L85" s="213"/>
      <c r="M85" s="218"/>
      <c r="N85" s="219"/>
      <c r="O85" s="219"/>
      <c r="P85" s="219"/>
      <c r="Q85" s="219"/>
      <c r="R85" s="219"/>
      <c r="S85" s="219"/>
      <c r="T85" s="220"/>
      <c r="AT85" s="215" t="s">
        <v>128</v>
      </c>
      <c r="AU85" s="215" t="s">
        <v>82</v>
      </c>
      <c r="AV85" s="11" t="s">
        <v>80</v>
      </c>
      <c r="AW85" s="11" t="s">
        <v>35</v>
      </c>
      <c r="AX85" s="11" t="s">
        <v>72</v>
      </c>
      <c r="AY85" s="215" t="s">
        <v>119</v>
      </c>
    </row>
    <row r="86" s="12" customFormat="1">
      <c r="B86" s="221"/>
      <c r="D86" s="214" t="s">
        <v>128</v>
      </c>
      <c r="E86" s="222" t="s">
        <v>5</v>
      </c>
      <c r="F86" s="223" t="s">
        <v>132</v>
      </c>
      <c r="H86" s="224">
        <v>1</v>
      </c>
      <c r="I86" s="225"/>
      <c r="L86" s="221"/>
      <c r="M86" s="226"/>
      <c r="N86" s="227"/>
      <c r="O86" s="227"/>
      <c r="P86" s="227"/>
      <c r="Q86" s="227"/>
      <c r="R86" s="227"/>
      <c r="S86" s="227"/>
      <c r="T86" s="228"/>
      <c r="AT86" s="222" t="s">
        <v>128</v>
      </c>
      <c r="AU86" s="222" t="s">
        <v>82</v>
      </c>
      <c r="AV86" s="12" t="s">
        <v>82</v>
      </c>
      <c r="AW86" s="12" t="s">
        <v>35</v>
      </c>
      <c r="AX86" s="12" t="s">
        <v>80</v>
      </c>
      <c r="AY86" s="222" t="s">
        <v>119</v>
      </c>
    </row>
    <row r="87" s="1" customFormat="1" ht="25.5" customHeight="1">
      <c r="B87" s="200"/>
      <c r="C87" s="201" t="s">
        <v>82</v>
      </c>
      <c r="D87" s="201" t="s">
        <v>122</v>
      </c>
      <c r="E87" s="202" t="s">
        <v>133</v>
      </c>
      <c r="F87" s="203" t="s">
        <v>134</v>
      </c>
      <c r="G87" s="204" t="s">
        <v>135</v>
      </c>
      <c r="H87" s="205">
        <v>1</v>
      </c>
      <c r="I87" s="206"/>
      <c r="J87" s="207">
        <f>ROUND(I87*H87,2)</f>
        <v>0</v>
      </c>
      <c r="K87" s="203" t="s">
        <v>136</v>
      </c>
      <c r="L87" s="46"/>
      <c r="M87" s="208" t="s">
        <v>5</v>
      </c>
      <c r="N87" s="209" t="s">
        <v>43</v>
      </c>
      <c r="O87" s="47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AR87" s="24" t="s">
        <v>126</v>
      </c>
      <c r="AT87" s="24" t="s">
        <v>122</v>
      </c>
      <c r="AU87" s="24" t="s">
        <v>82</v>
      </c>
      <c r="AY87" s="24" t="s">
        <v>119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24" t="s">
        <v>80</v>
      </c>
      <c r="BK87" s="212">
        <f>ROUND(I87*H87,2)</f>
        <v>0</v>
      </c>
      <c r="BL87" s="24" t="s">
        <v>126</v>
      </c>
      <c r="BM87" s="24" t="s">
        <v>137</v>
      </c>
    </row>
    <row r="88" s="11" customFormat="1">
      <c r="B88" s="213"/>
      <c r="D88" s="214" t="s">
        <v>128</v>
      </c>
      <c r="E88" s="215" t="s">
        <v>5</v>
      </c>
      <c r="F88" s="216" t="s">
        <v>138</v>
      </c>
      <c r="H88" s="215" t="s">
        <v>5</v>
      </c>
      <c r="I88" s="217"/>
      <c r="L88" s="213"/>
      <c r="M88" s="218"/>
      <c r="N88" s="219"/>
      <c r="O88" s="219"/>
      <c r="P88" s="219"/>
      <c r="Q88" s="219"/>
      <c r="R88" s="219"/>
      <c r="S88" s="219"/>
      <c r="T88" s="220"/>
      <c r="AT88" s="215" t="s">
        <v>128</v>
      </c>
      <c r="AU88" s="215" t="s">
        <v>82</v>
      </c>
      <c r="AV88" s="11" t="s">
        <v>80</v>
      </c>
      <c r="AW88" s="11" t="s">
        <v>35</v>
      </c>
      <c r="AX88" s="11" t="s">
        <v>72</v>
      </c>
      <c r="AY88" s="215" t="s">
        <v>119</v>
      </c>
    </row>
    <row r="89" s="12" customFormat="1">
      <c r="B89" s="221"/>
      <c r="D89" s="214" t="s">
        <v>128</v>
      </c>
      <c r="E89" s="222" t="s">
        <v>5</v>
      </c>
      <c r="F89" s="223" t="s">
        <v>5</v>
      </c>
      <c r="H89" s="224">
        <v>0</v>
      </c>
      <c r="I89" s="225"/>
      <c r="L89" s="221"/>
      <c r="M89" s="226"/>
      <c r="N89" s="227"/>
      <c r="O89" s="227"/>
      <c r="P89" s="227"/>
      <c r="Q89" s="227"/>
      <c r="R89" s="227"/>
      <c r="S89" s="227"/>
      <c r="T89" s="228"/>
      <c r="AT89" s="222" t="s">
        <v>128</v>
      </c>
      <c r="AU89" s="222" t="s">
        <v>82</v>
      </c>
      <c r="AV89" s="12" t="s">
        <v>82</v>
      </c>
      <c r="AW89" s="12" t="s">
        <v>35</v>
      </c>
      <c r="AX89" s="12" t="s">
        <v>72</v>
      </c>
      <c r="AY89" s="222" t="s">
        <v>119</v>
      </c>
    </row>
    <row r="90" s="11" customFormat="1">
      <c r="B90" s="213"/>
      <c r="D90" s="214" t="s">
        <v>128</v>
      </c>
      <c r="E90" s="215" t="s">
        <v>5</v>
      </c>
      <c r="F90" s="216" t="s">
        <v>139</v>
      </c>
      <c r="H90" s="215" t="s">
        <v>5</v>
      </c>
      <c r="I90" s="217"/>
      <c r="L90" s="213"/>
      <c r="M90" s="218"/>
      <c r="N90" s="219"/>
      <c r="O90" s="219"/>
      <c r="P90" s="219"/>
      <c r="Q90" s="219"/>
      <c r="R90" s="219"/>
      <c r="S90" s="219"/>
      <c r="T90" s="220"/>
      <c r="AT90" s="215" t="s">
        <v>128</v>
      </c>
      <c r="AU90" s="215" t="s">
        <v>82</v>
      </c>
      <c r="AV90" s="11" t="s">
        <v>80</v>
      </c>
      <c r="AW90" s="11" t="s">
        <v>35</v>
      </c>
      <c r="AX90" s="11" t="s">
        <v>72</v>
      </c>
      <c r="AY90" s="215" t="s">
        <v>119</v>
      </c>
    </row>
    <row r="91" s="11" customFormat="1">
      <c r="B91" s="213"/>
      <c r="D91" s="214" t="s">
        <v>128</v>
      </c>
      <c r="E91" s="215" t="s">
        <v>5</v>
      </c>
      <c r="F91" s="216" t="s">
        <v>140</v>
      </c>
      <c r="H91" s="215" t="s">
        <v>5</v>
      </c>
      <c r="I91" s="217"/>
      <c r="L91" s="213"/>
      <c r="M91" s="218"/>
      <c r="N91" s="219"/>
      <c r="O91" s="219"/>
      <c r="P91" s="219"/>
      <c r="Q91" s="219"/>
      <c r="R91" s="219"/>
      <c r="S91" s="219"/>
      <c r="T91" s="220"/>
      <c r="AT91" s="215" t="s">
        <v>128</v>
      </c>
      <c r="AU91" s="215" t="s">
        <v>82</v>
      </c>
      <c r="AV91" s="11" t="s">
        <v>80</v>
      </c>
      <c r="AW91" s="11" t="s">
        <v>35</v>
      </c>
      <c r="AX91" s="11" t="s">
        <v>72</v>
      </c>
      <c r="AY91" s="215" t="s">
        <v>119</v>
      </c>
    </row>
    <row r="92" s="12" customFormat="1">
      <c r="B92" s="221"/>
      <c r="D92" s="214" t="s">
        <v>128</v>
      </c>
      <c r="E92" s="222" t="s">
        <v>5</v>
      </c>
      <c r="F92" s="223" t="s">
        <v>141</v>
      </c>
      <c r="H92" s="224">
        <v>1</v>
      </c>
      <c r="I92" s="225"/>
      <c r="L92" s="221"/>
      <c r="M92" s="226"/>
      <c r="N92" s="227"/>
      <c r="O92" s="227"/>
      <c r="P92" s="227"/>
      <c r="Q92" s="227"/>
      <c r="R92" s="227"/>
      <c r="S92" s="227"/>
      <c r="T92" s="228"/>
      <c r="AT92" s="222" t="s">
        <v>128</v>
      </c>
      <c r="AU92" s="222" t="s">
        <v>82</v>
      </c>
      <c r="AV92" s="12" t="s">
        <v>82</v>
      </c>
      <c r="AW92" s="12" t="s">
        <v>35</v>
      </c>
      <c r="AX92" s="12" t="s">
        <v>80</v>
      </c>
      <c r="AY92" s="222" t="s">
        <v>119</v>
      </c>
    </row>
    <row r="93" s="1" customFormat="1" ht="25.5" customHeight="1">
      <c r="B93" s="200"/>
      <c r="C93" s="201" t="s">
        <v>142</v>
      </c>
      <c r="D93" s="201" t="s">
        <v>122</v>
      </c>
      <c r="E93" s="202" t="s">
        <v>143</v>
      </c>
      <c r="F93" s="203" t="s">
        <v>144</v>
      </c>
      <c r="G93" s="204" t="s">
        <v>135</v>
      </c>
      <c r="H93" s="205">
        <v>1</v>
      </c>
      <c r="I93" s="206"/>
      <c r="J93" s="207">
        <f>ROUND(I93*H93,2)</f>
        <v>0</v>
      </c>
      <c r="K93" s="203" t="s">
        <v>136</v>
      </c>
      <c r="L93" s="46"/>
      <c r="M93" s="208" t="s">
        <v>5</v>
      </c>
      <c r="N93" s="209" t="s">
        <v>43</v>
      </c>
      <c r="O93" s="47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AR93" s="24" t="s">
        <v>126</v>
      </c>
      <c r="AT93" s="24" t="s">
        <v>122</v>
      </c>
      <c r="AU93" s="24" t="s">
        <v>82</v>
      </c>
      <c r="AY93" s="24" t="s">
        <v>119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24" t="s">
        <v>80</v>
      </c>
      <c r="BK93" s="212">
        <f>ROUND(I93*H93,2)</f>
        <v>0</v>
      </c>
      <c r="BL93" s="24" t="s">
        <v>126</v>
      </c>
      <c r="BM93" s="24" t="s">
        <v>145</v>
      </c>
    </row>
    <row r="94" s="11" customFormat="1">
      <c r="B94" s="213"/>
      <c r="D94" s="214" t="s">
        <v>128</v>
      </c>
      <c r="E94" s="215" t="s">
        <v>5</v>
      </c>
      <c r="F94" s="216" t="s">
        <v>146</v>
      </c>
      <c r="H94" s="215" t="s">
        <v>5</v>
      </c>
      <c r="I94" s="217"/>
      <c r="L94" s="213"/>
      <c r="M94" s="218"/>
      <c r="N94" s="219"/>
      <c r="O94" s="219"/>
      <c r="P94" s="219"/>
      <c r="Q94" s="219"/>
      <c r="R94" s="219"/>
      <c r="S94" s="219"/>
      <c r="T94" s="220"/>
      <c r="AT94" s="215" t="s">
        <v>128</v>
      </c>
      <c r="AU94" s="215" t="s">
        <v>82</v>
      </c>
      <c r="AV94" s="11" t="s">
        <v>80</v>
      </c>
      <c r="AW94" s="11" t="s">
        <v>35</v>
      </c>
      <c r="AX94" s="11" t="s">
        <v>72</v>
      </c>
      <c r="AY94" s="215" t="s">
        <v>119</v>
      </c>
    </row>
    <row r="95" s="12" customFormat="1">
      <c r="B95" s="221"/>
      <c r="D95" s="214" t="s">
        <v>128</v>
      </c>
      <c r="E95" s="222" t="s">
        <v>5</v>
      </c>
      <c r="F95" s="223" t="s">
        <v>141</v>
      </c>
      <c r="H95" s="224">
        <v>1</v>
      </c>
      <c r="I95" s="225"/>
      <c r="L95" s="221"/>
      <c r="M95" s="226"/>
      <c r="N95" s="227"/>
      <c r="O95" s="227"/>
      <c r="P95" s="227"/>
      <c r="Q95" s="227"/>
      <c r="R95" s="227"/>
      <c r="S95" s="227"/>
      <c r="T95" s="228"/>
      <c r="AT95" s="222" t="s">
        <v>128</v>
      </c>
      <c r="AU95" s="222" t="s">
        <v>82</v>
      </c>
      <c r="AV95" s="12" t="s">
        <v>82</v>
      </c>
      <c r="AW95" s="12" t="s">
        <v>35</v>
      </c>
      <c r="AX95" s="12" t="s">
        <v>80</v>
      </c>
      <c r="AY95" s="222" t="s">
        <v>119</v>
      </c>
    </row>
    <row r="96" s="1" customFormat="1" ht="25.5" customHeight="1">
      <c r="B96" s="200"/>
      <c r="C96" s="201" t="s">
        <v>147</v>
      </c>
      <c r="D96" s="201" t="s">
        <v>122</v>
      </c>
      <c r="E96" s="202" t="s">
        <v>148</v>
      </c>
      <c r="F96" s="203" t="s">
        <v>149</v>
      </c>
      <c r="G96" s="204" t="s">
        <v>135</v>
      </c>
      <c r="H96" s="205">
        <v>1</v>
      </c>
      <c r="I96" s="206"/>
      <c r="J96" s="207">
        <f>ROUND(I96*H96,2)</f>
        <v>0</v>
      </c>
      <c r="K96" s="203" t="s">
        <v>136</v>
      </c>
      <c r="L96" s="46"/>
      <c r="M96" s="208" t="s">
        <v>5</v>
      </c>
      <c r="N96" s="209" t="s">
        <v>43</v>
      </c>
      <c r="O96" s="47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AR96" s="24" t="s">
        <v>126</v>
      </c>
      <c r="AT96" s="24" t="s">
        <v>122</v>
      </c>
      <c r="AU96" s="24" t="s">
        <v>82</v>
      </c>
      <c r="AY96" s="24" t="s">
        <v>119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24" t="s">
        <v>80</v>
      </c>
      <c r="BK96" s="212">
        <f>ROUND(I96*H96,2)</f>
        <v>0</v>
      </c>
      <c r="BL96" s="24" t="s">
        <v>126</v>
      </c>
      <c r="BM96" s="24" t="s">
        <v>150</v>
      </c>
    </row>
    <row r="97" s="11" customFormat="1">
      <c r="B97" s="213"/>
      <c r="D97" s="214" t="s">
        <v>128</v>
      </c>
      <c r="E97" s="215" t="s">
        <v>5</v>
      </c>
      <c r="F97" s="216" t="s">
        <v>151</v>
      </c>
      <c r="H97" s="215" t="s">
        <v>5</v>
      </c>
      <c r="I97" s="217"/>
      <c r="L97" s="213"/>
      <c r="M97" s="218"/>
      <c r="N97" s="219"/>
      <c r="O97" s="219"/>
      <c r="P97" s="219"/>
      <c r="Q97" s="219"/>
      <c r="R97" s="219"/>
      <c r="S97" s="219"/>
      <c r="T97" s="220"/>
      <c r="AT97" s="215" t="s">
        <v>128</v>
      </c>
      <c r="AU97" s="215" t="s">
        <v>82</v>
      </c>
      <c r="AV97" s="11" t="s">
        <v>80</v>
      </c>
      <c r="AW97" s="11" t="s">
        <v>35</v>
      </c>
      <c r="AX97" s="11" t="s">
        <v>72</v>
      </c>
      <c r="AY97" s="215" t="s">
        <v>119</v>
      </c>
    </row>
    <row r="98" s="12" customFormat="1">
      <c r="B98" s="221"/>
      <c r="D98" s="214" t="s">
        <v>128</v>
      </c>
      <c r="E98" s="222" t="s">
        <v>5</v>
      </c>
      <c r="F98" s="223" t="s">
        <v>141</v>
      </c>
      <c r="H98" s="224">
        <v>1</v>
      </c>
      <c r="I98" s="225"/>
      <c r="L98" s="221"/>
      <c r="M98" s="226"/>
      <c r="N98" s="227"/>
      <c r="O98" s="227"/>
      <c r="P98" s="227"/>
      <c r="Q98" s="227"/>
      <c r="R98" s="227"/>
      <c r="S98" s="227"/>
      <c r="T98" s="228"/>
      <c r="AT98" s="222" t="s">
        <v>128</v>
      </c>
      <c r="AU98" s="222" t="s">
        <v>82</v>
      </c>
      <c r="AV98" s="12" t="s">
        <v>82</v>
      </c>
      <c r="AW98" s="12" t="s">
        <v>35</v>
      </c>
      <c r="AX98" s="12" t="s">
        <v>80</v>
      </c>
      <c r="AY98" s="222" t="s">
        <v>119</v>
      </c>
    </row>
    <row r="99" s="1" customFormat="1" ht="16.5" customHeight="1">
      <c r="B99" s="200"/>
      <c r="C99" s="201" t="s">
        <v>118</v>
      </c>
      <c r="D99" s="201" t="s">
        <v>122</v>
      </c>
      <c r="E99" s="202" t="s">
        <v>152</v>
      </c>
      <c r="F99" s="203" t="s">
        <v>153</v>
      </c>
      <c r="G99" s="204" t="s">
        <v>125</v>
      </c>
      <c r="H99" s="205">
        <v>1</v>
      </c>
      <c r="I99" s="206"/>
      <c r="J99" s="207">
        <f>ROUND(I99*H99,2)</f>
        <v>0</v>
      </c>
      <c r="K99" s="203" t="s">
        <v>5</v>
      </c>
      <c r="L99" s="46"/>
      <c r="M99" s="208" t="s">
        <v>5</v>
      </c>
      <c r="N99" s="209" t="s">
        <v>43</v>
      </c>
      <c r="O99" s="47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AR99" s="24" t="s">
        <v>126</v>
      </c>
      <c r="AT99" s="24" t="s">
        <v>122</v>
      </c>
      <c r="AU99" s="24" t="s">
        <v>82</v>
      </c>
      <c r="AY99" s="24" t="s">
        <v>119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24" t="s">
        <v>80</v>
      </c>
      <c r="BK99" s="212">
        <f>ROUND(I99*H99,2)</f>
        <v>0</v>
      </c>
      <c r="BL99" s="24" t="s">
        <v>126</v>
      </c>
      <c r="BM99" s="24" t="s">
        <v>154</v>
      </c>
    </row>
    <row r="100" s="11" customFormat="1">
      <c r="B100" s="213"/>
      <c r="D100" s="214" t="s">
        <v>128</v>
      </c>
      <c r="E100" s="215" t="s">
        <v>5</v>
      </c>
      <c r="F100" s="216" t="s">
        <v>155</v>
      </c>
      <c r="H100" s="215" t="s">
        <v>5</v>
      </c>
      <c r="I100" s="217"/>
      <c r="L100" s="213"/>
      <c r="M100" s="218"/>
      <c r="N100" s="219"/>
      <c r="O100" s="219"/>
      <c r="P100" s="219"/>
      <c r="Q100" s="219"/>
      <c r="R100" s="219"/>
      <c r="S100" s="219"/>
      <c r="T100" s="220"/>
      <c r="AT100" s="215" t="s">
        <v>128</v>
      </c>
      <c r="AU100" s="215" t="s">
        <v>82</v>
      </c>
      <c r="AV100" s="11" t="s">
        <v>80</v>
      </c>
      <c r="AW100" s="11" t="s">
        <v>35</v>
      </c>
      <c r="AX100" s="11" t="s">
        <v>72</v>
      </c>
      <c r="AY100" s="215" t="s">
        <v>119</v>
      </c>
    </row>
    <row r="101" s="11" customFormat="1">
      <c r="B101" s="213"/>
      <c r="D101" s="214" t="s">
        <v>128</v>
      </c>
      <c r="E101" s="215" t="s">
        <v>5</v>
      </c>
      <c r="F101" s="216" t="s">
        <v>156</v>
      </c>
      <c r="H101" s="215" t="s">
        <v>5</v>
      </c>
      <c r="I101" s="217"/>
      <c r="L101" s="213"/>
      <c r="M101" s="218"/>
      <c r="N101" s="219"/>
      <c r="O101" s="219"/>
      <c r="P101" s="219"/>
      <c r="Q101" s="219"/>
      <c r="R101" s="219"/>
      <c r="S101" s="219"/>
      <c r="T101" s="220"/>
      <c r="AT101" s="215" t="s">
        <v>128</v>
      </c>
      <c r="AU101" s="215" t="s">
        <v>82</v>
      </c>
      <c r="AV101" s="11" t="s">
        <v>80</v>
      </c>
      <c r="AW101" s="11" t="s">
        <v>35</v>
      </c>
      <c r="AX101" s="11" t="s">
        <v>72</v>
      </c>
      <c r="AY101" s="215" t="s">
        <v>119</v>
      </c>
    </row>
    <row r="102" s="11" customFormat="1">
      <c r="B102" s="213"/>
      <c r="D102" s="214" t="s">
        <v>128</v>
      </c>
      <c r="E102" s="215" t="s">
        <v>5</v>
      </c>
      <c r="F102" s="216" t="s">
        <v>157</v>
      </c>
      <c r="H102" s="215" t="s">
        <v>5</v>
      </c>
      <c r="I102" s="217"/>
      <c r="L102" s="213"/>
      <c r="M102" s="218"/>
      <c r="N102" s="219"/>
      <c r="O102" s="219"/>
      <c r="P102" s="219"/>
      <c r="Q102" s="219"/>
      <c r="R102" s="219"/>
      <c r="S102" s="219"/>
      <c r="T102" s="220"/>
      <c r="AT102" s="215" t="s">
        <v>128</v>
      </c>
      <c r="AU102" s="215" t="s">
        <v>82</v>
      </c>
      <c r="AV102" s="11" t="s">
        <v>80</v>
      </c>
      <c r="AW102" s="11" t="s">
        <v>35</v>
      </c>
      <c r="AX102" s="11" t="s">
        <v>72</v>
      </c>
      <c r="AY102" s="215" t="s">
        <v>119</v>
      </c>
    </row>
    <row r="103" s="12" customFormat="1">
      <c r="B103" s="221"/>
      <c r="D103" s="214" t="s">
        <v>128</v>
      </c>
      <c r="E103" s="222" t="s">
        <v>5</v>
      </c>
      <c r="F103" s="223" t="s">
        <v>132</v>
      </c>
      <c r="H103" s="224">
        <v>1</v>
      </c>
      <c r="I103" s="225"/>
      <c r="L103" s="221"/>
      <c r="M103" s="226"/>
      <c r="N103" s="227"/>
      <c r="O103" s="227"/>
      <c r="P103" s="227"/>
      <c r="Q103" s="227"/>
      <c r="R103" s="227"/>
      <c r="S103" s="227"/>
      <c r="T103" s="228"/>
      <c r="AT103" s="222" t="s">
        <v>128</v>
      </c>
      <c r="AU103" s="222" t="s">
        <v>82</v>
      </c>
      <c r="AV103" s="12" t="s">
        <v>82</v>
      </c>
      <c r="AW103" s="12" t="s">
        <v>35</v>
      </c>
      <c r="AX103" s="12" t="s">
        <v>80</v>
      </c>
      <c r="AY103" s="222" t="s">
        <v>119</v>
      </c>
    </row>
    <row r="104" s="10" customFormat="1" ht="29.88" customHeight="1">
      <c r="B104" s="187"/>
      <c r="D104" s="188" t="s">
        <v>71</v>
      </c>
      <c r="E104" s="198" t="s">
        <v>158</v>
      </c>
      <c r="F104" s="198" t="s">
        <v>159</v>
      </c>
      <c r="I104" s="190"/>
      <c r="J104" s="199">
        <f>BK104</f>
        <v>0</v>
      </c>
      <c r="L104" s="187"/>
      <c r="M104" s="192"/>
      <c r="N104" s="193"/>
      <c r="O104" s="193"/>
      <c r="P104" s="194">
        <f>SUM(P105:P110)</f>
        <v>0</v>
      </c>
      <c r="Q104" s="193"/>
      <c r="R104" s="194">
        <f>SUM(R105:R110)</f>
        <v>0</v>
      </c>
      <c r="S104" s="193"/>
      <c r="T104" s="195">
        <f>SUM(T105:T110)</f>
        <v>0</v>
      </c>
      <c r="AR104" s="188" t="s">
        <v>118</v>
      </c>
      <c r="AT104" s="196" t="s">
        <v>71</v>
      </c>
      <c r="AU104" s="196" t="s">
        <v>80</v>
      </c>
      <c r="AY104" s="188" t="s">
        <v>119</v>
      </c>
      <c r="BK104" s="197">
        <f>SUM(BK105:BK110)</f>
        <v>0</v>
      </c>
    </row>
    <row r="105" s="1" customFormat="1" ht="16.5" customHeight="1">
      <c r="B105" s="200"/>
      <c r="C105" s="201" t="s">
        <v>160</v>
      </c>
      <c r="D105" s="201" t="s">
        <v>122</v>
      </c>
      <c r="E105" s="202" t="s">
        <v>161</v>
      </c>
      <c r="F105" s="203" t="s">
        <v>162</v>
      </c>
      <c r="G105" s="204" t="s">
        <v>135</v>
      </c>
      <c r="H105" s="205">
        <v>1</v>
      </c>
      <c r="I105" s="206"/>
      <c r="J105" s="207">
        <f>ROUND(I105*H105,2)</f>
        <v>0</v>
      </c>
      <c r="K105" s="203" t="s">
        <v>136</v>
      </c>
      <c r="L105" s="46"/>
      <c r="M105" s="208" t="s">
        <v>5</v>
      </c>
      <c r="N105" s="209" t="s">
        <v>43</v>
      </c>
      <c r="O105" s="47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AR105" s="24" t="s">
        <v>126</v>
      </c>
      <c r="AT105" s="24" t="s">
        <v>122</v>
      </c>
      <c r="AU105" s="24" t="s">
        <v>82</v>
      </c>
      <c r="AY105" s="24" t="s">
        <v>119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24" t="s">
        <v>80</v>
      </c>
      <c r="BK105" s="212">
        <f>ROUND(I105*H105,2)</f>
        <v>0</v>
      </c>
      <c r="BL105" s="24" t="s">
        <v>126</v>
      </c>
      <c r="BM105" s="24" t="s">
        <v>163</v>
      </c>
    </row>
    <row r="106" s="11" customFormat="1">
      <c r="B106" s="213"/>
      <c r="D106" s="214" t="s">
        <v>128</v>
      </c>
      <c r="E106" s="215" t="s">
        <v>5</v>
      </c>
      <c r="F106" s="216" t="s">
        <v>159</v>
      </c>
      <c r="H106" s="215" t="s">
        <v>5</v>
      </c>
      <c r="I106" s="217"/>
      <c r="L106" s="213"/>
      <c r="M106" s="218"/>
      <c r="N106" s="219"/>
      <c r="O106" s="219"/>
      <c r="P106" s="219"/>
      <c r="Q106" s="219"/>
      <c r="R106" s="219"/>
      <c r="S106" s="219"/>
      <c r="T106" s="220"/>
      <c r="AT106" s="215" t="s">
        <v>128</v>
      </c>
      <c r="AU106" s="215" t="s">
        <v>82</v>
      </c>
      <c r="AV106" s="11" t="s">
        <v>80</v>
      </c>
      <c r="AW106" s="11" t="s">
        <v>35</v>
      </c>
      <c r="AX106" s="11" t="s">
        <v>72</v>
      </c>
      <c r="AY106" s="215" t="s">
        <v>119</v>
      </c>
    </row>
    <row r="107" s="11" customFormat="1">
      <c r="B107" s="213"/>
      <c r="D107" s="214" t="s">
        <v>128</v>
      </c>
      <c r="E107" s="215" t="s">
        <v>5</v>
      </c>
      <c r="F107" s="216" t="s">
        <v>164</v>
      </c>
      <c r="H107" s="215" t="s">
        <v>5</v>
      </c>
      <c r="I107" s="217"/>
      <c r="L107" s="213"/>
      <c r="M107" s="218"/>
      <c r="N107" s="219"/>
      <c r="O107" s="219"/>
      <c r="P107" s="219"/>
      <c r="Q107" s="219"/>
      <c r="R107" s="219"/>
      <c r="S107" s="219"/>
      <c r="T107" s="220"/>
      <c r="AT107" s="215" t="s">
        <v>128</v>
      </c>
      <c r="AU107" s="215" t="s">
        <v>82</v>
      </c>
      <c r="AV107" s="11" t="s">
        <v>80</v>
      </c>
      <c r="AW107" s="11" t="s">
        <v>35</v>
      </c>
      <c r="AX107" s="11" t="s">
        <v>72</v>
      </c>
      <c r="AY107" s="215" t="s">
        <v>119</v>
      </c>
    </row>
    <row r="108" s="11" customFormat="1">
      <c r="B108" s="213"/>
      <c r="D108" s="214" t="s">
        <v>128</v>
      </c>
      <c r="E108" s="215" t="s">
        <v>5</v>
      </c>
      <c r="F108" s="216" t="s">
        <v>165</v>
      </c>
      <c r="H108" s="215" t="s">
        <v>5</v>
      </c>
      <c r="I108" s="217"/>
      <c r="L108" s="213"/>
      <c r="M108" s="218"/>
      <c r="N108" s="219"/>
      <c r="O108" s="219"/>
      <c r="P108" s="219"/>
      <c r="Q108" s="219"/>
      <c r="R108" s="219"/>
      <c r="S108" s="219"/>
      <c r="T108" s="220"/>
      <c r="AT108" s="215" t="s">
        <v>128</v>
      </c>
      <c r="AU108" s="215" t="s">
        <v>82</v>
      </c>
      <c r="AV108" s="11" t="s">
        <v>80</v>
      </c>
      <c r="AW108" s="11" t="s">
        <v>35</v>
      </c>
      <c r="AX108" s="11" t="s">
        <v>72</v>
      </c>
      <c r="AY108" s="215" t="s">
        <v>119</v>
      </c>
    </row>
    <row r="109" s="12" customFormat="1">
      <c r="B109" s="221"/>
      <c r="D109" s="214" t="s">
        <v>128</v>
      </c>
      <c r="E109" s="222" t="s">
        <v>5</v>
      </c>
      <c r="F109" s="223" t="s">
        <v>141</v>
      </c>
      <c r="H109" s="224">
        <v>1</v>
      </c>
      <c r="I109" s="225"/>
      <c r="L109" s="221"/>
      <c r="M109" s="226"/>
      <c r="N109" s="227"/>
      <c r="O109" s="227"/>
      <c r="P109" s="227"/>
      <c r="Q109" s="227"/>
      <c r="R109" s="227"/>
      <c r="S109" s="227"/>
      <c r="T109" s="228"/>
      <c r="AT109" s="222" t="s">
        <v>128</v>
      </c>
      <c r="AU109" s="222" t="s">
        <v>82</v>
      </c>
      <c r="AV109" s="12" t="s">
        <v>82</v>
      </c>
      <c r="AW109" s="12" t="s">
        <v>35</v>
      </c>
      <c r="AX109" s="12" t="s">
        <v>80</v>
      </c>
      <c r="AY109" s="222" t="s">
        <v>119</v>
      </c>
    </row>
    <row r="110" s="1" customFormat="1" ht="16.5" customHeight="1">
      <c r="B110" s="200"/>
      <c r="C110" s="201" t="s">
        <v>166</v>
      </c>
      <c r="D110" s="201" t="s">
        <v>122</v>
      </c>
      <c r="E110" s="202" t="s">
        <v>167</v>
      </c>
      <c r="F110" s="203" t="s">
        <v>168</v>
      </c>
      <c r="G110" s="204" t="s">
        <v>135</v>
      </c>
      <c r="H110" s="205">
        <v>1</v>
      </c>
      <c r="I110" s="206"/>
      <c r="J110" s="207">
        <f>ROUND(I110*H110,2)</f>
        <v>0</v>
      </c>
      <c r="K110" s="203" t="s">
        <v>5</v>
      </c>
      <c r="L110" s="46"/>
      <c r="M110" s="208" t="s">
        <v>5</v>
      </c>
      <c r="N110" s="229" t="s">
        <v>43</v>
      </c>
      <c r="O110" s="230"/>
      <c r="P110" s="231">
        <f>O110*H110</f>
        <v>0</v>
      </c>
      <c r="Q110" s="231">
        <v>0</v>
      </c>
      <c r="R110" s="231">
        <f>Q110*H110</f>
        <v>0</v>
      </c>
      <c r="S110" s="231">
        <v>0</v>
      </c>
      <c r="T110" s="232">
        <f>S110*H110</f>
        <v>0</v>
      </c>
      <c r="AR110" s="24" t="s">
        <v>126</v>
      </c>
      <c r="AT110" s="24" t="s">
        <v>122</v>
      </c>
      <c r="AU110" s="24" t="s">
        <v>82</v>
      </c>
      <c r="AY110" s="24" t="s">
        <v>119</v>
      </c>
      <c r="BE110" s="212">
        <f>IF(N110="základní",J110,0)</f>
        <v>0</v>
      </c>
      <c r="BF110" s="212">
        <f>IF(N110="snížená",J110,0)</f>
        <v>0</v>
      </c>
      <c r="BG110" s="212">
        <f>IF(N110="zákl. přenesená",J110,0)</f>
        <v>0</v>
      </c>
      <c r="BH110" s="212">
        <f>IF(N110="sníž. přenesená",J110,0)</f>
        <v>0</v>
      </c>
      <c r="BI110" s="212">
        <f>IF(N110="nulová",J110,0)</f>
        <v>0</v>
      </c>
      <c r="BJ110" s="24" t="s">
        <v>80</v>
      </c>
      <c r="BK110" s="212">
        <f>ROUND(I110*H110,2)</f>
        <v>0</v>
      </c>
      <c r="BL110" s="24" t="s">
        <v>126</v>
      </c>
      <c r="BM110" s="24" t="s">
        <v>169</v>
      </c>
    </row>
    <row r="111" s="1" customFormat="1" ht="6.96" customHeight="1">
      <c r="B111" s="67"/>
      <c r="C111" s="68"/>
      <c r="D111" s="68"/>
      <c r="E111" s="68"/>
      <c r="F111" s="68"/>
      <c r="G111" s="68"/>
      <c r="H111" s="68"/>
      <c r="I111" s="152"/>
      <c r="J111" s="68"/>
      <c r="K111" s="68"/>
      <c r="L111" s="46"/>
    </row>
  </sheetData>
  <autoFilter ref="C78:K110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23"/>
      <c r="C1" s="123"/>
      <c r="D1" s="124" t="s">
        <v>1</v>
      </c>
      <c r="E1" s="123"/>
      <c r="F1" s="125" t="s">
        <v>86</v>
      </c>
      <c r="G1" s="125" t="s">
        <v>87</v>
      </c>
      <c r="H1" s="125"/>
      <c r="I1" s="126"/>
      <c r="J1" s="125" t="s">
        <v>88</v>
      </c>
      <c r="K1" s="124" t="s">
        <v>89</v>
      </c>
      <c r="L1" s="125" t="s">
        <v>90</v>
      </c>
      <c r="M1" s="125"/>
      <c r="N1" s="125"/>
      <c r="O1" s="125"/>
      <c r="P1" s="125"/>
      <c r="Q1" s="125"/>
      <c r="R1" s="125"/>
      <c r="S1" s="125"/>
      <c r="T1" s="12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 s="23" t="s">
        <v>8</v>
      </c>
      <c r="AT2" s="24" t="s">
        <v>85</v>
      </c>
    </row>
    <row r="3" ht="6.96" customHeight="1">
      <c r="B3" s="25"/>
      <c r="C3" s="26"/>
      <c r="D3" s="26"/>
      <c r="E3" s="26"/>
      <c r="F3" s="26"/>
      <c r="G3" s="26"/>
      <c r="H3" s="26"/>
      <c r="I3" s="127"/>
      <c r="J3" s="26"/>
      <c r="K3" s="27"/>
      <c r="AT3" s="24" t="s">
        <v>82</v>
      </c>
    </row>
    <row r="4" ht="36.96" customHeight="1">
      <c r="B4" s="28"/>
      <c r="C4" s="29"/>
      <c r="D4" s="30" t="s">
        <v>91</v>
      </c>
      <c r="E4" s="29"/>
      <c r="F4" s="29"/>
      <c r="G4" s="29"/>
      <c r="H4" s="29"/>
      <c r="I4" s="128"/>
      <c r="J4" s="29"/>
      <c r="K4" s="31"/>
      <c r="M4" s="32" t="s">
        <v>13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28"/>
      <c r="J5" s="29"/>
      <c r="K5" s="31"/>
    </row>
    <row r="6">
      <c r="B6" s="28"/>
      <c r="C6" s="29"/>
      <c r="D6" s="40" t="s">
        <v>19</v>
      </c>
      <c r="E6" s="29"/>
      <c r="F6" s="29"/>
      <c r="G6" s="29"/>
      <c r="H6" s="29"/>
      <c r="I6" s="128"/>
      <c r="J6" s="29"/>
      <c r="K6" s="31"/>
    </row>
    <row r="7" ht="16.5" customHeight="1">
      <c r="B7" s="28"/>
      <c r="C7" s="29"/>
      <c r="D7" s="29"/>
      <c r="E7" s="129" t="str">
        <f>'Rekapitulace stavby'!K6</f>
        <v>Stavební úpravy pro vedení chodníků a cyklostezek v ulici Plzeňská, cyklostezka -sever-</v>
      </c>
      <c r="F7" s="40"/>
      <c r="G7" s="40"/>
      <c r="H7" s="40"/>
      <c r="I7" s="128"/>
      <c r="J7" s="29"/>
      <c r="K7" s="31"/>
    </row>
    <row r="8" s="1" customFormat="1">
      <c r="B8" s="46"/>
      <c r="C8" s="47"/>
      <c r="D8" s="40" t="s">
        <v>92</v>
      </c>
      <c r="E8" s="47"/>
      <c r="F8" s="47"/>
      <c r="G8" s="47"/>
      <c r="H8" s="47"/>
      <c r="I8" s="130"/>
      <c r="J8" s="47"/>
      <c r="K8" s="51"/>
    </row>
    <row r="9" s="1" customFormat="1" ht="36.96" customHeight="1">
      <c r="B9" s="46"/>
      <c r="C9" s="47"/>
      <c r="D9" s="47"/>
      <c r="E9" s="131" t="s">
        <v>170</v>
      </c>
      <c r="F9" s="47"/>
      <c r="G9" s="47"/>
      <c r="H9" s="47"/>
      <c r="I9" s="130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30"/>
      <c r="J10" s="47"/>
      <c r="K10" s="51"/>
    </row>
    <row r="11" s="1" customFormat="1" ht="14.4" customHeight="1">
      <c r="B11" s="46"/>
      <c r="C11" s="47"/>
      <c r="D11" s="40" t="s">
        <v>21</v>
      </c>
      <c r="E11" s="47"/>
      <c r="F11" s="35" t="s">
        <v>5</v>
      </c>
      <c r="G11" s="47"/>
      <c r="H11" s="47"/>
      <c r="I11" s="132" t="s">
        <v>22</v>
      </c>
      <c r="J11" s="35" t="s">
        <v>5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32" t="s">
        <v>25</v>
      </c>
      <c r="J12" s="133" t="str">
        <f>'Rekapitulace stavby'!AN8</f>
        <v>10. 1. 2018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30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32" t="s">
        <v>28</v>
      </c>
      <c r="J14" s="35" t="s">
        <v>5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32" t="s">
        <v>30</v>
      </c>
      <c r="J15" s="35" t="s">
        <v>5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30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32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32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30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32" t="s">
        <v>28</v>
      </c>
      <c r="J20" s="35" t="s">
        <v>5</v>
      </c>
      <c r="K20" s="51"/>
    </row>
    <row r="21" s="1" customFormat="1" ht="18" customHeight="1">
      <c r="B21" s="46"/>
      <c r="C21" s="47"/>
      <c r="D21" s="47"/>
      <c r="E21" s="35" t="s">
        <v>34</v>
      </c>
      <c r="F21" s="47"/>
      <c r="G21" s="47"/>
      <c r="H21" s="47"/>
      <c r="I21" s="132" t="s">
        <v>30</v>
      </c>
      <c r="J21" s="35" t="s">
        <v>5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30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30"/>
      <c r="J23" s="47"/>
      <c r="K23" s="51"/>
    </row>
    <row r="24" s="6" customFormat="1" ht="16.5" customHeight="1">
      <c r="B24" s="134"/>
      <c r="C24" s="135"/>
      <c r="D24" s="135"/>
      <c r="E24" s="44" t="s">
        <v>5</v>
      </c>
      <c r="F24" s="44"/>
      <c r="G24" s="44"/>
      <c r="H24" s="44"/>
      <c r="I24" s="136"/>
      <c r="J24" s="135"/>
      <c r="K24" s="137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30"/>
      <c r="J25" s="47"/>
      <c r="K25" s="51"/>
    </row>
    <row r="26" s="1" customFormat="1" ht="6.96" customHeight="1">
      <c r="B26" s="46"/>
      <c r="C26" s="47"/>
      <c r="D26" s="82"/>
      <c r="E26" s="82"/>
      <c r="F26" s="82"/>
      <c r="G26" s="82"/>
      <c r="H26" s="82"/>
      <c r="I26" s="138"/>
      <c r="J26" s="82"/>
      <c r="K26" s="139"/>
    </row>
    <row r="27" s="1" customFormat="1" ht="25.44" customHeight="1">
      <c r="B27" s="46"/>
      <c r="C27" s="47"/>
      <c r="D27" s="140" t="s">
        <v>38</v>
      </c>
      <c r="E27" s="47"/>
      <c r="F27" s="47"/>
      <c r="G27" s="47"/>
      <c r="H27" s="47"/>
      <c r="I27" s="130"/>
      <c r="J27" s="141">
        <f>ROUND(J85,2)</f>
        <v>0</v>
      </c>
      <c r="K27" s="51"/>
    </row>
    <row r="28" s="1" customFormat="1" ht="6.96" customHeight="1">
      <c r="B28" s="46"/>
      <c r="C28" s="47"/>
      <c r="D28" s="82"/>
      <c r="E28" s="82"/>
      <c r="F28" s="82"/>
      <c r="G28" s="82"/>
      <c r="H28" s="82"/>
      <c r="I28" s="138"/>
      <c r="J28" s="82"/>
      <c r="K28" s="139"/>
    </row>
    <row r="29" s="1" customFormat="1" ht="14.4" customHeight="1">
      <c r="B29" s="46"/>
      <c r="C29" s="47"/>
      <c r="D29" s="47"/>
      <c r="E29" s="47"/>
      <c r="F29" s="52" t="s">
        <v>40</v>
      </c>
      <c r="G29" s="47"/>
      <c r="H29" s="47"/>
      <c r="I29" s="142" t="s">
        <v>39</v>
      </c>
      <c r="J29" s="52" t="s">
        <v>41</v>
      </c>
      <c r="K29" s="51"/>
    </row>
    <row r="30" s="1" customFormat="1" ht="14.4" customHeight="1">
      <c r="B30" s="46"/>
      <c r="C30" s="47"/>
      <c r="D30" s="55" t="s">
        <v>42</v>
      </c>
      <c r="E30" s="55" t="s">
        <v>43</v>
      </c>
      <c r="F30" s="143">
        <f>ROUND(SUM(BE85:BE346), 2)</f>
        <v>0</v>
      </c>
      <c r="G30" s="47"/>
      <c r="H30" s="47"/>
      <c r="I30" s="144">
        <v>0.20999999999999999</v>
      </c>
      <c r="J30" s="143">
        <f>ROUND(ROUND((SUM(BE85:BE346)), 2)*I30, 2)</f>
        <v>0</v>
      </c>
      <c r="K30" s="51"/>
    </row>
    <row r="31" s="1" customFormat="1" ht="14.4" customHeight="1">
      <c r="B31" s="46"/>
      <c r="C31" s="47"/>
      <c r="D31" s="47"/>
      <c r="E31" s="55" t="s">
        <v>44</v>
      </c>
      <c r="F31" s="143">
        <f>ROUND(SUM(BF85:BF346), 2)</f>
        <v>0</v>
      </c>
      <c r="G31" s="47"/>
      <c r="H31" s="47"/>
      <c r="I31" s="144">
        <v>0.14999999999999999</v>
      </c>
      <c r="J31" s="143">
        <f>ROUND(ROUND((SUM(BF85:BF346)),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45</v>
      </c>
      <c r="F32" s="143">
        <f>ROUND(SUM(BG85:BG346), 2)</f>
        <v>0</v>
      </c>
      <c r="G32" s="47"/>
      <c r="H32" s="47"/>
      <c r="I32" s="144">
        <v>0.20999999999999999</v>
      </c>
      <c r="J32" s="143">
        <v>0</v>
      </c>
      <c r="K32" s="51"/>
    </row>
    <row r="33" hidden="1" s="1" customFormat="1" ht="14.4" customHeight="1">
      <c r="B33" s="46"/>
      <c r="C33" s="47"/>
      <c r="D33" s="47"/>
      <c r="E33" s="55" t="s">
        <v>46</v>
      </c>
      <c r="F33" s="143">
        <f>ROUND(SUM(BH85:BH346), 2)</f>
        <v>0</v>
      </c>
      <c r="G33" s="47"/>
      <c r="H33" s="47"/>
      <c r="I33" s="144">
        <v>0.14999999999999999</v>
      </c>
      <c r="J33" s="143"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43">
        <f>ROUND(SUM(BI85:BI346), 2)</f>
        <v>0</v>
      </c>
      <c r="G34" s="47"/>
      <c r="H34" s="47"/>
      <c r="I34" s="144">
        <v>0</v>
      </c>
      <c r="J34" s="143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30"/>
      <c r="J35" s="47"/>
      <c r="K35" s="51"/>
    </row>
    <row r="36" s="1" customFormat="1" ht="25.44" customHeight="1">
      <c r="B36" s="46"/>
      <c r="C36" s="145"/>
      <c r="D36" s="146" t="s">
        <v>48</v>
      </c>
      <c r="E36" s="88"/>
      <c r="F36" s="88"/>
      <c r="G36" s="147" t="s">
        <v>49</v>
      </c>
      <c r="H36" s="148" t="s">
        <v>50</v>
      </c>
      <c r="I36" s="149"/>
      <c r="J36" s="150">
        <f>SUM(J27:J34)</f>
        <v>0</v>
      </c>
      <c r="K36" s="151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52"/>
      <c r="J37" s="68"/>
      <c r="K37" s="69"/>
    </row>
    <row r="41" s="1" customFormat="1" ht="6.96" customHeight="1">
      <c r="B41" s="70"/>
      <c r="C41" s="71"/>
      <c r="D41" s="71"/>
      <c r="E41" s="71"/>
      <c r="F41" s="71"/>
      <c r="G41" s="71"/>
      <c r="H41" s="71"/>
      <c r="I41" s="153"/>
      <c r="J41" s="71"/>
      <c r="K41" s="154"/>
    </row>
    <row r="42" s="1" customFormat="1" ht="36.96" customHeight="1">
      <c r="B42" s="46"/>
      <c r="C42" s="30" t="s">
        <v>94</v>
      </c>
      <c r="D42" s="47"/>
      <c r="E42" s="47"/>
      <c r="F42" s="47"/>
      <c r="G42" s="47"/>
      <c r="H42" s="47"/>
      <c r="I42" s="130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30"/>
      <c r="J43" s="47"/>
      <c r="K43" s="51"/>
    </row>
    <row r="44" s="1" customFormat="1" ht="14.4" customHeight="1">
      <c r="B44" s="46"/>
      <c r="C44" s="40" t="s">
        <v>19</v>
      </c>
      <c r="D44" s="47"/>
      <c r="E44" s="47"/>
      <c r="F44" s="47"/>
      <c r="G44" s="47"/>
      <c r="H44" s="47"/>
      <c r="I44" s="130"/>
      <c r="J44" s="47"/>
      <c r="K44" s="51"/>
    </row>
    <row r="45" s="1" customFormat="1" ht="16.5" customHeight="1">
      <c r="B45" s="46"/>
      <c r="C45" s="47"/>
      <c r="D45" s="47"/>
      <c r="E45" s="129" t="str">
        <f>E7</f>
        <v>Stavební úpravy pro vedení chodníků a cyklostezek v ulici Plzeňská, cyklostezka -sever-</v>
      </c>
      <c r="F45" s="40"/>
      <c r="G45" s="40"/>
      <c r="H45" s="40"/>
      <c r="I45" s="130"/>
      <c r="J45" s="47"/>
      <c r="K45" s="51"/>
    </row>
    <row r="46" s="1" customFormat="1" ht="14.4" customHeight="1">
      <c r="B46" s="46"/>
      <c r="C46" s="40" t="s">
        <v>92</v>
      </c>
      <c r="D46" s="47"/>
      <c r="E46" s="47"/>
      <c r="F46" s="47"/>
      <c r="G46" s="47"/>
      <c r="H46" s="47"/>
      <c r="I46" s="130"/>
      <c r="J46" s="47"/>
      <c r="K46" s="51"/>
    </row>
    <row r="47" s="1" customFormat="1" ht="17.25" customHeight="1">
      <c r="B47" s="46"/>
      <c r="C47" s="47"/>
      <c r="D47" s="47"/>
      <c r="E47" s="131" t="str">
        <f>E9</f>
        <v>SO 155-S - Chodníky Beroun na silnici II/605, cyklostezka -sever-</v>
      </c>
      <c r="F47" s="47"/>
      <c r="G47" s="47"/>
      <c r="H47" s="47"/>
      <c r="I47" s="130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30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ulice Plzeňská, Beroun</v>
      </c>
      <c r="G49" s="47"/>
      <c r="H49" s="47"/>
      <c r="I49" s="132" t="s">
        <v>25</v>
      </c>
      <c r="J49" s="133" t="str">
        <f>IF(J12="","",J12)</f>
        <v>10. 1. 2018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30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Město Beroun</v>
      </c>
      <c r="G51" s="47"/>
      <c r="H51" s="47"/>
      <c r="I51" s="132" t="s">
        <v>33</v>
      </c>
      <c r="J51" s="44" t="str">
        <f>E21</f>
        <v>NOVÁK &amp; PARTNER, s.r.o.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30"/>
      <c r="J52" s="155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30"/>
      <c r="J53" s="47"/>
      <c r="K53" s="51"/>
    </row>
    <row r="54" s="1" customFormat="1" ht="29.28" customHeight="1">
      <c r="B54" s="46"/>
      <c r="C54" s="156" t="s">
        <v>95</v>
      </c>
      <c r="D54" s="145"/>
      <c r="E54" s="145"/>
      <c r="F54" s="145"/>
      <c r="G54" s="145"/>
      <c r="H54" s="145"/>
      <c r="I54" s="157"/>
      <c r="J54" s="158" t="s">
        <v>96</v>
      </c>
      <c r="K54" s="159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30"/>
      <c r="J55" s="47"/>
      <c r="K55" s="51"/>
    </row>
    <row r="56" s="1" customFormat="1" ht="29.28" customHeight="1">
      <c r="B56" s="46"/>
      <c r="C56" s="160" t="s">
        <v>97</v>
      </c>
      <c r="D56" s="47"/>
      <c r="E56" s="47"/>
      <c r="F56" s="47"/>
      <c r="G56" s="47"/>
      <c r="H56" s="47"/>
      <c r="I56" s="130"/>
      <c r="J56" s="141">
        <f>J85</f>
        <v>0</v>
      </c>
      <c r="K56" s="51"/>
      <c r="AU56" s="24" t="s">
        <v>98</v>
      </c>
    </row>
    <row r="57" s="7" customFormat="1" ht="24.96" customHeight="1">
      <c r="B57" s="161"/>
      <c r="C57" s="162"/>
      <c r="D57" s="163" t="s">
        <v>171</v>
      </c>
      <c r="E57" s="164"/>
      <c r="F57" s="164"/>
      <c r="G57" s="164"/>
      <c r="H57" s="164"/>
      <c r="I57" s="165"/>
      <c r="J57" s="166">
        <f>J86</f>
        <v>0</v>
      </c>
      <c r="K57" s="167"/>
    </row>
    <row r="58" s="8" customFormat="1" ht="19.92" customHeight="1">
      <c r="B58" s="168"/>
      <c r="C58" s="169"/>
      <c r="D58" s="170" t="s">
        <v>172</v>
      </c>
      <c r="E58" s="171"/>
      <c r="F58" s="171"/>
      <c r="G58" s="171"/>
      <c r="H58" s="171"/>
      <c r="I58" s="172"/>
      <c r="J58" s="173">
        <f>J87</f>
        <v>0</v>
      </c>
      <c r="K58" s="174"/>
    </row>
    <row r="59" s="8" customFormat="1" ht="14.88" customHeight="1">
      <c r="B59" s="168"/>
      <c r="C59" s="169"/>
      <c r="D59" s="170" t="s">
        <v>173</v>
      </c>
      <c r="E59" s="171"/>
      <c r="F59" s="171"/>
      <c r="G59" s="171"/>
      <c r="H59" s="171"/>
      <c r="I59" s="172"/>
      <c r="J59" s="173">
        <f>J162</f>
        <v>0</v>
      </c>
      <c r="K59" s="174"/>
    </row>
    <row r="60" s="8" customFormat="1" ht="19.92" customHeight="1">
      <c r="B60" s="168"/>
      <c r="C60" s="169"/>
      <c r="D60" s="170" t="s">
        <v>174</v>
      </c>
      <c r="E60" s="171"/>
      <c r="F60" s="171"/>
      <c r="G60" s="171"/>
      <c r="H60" s="171"/>
      <c r="I60" s="172"/>
      <c r="J60" s="173">
        <f>J192</f>
        <v>0</v>
      </c>
      <c r="K60" s="174"/>
    </row>
    <row r="61" s="8" customFormat="1" ht="19.92" customHeight="1">
      <c r="B61" s="168"/>
      <c r="C61" s="169"/>
      <c r="D61" s="170" t="s">
        <v>175</v>
      </c>
      <c r="E61" s="171"/>
      <c r="F61" s="171"/>
      <c r="G61" s="171"/>
      <c r="H61" s="171"/>
      <c r="I61" s="172"/>
      <c r="J61" s="173">
        <f>J230</f>
        <v>0</v>
      </c>
      <c r="K61" s="174"/>
    </row>
    <row r="62" s="8" customFormat="1" ht="19.92" customHeight="1">
      <c r="B62" s="168"/>
      <c r="C62" s="169"/>
      <c r="D62" s="170" t="s">
        <v>176</v>
      </c>
      <c r="E62" s="171"/>
      <c r="F62" s="171"/>
      <c r="G62" s="171"/>
      <c r="H62" s="171"/>
      <c r="I62" s="172"/>
      <c r="J62" s="173">
        <f>J236</f>
        <v>0</v>
      </c>
      <c r="K62" s="174"/>
    </row>
    <row r="63" s="8" customFormat="1" ht="19.92" customHeight="1">
      <c r="B63" s="168"/>
      <c r="C63" s="169"/>
      <c r="D63" s="170" t="s">
        <v>177</v>
      </c>
      <c r="E63" s="171"/>
      <c r="F63" s="171"/>
      <c r="G63" s="171"/>
      <c r="H63" s="171"/>
      <c r="I63" s="172"/>
      <c r="J63" s="173">
        <f>J239</f>
        <v>0</v>
      </c>
      <c r="K63" s="174"/>
    </row>
    <row r="64" s="8" customFormat="1" ht="19.92" customHeight="1">
      <c r="B64" s="168"/>
      <c r="C64" s="169"/>
      <c r="D64" s="170" t="s">
        <v>178</v>
      </c>
      <c r="E64" s="171"/>
      <c r="F64" s="171"/>
      <c r="G64" s="171"/>
      <c r="H64" s="171"/>
      <c r="I64" s="172"/>
      <c r="J64" s="173">
        <f>J323</f>
        <v>0</v>
      </c>
      <c r="K64" s="174"/>
    </row>
    <row r="65" s="8" customFormat="1" ht="19.92" customHeight="1">
      <c r="B65" s="168"/>
      <c r="C65" s="169"/>
      <c r="D65" s="170" t="s">
        <v>179</v>
      </c>
      <c r="E65" s="171"/>
      <c r="F65" s="171"/>
      <c r="G65" s="171"/>
      <c r="H65" s="171"/>
      <c r="I65" s="172"/>
      <c r="J65" s="173">
        <f>J345</f>
        <v>0</v>
      </c>
      <c r="K65" s="174"/>
    </row>
    <row r="66" s="1" customFormat="1" ht="21.84" customHeight="1">
      <c r="B66" s="46"/>
      <c r="C66" s="47"/>
      <c r="D66" s="47"/>
      <c r="E66" s="47"/>
      <c r="F66" s="47"/>
      <c r="G66" s="47"/>
      <c r="H66" s="47"/>
      <c r="I66" s="130"/>
      <c r="J66" s="47"/>
      <c r="K66" s="51"/>
    </row>
    <row r="67" s="1" customFormat="1" ht="6.96" customHeight="1">
      <c r="B67" s="67"/>
      <c r="C67" s="68"/>
      <c r="D67" s="68"/>
      <c r="E67" s="68"/>
      <c r="F67" s="68"/>
      <c r="G67" s="68"/>
      <c r="H67" s="68"/>
      <c r="I67" s="152"/>
      <c r="J67" s="68"/>
      <c r="K67" s="69"/>
    </row>
    <row r="71" s="1" customFormat="1" ht="6.96" customHeight="1">
      <c r="B71" s="70"/>
      <c r="C71" s="71"/>
      <c r="D71" s="71"/>
      <c r="E71" s="71"/>
      <c r="F71" s="71"/>
      <c r="G71" s="71"/>
      <c r="H71" s="71"/>
      <c r="I71" s="153"/>
      <c r="J71" s="71"/>
      <c r="K71" s="71"/>
      <c r="L71" s="46"/>
    </row>
    <row r="72" s="1" customFormat="1" ht="36.96" customHeight="1">
      <c r="B72" s="46"/>
      <c r="C72" s="72" t="s">
        <v>102</v>
      </c>
      <c r="L72" s="46"/>
    </row>
    <row r="73" s="1" customFormat="1" ht="6.96" customHeight="1">
      <c r="B73" s="46"/>
      <c r="L73" s="46"/>
    </row>
    <row r="74" s="1" customFormat="1" ht="14.4" customHeight="1">
      <c r="B74" s="46"/>
      <c r="C74" s="74" t="s">
        <v>19</v>
      </c>
      <c r="L74" s="46"/>
    </row>
    <row r="75" s="1" customFormat="1" ht="16.5" customHeight="1">
      <c r="B75" s="46"/>
      <c r="E75" s="175" t="str">
        <f>E7</f>
        <v>Stavební úpravy pro vedení chodníků a cyklostezek v ulici Plzeňská, cyklostezka -sever-</v>
      </c>
      <c r="F75" s="74"/>
      <c r="G75" s="74"/>
      <c r="H75" s="74"/>
      <c r="L75" s="46"/>
    </row>
    <row r="76" s="1" customFormat="1" ht="14.4" customHeight="1">
      <c r="B76" s="46"/>
      <c r="C76" s="74" t="s">
        <v>92</v>
      </c>
      <c r="L76" s="46"/>
    </row>
    <row r="77" s="1" customFormat="1" ht="17.25" customHeight="1">
      <c r="B77" s="46"/>
      <c r="E77" s="77" t="str">
        <f>E9</f>
        <v>SO 155-S - Chodníky Beroun na silnici II/605, cyklostezka -sever-</v>
      </c>
      <c r="F77" s="1"/>
      <c r="G77" s="1"/>
      <c r="H77" s="1"/>
      <c r="L77" s="46"/>
    </row>
    <row r="78" s="1" customFormat="1" ht="6.96" customHeight="1">
      <c r="B78" s="46"/>
      <c r="L78" s="46"/>
    </row>
    <row r="79" s="1" customFormat="1" ht="18" customHeight="1">
      <c r="B79" s="46"/>
      <c r="C79" s="74" t="s">
        <v>23</v>
      </c>
      <c r="F79" s="176" t="str">
        <f>F12</f>
        <v>ulice Plzeňská, Beroun</v>
      </c>
      <c r="I79" s="177" t="s">
        <v>25</v>
      </c>
      <c r="J79" s="79" t="str">
        <f>IF(J12="","",J12)</f>
        <v>10. 1. 2018</v>
      </c>
      <c r="L79" s="46"/>
    </row>
    <row r="80" s="1" customFormat="1" ht="6.96" customHeight="1">
      <c r="B80" s="46"/>
      <c r="L80" s="46"/>
    </row>
    <row r="81" s="1" customFormat="1">
      <c r="B81" s="46"/>
      <c r="C81" s="74" t="s">
        <v>27</v>
      </c>
      <c r="F81" s="176" t="str">
        <f>E15</f>
        <v>Město Beroun</v>
      </c>
      <c r="I81" s="177" t="s">
        <v>33</v>
      </c>
      <c r="J81" s="176" t="str">
        <f>E21</f>
        <v>NOVÁK &amp; PARTNER, s.r.o.</v>
      </c>
      <c r="L81" s="46"/>
    </row>
    <row r="82" s="1" customFormat="1" ht="14.4" customHeight="1">
      <c r="B82" s="46"/>
      <c r="C82" s="74" t="s">
        <v>31</v>
      </c>
      <c r="F82" s="176" t="str">
        <f>IF(E18="","",E18)</f>
        <v/>
      </c>
      <c r="L82" s="46"/>
    </row>
    <row r="83" s="1" customFormat="1" ht="10.32" customHeight="1">
      <c r="B83" s="46"/>
      <c r="L83" s="46"/>
    </row>
    <row r="84" s="9" customFormat="1" ht="29.28" customHeight="1">
      <c r="B84" s="178"/>
      <c r="C84" s="179" t="s">
        <v>103</v>
      </c>
      <c r="D84" s="180" t="s">
        <v>57</v>
      </c>
      <c r="E84" s="180" t="s">
        <v>53</v>
      </c>
      <c r="F84" s="180" t="s">
        <v>104</v>
      </c>
      <c r="G84" s="180" t="s">
        <v>105</v>
      </c>
      <c r="H84" s="180" t="s">
        <v>106</v>
      </c>
      <c r="I84" s="181" t="s">
        <v>107</v>
      </c>
      <c r="J84" s="180" t="s">
        <v>96</v>
      </c>
      <c r="K84" s="182" t="s">
        <v>108</v>
      </c>
      <c r="L84" s="178"/>
      <c r="M84" s="92" t="s">
        <v>109</v>
      </c>
      <c r="N84" s="93" t="s">
        <v>42</v>
      </c>
      <c r="O84" s="93" t="s">
        <v>110</v>
      </c>
      <c r="P84" s="93" t="s">
        <v>111</v>
      </c>
      <c r="Q84" s="93" t="s">
        <v>112</v>
      </c>
      <c r="R84" s="93" t="s">
        <v>113</v>
      </c>
      <c r="S84" s="93" t="s">
        <v>114</v>
      </c>
      <c r="T84" s="94" t="s">
        <v>115</v>
      </c>
    </row>
    <row r="85" s="1" customFormat="1" ht="29.28" customHeight="1">
      <c r="B85" s="46"/>
      <c r="C85" s="96" t="s">
        <v>97</v>
      </c>
      <c r="J85" s="183">
        <f>BK85</f>
        <v>0</v>
      </c>
      <c r="L85" s="46"/>
      <c r="M85" s="95"/>
      <c r="N85" s="82"/>
      <c r="O85" s="82"/>
      <c r="P85" s="184">
        <f>P86</f>
        <v>0</v>
      </c>
      <c r="Q85" s="82"/>
      <c r="R85" s="184">
        <f>R86</f>
        <v>1830.2586152900001</v>
      </c>
      <c r="S85" s="82"/>
      <c r="T85" s="185">
        <f>T86</f>
        <v>1412.2139999999999</v>
      </c>
      <c r="AT85" s="24" t="s">
        <v>71</v>
      </c>
      <c r="AU85" s="24" t="s">
        <v>98</v>
      </c>
      <c r="BK85" s="186">
        <f>BK86</f>
        <v>0</v>
      </c>
    </row>
    <row r="86" s="10" customFormat="1" ht="37.44" customHeight="1">
      <c r="B86" s="187"/>
      <c r="D86" s="188" t="s">
        <v>71</v>
      </c>
      <c r="E86" s="189" t="s">
        <v>180</v>
      </c>
      <c r="F86" s="189" t="s">
        <v>181</v>
      </c>
      <c r="I86" s="190"/>
      <c r="J86" s="191">
        <f>BK86</f>
        <v>0</v>
      </c>
      <c r="L86" s="187"/>
      <c r="M86" s="192"/>
      <c r="N86" s="193"/>
      <c r="O86" s="193"/>
      <c r="P86" s="194">
        <f>P87+P192+P230+P236+P239+P323+P345</f>
        <v>0</v>
      </c>
      <c r="Q86" s="193"/>
      <c r="R86" s="194">
        <f>R87+R192+R230+R236+R239+R323+R345</f>
        <v>1830.2586152900001</v>
      </c>
      <c r="S86" s="193"/>
      <c r="T86" s="195">
        <f>T87+T192+T230+T236+T239+T323+T345</f>
        <v>1412.2139999999999</v>
      </c>
      <c r="AR86" s="188" t="s">
        <v>80</v>
      </c>
      <c r="AT86" s="196" t="s">
        <v>71</v>
      </c>
      <c r="AU86" s="196" t="s">
        <v>72</v>
      </c>
      <c r="AY86" s="188" t="s">
        <v>119</v>
      </c>
      <c r="BK86" s="197">
        <f>BK87+BK192+BK230+BK236+BK239+BK323+BK345</f>
        <v>0</v>
      </c>
    </row>
    <row r="87" s="10" customFormat="1" ht="19.92" customHeight="1">
      <c r="B87" s="187"/>
      <c r="D87" s="188" t="s">
        <v>71</v>
      </c>
      <c r="E87" s="198" t="s">
        <v>80</v>
      </c>
      <c r="F87" s="198" t="s">
        <v>182</v>
      </c>
      <c r="I87" s="190"/>
      <c r="J87" s="199">
        <f>BK87</f>
        <v>0</v>
      </c>
      <c r="L87" s="187"/>
      <c r="M87" s="192"/>
      <c r="N87" s="193"/>
      <c r="O87" s="193"/>
      <c r="P87" s="194">
        <f>P88+SUM(P89:P162)</f>
        <v>0</v>
      </c>
      <c r="Q87" s="193"/>
      <c r="R87" s="194">
        <f>R88+SUM(R89:R162)</f>
        <v>750.44352796999999</v>
      </c>
      <c r="S87" s="193"/>
      <c r="T87" s="195">
        <f>T88+SUM(T89:T162)</f>
        <v>1403.9804999999999</v>
      </c>
      <c r="AR87" s="188" t="s">
        <v>80</v>
      </c>
      <c r="AT87" s="196" t="s">
        <v>71</v>
      </c>
      <c r="AU87" s="196" t="s">
        <v>80</v>
      </c>
      <c r="AY87" s="188" t="s">
        <v>119</v>
      </c>
      <c r="BK87" s="197">
        <f>BK88+SUM(BK89:BK162)</f>
        <v>0</v>
      </c>
    </row>
    <row r="88" s="1" customFormat="1" ht="16.5" customHeight="1">
      <c r="B88" s="200"/>
      <c r="C88" s="201" t="s">
        <v>80</v>
      </c>
      <c r="D88" s="201" t="s">
        <v>122</v>
      </c>
      <c r="E88" s="202" t="s">
        <v>183</v>
      </c>
      <c r="F88" s="203" t="s">
        <v>184</v>
      </c>
      <c r="G88" s="204" t="s">
        <v>185</v>
      </c>
      <c r="H88" s="205">
        <v>1.3999999999999999</v>
      </c>
      <c r="I88" s="206"/>
      <c r="J88" s="207">
        <f>ROUND(I88*H88,2)</f>
        <v>0</v>
      </c>
      <c r="K88" s="203" t="s">
        <v>136</v>
      </c>
      <c r="L88" s="46"/>
      <c r="M88" s="208" t="s">
        <v>5</v>
      </c>
      <c r="N88" s="209" t="s">
        <v>43</v>
      </c>
      <c r="O88" s="47"/>
      <c r="P88" s="210">
        <f>O88*H88</f>
        <v>0</v>
      </c>
      <c r="Q88" s="210">
        <v>0</v>
      </c>
      <c r="R88" s="210">
        <f>Q88*H88</f>
        <v>0</v>
      </c>
      <c r="S88" s="210">
        <v>0</v>
      </c>
      <c r="T88" s="211">
        <f>S88*H88</f>
        <v>0</v>
      </c>
      <c r="AR88" s="24" t="s">
        <v>147</v>
      </c>
      <c r="AT88" s="24" t="s">
        <v>122</v>
      </c>
      <c r="AU88" s="24" t="s">
        <v>82</v>
      </c>
      <c r="AY88" s="24" t="s">
        <v>119</v>
      </c>
      <c r="BE88" s="212">
        <f>IF(N88="základní",J88,0)</f>
        <v>0</v>
      </c>
      <c r="BF88" s="212">
        <f>IF(N88="snížená",J88,0)</f>
        <v>0</v>
      </c>
      <c r="BG88" s="212">
        <f>IF(N88="zákl. přenesená",J88,0)</f>
        <v>0</v>
      </c>
      <c r="BH88" s="212">
        <f>IF(N88="sníž. přenesená",J88,0)</f>
        <v>0</v>
      </c>
      <c r="BI88" s="212">
        <f>IF(N88="nulová",J88,0)</f>
        <v>0</v>
      </c>
      <c r="BJ88" s="24" t="s">
        <v>80</v>
      </c>
      <c r="BK88" s="212">
        <f>ROUND(I88*H88,2)</f>
        <v>0</v>
      </c>
      <c r="BL88" s="24" t="s">
        <v>147</v>
      </c>
      <c r="BM88" s="24" t="s">
        <v>186</v>
      </c>
    </row>
    <row r="89" s="12" customFormat="1">
      <c r="B89" s="221"/>
      <c r="D89" s="214" t="s">
        <v>128</v>
      </c>
      <c r="E89" s="222" t="s">
        <v>5</v>
      </c>
      <c r="F89" s="223" t="s">
        <v>187</v>
      </c>
      <c r="H89" s="224">
        <v>1.3999999999999999</v>
      </c>
      <c r="I89" s="225"/>
      <c r="L89" s="221"/>
      <c r="M89" s="226"/>
      <c r="N89" s="227"/>
      <c r="O89" s="227"/>
      <c r="P89" s="227"/>
      <c r="Q89" s="227"/>
      <c r="R89" s="227"/>
      <c r="S89" s="227"/>
      <c r="T89" s="228"/>
      <c r="AT89" s="222" t="s">
        <v>128</v>
      </c>
      <c r="AU89" s="222" t="s">
        <v>82</v>
      </c>
      <c r="AV89" s="12" t="s">
        <v>82</v>
      </c>
      <c r="AW89" s="12" t="s">
        <v>35</v>
      </c>
      <c r="AX89" s="12" t="s">
        <v>80</v>
      </c>
      <c r="AY89" s="222" t="s">
        <v>119</v>
      </c>
    </row>
    <row r="90" s="1" customFormat="1" ht="25.5" customHeight="1">
      <c r="B90" s="200"/>
      <c r="C90" s="201" t="s">
        <v>82</v>
      </c>
      <c r="D90" s="201" t="s">
        <v>122</v>
      </c>
      <c r="E90" s="202" t="s">
        <v>188</v>
      </c>
      <c r="F90" s="203" t="s">
        <v>189</v>
      </c>
      <c r="G90" s="204" t="s">
        <v>190</v>
      </c>
      <c r="H90" s="205">
        <v>2</v>
      </c>
      <c r="I90" s="206"/>
      <c r="J90" s="207">
        <f>ROUND(I90*H90,2)</f>
        <v>0</v>
      </c>
      <c r="K90" s="203" t="s">
        <v>136</v>
      </c>
      <c r="L90" s="46"/>
      <c r="M90" s="208" t="s">
        <v>5</v>
      </c>
      <c r="N90" s="209" t="s">
        <v>43</v>
      </c>
      <c r="O90" s="47"/>
      <c r="P90" s="210">
        <f>O90*H90</f>
        <v>0</v>
      </c>
      <c r="Q90" s="210">
        <v>0</v>
      </c>
      <c r="R90" s="210">
        <f>Q90*H90</f>
        <v>0</v>
      </c>
      <c r="S90" s="210">
        <v>0</v>
      </c>
      <c r="T90" s="211">
        <f>S90*H90</f>
        <v>0</v>
      </c>
      <c r="AR90" s="24" t="s">
        <v>147</v>
      </c>
      <c r="AT90" s="24" t="s">
        <v>122</v>
      </c>
      <c r="AU90" s="24" t="s">
        <v>82</v>
      </c>
      <c r="AY90" s="24" t="s">
        <v>119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24" t="s">
        <v>80</v>
      </c>
      <c r="BK90" s="212">
        <f>ROUND(I90*H90,2)</f>
        <v>0</v>
      </c>
      <c r="BL90" s="24" t="s">
        <v>147</v>
      </c>
      <c r="BM90" s="24" t="s">
        <v>191</v>
      </c>
    </row>
    <row r="91" s="1" customFormat="1" ht="25.5" customHeight="1">
      <c r="B91" s="200"/>
      <c r="C91" s="201" t="s">
        <v>142</v>
      </c>
      <c r="D91" s="201" t="s">
        <v>122</v>
      </c>
      <c r="E91" s="202" t="s">
        <v>192</v>
      </c>
      <c r="F91" s="203" t="s">
        <v>193</v>
      </c>
      <c r="G91" s="204" t="s">
        <v>190</v>
      </c>
      <c r="H91" s="205">
        <v>2</v>
      </c>
      <c r="I91" s="206"/>
      <c r="J91" s="207">
        <f>ROUND(I91*H91,2)</f>
        <v>0</v>
      </c>
      <c r="K91" s="203" t="s">
        <v>136</v>
      </c>
      <c r="L91" s="46"/>
      <c r="M91" s="208" t="s">
        <v>5</v>
      </c>
      <c r="N91" s="209" t="s">
        <v>43</v>
      </c>
      <c r="O91" s="47"/>
      <c r="P91" s="210">
        <f>O91*H91</f>
        <v>0</v>
      </c>
      <c r="Q91" s="210">
        <v>5.0000000000000002E-05</v>
      </c>
      <c r="R91" s="210">
        <f>Q91*H91</f>
        <v>0.00010000000000000001</v>
      </c>
      <c r="S91" s="210">
        <v>0</v>
      </c>
      <c r="T91" s="211">
        <f>S91*H91</f>
        <v>0</v>
      </c>
      <c r="AR91" s="24" t="s">
        <v>147</v>
      </c>
      <c r="AT91" s="24" t="s">
        <v>122</v>
      </c>
      <c r="AU91" s="24" t="s">
        <v>82</v>
      </c>
      <c r="AY91" s="24" t="s">
        <v>119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24" t="s">
        <v>80</v>
      </c>
      <c r="BK91" s="212">
        <f>ROUND(I91*H91,2)</f>
        <v>0</v>
      </c>
      <c r="BL91" s="24" t="s">
        <v>147</v>
      </c>
      <c r="BM91" s="24" t="s">
        <v>194</v>
      </c>
    </row>
    <row r="92" s="1" customFormat="1" ht="51" customHeight="1">
      <c r="B92" s="200"/>
      <c r="C92" s="201" t="s">
        <v>147</v>
      </c>
      <c r="D92" s="201" t="s">
        <v>122</v>
      </c>
      <c r="E92" s="202" t="s">
        <v>195</v>
      </c>
      <c r="F92" s="203" t="s">
        <v>196</v>
      </c>
      <c r="G92" s="204" t="s">
        <v>197</v>
      </c>
      <c r="H92" s="205">
        <v>12.699999999999999</v>
      </c>
      <c r="I92" s="206"/>
      <c r="J92" s="207">
        <f>ROUND(I92*H92,2)</f>
        <v>0</v>
      </c>
      <c r="K92" s="203" t="s">
        <v>136</v>
      </c>
      <c r="L92" s="46"/>
      <c r="M92" s="208" t="s">
        <v>5</v>
      </c>
      <c r="N92" s="209" t="s">
        <v>43</v>
      </c>
      <c r="O92" s="47"/>
      <c r="P92" s="210">
        <f>O92*H92</f>
        <v>0</v>
      </c>
      <c r="Q92" s="210">
        <v>0</v>
      </c>
      <c r="R92" s="210">
        <f>Q92*H92</f>
        <v>0</v>
      </c>
      <c r="S92" s="210">
        <v>0.26000000000000001</v>
      </c>
      <c r="T92" s="211">
        <f>S92*H92</f>
        <v>3.302</v>
      </c>
      <c r="AR92" s="24" t="s">
        <v>147</v>
      </c>
      <c r="AT92" s="24" t="s">
        <v>122</v>
      </c>
      <c r="AU92" s="24" t="s">
        <v>82</v>
      </c>
      <c r="AY92" s="24" t="s">
        <v>119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24" t="s">
        <v>80</v>
      </c>
      <c r="BK92" s="212">
        <f>ROUND(I92*H92,2)</f>
        <v>0</v>
      </c>
      <c r="BL92" s="24" t="s">
        <v>147</v>
      </c>
      <c r="BM92" s="24" t="s">
        <v>198</v>
      </c>
    </row>
    <row r="93" s="12" customFormat="1">
      <c r="B93" s="221"/>
      <c r="D93" s="214" t="s">
        <v>128</v>
      </c>
      <c r="E93" s="222" t="s">
        <v>5</v>
      </c>
      <c r="F93" s="223" t="s">
        <v>199</v>
      </c>
      <c r="H93" s="224">
        <v>12.699999999999999</v>
      </c>
      <c r="I93" s="225"/>
      <c r="L93" s="221"/>
      <c r="M93" s="226"/>
      <c r="N93" s="227"/>
      <c r="O93" s="227"/>
      <c r="P93" s="227"/>
      <c r="Q93" s="227"/>
      <c r="R93" s="227"/>
      <c r="S93" s="227"/>
      <c r="T93" s="228"/>
      <c r="AT93" s="222" t="s">
        <v>128</v>
      </c>
      <c r="AU93" s="222" t="s">
        <v>82</v>
      </c>
      <c r="AV93" s="12" t="s">
        <v>82</v>
      </c>
      <c r="AW93" s="12" t="s">
        <v>35</v>
      </c>
      <c r="AX93" s="12" t="s">
        <v>80</v>
      </c>
      <c r="AY93" s="222" t="s">
        <v>119</v>
      </c>
    </row>
    <row r="94" s="1" customFormat="1" ht="38.25" customHeight="1">
      <c r="B94" s="200"/>
      <c r="C94" s="201" t="s">
        <v>118</v>
      </c>
      <c r="D94" s="201" t="s">
        <v>122</v>
      </c>
      <c r="E94" s="202" t="s">
        <v>200</v>
      </c>
      <c r="F94" s="203" t="s">
        <v>201</v>
      </c>
      <c r="G94" s="204" t="s">
        <v>197</v>
      </c>
      <c r="H94" s="205">
        <v>2658</v>
      </c>
      <c r="I94" s="206"/>
      <c r="J94" s="207">
        <f>ROUND(I94*H94,2)</f>
        <v>0</v>
      </c>
      <c r="K94" s="203" t="s">
        <v>136</v>
      </c>
      <c r="L94" s="46"/>
      <c r="M94" s="208" t="s">
        <v>5</v>
      </c>
      <c r="N94" s="209" t="s">
        <v>43</v>
      </c>
      <c r="O94" s="47"/>
      <c r="P94" s="210">
        <f>O94*H94</f>
        <v>0</v>
      </c>
      <c r="Q94" s="210">
        <v>0</v>
      </c>
      <c r="R94" s="210">
        <f>Q94*H94</f>
        <v>0</v>
      </c>
      <c r="S94" s="210">
        <v>0.098000000000000004</v>
      </c>
      <c r="T94" s="211">
        <f>S94*H94</f>
        <v>260.48400000000004</v>
      </c>
      <c r="AR94" s="24" t="s">
        <v>147</v>
      </c>
      <c r="AT94" s="24" t="s">
        <v>122</v>
      </c>
      <c r="AU94" s="24" t="s">
        <v>82</v>
      </c>
      <c r="AY94" s="24" t="s">
        <v>119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24" t="s">
        <v>80</v>
      </c>
      <c r="BK94" s="212">
        <f>ROUND(I94*H94,2)</f>
        <v>0</v>
      </c>
      <c r="BL94" s="24" t="s">
        <v>147</v>
      </c>
      <c r="BM94" s="24" t="s">
        <v>202</v>
      </c>
    </row>
    <row r="95" s="11" customFormat="1">
      <c r="B95" s="213"/>
      <c r="D95" s="214" t="s">
        <v>128</v>
      </c>
      <c r="E95" s="215" t="s">
        <v>5</v>
      </c>
      <c r="F95" s="216" t="s">
        <v>203</v>
      </c>
      <c r="H95" s="215" t="s">
        <v>5</v>
      </c>
      <c r="I95" s="217"/>
      <c r="L95" s="213"/>
      <c r="M95" s="218"/>
      <c r="N95" s="219"/>
      <c r="O95" s="219"/>
      <c r="P95" s="219"/>
      <c r="Q95" s="219"/>
      <c r="R95" s="219"/>
      <c r="S95" s="219"/>
      <c r="T95" s="220"/>
      <c r="AT95" s="215" t="s">
        <v>128</v>
      </c>
      <c r="AU95" s="215" t="s">
        <v>82</v>
      </c>
      <c r="AV95" s="11" t="s">
        <v>80</v>
      </c>
      <c r="AW95" s="11" t="s">
        <v>35</v>
      </c>
      <c r="AX95" s="11" t="s">
        <v>72</v>
      </c>
      <c r="AY95" s="215" t="s">
        <v>119</v>
      </c>
    </row>
    <row r="96" s="12" customFormat="1">
      <c r="B96" s="221"/>
      <c r="D96" s="214" t="s">
        <v>128</v>
      </c>
      <c r="E96" s="222" t="s">
        <v>5</v>
      </c>
      <c r="F96" s="223" t="s">
        <v>204</v>
      </c>
      <c r="H96" s="224">
        <v>2658</v>
      </c>
      <c r="I96" s="225"/>
      <c r="L96" s="221"/>
      <c r="M96" s="226"/>
      <c r="N96" s="227"/>
      <c r="O96" s="227"/>
      <c r="P96" s="227"/>
      <c r="Q96" s="227"/>
      <c r="R96" s="227"/>
      <c r="S96" s="227"/>
      <c r="T96" s="228"/>
      <c r="AT96" s="222" t="s">
        <v>128</v>
      </c>
      <c r="AU96" s="222" t="s">
        <v>82</v>
      </c>
      <c r="AV96" s="12" t="s">
        <v>82</v>
      </c>
      <c r="AW96" s="12" t="s">
        <v>35</v>
      </c>
      <c r="AX96" s="12" t="s">
        <v>80</v>
      </c>
      <c r="AY96" s="222" t="s">
        <v>119</v>
      </c>
    </row>
    <row r="97" s="1" customFormat="1" ht="51" customHeight="1">
      <c r="B97" s="200"/>
      <c r="C97" s="201" t="s">
        <v>160</v>
      </c>
      <c r="D97" s="201" t="s">
        <v>122</v>
      </c>
      <c r="E97" s="202" t="s">
        <v>205</v>
      </c>
      <c r="F97" s="203" t="s">
        <v>206</v>
      </c>
      <c r="G97" s="204" t="s">
        <v>197</v>
      </c>
      <c r="H97" s="205">
        <v>20.344000000000001</v>
      </c>
      <c r="I97" s="206"/>
      <c r="J97" s="207">
        <f>ROUND(I97*H97,2)</f>
        <v>0</v>
      </c>
      <c r="K97" s="203" t="s">
        <v>136</v>
      </c>
      <c r="L97" s="46"/>
      <c r="M97" s="208" t="s">
        <v>5</v>
      </c>
      <c r="N97" s="209" t="s">
        <v>43</v>
      </c>
      <c r="O97" s="47"/>
      <c r="P97" s="210">
        <f>O97*H97</f>
        <v>0</v>
      </c>
      <c r="Q97" s="210">
        <v>0</v>
      </c>
      <c r="R97" s="210">
        <f>Q97*H97</f>
        <v>0</v>
      </c>
      <c r="S97" s="210">
        <v>0.625</v>
      </c>
      <c r="T97" s="211">
        <f>S97*H97</f>
        <v>12.715</v>
      </c>
      <c r="AR97" s="24" t="s">
        <v>147</v>
      </c>
      <c r="AT97" s="24" t="s">
        <v>122</v>
      </c>
      <c r="AU97" s="24" t="s">
        <v>82</v>
      </c>
      <c r="AY97" s="24" t="s">
        <v>119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24" t="s">
        <v>80</v>
      </c>
      <c r="BK97" s="212">
        <f>ROUND(I97*H97,2)</f>
        <v>0</v>
      </c>
      <c r="BL97" s="24" t="s">
        <v>147</v>
      </c>
      <c r="BM97" s="24" t="s">
        <v>207</v>
      </c>
    </row>
    <row r="98" s="12" customFormat="1">
      <c r="B98" s="221"/>
      <c r="D98" s="214" t="s">
        <v>128</v>
      </c>
      <c r="E98" s="222" t="s">
        <v>5</v>
      </c>
      <c r="F98" s="223" t="s">
        <v>208</v>
      </c>
      <c r="H98" s="224">
        <v>18.699999999999999</v>
      </c>
      <c r="I98" s="225"/>
      <c r="L98" s="221"/>
      <c r="M98" s="226"/>
      <c r="N98" s="227"/>
      <c r="O98" s="227"/>
      <c r="P98" s="227"/>
      <c r="Q98" s="227"/>
      <c r="R98" s="227"/>
      <c r="S98" s="227"/>
      <c r="T98" s="228"/>
      <c r="AT98" s="222" t="s">
        <v>128</v>
      </c>
      <c r="AU98" s="222" t="s">
        <v>82</v>
      </c>
      <c r="AV98" s="12" t="s">
        <v>82</v>
      </c>
      <c r="AW98" s="12" t="s">
        <v>35</v>
      </c>
      <c r="AX98" s="12" t="s">
        <v>72</v>
      </c>
      <c r="AY98" s="222" t="s">
        <v>119</v>
      </c>
    </row>
    <row r="99" s="12" customFormat="1">
      <c r="B99" s="221"/>
      <c r="D99" s="214" t="s">
        <v>128</v>
      </c>
      <c r="E99" s="222" t="s">
        <v>5</v>
      </c>
      <c r="F99" s="223" t="s">
        <v>209</v>
      </c>
      <c r="H99" s="224">
        <v>0.35999999999999999</v>
      </c>
      <c r="I99" s="225"/>
      <c r="L99" s="221"/>
      <c r="M99" s="226"/>
      <c r="N99" s="227"/>
      <c r="O99" s="227"/>
      <c r="P99" s="227"/>
      <c r="Q99" s="227"/>
      <c r="R99" s="227"/>
      <c r="S99" s="227"/>
      <c r="T99" s="228"/>
      <c r="AT99" s="222" t="s">
        <v>128</v>
      </c>
      <c r="AU99" s="222" t="s">
        <v>82</v>
      </c>
      <c r="AV99" s="12" t="s">
        <v>82</v>
      </c>
      <c r="AW99" s="12" t="s">
        <v>35</v>
      </c>
      <c r="AX99" s="12" t="s">
        <v>72</v>
      </c>
      <c r="AY99" s="222" t="s">
        <v>119</v>
      </c>
    </row>
    <row r="100" s="12" customFormat="1">
      <c r="B100" s="221"/>
      <c r="D100" s="214" t="s">
        <v>128</v>
      </c>
      <c r="E100" s="222" t="s">
        <v>5</v>
      </c>
      <c r="F100" s="223" t="s">
        <v>210</v>
      </c>
      <c r="H100" s="224">
        <v>0.98399999999999999</v>
      </c>
      <c r="I100" s="225"/>
      <c r="L100" s="221"/>
      <c r="M100" s="226"/>
      <c r="N100" s="227"/>
      <c r="O100" s="227"/>
      <c r="P100" s="227"/>
      <c r="Q100" s="227"/>
      <c r="R100" s="227"/>
      <c r="S100" s="227"/>
      <c r="T100" s="228"/>
      <c r="AT100" s="222" t="s">
        <v>128</v>
      </c>
      <c r="AU100" s="222" t="s">
        <v>82</v>
      </c>
      <c r="AV100" s="12" t="s">
        <v>82</v>
      </c>
      <c r="AW100" s="12" t="s">
        <v>35</v>
      </c>
      <c r="AX100" s="12" t="s">
        <v>72</v>
      </c>
      <c r="AY100" s="222" t="s">
        <v>119</v>
      </c>
    </row>
    <row r="101" s="12" customFormat="1">
      <c r="B101" s="221"/>
      <c r="D101" s="214" t="s">
        <v>128</v>
      </c>
      <c r="E101" s="222" t="s">
        <v>5</v>
      </c>
      <c r="F101" s="223" t="s">
        <v>211</v>
      </c>
      <c r="H101" s="224">
        <v>0.29999999999999999</v>
      </c>
      <c r="I101" s="225"/>
      <c r="L101" s="221"/>
      <c r="M101" s="226"/>
      <c r="N101" s="227"/>
      <c r="O101" s="227"/>
      <c r="P101" s="227"/>
      <c r="Q101" s="227"/>
      <c r="R101" s="227"/>
      <c r="S101" s="227"/>
      <c r="T101" s="228"/>
      <c r="AT101" s="222" t="s">
        <v>128</v>
      </c>
      <c r="AU101" s="222" t="s">
        <v>82</v>
      </c>
      <c r="AV101" s="12" t="s">
        <v>82</v>
      </c>
      <c r="AW101" s="12" t="s">
        <v>35</v>
      </c>
      <c r="AX101" s="12" t="s">
        <v>72</v>
      </c>
      <c r="AY101" s="222" t="s">
        <v>119</v>
      </c>
    </row>
    <row r="102" s="13" customFormat="1">
      <c r="B102" s="233"/>
      <c r="D102" s="214" t="s">
        <v>128</v>
      </c>
      <c r="E102" s="234" t="s">
        <v>5</v>
      </c>
      <c r="F102" s="235" t="s">
        <v>212</v>
      </c>
      <c r="H102" s="236">
        <v>20.344000000000001</v>
      </c>
      <c r="I102" s="237"/>
      <c r="L102" s="233"/>
      <c r="M102" s="238"/>
      <c r="N102" s="239"/>
      <c r="O102" s="239"/>
      <c r="P102" s="239"/>
      <c r="Q102" s="239"/>
      <c r="R102" s="239"/>
      <c r="S102" s="239"/>
      <c r="T102" s="240"/>
      <c r="AT102" s="234" t="s">
        <v>128</v>
      </c>
      <c r="AU102" s="234" t="s">
        <v>82</v>
      </c>
      <c r="AV102" s="13" t="s">
        <v>147</v>
      </c>
      <c r="AW102" s="13" t="s">
        <v>35</v>
      </c>
      <c r="AX102" s="13" t="s">
        <v>80</v>
      </c>
      <c r="AY102" s="234" t="s">
        <v>119</v>
      </c>
    </row>
    <row r="103" s="1" customFormat="1" ht="51" customHeight="1">
      <c r="B103" s="200"/>
      <c r="C103" s="201" t="s">
        <v>166</v>
      </c>
      <c r="D103" s="201" t="s">
        <v>122</v>
      </c>
      <c r="E103" s="202" t="s">
        <v>213</v>
      </c>
      <c r="F103" s="203" t="s">
        <v>214</v>
      </c>
      <c r="G103" s="204" t="s">
        <v>197</v>
      </c>
      <c r="H103" s="205">
        <v>2845.4000000000001</v>
      </c>
      <c r="I103" s="206"/>
      <c r="J103" s="207">
        <f>ROUND(I103*H103,2)</f>
        <v>0</v>
      </c>
      <c r="K103" s="203" t="s">
        <v>136</v>
      </c>
      <c r="L103" s="46"/>
      <c r="M103" s="208" t="s">
        <v>5</v>
      </c>
      <c r="N103" s="209" t="s">
        <v>43</v>
      </c>
      <c r="O103" s="47"/>
      <c r="P103" s="210">
        <f>O103*H103</f>
        <v>0</v>
      </c>
      <c r="Q103" s="210">
        <v>0</v>
      </c>
      <c r="R103" s="210">
        <f>Q103*H103</f>
        <v>0</v>
      </c>
      <c r="S103" s="210">
        <v>0.28999999999999998</v>
      </c>
      <c r="T103" s="211">
        <f>S103*H103</f>
        <v>825.16599999999994</v>
      </c>
      <c r="AR103" s="24" t="s">
        <v>147</v>
      </c>
      <c r="AT103" s="24" t="s">
        <v>122</v>
      </c>
      <c r="AU103" s="24" t="s">
        <v>82</v>
      </c>
      <c r="AY103" s="24" t="s">
        <v>119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24" t="s">
        <v>80</v>
      </c>
      <c r="BK103" s="212">
        <f>ROUND(I103*H103,2)</f>
        <v>0</v>
      </c>
      <c r="BL103" s="24" t="s">
        <v>147</v>
      </c>
      <c r="BM103" s="24" t="s">
        <v>215</v>
      </c>
    </row>
    <row r="104" s="12" customFormat="1">
      <c r="B104" s="221"/>
      <c r="D104" s="214" t="s">
        <v>128</v>
      </c>
      <c r="E104" s="222" t="s">
        <v>5</v>
      </c>
      <c r="F104" s="223" t="s">
        <v>216</v>
      </c>
      <c r="H104" s="224">
        <v>2658</v>
      </c>
      <c r="I104" s="225"/>
      <c r="L104" s="221"/>
      <c r="M104" s="226"/>
      <c r="N104" s="227"/>
      <c r="O104" s="227"/>
      <c r="P104" s="227"/>
      <c r="Q104" s="227"/>
      <c r="R104" s="227"/>
      <c r="S104" s="227"/>
      <c r="T104" s="228"/>
      <c r="AT104" s="222" t="s">
        <v>128</v>
      </c>
      <c r="AU104" s="222" t="s">
        <v>82</v>
      </c>
      <c r="AV104" s="12" t="s">
        <v>82</v>
      </c>
      <c r="AW104" s="12" t="s">
        <v>35</v>
      </c>
      <c r="AX104" s="12" t="s">
        <v>72</v>
      </c>
      <c r="AY104" s="222" t="s">
        <v>119</v>
      </c>
    </row>
    <row r="105" s="12" customFormat="1">
      <c r="B105" s="221"/>
      <c r="D105" s="214" t="s">
        <v>128</v>
      </c>
      <c r="E105" s="222" t="s">
        <v>5</v>
      </c>
      <c r="F105" s="223" t="s">
        <v>217</v>
      </c>
      <c r="H105" s="224">
        <v>18.699999999999999</v>
      </c>
      <c r="I105" s="225"/>
      <c r="L105" s="221"/>
      <c r="M105" s="226"/>
      <c r="N105" s="227"/>
      <c r="O105" s="227"/>
      <c r="P105" s="227"/>
      <c r="Q105" s="227"/>
      <c r="R105" s="227"/>
      <c r="S105" s="227"/>
      <c r="T105" s="228"/>
      <c r="AT105" s="222" t="s">
        <v>128</v>
      </c>
      <c r="AU105" s="222" t="s">
        <v>82</v>
      </c>
      <c r="AV105" s="12" t="s">
        <v>82</v>
      </c>
      <c r="AW105" s="12" t="s">
        <v>35</v>
      </c>
      <c r="AX105" s="12" t="s">
        <v>72</v>
      </c>
      <c r="AY105" s="222" t="s">
        <v>119</v>
      </c>
    </row>
    <row r="106" s="12" customFormat="1">
      <c r="B106" s="221"/>
      <c r="D106" s="214" t="s">
        <v>128</v>
      </c>
      <c r="E106" s="222" t="s">
        <v>5</v>
      </c>
      <c r="F106" s="223" t="s">
        <v>218</v>
      </c>
      <c r="H106" s="224">
        <v>12.699999999999999</v>
      </c>
      <c r="I106" s="225"/>
      <c r="L106" s="221"/>
      <c r="M106" s="226"/>
      <c r="N106" s="227"/>
      <c r="O106" s="227"/>
      <c r="P106" s="227"/>
      <c r="Q106" s="227"/>
      <c r="R106" s="227"/>
      <c r="S106" s="227"/>
      <c r="T106" s="228"/>
      <c r="AT106" s="222" t="s">
        <v>128</v>
      </c>
      <c r="AU106" s="222" t="s">
        <v>82</v>
      </c>
      <c r="AV106" s="12" t="s">
        <v>82</v>
      </c>
      <c r="AW106" s="12" t="s">
        <v>35</v>
      </c>
      <c r="AX106" s="12" t="s">
        <v>72</v>
      </c>
      <c r="AY106" s="222" t="s">
        <v>119</v>
      </c>
    </row>
    <row r="107" s="12" customFormat="1">
      <c r="B107" s="221"/>
      <c r="D107" s="214" t="s">
        <v>128</v>
      </c>
      <c r="E107" s="222" t="s">
        <v>5</v>
      </c>
      <c r="F107" s="223" t="s">
        <v>219</v>
      </c>
      <c r="H107" s="224">
        <v>156</v>
      </c>
      <c r="I107" s="225"/>
      <c r="L107" s="221"/>
      <c r="M107" s="226"/>
      <c r="N107" s="227"/>
      <c r="O107" s="227"/>
      <c r="P107" s="227"/>
      <c r="Q107" s="227"/>
      <c r="R107" s="227"/>
      <c r="S107" s="227"/>
      <c r="T107" s="228"/>
      <c r="AT107" s="222" t="s">
        <v>128</v>
      </c>
      <c r="AU107" s="222" t="s">
        <v>82</v>
      </c>
      <c r="AV107" s="12" t="s">
        <v>82</v>
      </c>
      <c r="AW107" s="12" t="s">
        <v>35</v>
      </c>
      <c r="AX107" s="12" t="s">
        <v>72</v>
      </c>
      <c r="AY107" s="222" t="s">
        <v>119</v>
      </c>
    </row>
    <row r="108" s="13" customFormat="1">
      <c r="B108" s="233"/>
      <c r="D108" s="214" t="s">
        <v>128</v>
      </c>
      <c r="E108" s="234" t="s">
        <v>5</v>
      </c>
      <c r="F108" s="235" t="s">
        <v>212</v>
      </c>
      <c r="H108" s="236">
        <v>2845.4000000000001</v>
      </c>
      <c r="I108" s="237"/>
      <c r="L108" s="233"/>
      <c r="M108" s="238"/>
      <c r="N108" s="239"/>
      <c r="O108" s="239"/>
      <c r="P108" s="239"/>
      <c r="Q108" s="239"/>
      <c r="R108" s="239"/>
      <c r="S108" s="239"/>
      <c r="T108" s="240"/>
      <c r="AT108" s="234" t="s">
        <v>128</v>
      </c>
      <c r="AU108" s="234" t="s">
        <v>82</v>
      </c>
      <c r="AV108" s="13" t="s">
        <v>147</v>
      </c>
      <c r="AW108" s="13" t="s">
        <v>35</v>
      </c>
      <c r="AX108" s="13" t="s">
        <v>80</v>
      </c>
      <c r="AY108" s="234" t="s">
        <v>119</v>
      </c>
    </row>
    <row r="109" s="1" customFormat="1" ht="38.25" customHeight="1">
      <c r="B109" s="200"/>
      <c r="C109" s="201" t="s">
        <v>220</v>
      </c>
      <c r="D109" s="201" t="s">
        <v>122</v>
      </c>
      <c r="E109" s="202" t="s">
        <v>221</v>
      </c>
      <c r="F109" s="203" t="s">
        <v>222</v>
      </c>
      <c r="G109" s="204" t="s">
        <v>223</v>
      </c>
      <c r="H109" s="205">
        <v>1474.7000000000001</v>
      </c>
      <c r="I109" s="206"/>
      <c r="J109" s="207">
        <f>ROUND(I109*H109,2)</f>
        <v>0</v>
      </c>
      <c r="K109" s="203" t="s">
        <v>136</v>
      </c>
      <c r="L109" s="46"/>
      <c r="M109" s="208" t="s">
        <v>5</v>
      </c>
      <c r="N109" s="209" t="s">
        <v>43</v>
      </c>
      <c r="O109" s="47"/>
      <c r="P109" s="210">
        <f>O109*H109</f>
        <v>0</v>
      </c>
      <c r="Q109" s="210">
        <v>0</v>
      </c>
      <c r="R109" s="210">
        <f>Q109*H109</f>
        <v>0</v>
      </c>
      <c r="S109" s="210">
        <v>0.20499999999999999</v>
      </c>
      <c r="T109" s="211">
        <f>S109*H109</f>
        <v>302.31349999999998</v>
      </c>
      <c r="AR109" s="24" t="s">
        <v>147</v>
      </c>
      <c r="AT109" s="24" t="s">
        <v>122</v>
      </c>
      <c r="AU109" s="24" t="s">
        <v>82</v>
      </c>
      <c r="AY109" s="24" t="s">
        <v>119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24" t="s">
        <v>80</v>
      </c>
      <c r="BK109" s="212">
        <f>ROUND(I109*H109,2)</f>
        <v>0</v>
      </c>
      <c r="BL109" s="24" t="s">
        <v>147</v>
      </c>
      <c r="BM109" s="24" t="s">
        <v>224</v>
      </c>
    </row>
    <row r="110" s="12" customFormat="1">
      <c r="B110" s="221"/>
      <c r="D110" s="214" t="s">
        <v>128</v>
      </c>
      <c r="E110" s="222" t="s">
        <v>5</v>
      </c>
      <c r="F110" s="223" t="s">
        <v>225</v>
      </c>
      <c r="H110" s="224">
        <v>1474.7000000000001</v>
      </c>
      <c r="I110" s="225"/>
      <c r="L110" s="221"/>
      <c r="M110" s="226"/>
      <c r="N110" s="227"/>
      <c r="O110" s="227"/>
      <c r="P110" s="227"/>
      <c r="Q110" s="227"/>
      <c r="R110" s="227"/>
      <c r="S110" s="227"/>
      <c r="T110" s="228"/>
      <c r="AT110" s="222" t="s">
        <v>128</v>
      </c>
      <c r="AU110" s="222" t="s">
        <v>82</v>
      </c>
      <c r="AV110" s="12" t="s">
        <v>82</v>
      </c>
      <c r="AW110" s="12" t="s">
        <v>35</v>
      </c>
      <c r="AX110" s="12" t="s">
        <v>80</v>
      </c>
      <c r="AY110" s="222" t="s">
        <v>119</v>
      </c>
    </row>
    <row r="111" s="1" customFormat="1" ht="38.25" customHeight="1">
      <c r="B111" s="200"/>
      <c r="C111" s="201" t="s">
        <v>226</v>
      </c>
      <c r="D111" s="201" t="s">
        <v>122</v>
      </c>
      <c r="E111" s="202" t="s">
        <v>227</v>
      </c>
      <c r="F111" s="203" t="s">
        <v>228</v>
      </c>
      <c r="G111" s="204" t="s">
        <v>185</v>
      </c>
      <c r="H111" s="205">
        <v>208</v>
      </c>
      <c r="I111" s="206"/>
      <c r="J111" s="207">
        <f>ROUND(I111*H111,2)</f>
        <v>0</v>
      </c>
      <c r="K111" s="203" t="s">
        <v>136</v>
      </c>
      <c r="L111" s="46"/>
      <c r="M111" s="208" t="s">
        <v>5</v>
      </c>
      <c r="N111" s="209" t="s">
        <v>43</v>
      </c>
      <c r="O111" s="47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AR111" s="24" t="s">
        <v>147</v>
      </c>
      <c r="AT111" s="24" t="s">
        <v>122</v>
      </c>
      <c r="AU111" s="24" t="s">
        <v>82</v>
      </c>
      <c r="AY111" s="24" t="s">
        <v>119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24" t="s">
        <v>80</v>
      </c>
      <c r="BK111" s="212">
        <f>ROUND(I111*H111,2)</f>
        <v>0</v>
      </c>
      <c r="BL111" s="24" t="s">
        <v>147</v>
      </c>
      <c r="BM111" s="24" t="s">
        <v>229</v>
      </c>
    </row>
    <row r="112" s="12" customFormat="1">
      <c r="B112" s="221"/>
      <c r="D112" s="214" t="s">
        <v>128</v>
      </c>
      <c r="E112" s="222" t="s">
        <v>5</v>
      </c>
      <c r="F112" s="223" t="s">
        <v>230</v>
      </c>
      <c r="H112" s="224">
        <v>69</v>
      </c>
      <c r="I112" s="225"/>
      <c r="L112" s="221"/>
      <c r="M112" s="226"/>
      <c r="N112" s="227"/>
      <c r="O112" s="227"/>
      <c r="P112" s="227"/>
      <c r="Q112" s="227"/>
      <c r="R112" s="227"/>
      <c r="S112" s="227"/>
      <c r="T112" s="228"/>
      <c r="AT112" s="222" t="s">
        <v>128</v>
      </c>
      <c r="AU112" s="222" t="s">
        <v>82</v>
      </c>
      <c r="AV112" s="12" t="s">
        <v>82</v>
      </c>
      <c r="AW112" s="12" t="s">
        <v>35</v>
      </c>
      <c r="AX112" s="12" t="s">
        <v>72</v>
      </c>
      <c r="AY112" s="222" t="s">
        <v>119</v>
      </c>
    </row>
    <row r="113" s="12" customFormat="1">
      <c r="B113" s="221"/>
      <c r="D113" s="214" t="s">
        <v>128</v>
      </c>
      <c r="E113" s="222" t="s">
        <v>5</v>
      </c>
      <c r="F113" s="223" t="s">
        <v>231</v>
      </c>
      <c r="H113" s="224">
        <v>139</v>
      </c>
      <c r="I113" s="225"/>
      <c r="L113" s="221"/>
      <c r="M113" s="226"/>
      <c r="N113" s="227"/>
      <c r="O113" s="227"/>
      <c r="P113" s="227"/>
      <c r="Q113" s="227"/>
      <c r="R113" s="227"/>
      <c r="S113" s="227"/>
      <c r="T113" s="228"/>
      <c r="AT113" s="222" t="s">
        <v>128</v>
      </c>
      <c r="AU113" s="222" t="s">
        <v>82</v>
      </c>
      <c r="AV113" s="12" t="s">
        <v>82</v>
      </c>
      <c r="AW113" s="12" t="s">
        <v>35</v>
      </c>
      <c r="AX113" s="12" t="s">
        <v>72</v>
      </c>
      <c r="AY113" s="222" t="s">
        <v>119</v>
      </c>
    </row>
    <row r="114" s="13" customFormat="1">
      <c r="B114" s="233"/>
      <c r="D114" s="214" t="s">
        <v>128</v>
      </c>
      <c r="E114" s="234" t="s">
        <v>5</v>
      </c>
      <c r="F114" s="235" t="s">
        <v>212</v>
      </c>
      <c r="H114" s="236">
        <v>208</v>
      </c>
      <c r="I114" s="237"/>
      <c r="L114" s="233"/>
      <c r="M114" s="238"/>
      <c r="N114" s="239"/>
      <c r="O114" s="239"/>
      <c r="P114" s="239"/>
      <c r="Q114" s="239"/>
      <c r="R114" s="239"/>
      <c r="S114" s="239"/>
      <c r="T114" s="240"/>
      <c r="AT114" s="234" t="s">
        <v>128</v>
      </c>
      <c r="AU114" s="234" t="s">
        <v>82</v>
      </c>
      <c r="AV114" s="13" t="s">
        <v>147</v>
      </c>
      <c r="AW114" s="13" t="s">
        <v>35</v>
      </c>
      <c r="AX114" s="13" t="s">
        <v>80</v>
      </c>
      <c r="AY114" s="234" t="s">
        <v>119</v>
      </c>
    </row>
    <row r="115" s="1" customFormat="1" ht="38.25" customHeight="1">
      <c r="B115" s="200"/>
      <c r="C115" s="201" t="s">
        <v>232</v>
      </c>
      <c r="D115" s="201" t="s">
        <v>122</v>
      </c>
      <c r="E115" s="202" t="s">
        <v>233</v>
      </c>
      <c r="F115" s="203" t="s">
        <v>234</v>
      </c>
      <c r="G115" s="204" t="s">
        <v>185</v>
      </c>
      <c r="H115" s="205">
        <v>478</v>
      </c>
      <c r="I115" s="206"/>
      <c r="J115" s="207">
        <f>ROUND(I115*H115,2)</f>
        <v>0</v>
      </c>
      <c r="K115" s="203" t="s">
        <v>136</v>
      </c>
      <c r="L115" s="46"/>
      <c r="M115" s="208" t="s">
        <v>5</v>
      </c>
      <c r="N115" s="209" t="s">
        <v>43</v>
      </c>
      <c r="O115" s="47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AR115" s="24" t="s">
        <v>147</v>
      </c>
      <c r="AT115" s="24" t="s">
        <v>122</v>
      </c>
      <c r="AU115" s="24" t="s">
        <v>82</v>
      </c>
      <c r="AY115" s="24" t="s">
        <v>119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24" t="s">
        <v>80</v>
      </c>
      <c r="BK115" s="212">
        <f>ROUND(I115*H115,2)</f>
        <v>0</v>
      </c>
      <c r="BL115" s="24" t="s">
        <v>147</v>
      </c>
      <c r="BM115" s="24" t="s">
        <v>235</v>
      </c>
    </row>
    <row r="116" s="12" customFormat="1">
      <c r="B116" s="221"/>
      <c r="D116" s="214" t="s">
        <v>128</v>
      </c>
      <c r="E116" s="222" t="s">
        <v>5</v>
      </c>
      <c r="F116" s="223" t="s">
        <v>236</v>
      </c>
      <c r="H116" s="224">
        <v>478</v>
      </c>
      <c r="I116" s="225"/>
      <c r="L116" s="221"/>
      <c r="M116" s="226"/>
      <c r="N116" s="227"/>
      <c r="O116" s="227"/>
      <c r="P116" s="227"/>
      <c r="Q116" s="227"/>
      <c r="R116" s="227"/>
      <c r="S116" s="227"/>
      <c r="T116" s="228"/>
      <c r="AT116" s="222" t="s">
        <v>128</v>
      </c>
      <c r="AU116" s="222" t="s">
        <v>82</v>
      </c>
      <c r="AV116" s="12" t="s">
        <v>82</v>
      </c>
      <c r="AW116" s="12" t="s">
        <v>35</v>
      </c>
      <c r="AX116" s="12" t="s">
        <v>80</v>
      </c>
      <c r="AY116" s="222" t="s">
        <v>119</v>
      </c>
    </row>
    <row r="117" s="1" customFormat="1" ht="38.25" customHeight="1">
      <c r="B117" s="200"/>
      <c r="C117" s="201" t="s">
        <v>237</v>
      </c>
      <c r="D117" s="201" t="s">
        <v>122</v>
      </c>
      <c r="E117" s="202" t="s">
        <v>238</v>
      </c>
      <c r="F117" s="203" t="s">
        <v>239</v>
      </c>
      <c r="G117" s="204" t="s">
        <v>185</v>
      </c>
      <c r="H117" s="205">
        <v>1230.6199999999999</v>
      </c>
      <c r="I117" s="206"/>
      <c r="J117" s="207">
        <f>ROUND(I117*H117,2)</f>
        <v>0</v>
      </c>
      <c r="K117" s="203" t="s">
        <v>136</v>
      </c>
      <c r="L117" s="46"/>
      <c r="M117" s="208" t="s">
        <v>5</v>
      </c>
      <c r="N117" s="209" t="s">
        <v>43</v>
      </c>
      <c r="O117" s="47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1">
        <f>S117*H117</f>
        <v>0</v>
      </c>
      <c r="AR117" s="24" t="s">
        <v>147</v>
      </c>
      <c r="AT117" s="24" t="s">
        <v>122</v>
      </c>
      <c r="AU117" s="24" t="s">
        <v>82</v>
      </c>
      <c r="AY117" s="24" t="s">
        <v>119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24" t="s">
        <v>80</v>
      </c>
      <c r="BK117" s="212">
        <f>ROUND(I117*H117,2)</f>
        <v>0</v>
      </c>
      <c r="BL117" s="24" t="s">
        <v>147</v>
      </c>
      <c r="BM117" s="24" t="s">
        <v>240</v>
      </c>
    </row>
    <row r="118" s="11" customFormat="1">
      <c r="B118" s="213"/>
      <c r="D118" s="214" t="s">
        <v>128</v>
      </c>
      <c r="E118" s="215" t="s">
        <v>5</v>
      </c>
      <c r="F118" s="216" t="s">
        <v>241</v>
      </c>
      <c r="H118" s="215" t="s">
        <v>5</v>
      </c>
      <c r="I118" s="217"/>
      <c r="L118" s="213"/>
      <c r="M118" s="218"/>
      <c r="N118" s="219"/>
      <c r="O118" s="219"/>
      <c r="P118" s="219"/>
      <c r="Q118" s="219"/>
      <c r="R118" s="219"/>
      <c r="S118" s="219"/>
      <c r="T118" s="220"/>
      <c r="AT118" s="215" t="s">
        <v>128</v>
      </c>
      <c r="AU118" s="215" t="s">
        <v>82</v>
      </c>
      <c r="AV118" s="11" t="s">
        <v>80</v>
      </c>
      <c r="AW118" s="11" t="s">
        <v>35</v>
      </c>
      <c r="AX118" s="11" t="s">
        <v>72</v>
      </c>
      <c r="AY118" s="215" t="s">
        <v>119</v>
      </c>
    </row>
    <row r="119" s="12" customFormat="1">
      <c r="B119" s="221"/>
      <c r="D119" s="214" t="s">
        <v>128</v>
      </c>
      <c r="E119" s="222" t="s">
        <v>5</v>
      </c>
      <c r="F119" s="223" t="s">
        <v>242</v>
      </c>
      <c r="H119" s="224">
        <v>138</v>
      </c>
      <c r="I119" s="225"/>
      <c r="L119" s="221"/>
      <c r="M119" s="226"/>
      <c r="N119" s="227"/>
      <c r="O119" s="227"/>
      <c r="P119" s="227"/>
      <c r="Q119" s="227"/>
      <c r="R119" s="227"/>
      <c r="S119" s="227"/>
      <c r="T119" s="228"/>
      <c r="AT119" s="222" t="s">
        <v>128</v>
      </c>
      <c r="AU119" s="222" t="s">
        <v>82</v>
      </c>
      <c r="AV119" s="12" t="s">
        <v>82</v>
      </c>
      <c r="AW119" s="12" t="s">
        <v>35</v>
      </c>
      <c r="AX119" s="12" t="s">
        <v>72</v>
      </c>
      <c r="AY119" s="222" t="s">
        <v>119</v>
      </c>
    </row>
    <row r="120" s="12" customFormat="1">
      <c r="B120" s="221"/>
      <c r="D120" s="214" t="s">
        <v>128</v>
      </c>
      <c r="E120" s="222" t="s">
        <v>5</v>
      </c>
      <c r="F120" s="223" t="s">
        <v>243</v>
      </c>
      <c r="H120" s="224">
        <v>864</v>
      </c>
      <c r="I120" s="225"/>
      <c r="L120" s="221"/>
      <c r="M120" s="226"/>
      <c r="N120" s="227"/>
      <c r="O120" s="227"/>
      <c r="P120" s="227"/>
      <c r="Q120" s="227"/>
      <c r="R120" s="227"/>
      <c r="S120" s="227"/>
      <c r="T120" s="228"/>
      <c r="AT120" s="222" t="s">
        <v>128</v>
      </c>
      <c r="AU120" s="222" t="s">
        <v>82</v>
      </c>
      <c r="AV120" s="12" t="s">
        <v>82</v>
      </c>
      <c r="AW120" s="12" t="s">
        <v>35</v>
      </c>
      <c r="AX120" s="12" t="s">
        <v>72</v>
      </c>
      <c r="AY120" s="222" t="s">
        <v>119</v>
      </c>
    </row>
    <row r="121" s="12" customFormat="1">
      <c r="B121" s="221"/>
      <c r="D121" s="214" t="s">
        <v>128</v>
      </c>
      <c r="E121" s="222" t="s">
        <v>5</v>
      </c>
      <c r="F121" s="223" t="s">
        <v>244</v>
      </c>
      <c r="H121" s="224">
        <v>228.62000000000001</v>
      </c>
      <c r="I121" s="225"/>
      <c r="L121" s="221"/>
      <c r="M121" s="226"/>
      <c r="N121" s="227"/>
      <c r="O121" s="227"/>
      <c r="P121" s="227"/>
      <c r="Q121" s="227"/>
      <c r="R121" s="227"/>
      <c r="S121" s="227"/>
      <c r="T121" s="228"/>
      <c r="AT121" s="222" t="s">
        <v>128</v>
      </c>
      <c r="AU121" s="222" t="s">
        <v>82</v>
      </c>
      <c r="AV121" s="12" t="s">
        <v>82</v>
      </c>
      <c r="AW121" s="12" t="s">
        <v>35</v>
      </c>
      <c r="AX121" s="12" t="s">
        <v>72</v>
      </c>
      <c r="AY121" s="222" t="s">
        <v>119</v>
      </c>
    </row>
    <row r="122" s="13" customFormat="1">
      <c r="B122" s="233"/>
      <c r="D122" s="214" t="s">
        <v>128</v>
      </c>
      <c r="E122" s="234" t="s">
        <v>5</v>
      </c>
      <c r="F122" s="235" t="s">
        <v>212</v>
      </c>
      <c r="H122" s="236">
        <v>1230.6199999999999</v>
      </c>
      <c r="I122" s="237"/>
      <c r="L122" s="233"/>
      <c r="M122" s="238"/>
      <c r="N122" s="239"/>
      <c r="O122" s="239"/>
      <c r="P122" s="239"/>
      <c r="Q122" s="239"/>
      <c r="R122" s="239"/>
      <c r="S122" s="239"/>
      <c r="T122" s="240"/>
      <c r="AT122" s="234" t="s">
        <v>128</v>
      </c>
      <c r="AU122" s="234" t="s">
        <v>82</v>
      </c>
      <c r="AV122" s="13" t="s">
        <v>147</v>
      </c>
      <c r="AW122" s="13" t="s">
        <v>35</v>
      </c>
      <c r="AX122" s="13" t="s">
        <v>80</v>
      </c>
      <c r="AY122" s="234" t="s">
        <v>119</v>
      </c>
    </row>
    <row r="123" s="1" customFormat="1" ht="38.25" customHeight="1">
      <c r="B123" s="200"/>
      <c r="C123" s="201" t="s">
        <v>245</v>
      </c>
      <c r="D123" s="201" t="s">
        <v>122</v>
      </c>
      <c r="E123" s="202" t="s">
        <v>246</v>
      </c>
      <c r="F123" s="203" t="s">
        <v>247</v>
      </c>
      <c r="G123" s="204" t="s">
        <v>190</v>
      </c>
      <c r="H123" s="205">
        <v>2</v>
      </c>
      <c r="I123" s="206"/>
      <c r="J123" s="207">
        <f>ROUND(I123*H123,2)</f>
        <v>0</v>
      </c>
      <c r="K123" s="203" t="s">
        <v>136</v>
      </c>
      <c r="L123" s="46"/>
      <c r="M123" s="208" t="s">
        <v>5</v>
      </c>
      <c r="N123" s="209" t="s">
        <v>43</v>
      </c>
      <c r="O123" s="47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AR123" s="24" t="s">
        <v>147</v>
      </c>
      <c r="AT123" s="24" t="s">
        <v>122</v>
      </c>
      <c r="AU123" s="24" t="s">
        <v>82</v>
      </c>
      <c r="AY123" s="24" t="s">
        <v>119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24" t="s">
        <v>80</v>
      </c>
      <c r="BK123" s="212">
        <f>ROUND(I123*H123,2)</f>
        <v>0</v>
      </c>
      <c r="BL123" s="24" t="s">
        <v>147</v>
      </c>
      <c r="BM123" s="24" t="s">
        <v>248</v>
      </c>
    </row>
    <row r="124" s="1" customFormat="1" ht="25.5" customHeight="1">
      <c r="B124" s="200"/>
      <c r="C124" s="201" t="s">
        <v>249</v>
      </c>
      <c r="D124" s="201" t="s">
        <v>122</v>
      </c>
      <c r="E124" s="202" t="s">
        <v>250</v>
      </c>
      <c r="F124" s="203" t="s">
        <v>251</v>
      </c>
      <c r="G124" s="204" t="s">
        <v>190</v>
      </c>
      <c r="H124" s="205">
        <v>2</v>
      </c>
      <c r="I124" s="206"/>
      <c r="J124" s="207">
        <f>ROUND(I124*H124,2)</f>
        <v>0</v>
      </c>
      <c r="K124" s="203" t="s">
        <v>136</v>
      </c>
      <c r="L124" s="46"/>
      <c r="M124" s="208" t="s">
        <v>5</v>
      </c>
      <c r="N124" s="209" t="s">
        <v>43</v>
      </c>
      <c r="O124" s="47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AR124" s="24" t="s">
        <v>147</v>
      </c>
      <c r="AT124" s="24" t="s">
        <v>122</v>
      </c>
      <c r="AU124" s="24" t="s">
        <v>82</v>
      </c>
      <c r="AY124" s="24" t="s">
        <v>119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24" t="s">
        <v>80</v>
      </c>
      <c r="BK124" s="212">
        <f>ROUND(I124*H124,2)</f>
        <v>0</v>
      </c>
      <c r="BL124" s="24" t="s">
        <v>147</v>
      </c>
      <c r="BM124" s="24" t="s">
        <v>252</v>
      </c>
    </row>
    <row r="125" s="1" customFormat="1" ht="38.25" customHeight="1">
      <c r="B125" s="200"/>
      <c r="C125" s="201" t="s">
        <v>253</v>
      </c>
      <c r="D125" s="201" t="s">
        <v>122</v>
      </c>
      <c r="E125" s="202" t="s">
        <v>254</v>
      </c>
      <c r="F125" s="203" t="s">
        <v>255</v>
      </c>
      <c r="G125" s="204" t="s">
        <v>185</v>
      </c>
      <c r="H125" s="205">
        <v>617</v>
      </c>
      <c r="I125" s="206"/>
      <c r="J125" s="207">
        <f>ROUND(I125*H125,2)</f>
        <v>0</v>
      </c>
      <c r="K125" s="203" t="s">
        <v>136</v>
      </c>
      <c r="L125" s="46"/>
      <c r="M125" s="208" t="s">
        <v>5</v>
      </c>
      <c r="N125" s="209" t="s">
        <v>43</v>
      </c>
      <c r="O125" s="47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AR125" s="24" t="s">
        <v>147</v>
      </c>
      <c r="AT125" s="24" t="s">
        <v>122</v>
      </c>
      <c r="AU125" s="24" t="s">
        <v>82</v>
      </c>
      <c r="AY125" s="24" t="s">
        <v>119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24" t="s">
        <v>80</v>
      </c>
      <c r="BK125" s="212">
        <f>ROUND(I125*H125,2)</f>
        <v>0</v>
      </c>
      <c r="BL125" s="24" t="s">
        <v>147</v>
      </c>
      <c r="BM125" s="24" t="s">
        <v>256</v>
      </c>
    </row>
    <row r="126" s="12" customFormat="1">
      <c r="B126" s="221"/>
      <c r="D126" s="214" t="s">
        <v>128</v>
      </c>
      <c r="E126" s="222" t="s">
        <v>5</v>
      </c>
      <c r="F126" s="223" t="s">
        <v>257</v>
      </c>
      <c r="H126" s="224">
        <v>139</v>
      </c>
      <c r="I126" s="225"/>
      <c r="L126" s="221"/>
      <c r="M126" s="226"/>
      <c r="N126" s="227"/>
      <c r="O126" s="227"/>
      <c r="P126" s="227"/>
      <c r="Q126" s="227"/>
      <c r="R126" s="227"/>
      <c r="S126" s="227"/>
      <c r="T126" s="228"/>
      <c r="AT126" s="222" t="s">
        <v>128</v>
      </c>
      <c r="AU126" s="222" t="s">
        <v>82</v>
      </c>
      <c r="AV126" s="12" t="s">
        <v>82</v>
      </c>
      <c r="AW126" s="12" t="s">
        <v>35</v>
      </c>
      <c r="AX126" s="12" t="s">
        <v>72</v>
      </c>
      <c r="AY126" s="222" t="s">
        <v>119</v>
      </c>
    </row>
    <row r="127" s="12" customFormat="1">
      <c r="B127" s="221"/>
      <c r="D127" s="214" t="s">
        <v>128</v>
      </c>
      <c r="E127" s="222" t="s">
        <v>5</v>
      </c>
      <c r="F127" s="223" t="s">
        <v>258</v>
      </c>
      <c r="H127" s="224">
        <v>478</v>
      </c>
      <c r="I127" s="225"/>
      <c r="L127" s="221"/>
      <c r="M127" s="226"/>
      <c r="N127" s="227"/>
      <c r="O127" s="227"/>
      <c r="P127" s="227"/>
      <c r="Q127" s="227"/>
      <c r="R127" s="227"/>
      <c r="S127" s="227"/>
      <c r="T127" s="228"/>
      <c r="AT127" s="222" t="s">
        <v>128</v>
      </c>
      <c r="AU127" s="222" t="s">
        <v>82</v>
      </c>
      <c r="AV127" s="12" t="s">
        <v>82</v>
      </c>
      <c r="AW127" s="12" t="s">
        <v>35</v>
      </c>
      <c r="AX127" s="12" t="s">
        <v>72</v>
      </c>
      <c r="AY127" s="222" t="s">
        <v>119</v>
      </c>
    </row>
    <row r="128" s="13" customFormat="1">
      <c r="B128" s="233"/>
      <c r="D128" s="214" t="s">
        <v>128</v>
      </c>
      <c r="E128" s="234" t="s">
        <v>5</v>
      </c>
      <c r="F128" s="235" t="s">
        <v>212</v>
      </c>
      <c r="H128" s="236">
        <v>617</v>
      </c>
      <c r="I128" s="237"/>
      <c r="L128" s="233"/>
      <c r="M128" s="238"/>
      <c r="N128" s="239"/>
      <c r="O128" s="239"/>
      <c r="P128" s="239"/>
      <c r="Q128" s="239"/>
      <c r="R128" s="239"/>
      <c r="S128" s="239"/>
      <c r="T128" s="240"/>
      <c r="AT128" s="234" t="s">
        <v>128</v>
      </c>
      <c r="AU128" s="234" t="s">
        <v>82</v>
      </c>
      <c r="AV128" s="13" t="s">
        <v>147</v>
      </c>
      <c r="AW128" s="13" t="s">
        <v>35</v>
      </c>
      <c r="AX128" s="13" t="s">
        <v>80</v>
      </c>
      <c r="AY128" s="234" t="s">
        <v>119</v>
      </c>
    </row>
    <row r="129" s="1" customFormat="1" ht="25.5" customHeight="1">
      <c r="B129" s="200"/>
      <c r="C129" s="201" t="s">
        <v>11</v>
      </c>
      <c r="D129" s="201" t="s">
        <v>122</v>
      </c>
      <c r="E129" s="202" t="s">
        <v>259</v>
      </c>
      <c r="F129" s="203" t="s">
        <v>260</v>
      </c>
      <c r="G129" s="204" t="s">
        <v>185</v>
      </c>
      <c r="H129" s="205">
        <v>615.30999999999995</v>
      </c>
      <c r="I129" s="206"/>
      <c r="J129" s="207">
        <f>ROUND(I129*H129,2)</f>
        <v>0</v>
      </c>
      <c r="K129" s="203" t="s">
        <v>136</v>
      </c>
      <c r="L129" s="46"/>
      <c r="M129" s="208" t="s">
        <v>5</v>
      </c>
      <c r="N129" s="209" t="s">
        <v>43</v>
      </c>
      <c r="O129" s="47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1">
        <f>S129*H129</f>
        <v>0</v>
      </c>
      <c r="AR129" s="24" t="s">
        <v>147</v>
      </c>
      <c r="AT129" s="24" t="s">
        <v>122</v>
      </c>
      <c r="AU129" s="24" t="s">
        <v>82</v>
      </c>
      <c r="AY129" s="24" t="s">
        <v>119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24" t="s">
        <v>80</v>
      </c>
      <c r="BK129" s="212">
        <f>ROUND(I129*H129,2)</f>
        <v>0</v>
      </c>
      <c r="BL129" s="24" t="s">
        <v>147</v>
      </c>
      <c r="BM129" s="24" t="s">
        <v>261</v>
      </c>
    </row>
    <row r="130" s="11" customFormat="1">
      <c r="B130" s="213"/>
      <c r="D130" s="214" t="s">
        <v>128</v>
      </c>
      <c r="E130" s="215" t="s">
        <v>5</v>
      </c>
      <c r="F130" s="216" t="s">
        <v>262</v>
      </c>
      <c r="H130" s="215" t="s">
        <v>5</v>
      </c>
      <c r="I130" s="217"/>
      <c r="L130" s="213"/>
      <c r="M130" s="218"/>
      <c r="N130" s="219"/>
      <c r="O130" s="219"/>
      <c r="P130" s="219"/>
      <c r="Q130" s="219"/>
      <c r="R130" s="219"/>
      <c r="S130" s="219"/>
      <c r="T130" s="220"/>
      <c r="AT130" s="215" t="s">
        <v>128</v>
      </c>
      <c r="AU130" s="215" t="s">
        <v>82</v>
      </c>
      <c r="AV130" s="11" t="s">
        <v>80</v>
      </c>
      <c r="AW130" s="11" t="s">
        <v>35</v>
      </c>
      <c r="AX130" s="11" t="s">
        <v>72</v>
      </c>
      <c r="AY130" s="215" t="s">
        <v>119</v>
      </c>
    </row>
    <row r="131" s="12" customFormat="1">
      <c r="B131" s="221"/>
      <c r="D131" s="214" t="s">
        <v>128</v>
      </c>
      <c r="E131" s="222" t="s">
        <v>5</v>
      </c>
      <c r="F131" s="223" t="s">
        <v>263</v>
      </c>
      <c r="H131" s="224">
        <v>69</v>
      </c>
      <c r="I131" s="225"/>
      <c r="L131" s="221"/>
      <c r="M131" s="226"/>
      <c r="N131" s="227"/>
      <c r="O131" s="227"/>
      <c r="P131" s="227"/>
      <c r="Q131" s="227"/>
      <c r="R131" s="227"/>
      <c r="S131" s="227"/>
      <c r="T131" s="228"/>
      <c r="AT131" s="222" t="s">
        <v>128</v>
      </c>
      <c r="AU131" s="222" t="s">
        <v>82</v>
      </c>
      <c r="AV131" s="12" t="s">
        <v>82</v>
      </c>
      <c r="AW131" s="12" t="s">
        <v>35</v>
      </c>
      <c r="AX131" s="12" t="s">
        <v>72</v>
      </c>
      <c r="AY131" s="222" t="s">
        <v>119</v>
      </c>
    </row>
    <row r="132" s="12" customFormat="1">
      <c r="B132" s="221"/>
      <c r="D132" s="214" t="s">
        <v>128</v>
      </c>
      <c r="E132" s="222" t="s">
        <v>5</v>
      </c>
      <c r="F132" s="223" t="s">
        <v>264</v>
      </c>
      <c r="H132" s="224">
        <v>432</v>
      </c>
      <c r="I132" s="225"/>
      <c r="L132" s="221"/>
      <c r="M132" s="226"/>
      <c r="N132" s="227"/>
      <c r="O132" s="227"/>
      <c r="P132" s="227"/>
      <c r="Q132" s="227"/>
      <c r="R132" s="227"/>
      <c r="S132" s="227"/>
      <c r="T132" s="228"/>
      <c r="AT132" s="222" t="s">
        <v>128</v>
      </c>
      <c r="AU132" s="222" t="s">
        <v>82</v>
      </c>
      <c r="AV132" s="12" t="s">
        <v>82</v>
      </c>
      <c r="AW132" s="12" t="s">
        <v>35</v>
      </c>
      <c r="AX132" s="12" t="s">
        <v>72</v>
      </c>
      <c r="AY132" s="222" t="s">
        <v>119</v>
      </c>
    </row>
    <row r="133" s="12" customFormat="1">
      <c r="B133" s="221"/>
      <c r="D133" s="214" t="s">
        <v>128</v>
      </c>
      <c r="E133" s="222" t="s">
        <v>5</v>
      </c>
      <c r="F133" s="223" t="s">
        <v>265</v>
      </c>
      <c r="H133" s="224">
        <v>114.31</v>
      </c>
      <c r="I133" s="225"/>
      <c r="L133" s="221"/>
      <c r="M133" s="226"/>
      <c r="N133" s="227"/>
      <c r="O133" s="227"/>
      <c r="P133" s="227"/>
      <c r="Q133" s="227"/>
      <c r="R133" s="227"/>
      <c r="S133" s="227"/>
      <c r="T133" s="228"/>
      <c r="AT133" s="222" t="s">
        <v>128</v>
      </c>
      <c r="AU133" s="222" t="s">
        <v>82</v>
      </c>
      <c r="AV133" s="12" t="s">
        <v>82</v>
      </c>
      <c r="AW133" s="12" t="s">
        <v>35</v>
      </c>
      <c r="AX133" s="12" t="s">
        <v>72</v>
      </c>
      <c r="AY133" s="222" t="s">
        <v>119</v>
      </c>
    </row>
    <row r="134" s="13" customFormat="1">
      <c r="B134" s="233"/>
      <c r="D134" s="214" t="s">
        <v>128</v>
      </c>
      <c r="E134" s="234" t="s">
        <v>5</v>
      </c>
      <c r="F134" s="235" t="s">
        <v>212</v>
      </c>
      <c r="H134" s="236">
        <v>615.30999999999995</v>
      </c>
      <c r="I134" s="237"/>
      <c r="L134" s="233"/>
      <c r="M134" s="238"/>
      <c r="N134" s="239"/>
      <c r="O134" s="239"/>
      <c r="P134" s="239"/>
      <c r="Q134" s="239"/>
      <c r="R134" s="239"/>
      <c r="S134" s="239"/>
      <c r="T134" s="240"/>
      <c r="AT134" s="234" t="s">
        <v>128</v>
      </c>
      <c r="AU134" s="234" t="s">
        <v>82</v>
      </c>
      <c r="AV134" s="13" t="s">
        <v>147</v>
      </c>
      <c r="AW134" s="13" t="s">
        <v>35</v>
      </c>
      <c r="AX134" s="13" t="s">
        <v>80</v>
      </c>
      <c r="AY134" s="234" t="s">
        <v>119</v>
      </c>
    </row>
    <row r="135" s="1" customFormat="1" ht="38.25" customHeight="1">
      <c r="B135" s="200"/>
      <c r="C135" s="201" t="s">
        <v>266</v>
      </c>
      <c r="D135" s="201" t="s">
        <v>122</v>
      </c>
      <c r="E135" s="202" t="s">
        <v>267</v>
      </c>
      <c r="F135" s="203" t="s">
        <v>268</v>
      </c>
      <c r="G135" s="204" t="s">
        <v>185</v>
      </c>
      <c r="H135" s="205">
        <v>432</v>
      </c>
      <c r="I135" s="206"/>
      <c r="J135" s="207">
        <f>ROUND(I135*H135,2)</f>
        <v>0</v>
      </c>
      <c r="K135" s="203" t="s">
        <v>136</v>
      </c>
      <c r="L135" s="46"/>
      <c r="M135" s="208" t="s">
        <v>5</v>
      </c>
      <c r="N135" s="209" t="s">
        <v>43</v>
      </c>
      <c r="O135" s="47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AR135" s="24" t="s">
        <v>147</v>
      </c>
      <c r="AT135" s="24" t="s">
        <v>122</v>
      </c>
      <c r="AU135" s="24" t="s">
        <v>82</v>
      </c>
      <c r="AY135" s="24" t="s">
        <v>119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24" t="s">
        <v>80</v>
      </c>
      <c r="BK135" s="212">
        <f>ROUND(I135*H135,2)</f>
        <v>0</v>
      </c>
      <c r="BL135" s="24" t="s">
        <v>147</v>
      </c>
      <c r="BM135" s="24" t="s">
        <v>269</v>
      </c>
    </row>
    <row r="136" s="12" customFormat="1">
      <c r="B136" s="221"/>
      <c r="D136" s="214" t="s">
        <v>128</v>
      </c>
      <c r="E136" s="222" t="s">
        <v>5</v>
      </c>
      <c r="F136" s="223" t="s">
        <v>270</v>
      </c>
      <c r="H136" s="224">
        <v>432</v>
      </c>
      <c r="I136" s="225"/>
      <c r="L136" s="221"/>
      <c r="M136" s="226"/>
      <c r="N136" s="227"/>
      <c r="O136" s="227"/>
      <c r="P136" s="227"/>
      <c r="Q136" s="227"/>
      <c r="R136" s="227"/>
      <c r="S136" s="227"/>
      <c r="T136" s="228"/>
      <c r="AT136" s="222" t="s">
        <v>128</v>
      </c>
      <c r="AU136" s="222" t="s">
        <v>82</v>
      </c>
      <c r="AV136" s="12" t="s">
        <v>82</v>
      </c>
      <c r="AW136" s="12" t="s">
        <v>35</v>
      </c>
      <c r="AX136" s="12" t="s">
        <v>80</v>
      </c>
      <c r="AY136" s="222" t="s">
        <v>119</v>
      </c>
    </row>
    <row r="137" s="1" customFormat="1" ht="16.5" customHeight="1">
      <c r="B137" s="200"/>
      <c r="C137" s="201" t="s">
        <v>271</v>
      </c>
      <c r="D137" s="201" t="s">
        <v>122</v>
      </c>
      <c r="E137" s="202" t="s">
        <v>272</v>
      </c>
      <c r="F137" s="203" t="s">
        <v>273</v>
      </c>
      <c r="G137" s="204" t="s">
        <v>274</v>
      </c>
      <c r="H137" s="205">
        <v>1234</v>
      </c>
      <c r="I137" s="206"/>
      <c r="J137" s="207">
        <f>ROUND(I137*H137,2)</f>
        <v>0</v>
      </c>
      <c r="K137" s="203" t="s">
        <v>136</v>
      </c>
      <c r="L137" s="46"/>
      <c r="M137" s="208" t="s">
        <v>5</v>
      </c>
      <c r="N137" s="209" t="s">
        <v>43</v>
      </c>
      <c r="O137" s="47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AR137" s="24" t="s">
        <v>147</v>
      </c>
      <c r="AT137" s="24" t="s">
        <v>122</v>
      </c>
      <c r="AU137" s="24" t="s">
        <v>82</v>
      </c>
      <c r="AY137" s="24" t="s">
        <v>119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24" t="s">
        <v>80</v>
      </c>
      <c r="BK137" s="212">
        <f>ROUND(I137*H137,2)</f>
        <v>0</v>
      </c>
      <c r="BL137" s="24" t="s">
        <v>147</v>
      </c>
      <c r="BM137" s="24" t="s">
        <v>275</v>
      </c>
    </row>
    <row r="138" s="12" customFormat="1">
      <c r="B138" s="221"/>
      <c r="D138" s="214" t="s">
        <v>128</v>
      </c>
      <c r="E138" s="222" t="s">
        <v>5</v>
      </c>
      <c r="F138" s="223" t="s">
        <v>276</v>
      </c>
      <c r="H138" s="224">
        <v>278</v>
      </c>
      <c r="I138" s="225"/>
      <c r="L138" s="221"/>
      <c r="M138" s="226"/>
      <c r="N138" s="227"/>
      <c r="O138" s="227"/>
      <c r="P138" s="227"/>
      <c r="Q138" s="227"/>
      <c r="R138" s="227"/>
      <c r="S138" s="227"/>
      <c r="T138" s="228"/>
      <c r="AT138" s="222" t="s">
        <v>128</v>
      </c>
      <c r="AU138" s="222" t="s">
        <v>82</v>
      </c>
      <c r="AV138" s="12" t="s">
        <v>82</v>
      </c>
      <c r="AW138" s="12" t="s">
        <v>35</v>
      </c>
      <c r="AX138" s="12" t="s">
        <v>72</v>
      </c>
      <c r="AY138" s="222" t="s">
        <v>119</v>
      </c>
    </row>
    <row r="139" s="12" customFormat="1">
      <c r="B139" s="221"/>
      <c r="D139" s="214" t="s">
        <v>128</v>
      </c>
      <c r="E139" s="222" t="s">
        <v>5</v>
      </c>
      <c r="F139" s="223" t="s">
        <v>277</v>
      </c>
      <c r="H139" s="224">
        <v>956</v>
      </c>
      <c r="I139" s="225"/>
      <c r="L139" s="221"/>
      <c r="M139" s="226"/>
      <c r="N139" s="227"/>
      <c r="O139" s="227"/>
      <c r="P139" s="227"/>
      <c r="Q139" s="227"/>
      <c r="R139" s="227"/>
      <c r="S139" s="227"/>
      <c r="T139" s="228"/>
      <c r="AT139" s="222" t="s">
        <v>128</v>
      </c>
      <c r="AU139" s="222" t="s">
        <v>82</v>
      </c>
      <c r="AV139" s="12" t="s">
        <v>82</v>
      </c>
      <c r="AW139" s="12" t="s">
        <v>35</v>
      </c>
      <c r="AX139" s="12" t="s">
        <v>72</v>
      </c>
      <c r="AY139" s="222" t="s">
        <v>119</v>
      </c>
    </row>
    <row r="140" s="13" customFormat="1">
      <c r="B140" s="233"/>
      <c r="D140" s="214" t="s">
        <v>128</v>
      </c>
      <c r="E140" s="234" t="s">
        <v>5</v>
      </c>
      <c r="F140" s="235" t="s">
        <v>212</v>
      </c>
      <c r="H140" s="236">
        <v>1234</v>
      </c>
      <c r="I140" s="237"/>
      <c r="L140" s="233"/>
      <c r="M140" s="238"/>
      <c r="N140" s="239"/>
      <c r="O140" s="239"/>
      <c r="P140" s="239"/>
      <c r="Q140" s="239"/>
      <c r="R140" s="239"/>
      <c r="S140" s="239"/>
      <c r="T140" s="240"/>
      <c r="AT140" s="234" t="s">
        <v>128</v>
      </c>
      <c r="AU140" s="234" t="s">
        <v>82</v>
      </c>
      <c r="AV140" s="13" t="s">
        <v>147</v>
      </c>
      <c r="AW140" s="13" t="s">
        <v>35</v>
      </c>
      <c r="AX140" s="13" t="s">
        <v>80</v>
      </c>
      <c r="AY140" s="234" t="s">
        <v>119</v>
      </c>
    </row>
    <row r="141" s="1" customFormat="1" ht="25.5" customHeight="1">
      <c r="B141" s="200"/>
      <c r="C141" s="201" t="s">
        <v>278</v>
      </c>
      <c r="D141" s="201" t="s">
        <v>122</v>
      </c>
      <c r="E141" s="202" t="s">
        <v>279</v>
      </c>
      <c r="F141" s="203" t="s">
        <v>280</v>
      </c>
      <c r="G141" s="204" t="s">
        <v>190</v>
      </c>
      <c r="H141" s="205">
        <v>2</v>
      </c>
      <c r="I141" s="206"/>
      <c r="J141" s="207">
        <f>ROUND(I141*H141,2)</f>
        <v>0</v>
      </c>
      <c r="K141" s="203" t="s">
        <v>136</v>
      </c>
      <c r="L141" s="46"/>
      <c r="M141" s="208" t="s">
        <v>5</v>
      </c>
      <c r="N141" s="209" t="s">
        <v>43</v>
      </c>
      <c r="O141" s="47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AR141" s="24" t="s">
        <v>147</v>
      </c>
      <c r="AT141" s="24" t="s">
        <v>122</v>
      </c>
      <c r="AU141" s="24" t="s">
        <v>82</v>
      </c>
      <c r="AY141" s="24" t="s">
        <v>119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24" t="s">
        <v>80</v>
      </c>
      <c r="BK141" s="212">
        <f>ROUND(I141*H141,2)</f>
        <v>0</v>
      </c>
      <c r="BL141" s="24" t="s">
        <v>147</v>
      </c>
      <c r="BM141" s="24" t="s">
        <v>281</v>
      </c>
    </row>
    <row r="142" s="1" customFormat="1" ht="25.5" customHeight="1">
      <c r="B142" s="200"/>
      <c r="C142" s="201" t="s">
        <v>282</v>
      </c>
      <c r="D142" s="201" t="s">
        <v>122</v>
      </c>
      <c r="E142" s="202" t="s">
        <v>283</v>
      </c>
      <c r="F142" s="203" t="s">
        <v>284</v>
      </c>
      <c r="G142" s="204" t="s">
        <v>197</v>
      </c>
      <c r="H142" s="205">
        <v>2846.6999999999998</v>
      </c>
      <c r="I142" s="206"/>
      <c r="J142" s="207">
        <f>ROUND(I142*H142,2)</f>
        <v>0</v>
      </c>
      <c r="K142" s="203" t="s">
        <v>136</v>
      </c>
      <c r="L142" s="46"/>
      <c r="M142" s="208" t="s">
        <v>5</v>
      </c>
      <c r="N142" s="209" t="s">
        <v>43</v>
      </c>
      <c r="O142" s="47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AR142" s="24" t="s">
        <v>147</v>
      </c>
      <c r="AT142" s="24" t="s">
        <v>122</v>
      </c>
      <c r="AU142" s="24" t="s">
        <v>82</v>
      </c>
      <c r="AY142" s="24" t="s">
        <v>119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24" t="s">
        <v>80</v>
      </c>
      <c r="BK142" s="212">
        <f>ROUND(I142*H142,2)</f>
        <v>0</v>
      </c>
      <c r="BL142" s="24" t="s">
        <v>147</v>
      </c>
      <c r="BM142" s="24" t="s">
        <v>285</v>
      </c>
    </row>
    <row r="143" s="12" customFormat="1">
      <c r="B143" s="221"/>
      <c r="D143" s="214" t="s">
        <v>128</v>
      </c>
      <c r="E143" s="222" t="s">
        <v>5</v>
      </c>
      <c r="F143" s="223" t="s">
        <v>286</v>
      </c>
      <c r="H143" s="224">
        <v>2846.6999999999998</v>
      </c>
      <c r="I143" s="225"/>
      <c r="L143" s="221"/>
      <c r="M143" s="226"/>
      <c r="N143" s="227"/>
      <c r="O143" s="227"/>
      <c r="P143" s="227"/>
      <c r="Q143" s="227"/>
      <c r="R143" s="227"/>
      <c r="S143" s="227"/>
      <c r="T143" s="228"/>
      <c r="AT143" s="222" t="s">
        <v>128</v>
      </c>
      <c r="AU143" s="222" t="s">
        <v>82</v>
      </c>
      <c r="AV143" s="12" t="s">
        <v>82</v>
      </c>
      <c r="AW143" s="12" t="s">
        <v>35</v>
      </c>
      <c r="AX143" s="12" t="s">
        <v>80</v>
      </c>
      <c r="AY143" s="222" t="s">
        <v>119</v>
      </c>
    </row>
    <row r="144" s="1" customFormat="1" ht="16.5" customHeight="1">
      <c r="B144" s="200"/>
      <c r="C144" s="241" t="s">
        <v>287</v>
      </c>
      <c r="D144" s="241" t="s">
        <v>288</v>
      </c>
      <c r="E144" s="242" t="s">
        <v>289</v>
      </c>
      <c r="F144" s="243" t="s">
        <v>290</v>
      </c>
      <c r="G144" s="244" t="s">
        <v>274</v>
      </c>
      <c r="H144" s="245">
        <v>716.00999999999999</v>
      </c>
      <c r="I144" s="246"/>
      <c r="J144" s="247">
        <f>ROUND(I144*H144,2)</f>
        <v>0</v>
      </c>
      <c r="K144" s="243" t="s">
        <v>136</v>
      </c>
      <c r="L144" s="248"/>
      <c r="M144" s="249" t="s">
        <v>5</v>
      </c>
      <c r="N144" s="250" t="s">
        <v>43</v>
      </c>
      <c r="O144" s="47"/>
      <c r="P144" s="210">
        <f>O144*H144</f>
        <v>0</v>
      </c>
      <c r="Q144" s="210">
        <v>1</v>
      </c>
      <c r="R144" s="210">
        <f>Q144*H144</f>
        <v>716.00999999999999</v>
      </c>
      <c r="S144" s="210">
        <v>0</v>
      </c>
      <c r="T144" s="211">
        <f>S144*H144</f>
        <v>0</v>
      </c>
      <c r="AR144" s="24" t="s">
        <v>220</v>
      </c>
      <c r="AT144" s="24" t="s">
        <v>288</v>
      </c>
      <c r="AU144" s="24" t="s">
        <v>82</v>
      </c>
      <c r="AY144" s="24" t="s">
        <v>119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24" t="s">
        <v>80</v>
      </c>
      <c r="BK144" s="212">
        <f>ROUND(I144*H144,2)</f>
        <v>0</v>
      </c>
      <c r="BL144" s="24" t="s">
        <v>147</v>
      </c>
      <c r="BM144" s="24" t="s">
        <v>291</v>
      </c>
    </row>
    <row r="145" s="12" customFormat="1">
      <c r="B145" s="221"/>
      <c r="D145" s="214" t="s">
        <v>128</v>
      </c>
      <c r="E145" s="222" t="s">
        <v>5</v>
      </c>
      <c r="F145" s="223" t="s">
        <v>292</v>
      </c>
      <c r="H145" s="224">
        <v>854.00999999999999</v>
      </c>
      <c r="I145" s="225"/>
      <c r="L145" s="221"/>
      <c r="M145" s="226"/>
      <c r="N145" s="227"/>
      <c r="O145" s="227"/>
      <c r="P145" s="227"/>
      <c r="Q145" s="227"/>
      <c r="R145" s="227"/>
      <c r="S145" s="227"/>
      <c r="T145" s="228"/>
      <c r="AT145" s="222" t="s">
        <v>128</v>
      </c>
      <c r="AU145" s="222" t="s">
        <v>82</v>
      </c>
      <c r="AV145" s="12" t="s">
        <v>82</v>
      </c>
      <c r="AW145" s="12" t="s">
        <v>35</v>
      </c>
      <c r="AX145" s="12" t="s">
        <v>72</v>
      </c>
      <c r="AY145" s="222" t="s">
        <v>119</v>
      </c>
    </row>
    <row r="146" s="12" customFormat="1">
      <c r="B146" s="221"/>
      <c r="D146" s="214" t="s">
        <v>128</v>
      </c>
      <c r="E146" s="222" t="s">
        <v>5</v>
      </c>
      <c r="F146" s="223" t="s">
        <v>293</v>
      </c>
      <c r="H146" s="224">
        <v>-138</v>
      </c>
      <c r="I146" s="225"/>
      <c r="L146" s="221"/>
      <c r="M146" s="226"/>
      <c r="N146" s="227"/>
      <c r="O146" s="227"/>
      <c r="P146" s="227"/>
      <c r="Q146" s="227"/>
      <c r="R146" s="227"/>
      <c r="S146" s="227"/>
      <c r="T146" s="228"/>
      <c r="AT146" s="222" t="s">
        <v>128</v>
      </c>
      <c r="AU146" s="222" t="s">
        <v>82</v>
      </c>
      <c r="AV146" s="12" t="s">
        <v>82</v>
      </c>
      <c r="AW146" s="12" t="s">
        <v>35</v>
      </c>
      <c r="AX146" s="12" t="s">
        <v>72</v>
      </c>
      <c r="AY146" s="222" t="s">
        <v>119</v>
      </c>
    </row>
    <row r="147" s="13" customFormat="1">
      <c r="B147" s="233"/>
      <c r="D147" s="214" t="s">
        <v>128</v>
      </c>
      <c r="E147" s="234" t="s">
        <v>5</v>
      </c>
      <c r="F147" s="235" t="s">
        <v>212</v>
      </c>
      <c r="H147" s="236">
        <v>716.00999999999999</v>
      </c>
      <c r="I147" s="237"/>
      <c r="L147" s="233"/>
      <c r="M147" s="238"/>
      <c r="N147" s="239"/>
      <c r="O147" s="239"/>
      <c r="P147" s="239"/>
      <c r="Q147" s="239"/>
      <c r="R147" s="239"/>
      <c r="S147" s="239"/>
      <c r="T147" s="240"/>
      <c r="AT147" s="234" t="s">
        <v>128</v>
      </c>
      <c r="AU147" s="234" t="s">
        <v>82</v>
      </c>
      <c r="AV147" s="13" t="s">
        <v>147</v>
      </c>
      <c r="AW147" s="13" t="s">
        <v>35</v>
      </c>
      <c r="AX147" s="13" t="s">
        <v>80</v>
      </c>
      <c r="AY147" s="234" t="s">
        <v>119</v>
      </c>
    </row>
    <row r="148" s="1" customFormat="1" ht="16.5" customHeight="1">
      <c r="B148" s="200"/>
      <c r="C148" s="201" t="s">
        <v>10</v>
      </c>
      <c r="D148" s="201" t="s">
        <v>122</v>
      </c>
      <c r="E148" s="202" t="s">
        <v>294</v>
      </c>
      <c r="F148" s="203" t="s">
        <v>295</v>
      </c>
      <c r="G148" s="204" t="s">
        <v>197</v>
      </c>
      <c r="H148" s="205">
        <v>2846.6999999999998</v>
      </c>
      <c r="I148" s="206"/>
      <c r="J148" s="207">
        <f>ROUND(I148*H148,2)</f>
        <v>0</v>
      </c>
      <c r="K148" s="203" t="s">
        <v>136</v>
      </c>
      <c r="L148" s="46"/>
      <c r="M148" s="208" t="s">
        <v>5</v>
      </c>
      <c r="N148" s="209" t="s">
        <v>43</v>
      </c>
      <c r="O148" s="47"/>
      <c r="P148" s="210">
        <f>O148*H148</f>
        <v>0</v>
      </c>
      <c r="Q148" s="210">
        <v>0.0012700000000000001</v>
      </c>
      <c r="R148" s="210">
        <f>Q148*H148</f>
        <v>3.6153089999999999</v>
      </c>
      <c r="S148" s="210">
        <v>0</v>
      </c>
      <c r="T148" s="211">
        <f>S148*H148</f>
        <v>0</v>
      </c>
      <c r="AR148" s="24" t="s">
        <v>147</v>
      </c>
      <c r="AT148" s="24" t="s">
        <v>122</v>
      </c>
      <c r="AU148" s="24" t="s">
        <v>82</v>
      </c>
      <c r="AY148" s="24" t="s">
        <v>119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24" t="s">
        <v>80</v>
      </c>
      <c r="BK148" s="212">
        <f>ROUND(I148*H148,2)</f>
        <v>0</v>
      </c>
      <c r="BL148" s="24" t="s">
        <v>147</v>
      </c>
      <c r="BM148" s="24" t="s">
        <v>296</v>
      </c>
    </row>
    <row r="149" s="12" customFormat="1">
      <c r="B149" s="221"/>
      <c r="D149" s="214" t="s">
        <v>128</v>
      </c>
      <c r="E149" s="222" t="s">
        <v>5</v>
      </c>
      <c r="F149" s="223" t="s">
        <v>297</v>
      </c>
      <c r="H149" s="224">
        <v>2846.6999999999998</v>
      </c>
      <c r="I149" s="225"/>
      <c r="L149" s="221"/>
      <c r="M149" s="226"/>
      <c r="N149" s="227"/>
      <c r="O149" s="227"/>
      <c r="P149" s="227"/>
      <c r="Q149" s="227"/>
      <c r="R149" s="227"/>
      <c r="S149" s="227"/>
      <c r="T149" s="228"/>
      <c r="AT149" s="222" t="s">
        <v>128</v>
      </c>
      <c r="AU149" s="222" t="s">
        <v>82</v>
      </c>
      <c r="AV149" s="12" t="s">
        <v>82</v>
      </c>
      <c r="AW149" s="12" t="s">
        <v>35</v>
      </c>
      <c r="AX149" s="12" t="s">
        <v>80</v>
      </c>
      <c r="AY149" s="222" t="s">
        <v>119</v>
      </c>
    </row>
    <row r="150" s="1" customFormat="1" ht="16.5" customHeight="1">
      <c r="B150" s="200"/>
      <c r="C150" s="241" t="s">
        <v>298</v>
      </c>
      <c r="D150" s="241" t="s">
        <v>288</v>
      </c>
      <c r="E150" s="242" t="s">
        <v>299</v>
      </c>
      <c r="F150" s="243" t="s">
        <v>300</v>
      </c>
      <c r="G150" s="244" t="s">
        <v>301</v>
      </c>
      <c r="H150" s="245">
        <v>71.168000000000006</v>
      </c>
      <c r="I150" s="246"/>
      <c r="J150" s="247">
        <f>ROUND(I150*H150,2)</f>
        <v>0</v>
      </c>
      <c r="K150" s="243" t="s">
        <v>136</v>
      </c>
      <c r="L150" s="248"/>
      <c r="M150" s="249" t="s">
        <v>5</v>
      </c>
      <c r="N150" s="250" t="s">
        <v>43</v>
      </c>
      <c r="O150" s="47"/>
      <c r="P150" s="210">
        <f>O150*H150</f>
        <v>0</v>
      </c>
      <c r="Q150" s="210">
        <v>0.001</v>
      </c>
      <c r="R150" s="210">
        <f>Q150*H150</f>
        <v>0.071168000000000009</v>
      </c>
      <c r="S150" s="210">
        <v>0</v>
      </c>
      <c r="T150" s="211">
        <f>S150*H150</f>
        <v>0</v>
      </c>
      <c r="AR150" s="24" t="s">
        <v>220</v>
      </c>
      <c r="AT150" s="24" t="s">
        <v>288</v>
      </c>
      <c r="AU150" s="24" t="s">
        <v>82</v>
      </c>
      <c r="AY150" s="24" t="s">
        <v>119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24" t="s">
        <v>80</v>
      </c>
      <c r="BK150" s="212">
        <f>ROUND(I150*H150,2)</f>
        <v>0</v>
      </c>
      <c r="BL150" s="24" t="s">
        <v>147</v>
      </c>
      <c r="BM150" s="24" t="s">
        <v>302</v>
      </c>
    </row>
    <row r="151" s="12" customFormat="1">
      <c r="B151" s="221"/>
      <c r="D151" s="214" t="s">
        <v>128</v>
      </c>
      <c r="E151" s="222" t="s">
        <v>5</v>
      </c>
      <c r="F151" s="223" t="s">
        <v>303</v>
      </c>
      <c r="H151" s="224">
        <v>2846.6999999999998</v>
      </c>
      <c r="I151" s="225"/>
      <c r="L151" s="221"/>
      <c r="M151" s="226"/>
      <c r="N151" s="227"/>
      <c r="O151" s="227"/>
      <c r="P151" s="227"/>
      <c r="Q151" s="227"/>
      <c r="R151" s="227"/>
      <c r="S151" s="227"/>
      <c r="T151" s="228"/>
      <c r="AT151" s="222" t="s">
        <v>128</v>
      </c>
      <c r="AU151" s="222" t="s">
        <v>82</v>
      </c>
      <c r="AV151" s="12" t="s">
        <v>82</v>
      </c>
      <c r="AW151" s="12" t="s">
        <v>35</v>
      </c>
      <c r="AX151" s="12" t="s">
        <v>80</v>
      </c>
      <c r="AY151" s="222" t="s">
        <v>119</v>
      </c>
    </row>
    <row r="152" s="12" customFormat="1">
      <c r="B152" s="221"/>
      <c r="D152" s="214" t="s">
        <v>128</v>
      </c>
      <c r="F152" s="223" t="s">
        <v>304</v>
      </c>
      <c r="H152" s="224">
        <v>71.168000000000006</v>
      </c>
      <c r="I152" s="225"/>
      <c r="L152" s="221"/>
      <c r="M152" s="226"/>
      <c r="N152" s="227"/>
      <c r="O152" s="227"/>
      <c r="P152" s="227"/>
      <c r="Q152" s="227"/>
      <c r="R152" s="227"/>
      <c r="S152" s="227"/>
      <c r="T152" s="228"/>
      <c r="AT152" s="222" t="s">
        <v>128</v>
      </c>
      <c r="AU152" s="222" t="s">
        <v>82</v>
      </c>
      <c r="AV152" s="12" t="s">
        <v>82</v>
      </c>
      <c r="AW152" s="12" t="s">
        <v>6</v>
      </c>
      <c r="AX152" s="12" t="s">
        <v>80</v>
      </c>
      <c r="AY152" s="222" t="s">
        <v>119</v>
      </c>
    </row>
    <row r="153" s="1" customFormat="1" ht="38.25" customHeight="1">
      <c r="B153" s="200"/>
      <c r="C153" s="201" t="s">
        <v>305</v>
      </c>
      <c r="D153" s="201" t="s">
        <v>122</v>
      </c>
      <c r="E153" s="202" t="s">
        <v>306</v>
      </c>
      <c r="F153" s="203" t="s">
        <v>307</v>
      </c>
      <c r="G153" s="204" t="s">
        <v>197</v>
      </c>
      <c r="H153" s="205">
        <v>2846.6999999999998</v>
      </c>
      <c r="I153" s="206"/>
      <c r="J153" s="207">
        <f>ROUND(I153*H153,2)</f>
        <v>0</v>
      </c>
      <c r="K153" s="203" t="s">
        <v>136</v>
      </c>
      <c r="L153" s="46"/>
      <c r="M153" s="208" t="s">
        <v>5</v>
      </c>
      <c r="N153" s="209" t="s">
        <v>43</v>
      </c>
      <c r="O153" s="47"/>
      <c r="P153" s="210">
        <f>O153*H153</f>
        <v>0</v>
      </c>
      <c r="Q153" s="210">
        <v>0</v>
      </c>
      <c r="R153" s="210">
        <f>Q153*H153</f>
        <v>0</v>
      </c>
      <c r="S153" s="210">
        <v>0</v>
      </c>
      <c r="T153" s="211">
        <f>S153*H153</f>
        <v>0</v>
      </c>
      <c r="AR153" s="24" t="s">
        <v>147</v>
      </c>
      <c r="AT153" s="24" t="s">
        <v>122</v>
      </c>
      <c r="AU153" s="24" t="s">
        <v>82</v>
      </c>
      <c r="AY153" s="24" t="s">
        <v>119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24" t="s">
        <v>80</v>
      </c>
      <c r="BK153" s="212">
        <f>ROUND(I153*H153,2)</f>
        <v>0</v>
      </c>
      <c r="BL153" s="24" t="s">
        <v>147</v>
      </c>
      <c r="BM153" s="24" t="s">
        <v>308</v>
      </c>
    </row>
    <row r="154" s="12" customFormat="1">
      <c r="B154" s="221"/>
      <c r="D154" s="214" t="s">
        <v>128</v>
      </c>
      <c r="E154" s="222" t="s">
        <v>5</v>
      </c>
      <c r="F154" s="223" t="s">
        <v>303</v>
      </c>
      <c r="H154" s="224">
        <v>2846.6999999999998</v>
      </c>
      <c r="I154" s="225"/>
      <c r="L154" s="221"/>
      <c r="M154" s="226"/>
      <c r="N154" s="227"/>
      <c r="O154" s="227"/>
      <c r="P154" s="227"/>
      <c r="Q154" s="227"/>
      <c r="R154" s="227"/>
      <c r="S154" s="227"/>
      <c r="T154" s="228"/>
      <c r="AT154" s="222" t="s">
        <v>128</v>
      </c>
      <c r="AU154" s="222" t="s">
        <v>82</v>
      </c>
      <c r="AV154" s="12" t="s">
        <v>82</v>
      </c>
      <c r="AW154" s="12" t="s">
        <v>35</v>
      </c>
      <c r="AX154" s="12" t="s">
        <v>80</v>
      </c>
      <c r="AY154" s="222" t="s">
        <v>119</v>
      </c>
    </row>
    <row r="155" s="1" customFormat="1" ht="16.5" customHeight="1">
      <c r="B155" s="200"/>
      <c r="C155" s="201" t="s">
        <v>309</v>
      </c>
      <c r="D155" s="201" t="s">
        <v>122</v>
      </c>
      <c r="E155" s="202" t="s">
        <v>310</v>
      </c>
      <c r="F155" s="203" t="s">
        <v>311</v>
      </c>
      <c r="G155" s="204" t="s">
        <v>197</v>
      </c>
      <c r="H155" s="205">
        <v>8540.1000000000004</v>
      </c>
      <c r="I155" s="206"/>
      <c r="J155" s="207">
        <f>ROUND(I155*H155,2)</f>
        <v>0</v>
      </c>
      <c r="K155" s="203" t="s">
        <v>136</v>
      </c>
      <c r="L155" s="46"/>
      <c r="M155" s="208" t="s">
        <v>5</v>
      </c>
      <c r="N155" s="209" t="s">
        <v>43</v>
      </c>
      <c r="O155" s="47"/>
      <c r="P155" s="210">
        <f>O155*H155</f>
        <v>0</v>
      </c>
      <c r="Q155" s="210">
        <v>0</v>
      </c>
      <c r="R155" s="210">
        <f>Q155*H155</f>
        <v>0</v>
      </c>
      <c r="S155" s="210">
        <v>0</v>
      </c>
      <c r="T155" s="211">
        <f>S155*H155</f>
        <v>0</v>
      </c>
      <c r="AR155" s="24" t="s">
        <v>147</v>
      </c>
      <c r="AT155" s="24" t="s">
        <v>122</v>
      </c>
      <c r="AU155" s="24" t="s">
        <v>82</v>
      </c>
      <c r="AY155" s="24" t="s">
        <v>119</v>
      </c>
      <c r="BE155" s="212">
        <f>IF(N155="základní",J155,0)</f>
        <v>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24" t="s">
        <v>80</v>
      </c>
      <c r="BK155" s="212">
        <f>ROUND(I155*H155,2)</f>
        <v>0</v>
      </c>
      <c r="BL155" s="24" t="s">
        <v>147</v>
      </c>
      <c r="BM155" s="24" t="s">
        <v>312</v>
      </c>
    </row>
    <row r="156" s="12" customFormat="1">
      <c r="B156" s="221"/>
      <c r="D156" s="214" t="s">
        <v>128</v>
      </c>
      <c r="E156" s="222" t="s">
        <v>5</v>
      </c>
      <c r="F156" s="223" t="s">
        <v>313</v>
      </c>
      <c r="H156" s="224">
        <v>8540.1000000000004</v>
      </c>
      <c r="I156" s="225"/>
      <c r="L156" s="221"/>
      <c r="M156" s="226"/>
      <c r="N156" s="227"/>
      <c r="O156" s="227"/>
      <c r="P156" s="227"/>
      <c r="Q156" s="227"/>
      <c r="R156" s="227"/>
      <c r="S156" s="227"/>
      <c r="T156" s="228"/>
      <c r="AT156" s="222" t="s">
        <v>128</v>
      </c>
      <c r="AU156" s="222" t="s">
        <v>82</v>
      </c>
      <c r="AV156" s="12" t="s">
        <v>82</v>
      </c>
      <c r="AW156" s="12" t="s">
        <v>35</v>
      </c>
      <c r="AX156" s="12" t="s">
        <v>80</v>
      </c>
      <c r="AY156" s="222" t="s">
        <v>119</v>
      </c>
    </row>
    <row r="157" s="1" customFormat="1" ht="16.5" customHeight="1">
      <c r="B157" s="200"/>
      <c r="C157" s="201" t="s">
        <v>314</v>
      </c>
      <c r="D157" s="201" t="s">
        <v>122</v>
      </c>
      <c r="E157" s="202" t="s">
        <v>315</v>
      </c>
      <c r="F157" s="203" t="s">
        <v>316</v>
      </c>
      <c r="G157" s="204" t="s">
        <v>185</v>
      </c>
      <c r="H157" s="205">
        <v>42.701000000000001</v>
      </c>
      <c r="I157" s="206"/>
      <c r="J157" s="207">
        <f>ROUND(I157*H157,2)</f>
        <v>0</v>
      </c>
      <c r="K157" s="203" t="s">
        <v>136</v>
      </c>
      <c r="L157" s="46"/>
      <c r="M157" s="208" t="s">
        <v>5</v>
      </c>
      <c r="N157" s="209" t="s">
        <v>43</v>
      </c>
      <c r="O157" s="47"/>
      <c r="P157" s="210">
        <f>O157*H157</f>
        <v>0</v>
      </c>
      <c r="Q157" s="210">
        <v>0</v>
      </c>
      <c r="R157" s="210">
        <f>Q157*H157</f>
        <v>0</v>
      </c>
      <c r="S157" s="210">
        <v>0</v>
      </c>
      <c r="T157" s="211">
        <f>S157*H157</f>
        <v>0</v>
      </c>
      <c r="AR157" s="24" t="s">
        <v>147</v>
      </c>
      <c r="AT157" s="24" t="s">
        <v>122</v>
      </c>
      <c r="AU157" s="24" t="s">
        <v>82</v>
      </c>
      <c r="AY157" s="24" t="s">
        <v>119</v>
      </c>
      <c r="BE157" s="212">
        <f>IF(N157="základní",J157,0)</f>
        <v>0</v>
      </c>
      <c r="BF157" s="212">
        <f>IF(N157="snížená",J157,0)</f>
        <v>0</v>
      </c>
      <c r="BG157" s="212">
        <f>IF(N157="zákl. přenesená",J157,0)</f>
        <v>0</v>
      </c>
      <c r="BH157" s="212">
        <f>IF(N157="sníž. přenesená",J157,0)</f>
        <v>0</v>
      </c>
      <c r="BI157" s="212">
        <f>IF(N157="nulová",J157,0)</f>
        <v>0</v>
      </c>
      <c r="BJ157" s="24" t="s">
        <v>80</v>
      </c>
      <c r="BK157" s="212">
        <f>ROUND(I157*H157,2)</f>
        <v>0</v>
      </c>
      <c r="BL157" s="24" t="s">
        <v>147</v>
      </c>
      <c r="BM157" s="24" t="s">
        <v>317</v>
      </c>
    </row>
    <row r="158" s="12" customFormat="1">
      <c r="B158" s="221"/>
      <c r="D158" s="214" t="s">
        <v>128</v>
      </c>
      <c r="E158" s="222" t="s">
        <v>5</v>
      </c>
      <c r="F158" s="223" t="s">
        <v>318</v>
      </c>
      <c r="H158" s="224">
        <v>42.701000000000001</v>
      </c>
      <c r="I158" s="225"/>
      <c r="L158" s="221"/>
      <c r="M158" s="226"/>
      <c r="N158" s="227"/>
      <c r="O158" s="227"/>
      <c r="P158" s="227"/>
      <c r="Q158" s="227"/>
      <c r="R158" s="227"/>
      <c r="S158" s="227"/>
      <c r="T158" s="228"/>
      <c r="AT158" s="222" t="s">
        <v>128</v>
      </c>
      <c r="AU158" s="222" t="s">
        <v>82</v>
      </c>
      <c r="AV158" s="12" t="s">
        <v>82</v>
      </c>
      <c r="AW158" s="12" t="s">
        <v>35</v>
      </c>
      <c r="AX158" s="12" t="s">
        <v>80</v>
      </c>
      <c r="AY158" s="222" t="s">
        <v>119</v>
      </c>
    </row>
    <row r="159" s="1" customFormat="1" ht="16.5" customHeight="1">
      <c r="B159" s="200"/>
      <c r="C159" s="201" t="s">
        <v>319</v>
      </c>
      <c r="D159" s="201" t="s">
        <v>122</v>
      </c>
      <c r="E159" s="202" t="s">
        <v>320</v>
      </c>
      <c r="F159" s="203" t="s">
        <v>321</v>
      </c>
      <c r="G159" s="204" t="s">
        <v>185</v>
      </c>
      <c r="H159" s="205">
        <v>42.701000000000001</v>
      </c>
      <c r="I159" s="206"/>
      <c r="J159" s="207">
        <f>ROUND(I159*H159,2)</f>
        <v>0</v>
      </c>
      <c r="K159" s="203" t="s">
        <v>136</v>
      </c>
      <c r="L159" s="46"/>
      <c r="M159" s="208" t="s">
        <v>5</v>
      </c>
      <c r="N159" s="209" t="s">
        <v>43</v>
      </c>
      <c r="O159" s="47"/>
      <c r="P159" s="210">
        <f>O159*H159</f>
        <v>0</v>
      </c>
      <c r="Q159" s="210">
        <v>0</v>
      </c>
      <c r="R159" s="210">
        <f>Q159*H159</f>
        <v>0</v>
      </c>
      <c r="S159" s="210">
        <v>0</v>
      </c>
      <c r="T159" s="211">
        <f>S159*H159</f>
        <v>0</v>
      </c>
      <c r="AR159" s="24" t="s">
        <v>147</v>
      </c>
      <c r="AT159" s="24" t="s">
        <v>122</v>
      </c>
      <c r="AU159" s="24" t="s">
        <v>82</v>
      </c>
      <c r="AY159" s="24" t="s">
        <v>119</v>
      </c>
      <c r="BE159" s="212">
        <f>IF(N159="základní",J159,0)</f>
        <v>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24" t="s">
        <v>80</v>
      </c>
      <c r="BK159" s="212">
        <f>ROUND(I159*H159,2)</f>
        <v>0</v>
      </c>
      <c r="BL159" s="24" t="s">
        <v>147</v>
      </c>
      <c r="BM159" s="24" t="s">
        <v>322</v>
      </c>
    </row>
    <row r="160" s="1" customFormat="1" ht="16.5" customHeight="1">
      <c r="B160" s="200"/>
      <c r="C160" s="201" t="s">
        <v>323</v>
      </c>
      <c r="D160" s="201" t="s">
        <v>122</v>
      </c>
      <c r="E160" s="202" t="s">
        <v>324</v>
      </c>
      <c r="F160" s="203" t="s">
        <v>325</v>
      </c>
      <c r="G160" s="204" t="s">
        <v>274</v>
      </c>
      <c r="H160" s="205">
        <v>36.436</v>
      </c>
      <c r="I160" s="206"/>
      <c r="J160" s="207">
        <f>ROUND(I160*H160,2)</f>
        <v>0</v>
      </c>
      <c r="K160" s="203" t="s">
        <v>5</v>
      </c>
      <c r="L160" s="46"/>
      <c r="M160" s="208" t="s">
        <v>5</v>
      </c>
      <c r="N160" s="209" t="s">
        <v>43</v>
      </c>
      <c r="O160" s="47"/>
      <c r="P160" s="210">
        <f>O160*H160</f>
        <v>0</v>
      </c>
      <c r="Q160" s="210">
        <v>0</v>
      </c>
      <c r="R160" s="210">
        <f>Q160*H160</f>
        <v>0</v>
      </c>
      <c r="S160" s="210">
        <v>0</v>
      </c>
      <c r="T160" s="211">
        <f>S160*H160</f>
        <v>0</v>
      </c>
      <c r="AR160" s="24" t="s">
        <v>147</v>
      </c>
      <c r="AT160" s="24" t="s">
        <v>122</v>
      </c>
      <c r="AU160" s="24" t="s">
        <v>82</v>
      </c>
      <c r="AY160" s="24" t="s">
        <v>119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24" t="s">
        <v>80</v>
      </c>
      <c r="BK160" s="212">
        <f>ROUND(I160*H160,2)</f>
        <v>0</v>
      </c>
      <c r="BL160" s="24" t="s">
        <v>147</v>
      </c>
      <c r="BM160" s="24" t="s">
        <v>326</v>
      </c>
    </row>
    <row r="161" s="12" customFormat="1">
      <c r="B161" s="221"/>
      <c r="D161" s="214" t="s">
        <v>128</v>
      </c>
      <c r="E161" s="222" t="s">
        <v>5</v>
      </c>
      <c r="F161" s="223" t="s">
        <v>327</v>
      </c>
      <c r="H161" s="224">
        <v>36.436</v>
      </c>
      <c r="I161" s="225"/>
      <c r="L161" s="221"/>
      <c r="M161" s="226"/>
      <c r="N161" s="227"/>
      <c r="O161" s="227"/>
      <c r="P161" s="227"/>
      <c r="Q161" s="227"/>
      <c r="R161" s="227"/>
      <c r="S161" s="227"/>
      <c r="T161" s="228"/>
      <c r="AT161" s="222" t="s">
        <v>128</v>
      </c>
      <c r="AU161" s="222" t="s">
        <v>82</v>
      </c>
      <c r="AV161" s="12" t="s">
        <v>82</v>
      </c>
      <c r="AW161" s="12" t="s">
        <v>35</v>
      </c>
      <c r="AX161" s="12" t="s">
        <v>80</v>
      </c>
      <c r="AY161" s="222" t="s">
        <v>119</v>
      </c>
    </row>
    <row r="162" s="10" customFormat="1" ht="22.32" customHeight="1">
      <c r="B162" s="187"/>
      <c r="D162" s="188" t="s">
        <v>71</v>
      </c>
      <c r="E162" s="198" t="s">
        <v>147</v>
      </c>
      <c r="F162" s="198" t="s">
        <v>328</v>
      </c>
      <c r="I162" s="190"/>
      <c r="J162" s="199">
        <f>BK162</f>
        <v>0</v>
      </c>
      <c r="L162" s="187"/>
      <c r="M162" s="192"/>
      <c r="N162" s="193"/>
      <c r="O162" s="193"/>
      <c r="P162" s="194">
        <f>SUM(P163:P191)</f>
        <v>0</v>
      </c>
      <c r="Q162" s="193"/>
      <c r="R162" s="194">
        <f>SUM(R163:R191)</f>
        <v>30.746950970000004</v>
      </c>
      <c r="S162" s="193"/>
      <c r="T162" s="195">
        <f>SUM(T163:T191)</f>
        <v>0</v>
      </c>
      <c r="AR162" s="188" t="s">
        <v>80</v>
      </c>
      <c r="AT162" s="196" t="s">
        <v>71</v>
      </c>
      <c r="AU162" s="196" t="s">
        <v>82</v>
      </c>
      <c r="AY162" s="188" t="s">
        <v>119</v>
      </c>
      <c r="BK162" s="197">
        <f>SUM(BK163:BK191)</f>
        <v>0</v>
      </c>
    </row>
    <row r="163" s="1" customFormat="1" ht="25.5" customHeight="1">
      <c r="B163" s="200"/>
      <c r="C163" s="201" t="s">
        <v>329</v>
      </c>
      <c r="D163" s="201" t="s">
        <v>122</v>
      </c>
      <c r="E163" s="202" t="s">
        <v>330</v>
      </c>
      <c r="F163" s="203" t="s">
        <v>331</v>
      </c>
      <c r="G163" s="204" t="s">
        <v>185</v>
      </c>
      <c r="H163" s="205">
        <v>10.779</v>
      </c>
      <c r="I163" s="206"/>
      <c r="J163" s="207">
        <f>ROUND(I163*H163,2)</f>
        <v>0</v>
      </c>
      <c r="K163" s="203" t="s">
        <v>136</v>
      </c>
      <c r="L163" s="46"/>
      <c r="M163" s="208" t="s">
        <v>5</v>
      </c>
      <c r="N163" s="209" t="s">
        <v>43</v>
      </c>
      <c r="O163" s="47"/>
      <c r="P163" s="210">
        <f>O163*H163</f>
        <v>0</v>
      </c>
      <c r="Q163" s="210">
        <v>2.4533700000000001</v>
      </c>
      <c r="R163" s="210">
        <f>Q163*H163</f>
        <v>26.444875230000001</v>
      </c>
      <c r="S163" s="210">
        <v>0</v>
      </c>
      <c r="T163" s="211">
        <f>S163*H163</f>
        <v>0</v>
      </c>
      <c r="AR163" s="24" t="s">
        <v>147</v>
      </c>
      <c r="AT163" s="24" t="s">
        <v>122</v>
      </c>
      <c r="AU163" s="24" t="s">
        <v>142</v>
      </c>
      <c r="AY163" s="24" t="s">
        <v>119</v>
      </c>
      <c r="BE163" s="212">
        <f>IF(N163="základní",J163,0)</f>
        <v>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24" t="s">
        <v>80</v>
      </c>
      <c r="BK163" s="212">
        <f>ROUND(I163*H163,2)</f>
        <v>0</v>
      </c>
      <c r="BL163" s="24" t="s">
        <v>147</v>
      </c>
      <c r="BM163" s="24" t="s">
        <v>332</v>
      </c>
    </row>
    <row r="164" s="12" customFormat="1">
      <c r="B164" s="221"/>
      <c r="D164" s="214" t="s">
        <v>128</v>
      </c>
      <c r="E164" s="222" t="s">
        <v>5</v>
      </c>
      <c r="F164" s="223" t="s">
        <v>333</v>
      </c>
      <c r="H164" s="224">
        <v>0.98399999999999999</v>
      </c>
      <c r="I164" s="225"/>
      <c r="L164" s="221"/>
      <c r="M164" s="226"/>
      <c r="N164" s="227"/>
      <c r="O164" s="227"/>
      <c r="P164" s="227"/>
      <c r="Q164" s="227"/>
      <c r="R164" s="227"/>
      <c r="S164" s="227"/>
      <c r="T164" s="228"/>
      <c r="AT164" s="222" t="s">
        <v>128</v>
      </c>
      <c r="AU164" s="222" t="s">
        <v>142</v>
      </c>
      <c r="AV164" s="12" t="s">
        <v>82</v>
      </c>
      <c r="AW164" s="12" t="s">
        <v>35</v>
      </c>
      <c r="AX164" s="12" t="s">
        <v>72</v>
      </c>
      <c r="AY164" s="222" t="s">
        <v>119</v>
      </c>
    </row>
    <row r="165" s="12" customFormat="1">
      <c r="B165" s="221"/>
      <c r="D165" s="214" t="s">
        <v>128</v>
      </c>
      <c r="E165" s="222" t="s">
        <v>5</v>
      </c>
      <c r="F165" s="223" t="s">
        <v>211</v>
      </c>
      <c r="H165" s="224">
        <v>0.29999999999999999</v>
      </c>
      <c r="I165" s="225"/>
      <c r="L165" s="221"/>
      <c r="M165" s="226"/>
      <c r="N165" s="227"/>
      <c r="O165" s="227"/>
      <c r="P165" s="227"/>
      <c r="Q165" s="227"/>
      <c r="R165" s="227"/>
      <c r="S165" s="227"/>
      <c r="T165" s="228"/>
      <c r="AT165" s="222" t="s">
        <v>128</v>
      </c>
      <c r="AU165" s="222" t="s">
        <v>142</v>
      </c>
      <c r="AV165" s="12" t="s">
        <v>82</v>
      </c>
      <c r="AW165" s="12" t="s">
        <v>35</v>
      </c>
      <c r="AX165" s="12" t="s">
        <v>72</v>
      </c>
      <c r="AY165" s="222" t="s">
        <v>119</v>
      </c>
    </row>
    <row r="166" s="12" customFormat="1">
      <c r="B166" s="221"/>
      <c r="D166" s="214" t="s">
        <v>128</v>
      </c>
      <c r="E166" s="222" t="s">
        <v>5</v>
      </c>
      <c r="F166" s="223" t="s">
        <v>334</v>
      </c>
      <c r="H166" s="224">
        <v>8.5</v>
      </c>
      <c r="I166" s="225"/>
      <c r="L166" s="221"/>
      <c r="M166" s="226"/>
      <c r="N166" s="227"/>
      <c r="O166" s="227"/>
      <c r="P166" s="227"/>
      <c r="Q166" s="227"/>
      <c r="R166" s="227"/>
      <c r="S166" s="227"/>
      <c r="T166" s="228"/>
      <c r="AT166" s="222" t="s">
        <v>128</v>
      </c>
      <c r="AU166" s="222" t="s">
        <v>142</v>
      </c>
      <c r="AV166" s="12" t="s">
        <v>82</v>
      </c>
      <c r="AW166" s="12" t="s">
        <v>35</v>
      </c>
      <c r="AX166" s="12" t="s">
        <v>72</v>
      </c>
      <c r="AY166" s="222" t="s">
        <v>119</v>
      </c>
    </row>
    <row r="167" s="12" customFormat="1">
      <c r="B167" s="221"/>
      <c r="D167" s="214" t="s">
        <v>128</v>
      </c>
      <c r="E167" s="222" t="s">
        <v>5</v>
      </c>
      <c r="F167" s="223" t="s">
        <v>335</v>
      </c>
      <c r="H167" s="224">
        <v>0.32000000000000001</v>
      </c>
      <c r="I167" s="225"/>
      <c r="L167" s="221"/>
      <c r="M167" s="226"/>
      <c r="N167" s="227"/>
      <c r="O167" s="227"/>
      <c r="P167" s="227"/>
      <c r="Q167" s="227"/>
      <c r="R167" s="227"/>
      <c r="S167" s="227"/>
      <c r="T167" s="228"/>
      <c r="AT167" s="222" t="s">
        <v>128</v>
      </c>
      <c r="AU167" s="222" t="s">
        <v>142</v>
      </c>
      <c r="AV167" s="12" t="s">
        <v>82</v>
      </c>
      <c r="AW167" s="12" t="s">
        <v>35</v>
      </c>
      <c r="AX167" s="12" t="s">
        <v>72</v>
      </c>
      <c r="AY167" s="222" t="s">
        <v>119</v>
      </c>
    </row>
    <row r="168" s="12" customFormat="1">
      <c r="B168" s="221"/>
      <c r="D168" s="214" t="s">
        <v>128</v>
      </c>
      <c r="E168" s="222" t="s">
        <v>5</v>
      </c>
      <c r="F168" s="223" t="s">
        <v>336</v>
      </c>
      <c r="H168" s="224">
        <v>0.67500000000000004</v>
      </c>
      <c r="I168" s="225"/>
      <c r="L168" s="221"/>
      <c r="M168" s="226"/>
      <c r="N168" s="227"/>
      <c r="O168" s="227"/>
      <c r="P168" s="227"/>
      <c r="Q168" s="227"/>
      <c r="R168" s="227"/>
      <c r="S168" s="227"/>
      <c r="T168" s="228"/>
      <c r="AT168" s="222" t="s">
        <v>128</v>
      </c>
      <c r="AU168" s="222" t="s">
        <v>142</v>
      </c>
      <c r="AV168" s="12" t="s">
        <v>82</v>
      </c>
      <c r="AW168" s="12" t="s">
        <v>35</v>
      </c>
      <c r="AX168" s="12" t="s">
        <v>72</v>
      </c>
      <c r="AY168" s="222" t="s">
        <v>119</v>
      </c>
    </row>
    <row r="169" s="13" customFormat="1">
      <c r="B169" s="233"/>
      <c r="D169" s="214" t="s">
        <v>128</v>
      </c>
      <c r="E169" s="234" t="s">
        <v>5</v>
      </c>
      <c r="F169" s="235" t="s">
        <v>212</v>
      </c>
      <c r="H169" s="236">
        <v>10.779</v>
      </c>
      <c r="I169" s="237"/>
      <c r="L169" s="233"/>
      <c r="M169" s="238"/>
      <c r="N169" s="239"/>
      <c r="O169" s="239"/>
      <c r="P169" s="239"/>
      <c r="Q169" s="239"/>
      <c r="R169" s="239"/>
      <c r="S169" s="239"/>
      <c r="T169" s="240"/>
      <c r="AT169" s="234" t="s">
        <v>128</v>
      </c>
      <c r="AU169" s="234" t="s">
        <v>142</v>
      </c>
      <c r="AV169" s="13" t="s">
        <v>147</v>
      </c>
      <c r="AW169" s="13" t="s">
        <v>35</v>
      </c>
      <c r="AX169" s="13" t="s">
        <v>80</v>
      </c>
      <c r="AY169" s="234" t="s">
        <v>119</v>
      </c>
    </row>
    <row r="170" s="1" customFormat="1" ht="25.5" customHeight="1">
      <c r="B170" s="200"/>
      <c r="C170" s="201" t="s">
        <v>337</v>
      </c>
      <c r="D170" s="201" t="s">
        <v>122</v>
      </c>
      <c r="E170" s="202" t="s">
        <v>338</v>
      </c>
      <c r="F170" s="203" t="s">
        <v>339</v>
      </c>
      <c r="G170" s="204" t="s">
        <v>274</v>
      </c>
      <c r="H170" s="205">
        <v>0.23799999999999999</v>
      </c>
      <c r="I170" s="206"/>
      <c r="J170" s="207">
        <f>ROUND(I170*H170,2)</f>
        <v>0</v>
      </c>
      <c r="K170" s="203" t="s">
        <v>136</v>
      </c>
      <c r="L170" s="46"/>
      <c r="M170" s="208" t="s">
        <v>5</v>
      </c>
      <c r="N170" s="209" t="s">
        <v>43</v>
      </c>
      <c r="O170" s="47"/>
      <c r="P170" s="210">
        <f>O170*H170</f>
        <v>0</v>
      </c>
      <c r="Q170" s="210">
        <v>1.0525899999999999</v>
      </c>
      <c r="R170" s="210">
        <f>Q170*H170</f>
        <v>0.25051641999999996</v>
      </c>
      <c r="S170" s="210">
        <v>0</v>
      </c>
      <c r="T170" s="211">
        <f>S170*H170</f>
        <v>0</v>
      </c>
      <c r="AR170" s="24" t="s">
        <v>147</v>
      </c>
      <c r="AT170" s="24" t="s">
        <v>122</v>
      </c>
      <c r="AU170" s="24" t="s">
        <v>142</v>
      </c>
      <c r="AY170" s="24" t="s">
        <v>119</v>
      </c>
      <c r="BE170" s="212">
        <f>IF(N170="základní",J170,0)</f>
        <v>0</v>
      </c>
      <c r="BF170" s="212">
        <f>IF(N170="snížená",J170,0)</f>
        <v>0</v>
      </c>
      <c r="BG170" s="212">
        <f>IF(N170="zákl. přenesená",J170,0)</f>
        <v>0</v>
      </c>
      <c r="BH170" s="212">
        <f>IF(N170="sníž. přenesená",J170,0)</f>
        <v>0</v>
      </c>
      <c r="BI170" s="212">
        <f>IF(N170="nulová",J170,0)</f>
        <v>0</v>
      </c>
      <c r="BJ170" s="24" t="s">
        <v>80</v>
      </c>
      <c r="BK170" s="212">
        <f>ROUND(I170*H170,2)</f>
        <v>0</v>
      </c>
      <c r="BL170" s="24" t="s">
        <v>147</v>
      </c>
      <c r="BM170" s="24" t="s">
        <v>340</v>
      </c>
    </row>
    <row r="171" s="12" customFormat="1">
      <c r="B171" s="221"/>
      <c r="D171" s="214" t="s">
        <v>128</v>
      </c>
      <c r="E171" s="222" t="s">
        <v>5</v>
      </c>
      <c r="F171" s="223" t="s">
        <v>341</v>
      </c>
      <c r="H171" s="224">
        <v>0.014999999999999999</v>
      </c>
      <c r="I171" s="225"/>
      <c r="L171" s="221"/>
      <c r="M171" s="226"/>
      <c r="N171" s="227"/>
      <c r="O171" s="227"/>
      <c r="P171" s="227"/>
      <c r="Q171" s="227"/>
      <c r="R171" s="227"/>
      <c r="S171" s="227"/>
      <c r="T171" s="228"/>
      <c r="AT171" s="222" t="s">
        <v>128</v>
      </c>
      <c r="AU171" s="222" t="s">
        <v>142</v>
      </c>
      <c r="AV171" s="12" t="s">
        <v>82</v>
      </c>
      <c r="AW171" s="12" t="s">
        <v>35</v>
      </c>
      <c r="AX171" s="12" t="s">
        <v>72</v>
      </c>
      <c r="AY171" s="222" t="s">
        <v>119</v>
      </c>
    </row>
    <row r="172" s="12" customFormat="1">
      <c r="B172" s="221"/>
      <c r="D172" s="214" t="s">
        <v>128</v>
      </c>
      <c r="E172" s="222" t="s">
        <v>5</v>
      </c>
      <c r="F172" s="223" t="s">
        <v>342</v>
      </c>
      <c r="H172" s="224">
        <v>0.215</v>
      </c>
      <c r="I172" s="225"/>
      <c r="L172" s="221"/>
      <c r="M172" s="226"/>
      <c r="N172" s="227"/>
      <c r="O172" s="227"/>
      <c r="P172" s="227"/>
      <c r="Q172" s="227"/>
      <c r="R172" s="227"/>
      <c r="S172" s="227"/>
      <c r="T172" s="228"/>
      <c r="AT172" s="222" t="s">
        <v>128</v>
      </c>
      <c r="AU172" s="222" t="s">
        <v>142</v>
      </c>
      <c r="AV172" s="12" t="s">
        <v>82</v>
      </c>
      <c r="AW172" s="12" t="s">
        <v>35</v>
      </c>
      <c r="AX172" s="12" t="s">
        <v>72</v>
      </c>
      <c r="AY172" s="222" t="s">
        <v>119</v>
      </c>
    </row>
    <row r="173" s="12" customFormat="1">
      <c r="B173" s="221"/>
      <c r="D173" s="214" t="s">
        <v>128</v>
      </c>
      <c r="E173" s="222" t="s">
        <v>5</v>
      </c>
      <c r="F173" s="223" t="s">
        <v>343</v>
      </c>
      <c r="H173" s="224">
        <v>0.0080000000000000002</v>
      </c>
      <c r="I173" s="225"/>
      <c r="L173" s="221"/>
      <c r="M173" s="226"/>
      <c r="N173" s="227"/>
      <c r="O173" s="227"/>
      <c r="P173" s="227"/>
      <c r="Q173" s="227"/>
      <c r="R173" s="227"/>
      <c r="S173" s="227"/>
      <c r="T173" s="228"/>
      <c r="AT173" s="222" t="s">
        <v>128</v>
      </c>
      <c r="AU173" s="222" t="s">
        <v>142</v>
      </c>
      <c r="AV173" s="12" t="s">
        <v>82</v>
      </c>
      <c r="AW173" s="12" t="s">
        <v>35</v>
      </c>
      <c r="AX173" s="12" t="s">
        <v>72</v>
      </c>
      <c r="AY173" s="222" t="s">
        <v>119</v>
      </c>
    </row>
    <row r="174" s="13" customFormat="1">
      <c r="B174" s="233"/>
      <c r="D174" s="214" t="s">
        <v>128</v>
      </c>
      <c r="E174" s="234" t="s">
        <v>5</v>
      </c>
      <c r="F174" s="235" t="s">
        <v>212</v>
      </c>
      <c r="H174" s="236">
        <v>0.23799999999999999</v>
      </c>
      <c r="I174" s="237"/>
      <c r="L174" s="233"/>
      <c r="M174" s="238"/>
      <c r="N174" s="239"/>
      <c r="O174" s="239"/>
      <c r="P174" s="239"/>
      <c r="Q174" s="239"/>
      <c r="R174" s="239"/>
      <c r="S174" s="239"/>
      <c r="T174" s="240"/>
      <c r="AT174" s="234" t="s">
        <v>128</v>
      </c>
      <c r="AU174" s="234" t="s">
        <v>142</v>
      </c>
      <c r="AV174" s="13" t="s">
        <v>147</v>
      </c>
      <c r="AW174" s="13" t="s">
        <v>35</v>
      </c>
      <c r="AX174" s="13" t="s">
        <v>80</v>
      </c>
      <c r="AY174" s="234" t="s">
        <v>119</v>
      </c>
    </row>
    <row r="175" s="1" customFormat="1" ht="25.5" customHeight="1">
      <c r="B175" s="200"/>
      <c r="C175" s="201" t="s">
        <v>344</v>
      </c>
      <c r="D175" s="201" t="s">
        <v>122</v>
      </c>
      <c r="E175" s="202" t="s">
        <v>345</v>
      </c>
      <c r="F175" s="203" t="s">
        <v>346</v>
      </c>
      <c r="G175" s="204" t="s">
        <v>197</v>
      </c>
      <c r="H175" s="205">
        <v>28.826000000000001</v>
      </c>
      <c r="I175" s="206"/>
      <c r="J175" s="207">
        <f>ROUND(I175*H175,2)</f>
        <v>0</v>
      </c>
      <c r="K175" s="203" t="s">
        <v>136</v>
      </c>
      <c r="L175" s="46"/>
      <c r="M175" s="208" t="s">
        <v>5</v>
      </c>
      <c r="N175" s="209" t="s">
        <v>43</v>
      </c>
      <c r="O175" s="47"/>
      <c r="P175" s="210">
        <f>O175*H175</f>
        <v>0</v>
      </c>
      <c r="Q175" s="210">
        <v>0.01282</v>
      </c>
      <c r="R175" s="210">
        <f>Q175*H175</f>
        <v>0.36954932000000001</v>
      </c>
      <c r="S175" s="210">
        <v>0</v>
      </c>
      <c r="T175" s="211">
        <f>S175*H175</f>
        <v>0</v>
      </c>
      <c r="AR175" s="24" t="s">
        <v>147</v>
      </c>
      <c r="AT175" s="24" t="s">
        <v>122</v>
      </c>
      <c r="AU175" s="24" t="s">
        <v>142</v>
      </c>
      <c r="AY175" s="24" t="s">
        <v>119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24" t="s">
        <v>80</v>
      </c>
      <c r="BK175" s="212">
        <f>ROUND(I175*H175,2)</f>
        <v>0</v>
      </c>
      <c r="BL175" s="24" t="s">
        <v>147</v>
      </c>
      <c r="BM175" s="24" t="s">
        <v>347</v>
      </c>
    </row>
    <row r="176" s="12" customFormat="1">
      <c r="B176" s="221"/>
      <c r="D176" s="214" t="s">
        <v>128</v>
      </c>
      <c r="E176" s="222" t="s">
        <v>5</v>
      </c>
      <c r="F176" s="223" t="s">
        <v>348</v>
      </c>
      <c r="H176" s="224">
        <v>1.125</v>
      </c>
      <c r="I176" s="225"/>
      <c r="L176" s="221"/>
      <c r="M176" s="226"/>
      <c r="N176" s="227"/>
      <c r="O176" s="227"/>
      <c r="P176" s="227"/>
      <c r="Q176" s="227"/>
      <c r="R176" s="227"/>
      <c r="S176" s="227"/>
      <c r="T176" s="228"/>
      <c r="AT176" s="222" t="s">
        <v>128</v>
      </c>
      <c r="AU176" s="222" t="s">
        <v>142</v>
      </c>
      <c r="AV176" s="12" t="s">
        <v>82</v>
      </c>
      <c r="AW176" s="12" t="s">
        <v>35</v>
      </c>
      <c r="AX176" s="12" t="s">
        <v>72</v>
      </c>
      <c r="AY176" s="222" t="s">
        <v>119</v>
      </c>
    </row>
    <row r="177" s="12" customFormat="1">
      <c r="B177" s="221"/>
      <c r="D177" s="214" t="s">
        <v>128</v>
      </c>
      <c r="E177" s="222" t="s">
        <v>5</v>
      </c>
      <c r="F177" s="223" t="s">
        <v>349</v>
      </c>
      <c r="H177" s="224">
        <v>5</v>
      </c>
      <c r="I177" s="225"/>
      <c r="L177" s="221"/>
      <c r="M177" s="226"/>
      <c r="N177" s="227"/>
      <c r="O177" s="227"/>
      <c r="P177" s="227"/>
      <c r="Q177" s="227"/>
      <c r="R177" s="227"/>
      <c r="S177" s="227"/>
      <c r="T177" s="228"/>
      <c r="AT177" s="222" t="s">
        <v>128</v>
      </c>
      <c r="AU177" s="222" t="s">
        <v>142</v>
      </c>
      <c r="AV177" s="12" t="s">
        <v>82</v>
      </c>
      <c r="AW177" s="12" t="s">
        <v>35</v>
      </c>
      <c r="AX177" s="12" t="s">
        <v>72</v>
      </c>
      <c r="AY177" s="222" t="s">
        <v>119</v>
      </c>
    </row>
    <row r="178" s="12" customFormat="1">
      <c r="B178" s="221"/>
      <c r="D178" s="214" t="s">
        <v>128</v>
      </c>
      <c r="E178" s="222" t="s">
        <v>5</v>
      </c>
      <c r="F178" s="223" t="s">
        <v>350</v>
      </c>
      <c r="H178" s="224">
        <v>21.600000000000001</v>
      </c>
      <c r="I178" s="225"/>
      <c r="L178" s="221"/>
      <c r="M178" s="226"/>
      <c r="N178" s="227"/>
      <c r="O178" s="227"/>
      <c r="P178" s="227"/>
      <c r="Q178" s="227"/>
      <c r="R178" s="227"/>
      <c r="S178" s="227"/>
      <c r="T178" s="228"/>
      <c r="AT178" s="222" t="s">
        <v>128</v>
      </c>
      <c r="AU178" s="222" t="s">
        <v>142</v>
      </c>
      <c r="AV178" s="12" t="s">
        <v>82</v>
      </c>
      <c r="AW178" s="12" t="s">
        <v>35</v>
      </c>
      <c r="AX178" s="12" t="s">
        <v>72</v>
      </c>
      <c r="AY178" s="222" t="s">
        <v>119</v>
      </c>
    </row>
    <row r="179" s="12" customFormat="1">
      <c r="B179" s="221"/>
      <c r="D179" s="214" t="s">
        <v>128</v>
      </c>
      <c r="E179" s="222" t="s">
        <v>5</v>
      </c>
      <c r="F179" s="223" t="s">
        <v>351</v>
      </c>
      <c r="H179" s="224">
        <v>1.101</v>
      </c>
      <c r="I179" s="225"/>
      <c r="L179" s="221"/>
      <c r="M179" s="226"/>
      <c r="N179" s="227"/>
      <c r="O179" s="227"/>
      <c r="P179" s="227"/>
      <c r="Q179" s="227"/>
      <c r="R179" s="227"/>
      <c r="S179" s="227"/>
      <c r="T179" s="228"/>
      <c r="AT179" s="222" t="s">
        <v>128</v>
      </c>
      <c r="AU179" s="222" t="s">
        <v>142</v>
      </c>
      <c r="AV179" s="12" t="s">
        <v>82</v>
      </c>
      <c r="AW179" s="12" t="s">
        <v>35</v>
      </c>
      <c r="AX179" s="12" t="s">
        <v>72</v>
      </c>
      <c r="AY179" s="222" t="s">
        <v>119</v>
      </c>
    </row>
    <row r="180" s="13" customFormat="1">
      <c r="B180" s="233"/>
      <c r="D180" s="214" t="s">
        <v>128</v>
      </c>
      <c r="E180" s="234" t="s">
        <v>5</v>
      </c>
      <c r="F180" s="235" t="s">
        <v>212</v>
      </c>
      <c r="H180" s="236">
        <v>28.826000000000001</v>
      </c>
      <c r="I180" s="237"/>
      <c r="L180" s="233"/>
      <c r="M180" s="238"/>
      <c r="N180" s="239"/>
      <c r="O180" s="239"/>
      <c r="P180" s="239"/>
      <c r="Q180" s="239"/>
      <c r="R180" s="239"/>
      <c r="S180" s="239"/>
      <c r="T180" s="240"/>
      <c r="AT180" s="234" t="s">
        <v>128</v>
      </c>
      <c r="AU180" s="234" t="s">
        <v>142</v>
      </c>
      <c r="AV180" s="13" t="s">
        <v>147</v>
      </c>
      <c r="AW180" s="13" t="s">
        <v>35</v>
      </c>
      <c r="AX180" s="13" t="s">
        <v>80</v>
      </c>
      <c r="AY180" s="234" t="s">
        <v>119</v>
      </c>
    </row>
    <row r="181" s="1" customFormat="1" ht="25.5" customHeight="1">
      <c r="B181" s="200"/>
      <c r="C181" s="201" t="s">
        <v>352</v>
      </c>
      <c r="D181" s="201" t="s">
        <v>122</v>
      </c>
      <c r="E181" s="202" t="s">
        <v>353</v>
      </c>
      <c r="F181" s="203" t="s">
        <v>354</v>
      </c>
      <c r="G181" s="204" t="s">
        <v>197</v>
      </c>
      <c r="H181" s="205">
        <v>28.826000000000001</v>
      </c>
      <c r="I181" s="206"/>
      <c r="J181" s="207">
        <f>ROUND(I181*H181,2)</f>
        <v>0</v>
      </c>
      <c r="K181" s="203" t="s">
        <v>136</v>
      </c>
      <c r="L181" s="46"/>
      <c r="M181" s="208" t="s">
        <v>5</v>
      </c>
      <c r="N181" s="209" t="s">
        <v>43</v>
      </c>
      <c r="O181" s="47"/>
      <c r="P181" s="210">
        <f>O181*H181</f>
        <v>0</v>
      </c>
      <c r="Q181" s="210">
        <v>0</v>
      </c>
      <c r="R181" s="210">
        <f>Q181*H181</f>
        <v>0</v>
      </c>
      <c r="S181" s="210">
        <v>0</v>
      </c>
      <c r="T181" s="211">
        <f>S181*H181</f>
        <v>0</v>
      </c>
      <c r="AR181" s="24" t="s">
        <v>147</v>
      </c>
      <c r="AT181" s="24" t="s">
        <v>122</v>
      </c>
      <c r="AU181" s="24" t="s">
        <v>142</v>
      </c>
      <c r="AY181" s="24" t="s">
        <v>119</v>
      </c>
      <c r="BE181" s="212">
        <f>IF(N181="základní",J181,0)</f>
        <v>0</v>
      </c>
      <c r="BF181" s="212">
        <f>IF(N181="snížená",J181,0)</f>
        <v>0</v>
      </c>
      <c r="BG181" s="212">
        <f>IF(N181="zákl. přenesená",J181,0)</f>
        <v>0</v>
      </c>
      <c r="BH181" s="212">
        <f>IF(N181="sníž. přenesená",J181,0)</f>
        <v>0</v>
      </c>
      <c r="BI181" s="212">
        <f>IF(N181="nulová",J181,0)</f>
        <v>0</v>
      </c>
      <c r="BJ181" s="24" t="s">
        <v>80</v>
      </c>
      <c r="BK181" s="212">
        <f>ROUND(I181*H181,2)</f>
        <v>0</v>
      </c>
      <c r="BL181" s="24" t="s">
        <v>147</v>
      </c>
      <c r="BM181" s="24" t="s">
        <v>355</v>
      </c>
    </row>
    <row r="182" s="12" customFormat="1">
      <c r="B182" s="221"/>
      <c r="D182" s="214" t="s">
        <v>128</v>
      </c>
      <c r="E182" s="222" t="s">
        <v>5</v>
      </c>
      <c r="F182" s="223" t="s">
        <v>348</v>
      </c>
      <c r="H182" s="224">
        <v>1.125</v>
      </c>
      <c r="I182" s="225"/>
      <c r="L182" s="221"/>
      <c r="M182" s="226"/>
      <c r="N182" s="227"/>
      <c r="O182" s="227"/>
      <c r="P182" s="227"/>
      <c r="Q182" s="227"/>
      <c r="R182" s="227"/>
      <c r="S182" s="227"/>
      <c r="T182" s="228"/>
      <c r="AT182" s="222" t="s">
        <v>128</v>
      </c>
      <c r="AU182" s="222" t="s">
        <v>142</v>
      </c>
      <c r="AV182" s="12" t="s">
        <v>82</v>
      </c>
      <c r="AW182" s="12" t="s">
        <v>35</v>
      </c>
      <c r="AX182" s="12" t="s">
        <v>72</v>
      </c>
      <c r="AY182" s="222" t="s">
        <v>119</v>
      </c>
    </row>
    <row r="183" s="12" customFormat="1">
      <c r="B183" s="221"/>
      <c r="D183" s="214" t="s">
        <v>128</v>
      </c>
      <c r="E183" s="222" t="s">
        <v>5</v>
      </c>
      <c r="F183" s="223" t="s">
        <v>349</v>
      </c>
      <c r="H183" s="224">
        <v>5</v>
      </c>
      <c r="I183" s="225"/>
      <c r="L183" s="221"/>
      <c r="M183" s="226"/>
      <c r="N183" s="227"/>
      <c r="O183" s="227"/>
      <c r="P183" s="227"/>
      <c r="Q183" s="227"/>
      <c r="R183" s="227"/>
      <c r="S183" s="227"/>
      <c r="T183" s="228"/>
      <c r="AT183" s="222" t="s">
        <v>128</v>
      </c>
      <c r="AU183" s="222" t="s">
        <v>142</v>
      </c>
      <c r="AV183" s="12" t="s">
        <v>82</v>
      </c>
      <c r="AW183" s="12" t="s">
        <v>35</v>
      </c>
      <c r="AX183" s="12" t="s">
        <v>72</v>
      </c>
      <c r="AY183" s="222" t="s">
        <v>119</v>
      </c>
    </row>
    <row r="184" s="12" customFormat="1">
      <c r="B184" s="221"/>
      <c r="D184" s="214" t="s">
        <v>128</v>
      </c>
      <c r="E184" s="222" t="s">
        <v>5</v>
      </c>
      <c r="F184" s="223" t="s">
        <v>350</v>
      </c>
      <c r="H184" s="224">
        <v>21.600000000000001</v>
      </c>
      <c r="I184" s="225"/>
      <c r="L184" s="221"/>
      <c r="M184" s="226"/>
      <c r="N184" s="227"/>
      <c r="O184" s="227"/>
      <c r="P184" s="227"/>
      <c r="Q184" s="227"/>
      <c r="R184" s="227"/>
      <c r="S184" s="227"/>
      <c r="T184" s="228"/>
      <c r="AT184" s="222" t="s">
        <v>128</v>
      </c>
      <c r="AU184" s="222" t="s">
        <v>142</v>
      </c>
      <c r="AV184" s="12" t="s">
        <v>82</v>
      </c>
      <c r="AW184" s="12" t="s">
        <v>35</v>
      </c>
      <c r="AX184" s="12" t="s">
        <v>72</v>
      </c>
      <c r="AY184" s="222" t="s">
        <v>119</v>
      </c>
    </row>
    <row r="185" s="12" customFormat="1">
      <c r="B185" s="221"/>
      <c r="D185" s="214" t="s">
        <v>128</v>
      </c>
      <c r="E185" s="222" t="s">
        <v>5</v>
      </c>
      <c r="F185" s="223" t="s">
        <v>351</v>
      </c>
      <c r="H185" s="224">
        <v>1.101</v>
      </c>
      <c r="I185" s="225"/>
      <c r="L185" s="221"/>
      <c r="M185" s="226"/>
      <c r="N185" s="227"/>
      <c r="O185" s="227"/>
      <c r="P185" s="227"/>
      <c r="Q185" s="227"/>
      <c r="R185" s="227"/>
      <c r="S185" s="227"/>
      <c r="T185" s="228"/>
      <c r="AT185" s="222" t="s">
        <v>128</v>
      </c>
      <c r="AU185" s="222" t="s">
        <v>142</v>
      </c>
      <c r="AV185" s="12" t="s">
        <v>82</v>
      </c>
      <c r="AW185" s="12" t="s">
        <v>35</v>
      </c>
      <c r="AX185" s="12" t="s">
        <v>72</v>
      </c>
      <c r="AY185" s="222" t="s">
        <v>119</v>
      </c>
    </row>
    <row r="186" s="13" customFormat="1">
      <c r="B186" s="233"/>
      <c r="D186" s="214" t="s">
        <v>128</v>
      </c>
      <c r="E186" s="234" t="s">
        <v>5</v>
      </c>
      <c r="F186" s="235" t="s">
        <v>212</v>
      </c>
      <c r="H186" s="236">
        <v>28.826000000000001</v>
      </c>
      <c r="I186" s="237"/>
      <c r="L186" s="233"/>
      <c r="M186" s="238"/>
      <c r="N186" s="239"/>
      <c r="O186" s="239"/>
      <c r="P186" s="239"/>
      <c r="Q186" s="239"/>
      <c r="R186" s="239"/>
      <c r="S186" s="239"/>
      <c r="T186" s="240"/>
      <c r="AT186" s="234" t="s">
        <v>128</v>
      </c>
      <c r="AU186" s="234" t="s">
        <v>142</v>
      </c>
      <c r="AV186" s="13" t="s">
        <v>147</v>
      </c>
      <c r="AW186" s="13" t="s">
        <v>35</v>
      </c>
      <c r="AX186" s="13" t="s">
        <v>80</v>
      </c>
      <c r="AY186" s="234" t="s">
        <v>119</v>
      </c>
    </row>
    <row r="187" s="1" customFormat="1" ht="38.25" customHeight="1">
      <c r="B187" s="200"/>
      <c r="C187" s="201" t="s">
        <v>356</v>
      </c>
      <c r="D187" s="201" t="s">
        <v>122</v>
      </c>
      <c r="E187" s="202" t="s">
        <v>357</v>
      </c>
      <c r="F187" s="203" t="s">
        <v>358</v>
      </c>
      <c r="G187" s="204" t="s">
        <v>223</v>
      </c>
      <c r="H187" s="205">
        <v>15</v>
      </c>
      <c r="I187" s="206"/>
      <c r="J187" s="207">
        <f>ROUND(I187*H187,2)</f>
        <v>0</v>
      </c>
      <c r="K187" s="203" t="s">
        <v>136</v>
      </c>
      <c r="L187" s="46"/>
      <c r="M187" s="208" t="s">
        <v>5</v>
      </c>
      <c r="N187" s="209" t="s">
        <v>43</v>
      </c>
      <c r="O187" s="47"/>
      <c r="P187" s="210">
        <f>O187*H187</f>
        <v>0</v>
      </c>
      <c r="Q187" s="210">
        <v>0.03465</v>
      </c>
      <c r="R187" s="210">
        <f>Q187*H187</f>
        <v>0.51975000000000005</v>
      </c>
      <c r="S187" s="210">
        <v>0</v>
      </c>
      <c r="T187" s="211">
        <f>S187*H187</f>
        <v>0</v>
      </c>
      <c r="AR187" s="24" t="s">
        <v>147</v>
      </c>
      <c r="AT187" s="24" t="s">
        <v>122</v>
      </c>
      <c r="AU187" s="24" t="s">
        <v>142</v>
      </c>
      <c r="AY187" s="24" t="s">
        <v>119</v>
      </c>
      <c r="BE187" s="212">
        <f>IF(N187="základní",J187,0)</f>
        <v>0</v>
      </c>
      <c r="BF187" s="212">
        <f>IF(N187="snížená",J187,0)</f>
        <v>0</v>
      </c>
      <c r="BG187" s="212">
        <f>IF(N187="zákl. přenesená",J187,0)</f>
        <v>0</v>
      </c>
      <c r="BH187" s="212">
        <f>IF(N187="sníž. přenesená",J187,0)</f>
        <v>0</v>
      </c>
      <c r="BI187" s="212">
        <f>IF(N187="nulová",J187,0)</f>
        <v>0</v>
      </c>
      <c r="BJ187" s="24" t="s">
        <v>80</v>
      </c>
      <c r="BK187" s="212">
        <f>ROUND(I187*H187,2)</f>
        <v>0</v>
      </c>
      <c r="BL187" s="24" t="s">
        <v>147</v>
      </c>
      <c r="BM187" s="24" t="s">
        <v>359</v>
      </c>
    </row>
    <row r="188" s="1" customFormat="1" ht="16.5" customHeight="1">
      <c r="B188" s="200"/>
      <c r="C188" s="241" t="s">
        <v>360</v>
      </c>
      <c r="D188" s="241" t="s">
        <v>288</v>
      </c>
      <c r="E188" s="242" t="s">
        <v>361</v>
      </c>
      <c r="F188" s="243" t="s">
        <v>362</v>
      </c>
      <c r="G188" s="244" t="s">
        <v>190</v>
      </c>
      <c r="H188" s="245">
        <v>10</v>
      </c>
      <c r="I188" s="246"/>
      <c r="J188" s="247">
        <f>ROUND(I188*H188,2)</f>
        <v>0</v>
      </c>
      <c r="K188" s="243" t="s">
        <v>136</v>
      </c>
      <c r="L188" s="248"/>
      <c r="M188" s="249" t="s">
        <v>5</v>
      </c>
      <c r="N188" s="250" t="s">
        <v>43</v>
      </c>
      <c r="O188" s="47"/>
      <c r="P188" s="210">
        <f>O188*H188</f>
        <v>0</v>
      </c>
      <c r="Q188" s="210">
        <v>0.067000000000000004</v>
      </c>
      <c r="R188" s="210">
        <f>Q188*H188</f>
        <v>0.67000000000000004</v>
      </c>
      <c r="S188" s="210">
        <v>0</v>
      </c>
      <c r="T188" s="211">
        <f>S188*H188</f>
        <v>0</v>
      </c>
      <c r="AR188" s="24" t="s">
        <v>220</v>
      </c>
      <c r="AT188" s="24" t="s">
        <v>288</v>
      </c>
      <c r="AU188" s="24" t="s">
        <v>142</v>
      </c>
      <c r="AY188" s="24" t="s">
        <v>119</v>
      </c>
      <c r="BE188" s="212">
        <f>IF(N188="základní",J188,0)</f>
        <v>0</v>
      </c>
      <c r="BF188" s="212">
        <f>IF(N188="snížená",J188,0)</f>
        <v>0</v>
      </c>
      <c r="BG188" s="212">
        <f>IF(N188="zákl. přenesená",J188,0)</f>
        <v>0</v>
      </c>
      <c r="BH188" s="212">
        <f>IF(N188="sníž. přenesená",J188,0)</f>
        <v>0</v>
      </c>
      <c r="BI188" s="212">
        <f>IF(N188="nulová",J188,0)</f>
        <v>0</v>
      </c>
      <c r="BJ188" s="24" t="s">
        <v>80</v>
      </c>
      <c r="BK188" s="212">
        <f>ROUND(I188*H188,2)</f>
        <v>0</v>
      </c>
      <c r="BL188" s="24" t="s">
        <v>147</v>
      </c>
      <c r="BM188" s="24" t="s">
        <v>363</v>
      </c>
    </row>
    <row r="189" s="1" customFormat="1" ht="16.5" customHeight="1">
      <c r="B189" s="200"/>
      <c r="C189" s="201" t="s">
        <v>364</v>
      </c>
      <c r="D189" s="201" t="s">
        <v>122</v>
      </c>
      <c r="E189" s="202" t="s">
        <v>365</v>
      </c>
      <c r="F189" s="203" t="s">
        <v>366</v>
      </c>
      <c r="G189" s="204" t="s">
        <v>190</v>
      </c>
      <c r="H189" s="205">
        <v>2</v>
      </c>
      <c r="I189" s="206"/>
      <c r="J189" s="207">
        <f>ROUND(I189*H189,2)</f>
        <v>0</v>
      </c>
      <c r="K189" s="203" t="s">
        <v>136</v>
      </c>
      <c r="L189" s="46"/>
      <c r="M189" s="208" t="s">
        <v>5</v>
      </c>
      <c r="N189" s="209" t="s">
        <v>43</v>
      </c>
      <c r="O189" s="47"/>
      <c r="P189" s="210">
        <f>O189*H189</f>
        <v>0</v>
      </c>
      <c r="Q189" s="210">
        <v>0.083129999999999996</v>
      </c>
      <c r="R189" s="210">
        <f>Q189*H189</f>
        <v>0.16625999999999999</v>
      </c>
      <c r="S189" s="210">
        <v>0</v>
      </c>
      <c r="T189" s="211">
        <f>S189*H189</f>
        <v>0</v>
      </c>
      <c r="AR189" s="24" t="s">
        <v>147</v>
      </c>
      <c r="AT189" s="24" t="s">
        <v>122</v>
      </c>
      <c r="AU189" s="24" t="s">
        <v>142</v>
      </c>
      <c r="AY189" s="24" t="s">
        <v>119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24" t="s">
        <v>80</v>
      </c>
      <c r="BK189" s="212">
        <f>ROUND(I189*H189,2)</f>
        <v>0</v>
      </c>
      <c r="BL189" s="24" t="s">
        <v>147</v>
      </c>
      <c r="BM189" s="24" t="s">
        <v>367</v>
      </c>
    </row>
    <row r="190" s="12" customFormat="1">
      <c r="B190" s="221"/>
      <c r="D190" s="214" t="s">
        <v>128</v>
      </c>
      <c r="E190" s="222" t="s">
        <v>5</v>
      </c>
      <c r="F190" s="223" t="s">
        <v>368</v>
      </c>
      <c r="H190" s="224">
        <v>2</v>
      </c>
      <c r="I190" s="225"/>
      <c r="L190" s="221"/>
      <c r="M190" s="226"/>
      <c r="N190" s="227"/>
      <c r="O190" s="227"/>
      <c r="P190" s="227"/>
      <c r="Q190" s="227"/>
      <c r="R190" s="227"/>
      <c r="S190" s="227"/>
      <c r="T190" s="228"/>
      <c r="AT190" s="222" t="s">
        <v>128</v>
      </c>
      <c r="AU190" s="222" t="s">
        <v>142</v>
      </c>
      <c r="AV190" s="12" t="s">
        <v>82</v>
      </c>
      <c r="AW190" s="12" t="s">
        <v>35</v>
      </c>
      <c r="AX190" s="12" t="s">
        <v>80</v>
      </c>
      <c r="AY190" s="222" t="s">
        <v>119</v>
      </c>
    </row>
    <row r="191" s="1" customFormat="1" ht="16.5" customHeight="1">
      <c r="B191" s="200"/>
      <c r="C191" s="241" t="s">
        <v>369</v>
      </c>
      <c r="D191" s="241" t="s">
        <v>288</v>
      </c>
      <c r="E191" s="242" t="s">
        <v>370</v>
      </c>
      <c r="F191" s="243" t="s">
        <v>371</v>
      </c>
      <c r="G191" s="244" t="s">
        <v>190</v>
      </c>
      <c r="H191" s="245">
        <v>2</v>
      </c>
      <c r="I191" s="246"/>
      <c r="J191" s="247">
        <f>ROUND(I191*H191,2)</f>
        <v>0</v>
      </c>
      <c r="K191" s="243" t="s">
        <v>136</v>
      </c>
      <c r="L191" s="248"/>
      <c r="M191" s="249" t="s">
        <v>5</v>
      </c>
      <c r="N191" s="250" t="s">
        <v>43</v>
      </c>
      <c r="O191" s="47"/>
      <c r="P191" s="210">
        <f>O191*H191</f>
        <v>0</v>
      </c>
      <c r="Q191" s="210">
        <v>1.163</v>
      </c>
      <c r="R191" s="210">
        <f>Q191*H191</f>
        <v>2.3260000000000001</v>
      </c>
      <c r="S191" s="210">
        <v>0</v>
      </c>
      <c r="T191" s="211">
        <f>S191*H191</f>
        <v>0</v>
      </c>
      <c r="AR191" s="24" t="s">
        <v>220</v>
      </c>
      <c r="AT191" s="24" t="s">
        <v>288</v>
      </c>
      <c r="AU191" s="24" t="s">
        <v>142</v>
      </c>
      <c r="AY191" s="24" t="s">
        <v>119</v>
      </c>
      <c r="BE191" s="212">
        <f>IF(N191="základní",J191,0)</f>
        <v>0</v>
      </c>
      <c r="BF191" s="212">
        <f>IF(N191="snížená",J191,0)</f>
        <v>0</v>
      </c>
      <c r="BG191" s="212">
        <f>IF(N191="zákl. přenesená",J191,0)</f>
        <v>0</v>
      </c>
      <c r="BH191" s="212">
        <f>IF(N191="sníž. přenesená",J191,0)</f>
        <v>0</v>
      </c>
      <c r="BI191" s="212">
        <f>IF(N191="nulová",J191,0)</f>
        <v>0</v>
      </c>
      <c r="BJ191" s="24" t="s">
        <v>80</v>
      </c>
      <c r="BK191" s="212">
        <f>ROUND(I191*H191,2)</f>
        <v>0</v>
      </c>
      <c r="BL191" s="24" t="s">
        <v>147</v>
      </c>
      <c r="BM191" s="24" t="s">
        <v>372</v>
      </c>
    </row>
    <row r="192" s="10" customFormat="1" ht="29.88" customHeight="1">
      <c r="B192" s="187"/>
      <c r="D192" s="188" t="s">
        <v>71</v>
      </c>
      <c r="E192" s="198" t="s">
        <v>118</v>
      </c>
      <c r="F192" s="198" t="s">
        <v>373</v>
      </c>
      <c r="I192" s="190"/>
      <c r="J192" s="199">
        <f>BK192</f>
        <v>0</v>
      </c>
      <c r="L192" s="187"/>
      <c r="M192" s="192"/>
      <c r="N192" s="193"/>
      <c r="O192" s="193"/>
      <c r="P192" s="194">
        <f>SUM(P193:P229)</f>
        <v>0</v>
      </c>
      <c r="Q192" s="193"/>
      <c r="R192" s="194">
        <f>SUM(R193:R229)</f>
        <v>719.1454500000001</v>
      </c>
      <c r="S192" s="193"/>
      <c r="T192" s="195">
        <f>SUM(T193:T229)</f>
        <v>0</v>
      </c>
      <c r="AR192" s="188" t="s">
        <v>80</v>
      </c>
      <c r="AT192" s="196" t="s">
        <v>71</v>
      </c>
      <c r="AU192" s="196" t="s">
        <v>80</v>
      </c>
      <c r="AY192" s="188" t="s">
        <v>119</v>
      </c>
      <c r="BK192" s="197">
        <f>SUM(BK193:BK229)</f>
        <v>0</v>
      </c>
    </row>
    <row r="193" s="1" customFormat="1" ht="25.5" customHeight="1">
      <c r="B193" s="200"/>
      <c r="C193" s="201" t="s">
        <v>374</v>
      </c>
      <c r="D193" s="201" t="s">
        <v>122</v>
      </c>
      <c r="E193" s="202" t="s">
        <v>375</v>
      </c>
      <c r="F193" s="203" t="s">
        <v>376</v>
      </c>
      <c r="G193" s="204" t="s">
        <v>197</v>
      </c>
      <c r="H193" s="205">
        <v>5000</v>
      </c>
      <c r="I193" s="206"/>
      <c r="J193" s="207">
        <f>ROUND(I193*H193,2)</f>
        <v>0</v>
      </c>
      <c r="K193" s="203" t="s">
        <v>136</v>
      </c>
      <c r="L193" s="46"/>
      <c r="M193" s="208" t="s">
        <v>5</v>
      </c>
      <c r="N193" s="209" t="s">
        <v>43</v>
      </c>
      <c r="O193" s="47"/>
      <c r="P193" s="210">
        <f>O193*H193</f>
        <v>0</v>
      </c>
      <c r="Q193" s="210">
        <v>0</v>
      </c>
      <c r="R193" s="210">
        <f>Q193*H193</f>
        <v>0</v>
      </c>
      <c r="S193" s="210">
        <v>0</v>
      </c>
      <c r="T193" s="211">
        <f>S193*H193</f>
        <v>0</v>
      </c>
      <c r="AR193" s="24" t="s">
        <v>147</v>
      </c>
      <c r="AT193" s="24" t="s">
        <v>122</v>
      </c>
      <c r="AU193" s="24" t="s">
        <v>82</v>
      </c>
      <c r="AY193" s="24" t="s">
        <v>119</v>
      </c>
      <c r="BE193" s="212">
        <f>IF(N193="základní",J193,0)</f>
        <v>0</v>
      </c>
      <c r="BF193" s="212">
        <f>IF(N193="snížená",J193,0)</f>
        <v>0</v>
      </c>
      <c r="BG193" s="212">
        <f>IF(N193="zákl. přenesená",J193,0)</f>
        <v>0</v>
      </c>
      <c r="BH193" s="212">
        <f>IF(N193="sníž. přenesená",J193,0)</f>
        <v>0</v>
      </c>
      <c r="BI193" s="212">
        <f>IF(N193="nulová",J193,0)</f>
        <v>0</v>
      </c>
      <c r="BJ193" s="24" t="s">
        <v>80</v>
      </c>
      <c r="BK193" s="212">
        <f>ROUND(I193*H193,2)</f>
        <v>0</v>
      </c>
      <c r="BL193" s="24" t="s">
        <v>147</v>
      </c>
      <c r="BM193" s="24" t="s">
        <v>377</v>
      </c>
    </row>
    <row r="194" s="12" customFormat="1">
      <c r="B194" s="221"/>
      <c r="D194" s="214" t="s">
        <v>128</v>
      </c>
      <c r="E194" s="222" t="s">
        <v>5</v>
      </c>
      <c r="F194" s="223" t="s">
        <v>378</v>
      </c>
      <c r="H194" s="224">
        <v>2083</v>
      </c>
      <c r="I194" s="225"/>
      <c r="L194" s="221"/>
      <c r="M194" s="226"/>
      <c r="N194" s="227"/>
      <c r="O194" s="227"/>
      <c r="P194" s="227"/>
      <c r="Q194" s="227"/>
      <c r="R194" s="227"/>
      <c r="S194" s="227"/>
      <c r="T194" s="228"/>
      <c r="AT194" s="222" t="s">
        <v>128</v>
      </c>
      <c r="AU194" s="222" t="s">
        <v>82</v>
      </c>
      <c r="AV194" s="12" t="s">
        <v>82</v>
      </c>
      <c r="AW194" s="12" t="s">
        <v>35</v>
      </c>
      <c r="AX194" s="12" t="s">
        <v>72</v>
      </c>
      <c r="AY194" s="222" t="s">
        <v>119</v>
      </c>
    </row>
    <row r="195" s="12" customFormat="1">
      <c r="B195" s="221"/>
      <c r="D195" s="214" t="s">
        <v>128</v>
      </c>
      <c r="E195" s="222" t="s">
        <v>5</v>
      </c>
      <c r="F195" s="223" t="s">
        <v>379</v>
      </c>
      <c r="H195" s="224">
        <v>86.599999999999994</v>
      </c>
      <c r="I195" s="225"/>
      <c r="L195" s="221"/>
      <c r="M195" s="226"/>
      <c r="N195" s="227"/>
      <c r="O195" s="227"/>
      <c r="P195" s="227"/>
      <c r="Q195" s="227"/>
      <c r="R195" s="227"/>
      <c r="S195" s="227"/>
      <c r="T195" s="228"/>
      <c r="AT195" s="222" t="s">
        <v>128</v>
      </c>
      <c r="AU195" s="222" t="s">
        <v>82</v>
      </c>
      <c r="AV195" s="12" t="s">
        <v>82</v>
      </c>
      <c r="AW195" s="12" t="s">
        <v>35</v>
      </c>
      <c r="AX195" s="12" t="s">
        <v>72</v>
      </c>
      <c r="AY195" s="222" t="s">
        <v>119</v>
      </c>
    </row>
    <row r="196" s="12" customFormat="1">
      <c r="B196" s="221"/>
      <c r="D196" s="214" t="s">
        <v>128</v>
      </c>
      <c r="E196" s="222" t="s">
        <v>5</v>
      </c>
      <c r="F196" s="223" t="s">
        <v>380</v>
      </c>
      <c r="H196" s="224">
        <v>254.59999999999999</v>
      </c>
      <c r="I196" s="225"/>
      <c r="L196" s="221"/>
      <c r="M196" s="226"/>
      <c r="N196" s="227"/>
      <c r="O196" s="227"/>
      <c r="P196" s="227"/>
      <c r="Q196" s="227"/>
      <c r="R196" s="227"/>
      <c r="S196" s="227"/>
      <c r="T196" s="228"/>
      <c r="AT196" s="222" t="s">
        <v>128</v>
      </c>
      <c r="AU196" s="222" t="s">
        <v>82</v>
      </c>
      <c r="AV196" s="12" t="s">
        <v>82</v>
      </c>
      <c r="AW196" s="12" t="s">
        <v>35</v>
      </c>
      <c r="AX196" s="12" t="s">
        <v>72</v>
      </c>
      <c r="AY196" s="222" t="s">
        <v>119</v>
      </c>
    </row>
    <row r="197" s="12" customFormat="1">
      <c r="B197" s="221"/>
      <c r="D197" s="214" t="s">
        <v>128</v>
      </c>
      <c r="E197" s="222" t="s">
        <v>5</v>
      </c>
      <c r="F197" s="223" t="s">
        <v>381</v>
      </c>
      <c r="H197" s="224">
        <v>2286.1999999999998</v>
      </c>
      <c r="I197" s="225"/>
      <c r="L197" s="221"/>
      <c r="M197" s="226"/>
      <c r="N197" s="227"/>
      <c r="O197" s="227"/>
      <c r="P197" s="227"/>
      <c r="Q197" s="227"/>
      <c r="R197" s="227"/>
      <c r="S197" s="227"/>
      <c r="T197" s="228"/>
      <c r="AT197" s="222" t="s">
        <v>128</v>
      </c>
      <c r="AU197" s="222" t="s">
        <v>82</v>
      </c>
      <c r="AV197" s="12" t="s">
        <v>82</v>
      </c>
      <c r="AW197" s="12" t="s">
        <v>35</v>
      </c>
      <c r="AX197" s="12" t="s">
        <v>72</v>
      </c>
      <c r="AY197" s="222" t="s">
        <v>119</v>
      </c>
    </row>
    <row r="198" s="12" customFormat="1">
      <c r="B198" s="221"/>
      <c r="D198" s="214" t="s">
        <v>128</v>
      </c>
      <c r="E198" s="222" t="s">
        <v>5</v>
      </c>
      <c r="F198" s="223" t="s">
        <v>382</v>
      </c>
      <c r="H198" s="224">
        <v>289.60000000000002</v>
      </c>
      <c r="I198" s="225"/>
      <c r="L198" s="221"/>
      <c r="M198" s="226"/>
      <c r="N198" s="227"/>
      <c r="O198" s="227"/>
      <c r="P198" s="227"/>
      <c r="Q198" s="227"/>
      <c r="R198" s="227"/>
      <c r="S198" s="227"/>
      <c r="T198" s="228"/>
      <c r="AT198" s="222" t="s">
        <v>128</v>
      </c>
      <c r="AU198" s="222" t="s">
        <v>82</v>
      </c>
      <c r="AV198" s="12" t="s">
        <v>82</v>
      </c>
      <c r="AW198" s="12" t="s">
        <v>35</v>
      </c>
      <c r="AX198" s="12" t="s">
        <v>72</v>
      </c>
      <c r="AY198" s="222" t="s">
        <v>119</v>
      </c>
    </row>
    <row r="199" s="13" customFormat="1">
      <c r="B199" s="233"/>
      <c r="D199" s="214" t="s">
        <v>128</v>
      </c>
      <c r="E199" s="234" t="s">
        <v>5</v>
      </c>
      <c r="F199" s="235" t="s">
        <v>212</v>
      </c>
      <c r="H199" s="236">
        <v>5000</v>
      </c>
      <c r="I199" s="237"/>
      <c r="L199" s="233"/>
      <c r="M199" s="238"/>
      <c r="N199" s="239"/>
      <c r="O199" s="239"/>
      <c r="P199" s="239"/>
      <c r="Q199" s="239"/>
      <c r="R199" s="239"/>
      <c r="S199" s="239"/>
      <c r="T199" s="240"/>
      <c r="AT199" s="234" t="s">
        <v>128</v>
      </c>
      <c r="AU199" s="234" t="s">
        <v>82</v>
      </c>
      <c r="AV199" s="13" t="s">
        <v>147</v>
      </c>
      <c r="AW199" s="13" t="s">
        <v>35</v>
      </c>
      <c r="AX199" s="13" t="s">
        <v>80</v>
      </c>
      <c r="AY199" s="234" t="s">
        <v>119</v>
      </c>
    </row>
    <row r="200" s="1" customFormat="1" ht="25.5" customHeight="1">
      <c r="B200" s="200"/>
      <c r="C200" s="201" t="s">
        <v>383</v>
      </c>
      <c r="D200" s="201" t="s">
        <v>122</v>
      </c>
      <c r="E200" s="202" t="s">
        <v>384</v>
      </c>
      <c r="F200" s="203" t="s">
        <v>385</v>
      </c>
      <c r="G200" s="204" t="s">
        <v>197</v>
      </c>
      <c r="H200" s="205">
        <v>2286.1999999999998</v>
      </c>
      <c r="I200" s="206"/>
      <c r="J200" s="207">
        <f>ROUND(I200*H200,2)</f>
        <v>0</v>
      </c>
      <c r="K200" s="203" t="s">
        <v>136</v>
      </c>
      <c r="L200" s="46"/>
      <c r="M200" s="208" t="s">
        <v>5</v>
      </c>
      <c r="N200" s="209" t="s">
        <v>43</v>
      </c>
      <c r="O200" s="47"/>
      <c r="P200" s="210">
        <f>O200*H200</f>
        <v>0</v>
      </c>
      <c r="Q200" s="210">
        <v>0</v>
      </c>
      <c r="R200" s="210">
        <f>Q200*H200</f>
        <v>0</v>
      </c>
      <c r="S200" s="210">
        <v>0</v>
      </c>
      <c r="T200" s="211">
        <f>S200*H200</f>
        <v>0</v>
      </c>
      <c r="AR200" s="24" t="s">
        <v>147</v>
      </c>
      <c r="AT200" s="24" t="s">
        <v>122</v>
      </c>
      <c r="AU200" s="24" t="s">
        <v>82</v>
      </c>
      <c r="AY200" s="24" t="s">
        <v>119</v>
      </c>
      <c r="BE200" s="212">
        <f>IF(N200="základní",J200,0)</f>
        <v>0</v>
      </c>
      <c r="BF200" s="212">
        <f>IF(N200="snížená",J200,0)</f>
        <v>0</v>
      </c>
      <c r="BG200" s="212">
        <f>IF(N200="zákl. přenesená",J200,0)</f>
        <v>0</v>
      </c>
      <c r="BH200" s="212">
        <f>IF(N200="sníž. přenesená",J200,0)</f>
        <v>0</v>
      </c>
      <c r="BI200" s="212">
        <f>IF(N200="nulová",J200,0)</f>
        <v>0</v>
      </c>
      <c r="BJ200" s="24" t="s">
        <v>80</v>
      </c>
      <c r="BK200" s="212">
        <f>ROUND(I200*H200,2)</f>
        <v>0</v>
      </c>
      <c r="BL200" s="24" t="s">
        <v>147</v>
      </c>
      <c r="BM200" s="24" t="s">
        <v>386</v>
      </c>
    </row>
    <row r="201" s="12" customFormat="1">
      <c r="B201" s="221"/>
      <c r="D201" s="214" t="s">
        <v>128</v>
      </c>
      <c r="E201" s="222" t="s">
        <v>5</v>
      </c>
      <c r="F201" s="223" t="s">
        <v>381</v>
      </c>
      <c r="H201" s="224">
        <v>2286.1999999999998</v>
      </c>
      <c r="I201" s="225"/>
      <c r="L201" s="221"/>
      <c r="M201" s="226"/>
      <c r="N201" s="227"/>
      <c r="O201" s="227"/>
      <c r="P201" s="227"/>
      <c r="Q201" s="227"/>
      <c r="R201" s="227"/>
      <c r="S201" s="227"/>
      <c r="T201" s="228"/>
      <c r="AT201" s="222" t="s">
        <v>128</v>
      </c>
      <c r="AU201" s="222" t="s">
        <v>82</v>
      </c>
      <c r="AV201" s="12" t="s">
        <v>82</v>
      </c>
      <c r="AW201" s="12" t="s">
        <v>35</v>
      </c>
      <c r="AX201" s="12" t="s">
        <v>80</v>
      </c>
      <c r="AY201" s="222" t="s">
        <v>119</v>
      </c>
    </row>
    <row r="202" s="1" customFormat="1" ht="16.5" customHeight="1">
      <c r="B202" s="200"/>
      <c r="C202" s="201" t="s">
        <v>387</v>
      </c>
      <c r="D202" s="201" t="s">
        <v>122</v>
      </c>
      <c r="E202" s="202" t="s">
        <v>388</v>
      </c>
      <c r="F202" s="203" t="s">
        <v>389</v>
      </c>
      <c r="G202" s="204" t="s">
        <v>185</v>
      </c>
      <c r="H202" s="205">
        <v>75</v>
      </c>
      <c r="I202" s="206"/>
      <c r="J202" s="207">
        <f>ROUND(I202*H202,2)</f>
        <v>0</v>
      </c>
      <c r="K202" s="203" t="s">
        <v>136</v>
      </c>
      <c r="L202" s="46"/>
      <c r="M202" s="208" t="s">
        <v>5</v>
      </c>
      <c r="N202" s="209" t="s">
        <v>43</v>
      </c>
      <c r="O202" s="47"/>
      <c r="P202" s="210">
        <f>O202*H202</f>
        <v>0</v>
      </c>
      <c r="Q202" s="210">
        <v>0</v>
      </c>
      <c r="R202" s="210">
        <f>Q202*H202</f>
        <v>0</v>
      </c>
      <c r="S202" s="210">
        <v>0</v>
      </c>
      <c r="T202" s="211">
        <f>S202*H202</f>
        <v>0</v>
      </c>
      <c r="AR202" s="24" t="s">
        <v>147</v>
      </c>
      <c r="AT202" s="24" t="s">
        <v>122</v>
      </c>
      <c r="AU202" s="24" t="s">
        <v>82</v>
      </c>
      <c r="AY202" s="24" t="s">
        <v>119</v>
      </c>
      <c r="BE202" s="212">
        <f>IF(N202="základní",J202,0)</f>
        <v>0</v>
      </c>
      <c r="BF202" s="212">
        <f>IF(N202="snížená",J202,0)</f>
        <v>0</v>
      </c>
      <c r="BG202" s="212">
        <f>IF(N202="zákl. přenesená",J202,0)</f>
        <v>0</v>
      </c>
      <c r="BH202" s="212">
        <f>IF(N202="sníž. přenesená",J202,0)</f>
        <v>0</v>
      </c>
      <c r="BI202" s="212">
        <f>IF(N202="nulová",J202,0)</f>
        <v>0</v>
      </c>
      <c r="BJ202" s="24" t="s">
        <v>80</v>
      </c>
      <c r="BK202" s="212">
        <f>ROUND(I202*H202,2)</f>
        <v>0</v>
      </c>
      <c r="BL202" s="24" t="s">
        <v>147</v>
      </c>
      <c r="BM202" s="24" t="s">
        <v>390</v>
      </c>
    </row>
    <row r="203" s="12" customFormat="1">
      <c r="B203" s="221"/>
      <c r="D203" s="214" t="s">
        <v>128</v>
      </c>
      <c r="E203" s="222" t="s">
        <v>5</v>
      </c>
      <c r="F203" s="223" t="s">
        <v>391</v>
      </c>
      <c r="H203" s="224">
        <v>75</v>
      </c>
      <c r="I203" s="225"/>
      <c r="L203" s="221"/>
      <c r="M203" s="226"/>
      <c r="N203" s="227"/>
      <c r="O203" s="227"/>
      <c r="P203" s="227"/>
      <c r="Q203" s="227"/>
      <c r="R203" s="227"/>
      <c r="S203" s="227"/>
      <c r="T203" s="228"/>
      <c r="AT203" s="222" t="s">
        <v>128</v>
      </c>
      <c r="AU203" s="222" t="s">
        <v>82</v>
      </c>
      <c r="AV203" s="12" t="s">
        <v>82</v>
      </c>
      <c r="AW203" s="12" t="s">
        <v>35</v>
      </c>
      <c r="AX203" s="12" t="s">
        <v>80</v>
      </c>
      <c r="AY203" s="222" t="s">
        <v>119</v>
      </c>
    </row>
    <row r="204" s="1" customFormat="1" ht="16.5" customHeight="1">
      <c r="B204" s="200"/>
      <c r="C204" s="241" t="s">
        <v>392</v>
      </c>
      <c r="D204" s="241" t="s">
        <v>288</v>
      </c>
      <c r="E204" s="242" t="s">
        <v>393</v>
      </c>
      <c r="F204" s="243" t="s">
        <v>394</v>
      </c>
      <c r="G204" s="244" t="s">
        <v>274</v>
      </c>
      <c r="H204" s="245">
        <v>135</v>
      </c>
      <c r="I204" s="246"/>
      <c r="J204" s="247">
        <f>ROUND(I204*H204,2)</f>
        <v>0</v>
      </c>
      <c r="K204" s="243" t="s">
        <v>136</v>
      </c>
      <c r="L204" s="248"/>
      <c r="M204" s="249" t="s">
        <v>5</v>
      </c>
      <c r="N204" s="250" t="s">
        <v>43</v>
      </c>
      <c r="O204" s="47"/>
      <c r="P204" s="210">
        <f>O204*H204</f>
        <v>0</v>
      </c>
      <c r="Q204" s="210">
        <v>1</v>
      </c>
      <c r="R204" s="210">
        <f>Q204*H204</f>
        <v>135</v>
      </c>
      <c r="S204" s="210">
        <v>0</v>
      </c>
      <c r="T204" s="211">
        <f>S204*H204</f>
        <v>0</v>
      </c>
      <c r="AR204" s="24" t="s">
        <v>220</v>
      </c>
      <c r="AT204" s="24" t="s">
        <v>288</v>
      </c>
      <c r="AU204" s="24" t="s">
        <v>82</v>
      </c>
      <c r="AY204" s="24" t="s">
        <v>119</v>
      </c>
      <c r="BE204" s="212">
        <f>IF(N204="základní",J204,0)</f>
        <v>0</v>
      </c>
      <c r="BF204" s="212">
        <f>IF(N204="snížená",J204,0)</f>
        <v>0</v>
      </c>
      <c r="BG204" s="212">
        <f>IF(N204="zákl. přenesená",J204,0)</f>
        <v>0</v>
      </c>
      <c r="BH204" s="212">
        <f>IF(N204="sníž. přenesená",J204,0)</f>
        <v>0</v>
      </c>
      <c r="BI204" s="212">
        <f>IF(N204="nulová",J204,0)</f>
        <v>0</v>
      </c>
      <c r="BJ204" s="24" t="s">
        <v>80</v>
      </c>
      <c r="BK204" s="212">
        <f>ROUND(I204*H204,2)</f>
        <v>0</v>
      </c>
      <c r="BL204" s="24" t="s">
        <v>147</v>
      </c>
      <c r="BM204" s="24" t="s">
        <v>395</v>
      </c>
    </row>
    <row r="205" s="12" customFormat="1">
      <c r="B205" s="221"/>
      <c r="D205" s="214" t="s">
        <v>128</v>
      </c>
      <c r="E205" s="222" t="s">
        <v>5</v>
      </c>
      <c r="F205" s="223" t="s">
        <v>396</v>
      </c>
      <c r="H205" s="224">
        <v>135</v>
      </c>
      <c r="I205" s="225"/>
      <c r="L205" s="221"/>
      <c r="M205" s="226"/>
      <c r="N205" s="227"/>
      <c r="O205" s="227"/>
      <c r="P205" s="227"/>
      <c r="Q205" s="227"/>
      <c r="R205" s="227"/>
      <c r="S205" s="227"/>
      <c r="T205" s="228"/>
      <c r="AT205" s="222" t="s">
        <v>128</v>
      </c>
      <c r="AU205" s="222" t="s">
        <v>82</v>
      </c>
      <c r="AV205" s="12" t="s">
        <v>82</v>
      </c>
      <c r="AW205" s="12" t="s">
        <v>35</v>
      </c>
      <c r="AX205" s="12" t="s">
        <v>80</v>
      </c>
      <c r="AY205" s="222" t="s">
        <v>119</v>
      </c>
    </row>
    <row r="206" s="1" customFormat="1" ht="25.5" customHeight="1">
      <c r="B206" s="200"/>
      <c r="C206" s="201" t="s">
        <v>397</v>
      </c>
      <c r="D206" s="201" t="s">
        <v>122</v>
      </c>
      <c r="E206" s="202" t="s">
        <v>398</v>
      </c>
      <c r="F206" s="203" t="s">
        <v>399</v>
      </c>
      <c r="G206" s="204" t="s">
        <v>197</v>
      </c>
      <c r="H206" s="205">
        <v>2286.1999999999998</v>
      </c>
      <c r="I206" s="206"/>
      <c r="J206" s="207">
        <f>ROUND(I206*H206,2)</f>
        <v>0</v>
      </c>
      <c r="K206" s="203" t="s">
        <v>136</v>
      </c>
      <c r="L206" s="46"/>
      <c r="M206" s="208" t="s">
        <v>5</v>
      </c>
      <c r="N206" s="209" t="s">
        <v>43</v>
      </c>
      <c r="O206" s="47"/>
      <c r="P206" s="210">
        <f>O206*H206</f>
        <v>0</v>
      </c>
      <c r="Q206" s="210">
        <v>0</v>
      </c>
      <c r="R206" s="210">
        <f>Q206*H206</f>
        <v>0</v>
      </c>
      <c r="S206" s="210">
        <v>0</v>
      </c>
      <c r="T206" s="211">
        <f>S206*H206</f>
        <v>0</v>
      </c>
      <c r="AR206" s="24" t="s">
        <v>147</v>
      </c>
      <c r="AT206" s="24" t="s">
        <v>122</v>
      </c>
      <c r="AU206" s="24" t="s">
        <v>82</v>
      </c>
      <c r="AY206" s="24" t="s">
        <v>119</v>
      </c>
      <c r="BE206" s="212">
        <f>IF(N206="základní",J206,0)</f>
        <v>0</v>
      </c>
      <c r="BF206" s="212">
        <f>IF(N206="snížená",J206,0)</f>
        <v>0</v>
      </c>
      <c r="BG206" s="212">
        <f>IF(N206="zákl. přenesená",J206,0)</f>
        <v>0</v>
      </c>
      <c r="BH206" s="212">
        <f>IF(N206="sníž. přenesená",J206,0)</f>
        <v>0</v>
      </c>
      <c r="BI206" s="212">
        <f>IF(N206="nulová",J206,0)</f>
        <v>0</v>
      </c>
      <c r="BJ206" s="24" t="s">
        <v>80</v>
      </c>
      <c r="BK206" s="212">
        <f>ROUND(I206*H206,2)</f>
        <v>0</v>
      </c>
      <c r="BL206" s="24" t="s">
        <v>147</v>
      </c>
      <c r="BM206" s="24" t="s">
        <v>400</v>
      </c>
    </row>
    <row r="207" s="12" customFormat="1">
      <c r="B207" s="221"/>
      <c r="D207" s="214" t="s">
        <v>128</v>
      </c>
      <c r="E207" s="222" t="s">
        <v>5</v>
      </c>
      <c r="F207" s="223" t="s">
        <v>381</v>
      </c>
      <c r="H207" s="224">
        <v>2286.1999999999998</v>
      </c>
      <c r="I207" s="225"/>
      <c r="L207" s="221"/>
      <c r="M207" s="226"/>
      <c r="N207" s="227"/>
      <c r="O207" s="227"/>
      <c r="P207" s="227"/>
      <c r="Q207" s="227"/>
      <c r="R207" s="227"/>
      <c r="S207" s="227"/>
      <c r="T207" s="228"/>
      <c r="AT207" s="222" t="s">
        <v>128</v>
      </c>
      <c r="AU207" s="222" t="s">
        <v>82</v>
      </c>
      <c r="AV207" s="12" t="s">
        <v>82</v>
      </c>
      <c r="AW207" s="12" t="s">
        <v>35</v>
      </c>
      <c r="AX207" s="12" t="s">
        <v>80</v>
      </c>
      <c r="AY207" s="222" t="s">
        <v>119</v>
      </c>
    </row>
    <row r="208" s="1" customFormat="1" ht="38.25" customHeight="1">
      <c r="B208" s="200"/>
      <c r="C208" s="201" t="s">
        <v>401</v>
      </c>
      <c r="D208" s="201" t="s">
        <v>122</v>
      </c>
      <c r="E208" s="202" t="s">
        <v>402</v>
      </c>
      <c r="F208" s="203" t="s">
        <v>403</v>
      </c>
      <c r="G208" s="204" t="s">
        <v>197</v>
      </c>
      <c r="H208" s="205">
        <v>2286.1999999999998</v>
      </c>
      <c r="I208" s="206"/>
      <c r="J208" s="207">
        <f>ROUND(I208*H208,2)</f>
        <v>0</v>
      </c>
      <c r="K208" s="203" t="s">
        <v>136</v>
      </c>
      <c r="L208" s="46"/>
      <c r="M208" s="208" t="s">
        <v>5</v>
      </c>
      <c r="N208" s="209" t="s">
        <v>43</v>
      </c>
      <c r="O208" s="47"/>
      <c r="P208" s="210">
        <f>O208*H208</f>
        <v>0</v>
      </c>
      <c r="Q208" s="210">
        <v>0</v>
      </c>
      <c r="R208" s="210">
        <f>Q208*H208</f>
        <v>0</v>
      </c>
      <c r="S208" s="210">
        <v>0</v>
      </c>
      <c r="T208" s="211">
        <f>S208*H208</f>
        <v>0</v>
      </c>
      <c r="AR208" s="24" t="s">
        <v>147</v>
      </c>
      <c r="AT208" s="24" t="s">
        <v>122</v>
      </c>
      <c r="AU208" s="24" t="s">
        <v>82</v>
      </c>
      <c r="AY208" s="24" t="s">
        <v>119</v>
      </c>
      <c r="BE208" s="212">
        <f>IF(N208="základní",J208,0)</f>
        <v>0</v>
      </c>
      <c r="BF208" s="212">
        <f>IF(N208="snížená",J208,0)</f>
        <v>0</v>
      </c>
      <c r="BG208" s="212">
        <f>IF(N208="zákl. přenesená",J208,0)</f>
        <v>0</v>
      </c>
      <c r="BH208" s="212">
        <f>IF(N208="sníž. přenesená",J208,0)</f>
        <v>0</v>
      </c>
      <c r="BI208" s="212">
        <f>IF(N208="nulová",J208,0)</f>
        <v>0</v>
      </c>
      <c r="BJ208" s="24" t="s">
        <v>80</v>
      </c>
      <c r="BK208" s="212">
        <f>ROUND(I208*H208,2)</f>
        <v>0</v>
      </c>
      <c r="BL208" s="24" t="s">
        <v>147</v>
      </c>
      <c r="BM208" s="24" t="s">
        <v>404</v>
      </c>
    </row>
    <row r="209" s="12" customFormat="1">
      <c r="B209" s="221"/>
      <c r="D209" s="214" t="s">
        <v>128</v>
      </c>
      <c r="E209" s="222" t="s">
        <v>5</v>
      </c>
      <c r="F209" s="223" t="s">
        <v>381</v>
      </c>
      <c r="H209" s="224">
        <v>2286.1999999999998</v>
      </c>
      <c r="I209" s="225"/>
      <c r="L209" s="221"/>
      <c r="M209" s="226"/>
      <c r="N209" s="227"/>
      <c r="O209" s="227"/>
      <c r="P209" s="227"/>
      <c r="Q209" s="227"/>
      <c r="R209" s="227"/>
      <c r="S209" s="227"/>
      <c r="T209" s="228"/>
      <c r="AT209" s="222" t="s">
        <v>128</v>
      </c>
      <c r="AU209" s="222" t="s">
        <v>82</v>
      </c>
      <c r="AV209" s="12" t="s">
        <v>82</v>
      </c>
      <c r="AW209" s="12" t="s">
        <v>35</v>
      </c>
      <c r="AX209" s="12" t="s">
        <v>80</v>
      </c>
      <c r="AY209" s="222" t="s">
        <v>119</v>
      </c>
    </row>
    <row r="210" s="1" customFormat="1" ht="51" customHeight="1">
      <c r="B210" s="200"/>
      <c r="C210" s="201" t="s">
        <v>405</v>
      </c>
      <c r="D210" s="201" t="s">
        <v>122</v>
      </c>
      <c r="E210" s="202" t="s">
        <v>406</v>
      </c>
      <c r="F210" s="203" t="s">
        <v>407</v>
      </c>
      <c r="G210" s="204" t="s">
        <v>197</v>
      </c>
      <c r="H210" s="205">
        <v>544.20000000000005</v>
      </c>
      <c r="I210" s="206"/>
      <c r="J210" s="207">
        <f>ROUND(I210*H210,2)</f>
        <v>0</v>
      </c>
      <c r="K210" s="203" t="s">
        <v>136</v>
      </c>
      <c r="L210" s="46"/>
      <c r="M210" s="208" t="s">
        <v>5</v>
      </c>
      <c r="N210" s="209" t="s">
        <v>43</v>
      </c>
      <c r="O210" s="47"/>
      <c r="P210" s="210">
        <f>O210*H210</f>
        <v>0</v>
      </c>
      <c r="Q210" s="210">
        <v>0.084250000000000005</v>
      </c>
      <c r="R210" s="210">
        <f>Q210*H210</f>
        <v>45.848850000000006</v>
      </c>
      <c r="S210" s="210">
        <v>0</v>
      </c>
      <c r="T210" s="211">
        <f>S210*H210</f>
        <v>0</v>
      </c>
      <c r="AR210" s="24" t="s">
        <v>147</v>
      </c>
      <c r="AT210" s="24" t="s">
        <v>122</v>
      </c>
      <c r="AU210" s="24" t="s">
        <v>82</v>
      </c>
      <c r="AY210" s="24" t="s">
        <v>119</v>
      </c>
      <c r="BE210" s="212">
        <f>IF(N210="základní",J210,0)</f>
        <v>0</v>
      </c>
      <c r="BF210" s="212">
        <f>IF(N210="snížená",J210,0)</f>
        <v>0</v>
      </c>
      <c r="BG210" s="212">
        <f>IF(N210="zákl. přenesená",J210,0)</f>
        <v>0</v>
      </c>
      <c r="BH210" s="212">
        <f>IF(N210="sníž. přenesená",J210,0)</f>
        <v>0</v>
      </c>
      <c r="BI210" s="212">
        <f>IF(N210="nulová",J210,0)</f>
        <v>0</v>
      </c>
      <c r="BJ210" s="24" t="s">
        <v>80</v>
      </c>
      <c r="BK210" s="212">
        <f>ROUND(I210*H210,2)</f>
        <v>0</v>
      </c>
      <c r="BL210" s="24" t="s">
        <v>147</v>
      </c>
      <c r="BM210" s="24" t="s">
        <v>408</v>
      </c>
    </row>
    <row r="211" s="11" customFormat="1">
      <c r="B211" s="213"/>
      <c r="D211" s="214" t="s">
        <v>128</v>
      </c>
      <c r="E211" s="215" t="s">
        <v>5</v>
      </c>
      <c r="F211" s="216" t="s">
        <v>409</v>
      </c>
      <c r="H211" s="215" t="s">
        <v>5</v>
      </c>
      <c r="I211" s="217"/>
      <c r="L211" s="213"/>
      <c r="M211" s="218"/>
      <c r="N211" s="219"/>
      <c r="O211" s="219"/>
      <c r="P211" s="219"/>
      <c r="Q211" s="219"/>
      <c r="R211" s="219"/>
      <c r="S211" s="219"/>
      <c r="T211" s="220"/>
      <c r="AT211" s="215" t="s">
        <v>128</v>
      </c>
      <c r="AU211" s="215" t="s">
        <v>82</v>
      </c>
      <c r="AV211" s="11" t="s">
        <v>80</v>
      </c>
      <c r="AW211" s="11" t="s">
        <v>35</v>
      </c>
      <c r="AX211" s="11" t="s">
        <v>72</v>
      </c>
      <c r="AY211" s="215" t="s">
        <v>119</v>
      </c>
    </row>
    <row r="212" s="12" customFormat="1">
      <c r="B212" s="221"/>
      <c r="D212" s="214" t="s">
        <v>128</v>
      </c>
      <c r="E212" s="222" t="s">
        <v>5</v>
      </c>
      <c r="F212" s="223" t="s">
        <v>380</v>
      </c>
      <c r="H212" s="224">
        <v>254.59999999999999</v>
      </c>
      <c r="I212" s="225"/>
      <c r="L212" s="221"/>
      <c r="M212" s="226"/>
      <c r="N212" s="227"/>
      <c r="O212" s="227"/>
      <c r="P212" s="227"/>
      <c r="Q212" s="227"/>
      <c r="R212" s="227"/>
      <c r="S212" s="227"/>
      <c r="T212" s="228"/>
      <c r="AT212" s="222" t="s">
        <v>128</v>
      </c>
      <c r="AU212" s="222" t="s">
        <v>82</v>
      </c>
      <c r="AV212" s="12" t="s">
        <v>82</v>
      </c>
      <c r="AW212" s="12" t="s">
        <v>35</v>
      </c>
      <c r="AX212" s="12" t="s">
        <v>72</v>
      </c>
      <c r="AY212" s="222" t="s">
        <v>119</v>
      </c>
    </row>
    <row r="213" s="12" customFormat="1">
      <c r="B213" s="221"/>
      <c r="D213" s="214" t="s">
        <v>128</v>
      </c>
      <c r="E213" s="222" t="s">
        <v>5</v>
      </c>
      <c r="F213" s="223" t="s">
        <v>382</v>
      </c>
      <c r="H213" s="224">
        <v>289.60000000000002</v>
      </c>
      <c r="I213" s="225"/>
      <c r="L213" s="221"/>
      <c r="M213" s="226"/>
      <c r="N213" s="227"/>
      <c r="O213" s="227"/>
      <c r="P213" s="227"/>
      <c r="Q213" s="227"/>
      <c r="R213" s="227"/>
      <c r="S213" s="227"/>
      <c r="T213" s="228"/>
      <c r="AT213" s="222" t="s">
        <v>128</v>
      </c>
      <c r="AU213" s="222" t="s">
        <v>82</v>
      </c>
      <c r="AV213" s="12" t="s">
        <v>82</v>
      </c>
      <c r="AW213" s="12" t="s">
        <v>35</v>
      </c>
      <c r="AX213" s="12" t="s">
        <v>72</v>
      </c>
      <c r="AY213" s="222" t="s">
        <v>119</v>
      </c>
    </row>
    <row r="214" s="13" customFormat="1">
      <c r="B214" s="233"/>
      <c r="D214" s="214" t="s">
        <v>128</v>
      </c>
      <c r="E214" s="234" t="s">
        <v>5</v>
      </c>
      <c r="F214" s="235" t="s">
        <v>212</v>
      </c>
      <c r="H214" s="236">
        <v>544.20000000000005</v>
      </c>
      <c r="I214" s="237"/>
      <c r="L214" s="233"/>
      <c r="M214" s="238"/>
      <c r="N214" s="239"/>
      <c r="O214" s="239"/>
      <c r="P214" s="239"/>
      <c r="Q214" s="239"/>
      <c r="R214" s="239"/>
      <c r="S214" s="239"/>
      <c r="T214" s="240"/>
      <c r="AT214" s="234" t="s">
        <v>128</v>
      </c>
      <c r="AU214" s="234" t="s">
        <v>82</v>
      </c>
      <c r="AV214" s="13" t="s">
        <v>147</v>
      </c>
      <c r="AW214" s="13" t="s">
        <v>35</v>
      </c>
      <c r="AX214" s="13" t="s">
        <v>80</v>
      </c>
      <c r="AY214" s="234" t="s">
        <v>119</v>
      </c>
    </row>
    <row r="215" s="1" customFormat="1" ht="16.5" customHeight="1">
      <c r="B215" s="200"/>
      <c r="C215" s="241" t="s">
        <v>410</v>
      </c>
      <c r="D215" s="241" t="s">
        <v>288</v>
      </c>
      <c r="E215" s="242" t="s">
        <v>411</v>
      </c>
      <c r="F215" s="243" t="s">
        <v>412</v>
      </c>
      <c r="G215" s="244" t="s">
        <v>197</v>
      </c>
      <c r="H215" s="245">
        <v>289.60000000000002</v>
      </c>
      <c r="I215" s="246"/>
      <c r="J215" s="247">
        <f>ROUND(I215*H215,2)</f>
        <v>0</v>
      </c>
      <c r="K215" s="243" t="s">
        <v>136</v>
      </c>
      <c r="L215" s="248"/>
      <c r="M215" s="249" t="s">
        <v>5</v>
      </c>
      <c r="N215" s="250" t="s">
        <v>43</v>
      </c>
      <c r="O215" s="47"/>
      <c r="P215" s="210">
        <f>O215*H215</f>
        <v>0</v>
      </c>
      <c r="Q215" s="210">
        <v>0.13100000000000001</v>
      </c>
      <c r="R215" s="210">
        <f>Q215*H215</f>
        <v>37.937600000000003</v>
      </c>
      <c r="S215" s="210">
        <v>0</v>
      </c>
      <c r="T215" s="211">
        <f>S215*H215</f>
        <v>0</v>
      </c>
      <c r="AR215" s="24" t="s">
        <v>220</v>
      </c>
      <c r="AT215" s="24" t="s">
        <v>288</v>
      </c>
      <c r="AU215" s="24" t="s">
        <v>82</v>
      </c>
      <c r="AY215" s="24" t="s">
        <v>119</v>
      </c>
      <c r="BE215" s="212">
        <f>IF(N215="základní",J215,0)</f>
        <v>0</v>
      </c>
      <c r="BF215" s="212">
        <f>IF(N215="snížená",J215,0)</f>
        <v>0</v>
      </c>
      <c r="BG215" s="212">
        <f>IF(N215="zákl. přenesená",J215,0)</f>
        <v>0</v>
      </c>
      <c r="BH215" s="212">
        <f>IF(N215="sníž. přenesená",J215,0)</f>
        <v>0</v>
      </c>
      <c r="BI215" s="212">
        <f>IF(N215="nulová",J215,0)</f>
        <v>0</v>
      </c>
      <c r="BJ215" s="24" t="s">
        <v>80</v>
      </c>
      <c r="BK215" s="212">
        <f>ROUND(I215*H215,2)</f>
        <v>0</v>
      </c>
      <c r="BL215" s="24" t="s">
        <v>147</v>
      </c>
      <c r="BM215" s="24" t="s">
        <v>413</v>
      </c>
    </row>
    <row r="216" s="12" customFormat="1">
      <c r="B216" s="221"/>
      <c r="D216" s="214" t="s">
        <v>128</v>
      </c>
      <c r="E216" s="222" t="s">
        <v>5</v>
      </c>
      <c r="F216" s="223" t="s">
        <v>382</v>
      </c>
      <c r="H216" s="224">
        <v>289.60000000000002</v>
      </c>
      <c r="I216" s="225"/>
      <c r="L216" s="221"/>
      <c r="M216" s="226"/>
      <c r="N216" s="227"/>
      <c r="O216" s="227"/>
      <c r="P216" s="227"/>
      <c r="Q216" s="227"/>
      <c r="R216" s="227"/>
      <c r="S216" s="227"/>
      <c r="T216" s="228"/>
      <c r="AT216" s="222" t="s">
        <v>128</v>
      </c>
      <c r="AU216" s="222" t="s">
        <v>82</v>
      </c>
      <c r="AV216" s="12" t="s">
        <v>82</v>
      </c>
      <c r="AW216" s="12" t="s">
        <v>35</v>
      </c>
      <c r="AX216" s="12" t="s">
        <v>80</v>
      </c>
      <c r="AY216" s="222" t="s">
        <v>119</v>
      </c>
    </row>
    <row r="217" s="1" customFormat="1" ht="16.5" customHeight="1">
      <c r="B217" s="200"/>
      <c r="C217" s="241" t="s">
        <v>414</v>
      </c>
      <c r="D217" s="241" t="s">
        <v>288</v>
      </c>
      <c r="E217" s="242" t="s">
        <v>415</v>
      </c>
      <c r="F217" s="243" t="s">
        <v>416</v>
      </c>
      <c r="G217" s="244" t="s">
        <v>197</v>
      </c>
      <c r="H217" s="245">
        <v>254.59999999999999</v>
      </c>
      <c r="I217" s="246"/>
      <c r="J217" s="247">
        <f>ROUND(I217*H217,2)</f>
        <v>0</v>
      </c>
      <c r="K217" s="243" t="s">
        <v>136</v>
      </c>
      <c r="L217" s="248"/>
      <c r="M217" s="249" t="s">
        <v>5</v>
      </c>
      <c r="N217" s="250" t="s">
        <v>43</v>
      </c>
      <c r="O217" s="47"/>
      <c r="P217" s="210">
        <f>O217*H217</f>
        <v>0</v>
      </c>
      <c r="Q217" s="210">
        <v>0.13100000000000001</v>
      </c>
      <c r="R217" s="210">
        <f>Q217*H217</f>
        <v>33.352600000000002</v>
      </c>
      <c r="S217" s="210">
        <v>0</v>
      </c>
      <c r="T217" s="211">
        <f>S217*H217</f>
        <v>0</v>
      </c>
      <c r="AR217" s="24" t="s">
        <v>220</v>
      </c>
      <c r="AT217" s="24" t="s">
        <v>288</v>
      </c>
      <c r="AU217" s="24" t="s">
        <v>82</v>
      </c>
      <c r="AY217" s="24" t="s">
        <v>119</v>
      </c>
      <c r="BE217" s="212">
        <f>IF(N217="základní",J217,0)</f>
        <v>0</v>
      </c>
      <c r="BF217" s="212">
        <f>IF(N217="snížená",J217,0)</f>
        <v>0</v>
      </c>
      <c r="BG217" s="212">
        <f>IF(N217="zákl. přenesená",J217,0)</f>
        <v>0</v>
      </c>
      <c r="BH217" s="212">
        <f>IF(N217="sníž. přenesená",J217,0)</f>
        <v>0</v>
      </c>
      <c r="BI217" s="212">
        <f>IF(N217="nulová",J217,0)</f>
        <v>0</v>
      </c>
      <c r="BJ217" s="24" t="s">
        <v>80</v>
      </c>
      <c r="BK217" s="212">
        <f>ROUND(I217*H217,2)</f>
        <v>0</v>
      </c>
      <c r="BL217" s="24" t="s">
        <v>147</v>
      </c>
      <c r="BM217" s="24" t="s">
        <v>417</v>
      </c>
    </row>
    <row r="218" s="12" customFormat="1">
      <c r="B218" s="221"/>
      <c r="D218" s="214" t="s">
        <v>128</v>
      </c>
      <c r="E218" s="222" t="s">
        <v>5</v>
      </c>
      <c r="F218" s="223" t="s">
        <v>380</v>
      </c>
      <c r="H218" s="224">
        <v>254.59999999999999</v>
      </c>
      <c r="I218" s="225"/>
      <c r="L218" s="221"/>
      <c r="M218" s="226"/>
      <c r="N218" s="227"/>
      <c r="O218" s="227"/>
      <c r="P218" s="227"/>
      <c r="Q218" s="227"/>
      <c r="R218" s="227"/>
      <c r="S218" s="227"/>
      <c r="T218" s="228"/>
      <c r="AT218" s="222" t="s">
        <v>128</v>
      </c>
      <c r="AU218" s="222" t="s">
        <v>82</v>
      </c>
      <c r="AV218" s="12" t="s">
        <v>82</v>
      </c>
      <c r="AW218" s="12" t="s">
        <v>35</v>
      </c>
      <c r="AX218" s="12" t="s">
        <v>80</v>
      </c>
      <c r="AY218" s="222" t="s">
        <v>119</v>
      </c>
    </row>
    <row r="219" s="1" customFormat="1" ht="51" customHeight="1">
      <c r="B219" s="200"/>
      <c r="C219" s="201" t="s">
        <v>418</v>
      </c>
      <c r="D219" s="201" t="s">
        <v>122</v>
      </c>
      <c r="E219" s="202" t="s">
        <v>419</v>
      </c>
      <c r="F219" s="203" t="s">
        <v>420</v>
      </c>
      <c r="G219" s="204" t="s">
        <v>197</v>
      </c>
      <c r="H219" s="205">
        <v>2169.5999999999999</v>
      </c>
      <c r="I219" s="206"/>
      <c r="J219" s="207">
        <f>ROUND(I219*H219,2)</f>
        <v>0</v>
      </c>
      <c r="K219" s="203" t="s">
        <v>136</v>
      </c>
      <c r="L219" s="46"/>
      <c r="M219" s="208" t="s">
        <v>5</v>
      </c>
      <c r="N219" s="209" t="s">
        <v>43</v>
      </c>
      <c r="O219" s="47"/>
      <c r="P219" s="210">
        <f>O219*H219</f>
        <v>0</v>
      </c>
      <c r="Q219" s="210">
        <v>0.084250000000000005</v>
      </c>
      <c r="R219" s="210">
        <f>Q219*H219</f>
        <v>182.78880000000001</v>
      </c>
      <c r="S219" s="210">
        <v>0</v>
      </c>
      <c r="T219" s="211">
        <f>S219*H219</f>
        <v>0</v>
      </c>
      <c r="AR219" s="24" t="s">
        <v>147</v>
      </c>
      <c r="AT219" s="24" t="s">
        <v>122</v>
      </c>
      <c r="AU219" s="24" t="s">
        <v>82</v>
      </c>
      <c r="AY219" s="24" t="s">
        <v>119</v>
      </c>
      <c r="BE219" s="212">
        <f>IF(N219="základní",J219,0)</f>
        <v>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24" t="s">
        <v>80</v>
      </c>
      <c r="BK219" s="212">
        <f>ROUND(I219*H219,2)</f>
        <v>0</v>
      </c>
      <c r="BL219" s="24" t="s">
        <v>147</v>
      </c>
      <c r="BM219" s="24" t="s">
        <v>421</v>
      </c>
    </row>
    <row r="220" s="11" customFormat="1">
      <c r="B220" s="213"/>
      <c r="D220" s="214" t="s">
        <v>128</v>
      </c>
      <c r="E220" s="215" t="s">
        <v>5</v>
      </c>
      <c r="F220" s="216" t="s">
        <v>409</v>
      </c>
      <c r="H220" s="215" t="s">
        <v>5</v>
      </c>
      <c r="I220" s="217"/>
      <c r="L220" s="213"/>
      <c r="M220" s="218"/>
      <c r="N220" s="219"/>
      <c r="O220" s="219"/>
      <c r="P220" s="219"/>
      <c r="Q220" s="219"/>
      <c r="R220" s="219"/>
      <c r="S220" s="219"/>
      <c r="T220" s="220"/>
      <c r="AT220" s="215" t="s">
        <v>128</v>
      </c>
      <c r="AU220" s="215" t="s">
        <v>82</v>
      </c>
      <c r="AV220" s="11" t="s">
        <v>80</v>
      </c>
      <c r="AW220" s="11" t="s">
        <v>35</v>
      </c>
      <c r="AX220" s="11" t="s">
        <v>72</v>
      </c>
      <c r="AY220" s="215" t="s">
        <v>119</v>
      </c>
    </row>
    <row r="221" s="12" customFormat="1">
      <c r="B221" s="221"/>
      <c r="D221" s="214" t="s">
        <v>128</v>
      </c>
      <c r="E221" s="222" t="s">
        <v>5</v>
      </c>
      <c r="F221" s="223" t="s">
        <v>378</v>
      </c>
      <c r="H221" s="224">
        <v>2083</v>
      </c>
      <c r="I221" s="225"/>
      <c r="L221" s="221"/>
      <c r="M221" s="226"/>
      <c r="N221" s="227"/>
      <c r="O221" s="227"/>
      <c r="P221" s="227"/>
      <c r="Q221" s="227"/>
      <c r="R221" s="227"/>
      <c r="S221" s="227"/>
      <c r="T221" s="228"/>
      <c r="AT221" s="222" t="s">
        <v>128</v>
      </c>
      <c r="AU221" s="222" t="s">
        <v>82</v>
      </c>
      <c r="AV221" s="12" t="s">
        <v>82</v>
      </c>
      <c r="AW221" s="12" t="s">
        <v>35</v>
      </c>
      <c r="AX221" s="12" t="s">
        <v>72</v>
      </c>
      <c r="AY221" s="222" t="s">
        <v>119</v>
      </c>
    </row>
    <row r="222" s="12" customFormat="1">
      <c r="B222" s="221"/>
      <c r="D222" s="214" t="s">
        <v>128</v>
      </c>
      <c r="E222" s="222" t="s">
        <v>5</v>
      </c>
      <c r="F222" s="223" t="s">
        <v>379</v>
      </c>
      <c r="H222" s="224">
        <v>86.599999999999994</v>
      </c>
      <c r="I222" s="225"/>
      <c r="L222" s="221"/>
      <c r="M222" s="226"/>
      <c r="N222" s="227"/>
      <c r="O222" s="227"/>
      <c r="P222" s="227"/>
      <c r="Q222" s="227"/>
      <c r="R222" s="227"/>
      <c r="S222" s="227"/>
      <c r="T222" s="228"/>
      <c r="AT222" s="222" t="s">
        <v>128</v>
      </c>
      <c r="AU222" s="222" t="s">
        <v>82</v>
      </c>
      <c r="AV222" s="12" t="s">
        <v>82</v>
      </c>
      <c r="AW222" s="12" t="s">
        <v>35</v>
      </c>
      <c r="AX222" s="12" t="s">
        <v>72</v>
      </c>
      <c r="AY222" s="222" t="s">
        <v>119</v>
      </c>
    </row>
    <row r="223" s="13" customFormat="1">
      <c r="B223" s="233"/>
      <c r="D223" s="214" t="s">
        <v>128</v>
      </c>
      <c r="E223" s="234" t="s">
        <v>5</v>
      </c>
      <c r="F223" s="235" t="s">
        <v>212</v>
      </c>
      <c r="H223" s="236">
        <v>2169.5999999999999</v>
      </c>
      <c r="I223" s="237"/>
      <c r="L223" s="233"/>
      <c r="M223" s="238"/>
      <c r="N223" s="239"/>
      <c r="O223" s="239"/>
      <c r="P223" s="239"/>
      <c r="Q223" s="239"/>
      <c r="R223" s="239"/>
      <c r="S223" s="239"/>
      <c r="T223" s="240"/>
      <c r="AT223" s="234" t="s">
        <v>128</v>
      </c>
      <c r="AU223" s="234" t="s">
        <v>82</v>
      </c>
      <c r="AV223" s="13" t="s">
        <v>147</v>
      </c>
      <c r="AW223" s="13" t="s">
        <v>35</v>
      </c>
      <c r="AX223" s="13" t="s">
        <v>80</v>
      </c>
      <c r="AY223" s="234" t="s">
        <v>119</v>
      </c>
    </row>
    <row r="224" s="1" customFormat="1" ht="16.5" customHeight="1">
      <c r="B224" s="200"/>
      <c r="C224" s="241" t="s">
        <v>422</v>
      </c>
      <c r="D224" s="241" t="s">
        <v>288</v>
      </c>
      <c r="E224" s="242" t="s">
        <v>411</v>
      </c>
      <c r="F224" s="243" t="s">
        <v>412</v>
      </c>
      <c r="G224" s="244" t="s">
        <v>197</v>
      </c>
      <c r="H224" s="245">
        <v>2083</v>
      </c>
      <c r="I224" s="246"/>
      <c r="J224" s="247">
        <f>ROUND(I224*H224,2)</f>
        <v>0</v>
      </c>
      <c r="K224" s="243" t="s">
        <v>136</v>
      </c>
      <c r="L224" s="248"/>
      <c r="M224" s="249" t="s">
        <v>5</v>
      </c>
      <c r="N224" s="250" t="s">
        <v>43</v>
      </c>
      <c r="O224" s="47"/>
      <c r="P224" s="210">
        <f>O224*H224</f>
        <v>0</v>
      </c>
      <c r="Q224" s="210">
        <v>0.13100000000000001</v>
      </c>
      <c r="R224" s="210">
        <f>Q224*H224</f>
        <v>272.87299999999999</v>
      </c>
      <c r="S224" s="210">
        <v>0</v>
      </c>
      <c r="T224" s="211">
        <f>S224*H224</f>
        <v>0</v>
      </c>
      <c r="AR224" s="24" t="s">
        <v>220</v>
      </c>
      <c r="AT224" s="24" t="s">
        <v>288</v>
      </c>
      <c r="AU224" s="24" t="s">
        <v>82</v>
      </c>
      <c r="AY224" s="24" t="s">
        <v>119</v>
      </c>
      <c r="BE224" s="212">
        <f>IF(N224="základní",J224,0)</f>
        <v>0</v>
      </c>
      <c r="BF224" s="212">
        <f>IF(N224="snížená",J224,0)</f>
        <v>0</v>
      </c>
      <c r="BG224" s="212">
        <f>IF(N224="zákl. přenesená",J224,0)</f>
        <v>0</v>
      </c>
      <c r="BH224" s="212">
        <f>IF(N224="sníž. přenesená",J224,0)</f>
        <v>0</v>
      </c>
      <c r="BI224" s="212">
        <f>IF(N224="nulová",J224,0)</f>
        <v>0</v>
      </c>
      <c r="BJ224" s="24" t="s">
        <v>80</v>
      </c>
      <c r="BK224" s="212">
        <f>ROUND(I224*H224,2)</f>
        <v>0</v>
      </c>
      <c r="BL224" s="24" t="s">
        <v>147</v>
      </c>
      <c r="BM224" s="24" t="s">
        <v>423</v>
      </c>
    </row>
    <row r="225" s="12" customFormat="1">
      <c r="B225" s="221"/>
      <c r="D225" s="214" t="s">
        <v>128</v>
      </c>
      <c r="E225" s="222" t="s">
        <v>5</v>
      </c>
      <c r="F225" s="223" t="s">
        <v>378</v>
      </c>
      <c r="H225" s="224">
        <v>2083</v>
      </c>
      <c r="I225" s="225"/>
      <c r="L225" s="221"/>
      <c r="M225" s="226"/>
      <c r="N225" s="227"/>
      <c r="O225" s="227"/>
      <c r="P225" s="227"/>
      <c r="Q225" s="227"/>
      <c r="R225" s="227"/>
      <c r="S225" s="227"/>
      <c r="T225" s="228"/>
      <c r="AT225" s="222" t="s">
        <v>128</v>
      </c>
      <c r="AU225" s="222" t="s">
        <v>82</v>
      </c>
      <c r="AV225" s="12" t="s">
        <v>82</v>
      </c>
      <c r="AW225" s="12" t="s">
        <v>35</v>
      </c>
      <c r="AX225" s="12" t="s">
        <v>80</v>
      </c>
      <c r="AY225" s="222" t="s">
        <v>119</v>
      </c>
    </row>
    <row r="226" s="1" customFormat="1" ht="16.5" customHeight="1">
      <c r="B226" s="200"/>
      <c r="C226" s="241" t="s">
        <v>424</v>
      </c>
      <c r="D226" s="241" t="s">
        <v>288</v>
      </c>
      <c r="E226" s="242" t="s">
        <v>415</v>
      </c>
      <c r="F226" s="243" t="s">
        <v>416</v>
      </c>
      <c r="G226" s="244" t="s">
        <v>197</v>
      </c>
      <c r="H226" s="245">
        <v>86.599999999999994</v>
      </c>
      <c r="I226" s="246"/>
      <c r="J226" s="247">
        <f>ROUND(I226*H226,2)</f>
        <v>0</v>
      </c>
      <c r="K226" s="243" t="s">
        <v>136</v>
      </c>
      <c r="L226" s="248"/>
      <c r="M226" s="249" t="s">
        <v>5</v>
      </c>
      <c r="N226" s="250" t="s">
        <v>43</v>
      </c>
      <c r="O226" s="47"/>
      <c r="P226" s="210">
        <f>O226*H226</f>
        <v>0</v>
      </c>
      <c r="Q226" s="210">
        <v>0.13100000000000001</v>
      </c>
      <c r="R226" s="210">
        <f>Q226*H226</f>
        <v>11.3446</v>
      </c>
      <c r="S226" s="210">
        <v>0</v>
      </c>
      <c r="T226" s="211">
        <f>S226*H226</f>
        <v>0</v>
      </c>
      <c r="AR226" s="24" t="s">
        <v>220</v>
      </c>
      <c r="AT226" s="24" t="s">
        <v>288</v>
      </c>
      <c r="AU226" s="24" t="s">
        <v>82</v>
      </c>
      <c r="AY226" s="24" t="s">
        <v>119</v>
      </c>
      <c r="BE226" s="212">
        <f>IF(N226="základní",J226,0)</f>
        <v>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24" t="s">
        <v>80</v>
      </c>
      <c r="BK226" s="212">
        <f>ROUND(I226*H226,2)</f>
        <v>0</v>
      </c>
      <c r="BL226" s="24" t="s">
        <v>147</v>
      </c>
      <c r="BM226" s="24" t="s">
        <v>425</v>
      </c>
    </row>
    <row r="227" s="12" customFormat="1">
      <c r="B227" s="221"/>
      <c r="D227" s="214" t="s">
        <v>128</v>
      </c>
      <c r="E227" s="222" t="s">
        <v>5</v>
      </c>
      <c r="F227" s="223" t="s">
        <v>379</v>
      </c>
      <c r="H227" s="224">
        <v>86.599999999999994</v>
      </c>
      <c r="I227" s="225"/>
      <c r="L227" s="221"/>
      <c r="M227" s="226"/>
      <c r="N227" s="227"/>
      <c r="O227" s="227"/>
      <c r="P227" s="227"/>
      <c r="Q227" s="227"/>
      <c r="R227" s="227"/>
      <c r="S227" s="227"/>
      <c r="T227" s="228"/>
      <c r="AT227" s="222" t="s">
        <v>128</v>
      </c>
      <c r="AU227" s="222" t="s">
        <v>82</v>
      </c>
      <c r="AV227" s="12" t="s">
        <v>82</v>
      </c>
      <c r="AW227" s="12" t="s">
        <v>35</v>
      </c>
      <c r="AX227" s="12" t="s">
        <v>80</v>
      </c>
      <c r="AY227" s="222" t="s">
        <v>119</v>
      </c>
    </row>
    <row r="228" s="1" customFormat="1" ht="63.75" customHeight="1">
      <c r="B228" s="200"/>
      <c r="C228" s="201" t="s">
        <v>426</v>
      </c>
      <c r="D228" s="201" t="s">
        <v>122</v>
      </c>
      <c r="E228" s="202" t="s">
        <v>427</v>
      </c>
      <c r="F228" s="203" t="s">
        <v>428</v>
      </c>
      <c r="G228" s="204" t="s">
        <v>197</v>
      </c>
      <c r="H228" s="205">
        <v>86.599999999999994</v>
      </c>
      <c r="I228" s="206"/>
      <c r="J228" s="207">
        <f>ROUND(I228*H228,2)</f>
        <v>0</v>
      </c>
      <c r="K228" s="203" t="s">
        <v>136</v>
      </c>
      <c r="L228" s="46"/>
      <c r="M228" s="208" t="s">
        <v>5</v>
      </c>
      <c r="N228" s="209" t="s">
        <v>43</v>
      </c>
      <c r="O228" s="47"/>
      <c r="P228" s="210">
        <f>O228*H228</f>
        <v>0</v>
      </c>
      <c r="Q228" s="210">
        <v>0</v>
      </c>
      <c r="R228" s="210">
        <f>Q228*H228</f>
        <v>0</v>
      </c>
      <c r="S228" s="210">
        <v>0</v>
      </c>
      <c r="T228" s="211">
        <f>S228*H228</f>
        <v>0</v>
      </c>
      <c r="AR228" s="24" t="s">
        <v>147</v>
      </c>
      <c r="AT228" s="24" t="s">
        <v>122</v>
      </c>
      <c r="AU228" s="24" t="s">
        <v>82</v>
      </c>
      <c r="AY228" s="24" t="s">
        <v>119</v>
      </c>
      <c r="BE228" s="212">
        <f>IF(N228="základní",J228,0)</f>
        <v>0</v>
      </c>
      <c r="BF228" s="212">
        <f>IF(N228="snížená",J228,0)</f>
        <v>0</v>
      </c>
      <c r="BG228" s="212">
        <f>IF(N228="zákl. přenesená",J228,0)</f>
        <v>0</v>
      </c>
      <c r="BH228" s="212">
        <f>IF(N228="sníž. přenesená",J228,0)</f>
        <v>0</v>
      </c>
      <c r="BI228" s="212">
        <f>IF(N228="nulová",J228,0)</f>
        <v>0</v>
      </c>
      <c r="BJ228" s="24" t="s">
        <v>80</v>
      </c>
      <c r="BK228" s="212">
        <f>ROUND(I228*H228,2)</f>
        <v>0</v>
      </c>
      <c r="BL228" s="24" t="s">
        <v>147</v>
      </c>
      <c r="BM228" s="24" t="s">
        <v>429</v>
      </c>
    </row>
    <row r="229" s="12" customFormat="1">
      <c r="B229" s="221"/>
      <c r="D229" s="214" t="s">
        <v>128</v>
      </c>
      <c r="E229" s="222" t="s">
        <v>5</v>
      </c>
      <c r="F229" s="223" t="s">
        <v>379</v>
      </c>
      <c r="H229" s="224">
        <v>86.599999999999994</v>
      </c>
      <c r="I229" s="225"/>
      <c r="L229" s="221"/>
      <c r="M229" s="226"/>
      <c r="N229" s="227"/>
      <c r="O229" s="227"/>
      <c r="P229" s="227"/>
      <c r="Q229" s="227"/>
      <c r="R229" s="227"/>
      <c r="S229" s="227"/>
      <c r="T229" s="228"/>
      <c r="AT229" s="222" t="s">
        <v>128</v>
      </c>
      <c r="AU229" s="222" t="s">
        <v>82</v>
      </c>
      <c r="AV229" s="12" t="s">
        <v>82</v>
      </c>
      <c r="AW229" s="12" t="s">
        <v>35</v>
      </c>
      <c r="AX229" s="12" t="s">
        <v>80</v>
      </c>
      <c r="AY229" s="222" t="s">
        <v>119</v>
      </c>
    </row>
    <row r="230" s="10" customFormat="1" ht="29.88" customHeight="1">
      <c r="B230" s="187"/>
      <c r="D230" s="188" t="s">
        <v>71</v>
      </c>
      <c r="E230" s="198" t="s">
        <v>160</v>
      </c>
      <c r="F230" s="198" t="s">
        <v>430</v>
      </c>
      <c r="I230" s="190"/>
      <c r="J230" s="199">
        <f>BK230</f>
        <v>0</v>
      </c>
      <c r="L230" s="187"/>
      <c r="M230" s="192"/>
      <c r="N230" s="193"/>
      <c r="O230" s="193"/>
      <c r="P230" s="194">
        <f>SUM(P231:P235)</f>
        <v>0</v>
      </c>
      <c r="Q230" s="193"/>
      <c r="R230" s="194">
        <f>SUM(R231:R235)</f>
        <v>1.3750289999999998</v>
      </c>
      <c r="S230" s="193"/>
      <c r="T230" s="195">
        <f>SUM(T231:T235)</f>
        <v>0</v>
      </c>
      <c r="AR230" s="188" t="s">
        <v>80</v>
      </c>
      <c r="AT230" s="196" t="s">
        <v>71</v>
      </c>
      <c r="AU230" s="196" t="s">
        <v>80</v>
      </c>
      <c r="AY230" s="188" t="s">
        <v>119</v>
      </c>
      <c r="BK230" s="197">
        <f>SUM(BK231:BK235)</f>
        <v>0</v>
      </c>
    </row>
    <row r="231" s="1" customFormat="1" ht="16.5" customHeight="1">
      <c r="B231" s="200"/>
      <c r="C231" s="201" t="s">
        <v>431</v>
      </c>
      <c r="D231" s="201" t="s">
        <v>122</v>
      </c>
      <c r="E231" s="202" t="s">
        <v>432</v>
      </c>
      <c r="F231" s="203" t="s">
        <v>433</v>
      </c>
      <c r="G231" s="204" t="s">
        <v>197</v>
      </c>
      <c r="H231" s="205">
        <v>120.3</v>
      </c>
      <c r="I231" s="206"/>
      <c r="J231" s="207">
        <f>ROUND(I231*H231,2)</f>
        <v>0</v>
      </c>
      <c r="K231" s="203" t="s">
        <v>136</v>
      </c>
      <c r="L231" s="46"/>
      <c r="M231" s="208" t="s">
        <v>5</v>
      </c>
      <c r="N231" s="209" t="s">
        <v>43</v>
      </c>
      <c r="O231" s="47"/>
      <c r="P231" s="210">
        <f>O231*H231</f>
        <v>0</v>
      </c>
      <c r="Q231" s="210">
        <v>0.011429999999999999</v>
      </c>
      <c r="R231" s="210">
        <f>Q231*H231</f>
        <v>1.3750289999999998</v>
      </c>
      <c r="S231" s="210">
        <v>0</v>
      </c>
      <c r="T231" s="211">
        <f>S231*H231</f>
        <v>0</v>
      </c>
      <c r="AR231" s="24" t="s">
        <v>147</v>
      </c>
      <c r="AT231" s="24" t="s">
        <v>122</v>
      </c>
      <c r="AU231" s="24" t="s">
        <v>82</v>
      </c>
      <c r="AY231" s="24" t="s">
        <v>119</v>
      </c>
      <c r="BE231" s="212">
        <f>IF(N231="základní",J231,0)</f>
        <v>0</v>
      </c>
      <c r="BF231" s="212">
        <f>IF(N231="snížená",J231,0)</f>
        <v>0</v>
      </c>
      <c r="BG231" s="212">
        <f>IF(N231="zákl. přenesená",J231,0)</f>
        <v>0</v>
      </c>
      <c r="BH231" s="212">
        <f>IF(N231="sníž. přenesená",J231,0)</f>
        <v>0</v>
      </c>
      <c r="BI231" s="212">
        <f>IF(N231="nulová",J231,0)</f>
        <v>0</v>
      </c>
      <c r="BJ231" s="24" t="s">
        <v>80</v>
      </c>
      <c r="BK231" s="212">
        <f>ROUND(I231*H231,2)</f>
        <v>0</v>
      </c>
      <c r="BL231" s="24" t="s">
        <v>147</v>
      </c>
      <c r="BM231" s="24" t="s">
        <v>434</v>
      </c>
    </row>
    <row r="232" s="11" customFormat="1">
      <c r="B232" s="213"/>
      <c r="D232" s="214" t="s">
        <v>128</v>
      </c>
      <c r="E232" s="215" t="s">
        <v>5</v>
      </c>
      <c r="F232" s="216" t="s">
        <v>435</v>
      </c>
      <c r="H232" s="215" t="s">
        <v>5</v>
      </c>
      <c r="I232" s="217"/>
      <c r="L232" s="213"/>
      <c r="M232" s="218"/>
      <c r="N232" s="219"/>
      <c r="O232" s="219"/>
      <c r="P232" s="219"/>
      <c r="Q232" s="219"/>
      <c r="R232" s="219"/>
      <c r="S232" s="219"/>
      <c r="T232" s="220"/>
      <c r="AT232" s="215" t="s">
        <v>128</v>
      </c>
      <c r="AU232" s="215" t="s">
        <v>82</v>
      </c>
      <c r="AV232" s="11" t="s">
        <v>80</v>
      </c>
      <c r="AW232" s="11" t="s">
        <v>35</v>
      </c>
      <c r="AX232" s="11" t="s">
        <v>72</v>
      </c>
      <c r="AY232" s="215" t="s">
        <v>119</v>
      </c>
    </row>
    <row r="233" s="12" customFormat="1">
      <c r="B233" s="221"/>
      <c r="D233" s="214" t="s">
        <v>128</v>
      </c>
      <c r="E233" s="222" t="s">
        <v>5</v>
      </c>
      <c r="F233" s="223" t="s">
        <v>436</v>
      </c>
      <c r="H233" s="224">
        <v>44</v>
      </c>
      <c r="I233" s="225"/>
      <c r="L233" s="221"/>
      <c r="M233" s="226"/>
      <c r="N233" s="227"/>
      <c r="O233" s="227"/>
      <c r="P233" s="227"/>
      <c r="Q233" s="227"/>
      <c r="R233" s="227"/>
      <c r="S233" s="227"/>
      <c r="T233" s="228"/>
      <c r="AT233" s="222" t="s">
        <v>128</v>
      </c>
      <c r="AU233" s="222" t="s">
        <v>82</v>
      </c>
      <c r="AV233" s="12" t="s">
        <v>82</v>
      </c>
      <c r="AW233" s="12" t="s">
        <v>35</v>
      </c>
      <c r="AX233" s="12" t="s">
        <v>72</v>
      </c>
      <c r="AY233" s="222" t="s">
        <v>119</v>
      </c>
    </row>
    <row r="234" s="12" customFormat="1">
      <c r="B234" s="221"/>
      <c r="D234" s="214" t="s">
        <v>128</v>
      </c>
      <c r="E234" s="222" t="s">
        <v>5</v>
      </c>
      <c r="F234" s="223" t="s">
        <v>437</v>
      </c>
      <c r="H234" s="224">
        <v>76.299999999999997</v>
      </c>
      <c r="I234" s="225"/>
      <c r="L234" s="221"/>
      <c r="M234" s="226"/>
      <c r="N234" s="227"/>
      <c r="O234" s="227"/>
      <c r="P234" s="227"/>
      <c r="Q234" s="227"/>
      <c r="R234" s="227"/>
      <c r="S234" s="227"/>
      <c r="T234" s="228"/>
      <c r="AT234" s="222" t="s">
        <v>128</v>
      </c>
      <c r="AU234" s="222" t="s">
        <v>82</v>
      </c>
      <c r="AV234" s="12" t="s">
        <v>82</v>
      </c>
      <c r="AW234" s="12" t="s">
        <v>35</v>
      </c>
      <c r="AX234" s="12" t="s">
        <v>72</v>
      </c>
      <c r="AY234" s="222" t="s">
        <v>119</v>
      </c>
    </row>
    <row r="235" s="13" customFormat="1">
      <c r="B235" s="233"/>
      <c r="D235" s="214" t="s">
        <v>128</v>
      </c>
      <c r="E235" s="234" t="s">
        <v>5</v>
      </c>
      <c r="F235" s="235" t="s">
        <v>212</v>
      </c>
      <c r="H235" s="236">
        <v>120.3</v>
      </c>
      <c r="I235" s="237"/>
      <c r="L235" s="233"/>
      <c r="M235" s="238"/>
      <c r="N235" s="239"/>
      <c r="O235" s="239"/>
      <c r="P235" s="239"/>
      <c r="Q235" s="239"/>
      <c r="R235" s="239"/>
      <c r="S235" s="239"/>
      <c r="T235" s="240"/>
      <c r="AT235" s="234" t="s">
        <v>128</v>
      </c>
      <c r="AU235" s="234" t="s">
        <v>82</v>
      </c>
      <c r="AV235" s="13" t="s">
        <v>147</v>
      </c>
      <c r="AW235" s="13" t="s">
        <v>35</v>
      </c>
      <c r="AX235" s="13" t="s">
        <v>80</v>
      </c>
      <c r="AY235" s="234" t="s">
        <v>119</v>
      </c>
    </row>
    <row r="236" s="10" customFormat="1" ht="29.88" customHeight="1">
      <c r="B236" s="187"/>
      <c r="D236" s="188" t="s">
        <v>71</v>
      </c>
      <c r="E236" s="198" t="s">
        <v>220</v>
      </c>
      <c r="F236" s="198" t="s">
        <v>438</v>
      </c>
      <c r="I236" s="190"/>
      <c r="J236" s="199">
        <f>BK236</f>
        <v>0</v>
      </c>
      <c r="L236" s="187"/>
      <c r="M236" s="192"/>
      <c r="N236" s="193"/>
      <c r="O236" s="193"/>
      <c r="P236" s="194">
        <f>SUM(P237:P238)</f>
        <v>0</v>
      </c>
      <c r="Q236" s="193"/>
      <c r="R236" s="194">
        <f>SUM(R237:R238)</f>
        <v>3.0021599999999999</v>
      </c>
      <c r="S236" s="193"/>
      <c r="T236" s="195">
        <f>SUM(T237:T238)</f>
        <v>0</v>
      </c>
      <c r="AR236" s="188" t="s">
        <v>80</v>
      </c>
      <c r="AT236" s="196" t="s">
        <v>71</v>
      </c>
      <c r="AU236" s="196" t="s">
        <v>80</v>
      </c>
      <c r="AY236" s="188" t="s">
        <v>119</v>
      </c>
      <c r="BK236" s="197">
        <f>SUM(BK237:BK238)</f>
        <v>0</v>
      </c>
    </row>
    <row r="237" s="1" customFormat="1" ht="16.5" customHeight="1">
      <c r="B237" s="200"/>
      <c r="C237" s="201" t="s">
        <v>439</v>
      </c>
      <c r="D237" s="201" t="s">
        <v>122</v>
      </c>
      <c r="E237" s="202" t="s">
        <v>440</v>
      </c>
      <c r="F237" s="203" t="s">
        <v>441</v>
      </c>
      <c r="G237" s="204" t="s">
        <v>190</v>
      </c>
      <c r="H237" s="205">
        <v>4</v>
      </c>
      <c r="I237" s="206"/>
      <c r="J237" s="207">
        <f>ROUND(I237*H237,2)</f>
        <v>0</v>
      </c>
      <c r="K237" s="203" t="s">
        <v>136</v>
      </c>
      <c r="L237" s="46"/>
      <c r="M237" s="208" t="s">
        <v>5</v>
      </c>
      <c r="N237" s="209" t="s">
        <v>43</v>
      </c>
      <c r="O237" s="47"/>
      <c r="P237" s="210">
        <f>O237*H237</f>
        <v>0</v>
      </c>
      <c r="Q237" s="210">
        <v>0.42080000000000001</v>
      </c>
      <c r="R237" s="210">
        <f>Q237*H237</f>
        <v>1.6832</v>
      </c>
      <c r="S237" s="210">
        <v>0</v>
      </c>
      <c r="T237" s="211">
        <f>S237*H237</f>
        <v>0</v>
      </c>
      <c r="AR237" s="24" t="s">
        <v>147</v>
      </c>
      <c r="AT237" s="24" t="s">
        <v>122</v>
      </c>
      <c r="AU237" s="24" t="s">
        <v>82</v>
      </c>
      <c r="AY237" s="24" t="s">
        <v>119</v>
      </c>
      <c r="BE237" s="212">
        <f>IF(N237="základní",J237,0)</f>
        <v>0</v>
      </c>
      <c r="BF237" s="212">
        <f>IF(N237="snížená",J237,0)</f>
        <v>0</v>
      </c>
      <c r="BG237" s="212">
        <f>IF(N237="zákl. přenesená",J237,0)</f>
        <v>0</v>
      </c>
      <c r="BH237" s="212">
        <f>IF(N237="sníž. přenesená",J237,0)</f>
        <v>0</v>
      </c>
      <c r="BI237" s="212">
        <f>IF(N237="nulová",J237,0)</f>
        <v>0</v>
      </c>
      <c r="BJ237" s="24" t="s">
        <v>80</v>
      </c>
      <c r="BK237" s="212">
        <f>ROUND(I237*H237,2)</f>
        <v>0</v>
      </c>
      <c r="BL237" s="24" t="s">
        <v>147</v>
      </c>
      <c r="BM237" s="24" t="s">
        <v>442</v>
      </c>
    </row>
    <row r="238" s="1" customFormat="1" ht="16.5" customHeight="1">
      <c r="B238" s="200"/>
      <c r="C238" s="201" t="s">
        <v>443</v>
      </c>
      <c r="D238" s="201" t="s">
        <v>122</v>
      </c>
      <c r="E238" s="202" t="s">
        <v>444</v>
      </c>
      <c r="F238" s="203" t="s">
        <v>445</v>
      </c>
      <c r="G238" s="204" t="s">
        <v>190</v>
      </c>
      <c r="H238" s="205">
        <v>4</v>
      </c>
      <c r="I238" s="206"/>
      <c r="J238" s="207">
        <f>ROUND(I238*H238,2)</f>
        <v>0</v>
      </c>
      <c r="K238" s="203" t="s">
        <v>136</v>
      </c>
      <c r="L238" s="46"/>
      <c r="M238" s="208" t="s">
        <v>5</v>
      </c>
      <c r="N238" s="209" t="s">
        <v>43</v>
      </c>
      <c r="O238" s="47"/>
      <c r="P238" s="210">
        <f>O238*H238</f>
        <v>0</v>
      </c>
      <c r="Q238" s="210">
        <v>0.32973999999999998</v>
      </c>
      <c r="R238" s="210">
        <f>Q238*H238</f>
        <v>1.3189599999999999</v>
      </c>
      <c r="S238" s="210">
        <v>0</v>
      </c>
      <c r="T238" s="211">
        <f>S238*H238</f>
        <v>0</v>
      </c>
      <c r="AR238" s="24" t="s">
        <v>147</v>
      </c>
      <c r="AT238" s="24" t="s">
        <v>122</v>
      </c>
      <c r="AU238" s="24" t="s">
        <v>82</v>
      </c>
      <c r="AY238" s="24" t="s">
        <v>119</v>
      </c>
      <c r="BE238" s="212">
        <f>IF(N238="základní",J238,0)</f>
        <v>0</v>
      </c>
      <c r="BF238" s="212">
        <f>IF(N238="snížená",J238,0)</f>
        <v>0</v>
      </c>
      <c r="BG238" s="212">
        <f>IF(N238="zákl. přenesená",J238,0)</f>
        <v>0</v>
      </c>
      <c r="BH238" s="212">
        <f>IF(N238="sníž. přenesená",J238,0)</f>
        <v>0</v>
      </c>
      <c r="BI238" s="212">
        <f>IF(N238="nulová",J238,0)</f>
        <v>0</v>
      </c>
      <c r="BJ238" s="24" t="s">
        <v>80</v>
      </c>
      <c r="BK238" s="212">
        <f>ROUND(I238*H238,2)</f>
        <v>0</v>
      </c>
      <c r="BL238" s="24" t="s">
        <v>147</v>
      </c>
      <c r="BM238" s="24" t="s">
        <v>446</v>
      </c>
    </row>
    <row r="239" s="10" customFormat="1" ht="29.88" customHeight="1">
      <c r="B239" s="187"/>
      <c r="D239" s="188" t="s">
        <v>71</v>
      </c>
      <c r="E239" s="198" t="s">
        <v>226</v>
      </c>
      <c r="F239" s="198" t="s">
        <v>447</v>
      </c>
      <c r="I239" s="190"/>
      <c r="J239" s="199">
        <f>BK239</f>
        <v>0</v>
      </c>
      <c r="L239" s="187"/>
      <c r="M239" s="192"/>
      <c r="N239" s="193"/>
      <c r="O239" s="193"/>
      <c r="P239" s="194">
        <f>SUM(P240:P322)</f>
        <v>0</v>
      </c>
      <c r="Q239" s="193"/>
      <c r="R239" s="194">
        <f>SUM(R240:R322)</f>
        <v>356.29244832000001</v>
      </c>
      <c r="S239" s="193"/>
      <c r="T239" s="195">
        <f>SUM(T240:T322)</f>
        <v>8.2335000000000012</v>
      </c>
      <c r="AR239" s="188" t="s">
        <v>80</v>
      </c>
      <c r="AT239" s="196" t="s">
        <v>71</v>
      </c>
      <c r="AU239" s="196" t="s">
        <v>80</v>
      </c>
      <c r="AY239" s="188" t="s">
        <v>119</v>
      </c>
      <c r="BK239" s="197">
        <f>SUM(BK240:BK322)</f>
        <v>0</v>
      </c>
    </row>
    <row r="240" s="1" customFormat="1" ht="16.5" customHeight="1">
      <c r="B240" s="200"/>
      <c r="C240" s="201" t="s">
        <v>448</v>
      </c>
      <c r="D240" s="201" t="s">
        <v>122</v>
      </c>
      <c r="E240" s="202" t="s">
        <v>449</v>
      </c>
      <c r="F240" s="203" t="s">
        <v>450</v>
      </c>
      <c r="G240" s="204" t="s">
        <v>223</v>
      </c>
      <c r="H240" s="205">
        <v>67.5</v>
      </c>
      <c r="I240" s="206"/>
      <c r="J240" s="207">
        <f>ROUND(I240*H240,2)</f>
        <v>0</v>
      </c>
      <c r="K240" s="203" t="s">
        <v>136</v>
      </c>
      <c r="L240" s="46"/>
      <c r="M240" s="208" t="s">
        <v>5</v>
      </c>
      <c r="N240" s="209" t="s">
        <v>43</v>
      </c>
      <c r="O240" s="47"/>
      <c r="P240" s="210">
        <f>O240*H240</f>
        <v>0</v>
      </c>
      <c r="Q240" s="210">
        <v>0.040079999999999998</v>
      </c>
      <c r="R240" s="210">
        <f>Q240*H240</f>
        <v>2.7054</v>
      </c>
      <c r="S240" s="210">
        <v>0</v>
      </c>
      <c r="T240" s="211">
        <f>S240*H240</f>
        <v>0</v>
      </c>
      <c r="AR240" s="24" t="s">
        <v>147</v>
      </c>
      <c r="AT240" s="24" t="s">
        <v>122</v>
      </c>
      <c r="AU240" s="24" t="s">
        <v>82</v>
      </c>
      <c r="AY240" s="24" t="s">
        <v>119</v>
      </c>
      <c r="BE240" s="212">
        <f>IF(N240="základní",J240,0)</f>
        <v>0</v>
      </c>
      <c r="BF240" s="212">
        <f>IF(N240="snížená",J240,0)</f>
        <v>0</v>
      </c>
      <c r="BG240" s="212">
        <f>IF(N240="zákl. přenesená",J240,0)</f>
        <v>0</v>
      </c>
      <c r="BH240" s="212">
        <f>IF(N240="sníž. přenesená",J240,0)</f>
        <v>0</v>
      </c>
      <c r="BI240" s="212">
        <f>IF(N240="nulová",J240,0)</f>
        <v>0</v>
      </c>
      <c r="BJ240" s="24" t="s">
        <v>80</v>
      </c>
      <c r="BK240" s="212">
        <f>ROUND(I240*H240,2)</f>
        <v>0</v>
      </c>
      <c r="BL240" s="24" t="s">
        <v>147</v>
      </c>
      <c r="BM240" s="24" t="s">
        <v>451</v>
      </c>
    </row>
    <row r="241" s="12" customFormat="1">
      <c r="B241" s="221"/>
      <c r="D241" s="214" t="s">
        <v>128</v>
      </c>
      <c r="E241" s="222" t="s">
        <v>5</v>
      </c>
      <c r="F241" s="223" t="s">
        <v>452</v>
      </c>
      <c r="H241" s="224">
        <v>67.5</v>
      </c>
      <c r="I241" s="225"/>
      <c r="L241" s="221"/>
      <c r="M241" s="226"/>
      <c r="N241" s="227"/>
      <c r="O241" s="227"/>
      <c r="P241" s="227"/>
      <c r="Q241" s="227"/>
      <c r="R241" s="227"/>
      <c r="S241" s="227"/>
      <c r="T241" s="228"/>
      <c r="AT241" s="222" t="s">
        <v>128</v>
      </c>
      <c r="AU241" s="222" t="s">
        <v>82</v>
      </c>
      <c r="AV241" s="12" t="s">
        <v>82</v>
      </c>
      <c r="AW241" s="12" t="s">
        <v>35</v>
      </c>
      <c r="AX241" s="12" t="s">
        <v>80</v>
      </c>
      <c r="AY241" s="222" t="s">
        <v>119</v>
      </c>
    </row>
    <row r="242" s="1" customFormat="1" ht="25.5" customHeight="1">
      <c r="B242" s="200"/>
      <c r="C242" s="241" t="s">
        <v>453</v>
      </c>
      <c r="D242" s="241" t="s">
        <v>288</v>
      </c>
      <c r="E242" s="242" t="s">
        <v>454</v>
      </c>
      <c r="F242" s="243" t="s">
        <v>455</v>
      </c>
      <c r="G242" s="244" t="s">
        <v>223</v>
      </c>
      <c r="H242" s="245">
        <v>67.5</v>
      </c>
      <c r="I242" s="246"/>
      <c r="J242" s="247">
        <f>ROUND(I242*H242,2)</f>
        <v>0</v>
      </c>
      <c r="K242" s="243" t="s">
        <v>5</v>
      </c>
      <c r="L242" s="248"/>
      <c r="M242" s="249" t="s">
        <v>5</v>
      </c>
      <c r="N242" s="250" t="s">
        <v>43</v>
      </c>
      <c r="O242" s="47"/>
      <c r="P242" s="210">
        <f>O242*H242</f>
        <v>0</v>
      </c>
      <c r="Q242" s="210">
        <v>0.037589999999999998</v>
      </c>
      <c r="R242" s="210">
        <f>Q242*H242</f>
        <v>2.5373250000000001</v>
      </c>
      <c r="S242" s="210">
        <v>0</v>
      </c>
      <c r="T242" s="211">
        <f>S242*H242</f>
        <v>0</v>
      </c>
      <c r="AR242" s="24" t="s">
        <v>220</v>
      </c>
      <c r="AT242" s="24" t="s">
        <v>288</v>
      </c>
      <c r="AU242" s="24" t="s">
        <v>82</v>
      </c>
      <c r="AY242" s="24" t="s">
        <v>119</v>
      </c>
      <c r="BE242" s="212">
        <f>IF(N242="základní",J242,0)</f>
        <v>0</v>
      </c>
      <c r="BF242" s="212">
        <f>IF(N242="snížená",J242,0)</f>
        <v>0</v>
      </c>
      <c r="BG242" s="212">
        <f>IF(N242="zákl. přenesená",J242,0)</f>
        <v>0</v>
      </c>
      <c r="BH242" s="212">
        <f>IF(N242="sníž. přenesená",J242,0)</f>
        <v>0</v>
      </c>
      <c r="BI242" s="212">
        <f>IF(N242="nulová",J242,0)</f>
        <v>0</v>
      </c>
      <c r="BJ242" s="24" t="s">
        <v>80</v>
      </c>
      <c r="BK242" s="212">
        <f>ROUND(I242*H242,2)</f>
        <v>0</v>
      </c>
      <c r="BL242" s="24" t="s">
        <v>147</v>
      </c>
      <c r="BM242" s="24" t="s">
        <v>456</v>
      </c>
    </row>
    <row r="243" s="1" customFormat="1" ht="25.5" customHeight="1">
      <c r="B243" s="200"/>
      <c r="C243" s="201" t="s">
        <v>457</v>
      </c>
      <c r="D243" s="201" t="s">
        <v>122</v>
      </c>
      <c r="E243" s="202" t="s">
        <v>458</v>
      </c>
      <c r="F243" s="203" t="s">
        <v>459</v>
      </c>
      <c r="G243" s="204" t="s">
        <v>190</v>
      </c>
      <c r="H243" s="205">
        <v>41</v>
      </c>
      <c r="I243" s="206"/>
      <c r="J243" s="207">
        <f>ROUND(I243*H243,2)</f>
        <v>0</v>
      </c>
      <c r="K243" s="203" t="s">
        <v>136</v>
      </c>
      <c r="L243" s="46"/>
      <c r="M243" s="208" t="s">
        <v>5</v>
      </c>
      <c r="N243" s="209" t="s">
        <v>43</v>
      </c>
      <c r="O243" s="47"/>
      <c r="P243" s="210">
        <f>O243*H243</f>
        <v>0</v>
      </c>
      <c r="Q243" s="210">
        <v>0.00069999999999999999</v>
      </c>
      <c r="R243" s="210">
        <f>Q243*H243</f>
        <v>0.0287</v>
      </c>
      <c r="S243" s="210">
        <v>0</v>
      </c>
      <c r="T243" s="211">
        <f>S243*H243</f>
        <v>0</v>
      </c>
      <c r="AR243" s="24" t="s">
        <v>147</v>
      </c>
      <c r="AT243" s="24" t="s">
        <v>122</v>
      </c>
      <c r="AU243" s="24" t="s">
        <v>82</v>
      </c>
      <c r="AY243" s="24" t="s">
        <v>119</v>
      </c>
      <c r="BE243" s="212">
        <f>IF(N243="základní",J243,0)</f>
        <v>0</v>
      </c>
      <c r="BF243" s="212">
        <f>IF(N243="snížená",J243,0)</f>
        <v>0</v>
      </c>
      <c r="BG243" s="212">
        <f>IF(N243="zákl. přenesená",J243,0)</f>
        <v>0</v>
      </c>
      <c r="BH243" s="212">
        <f>IF(N243="sníž. přenesená",J243,0)</f>
        <v>0</v>
      </c>
      <c r="BI243" s="212">
        <f>IF(N243="nulová",J243,0)</f>
        <v>0</v>
      </c>
      <c r="BJ243" s="24" t="s">
        <v>80</v>
      </c>
      <c r="BK243" s="212">
        <f>ROUND(I243*H243,2)</f>
        <v>0</v>
      </c>
      <c r="BL243" s="24" t="s">
        <v>147</v>
      </c>
      <c r="BM243" s="24" t="s">
        <v>460</v>
      </c>
    </row>
    <row r="244" s="12" customFormat="1">
      <c r="B244" s="221"/>
      <c r="D244" s="214" t="s">
        <v>128</v>
      </c>
      <c r="E244" s="222" t="s">
        <v>5</v>
      </c>
      <c r="F244" s="223" t="s">
        <v>461</v>
      </c>
      <c r="H244" s="224">
        <v>6</v>
      </c>
      <c r="I244" s="225"/>
      <c r="L244" s="221"/>
      <c r="M244" s="226"/>
      <c r="N244" s="227"/>
      <c r="O244" s="227"/>
      <c r="P244" s="227"/>
      <c r="Q244" s="227"/>
      <c r="R244" s="227"/>
      <c r="S244" s="227"/>
      <c r="T244" s="228"/>
      <c r="AT244" s="222" t="s">
        <v>128</v>
      </c>
      <c r="AU244" s="222" t="s">
        <v>82</v>
      </c>
      <c r="AV244" s="12" t="s">
        <v>82</v>
      </c>
      <c r="AW244" s="12" t="s">
        <v>35</v>
      </c>
      <c r="AX244" s="12" t="s">
        <v>72</v>
      </c>
      <c r="AY244" s="222" t="s">
        <v>119</v>
      </c>
    </row>
    <row r="245" s="12" customFormat="1">
      <c r="B245" s="221"/>
      <c r="D245" s="214" t="s">
        <v>128</v>
      </c>
      <c r="E245" s="222" t="s">
        <v>5</v>
      </c>
      <c r="F245" s="223" t="s">
        <v>462</v>
      </c>
      <c r="H245" s="224">
        <v>3</v>
      </c>
      <c r="I245" s="225"/>
      <c r="L245" s="221"/>
      <c r="M245" s="226"/>
      <c r="N245" s="227"/>
      <c r="O245" s="227"/>
      <c r="P245" s="227"/>
      <c r="Q245" s="227"/>
      <c r="R245" s="227"/>
      <c r="S245" s="227"/>
      <c r="T245" s="228"/>
      <c r="AT245" s="222" t="s">
        <v>128</v>
      </c>
      <c r="AU245" s="222" t="s">
        <v>82</v>
      </c>
      <c r="AV245" s="12" t="s">
        <v>82</v>
      </c>
      <c r="AW245" s="12" t="s">
        <v>35</v>
      </c>
      <c r="AX245" s="12" t="s">
        <v>72</v>
      </c>
      <c r="AY245" s="222" t="s">
        <v>119</v>
      </c>
    </row>
    <row r="246" s="12" customFormat="1">
      <c r="B246" s="221"/>
      <c r="D246" s="214" t="s">
        <v>128</v>
      </c>
      <c r="E246" s="222" t="s">
        <v>5</v>
      </c>
      <c r="F246" s="223" t="s">
        <v>463</v>
      </c>
      <c r="H246" s="224">
        <v>12</v>
      </c>
      <c r="I246" s="225"/>
      <c r="L246" s="221"/>
      <c r="M246" s="226"/>
      <c r="N246" s="227"/>
      <c r="O246" s="227"/>
      <c r="P246" s="227"/>
      <c r="Q246" s="227"/>
      <c r="R246" s="227"/>
      <c r="S246" s="227"/>
      <c r="T246" s="228"/>
      <c r="AT246" s="222" t="s">
        <v>128</v>
      </c>
      <c r="AU246" s="222" t="s">
        <v>82</v>
      </c>
      <c r="AV246" s="12" t="s">
        <v>82</v>
      </c>
      <c r="AW246" s="12" t="s">
        <v>35</v>
      </c>
      <c r="AX246" s="12" t="s">
        <v>72</v>
      </c>
      <c r="AY246" s="222" t="s">
        <v>119</v>
      </c>
    </row>
    <row r="247" s="12" customFormat="1">
      <c r="B247" s="221"/>
      <c r="D247" s="214" t="s">
        <v>128</v>
      </c>
      <c r="E247" s="222" t="s">
        <v>5</v>
      </c>
      <c r="F247" s="223" t="s">
        <v>464</v>
      </c>
      <c r="H247" s="224">
        <v>9</v>
      </c>
      <c r="I247" s="225"/>
      <c r="L247" s="221"/>
      <c r="M247" s="226"/>
      <c r="N247" s="227"/>
      <c r="O247" s="227"/>
      <c r="P247" s="227"/>
      <c r="Q247" s="227"/>
      <c r="R247" s="227"/>
      <c r="S247" s="227"/>
      <c r="T247" s="228"/>
      <c r="AT247" s="222" t="s">
        <v>128</v>
      </c>
      <c r="AU247" s="222" t="s">
        <v>82</v>
      </c>
      <c r="AV247" s="12" t="s">
        <v>82</v>
      </c>
      <c r="AW247" s="12" t="s">
        <v>35</v>
      </c>
      <c r="AX247" s="12" t="s">
        <v>72</v>
      </c>
      <c r="AY247" s="222" t="s">
        <v>119</v>
      </c>
    </row>
    <row r="248" s="12" customFormat="1">
      <c r="B248" s="221"/>
      <c r="D248" s="214" t="s">
        <v>128</v>
      </c>
      <c r="E248" s="222" t="s">
        <v>5</v>
      </c>
      <c r="F248" s="223" t="s">
        <v>465</v>
      </c>
      <c r="H248" s="224">
        <v>4</v>
      </c>
      <c r="I248" s="225"/>
      <c r="L248" s="221"/>
      <c r="M248" s="226"/>
      <c r="N248" s="227"/>
      <c r="O248" s="227"/>
      <c r="P248" s="227"/>
      <c r="Q248" s="227"/>
      <c r="R248" s="227"/>
      <c r="S248" s="227"/>
      <c r="T248" s="228"/>
      <c r="AT248" s="222" t="s">
        <v>128</v>
      </c>
      <c r="AU248" s="222" t="s">
        <v>82</v>
      </c>
      <c r="AV248" s="12" t="s">
        <v>82</v>
      </c>
      <c r="AW248" s="12" t="s">
        <v>35</v>
      </c>
      <c r="AX248" s="12" t="s">
        <v>72</v>
      </c>
      <c r="AY248" s="222" t="s">
        <v>119</v>
      </c>
    </row>
    <row r="249" s="12" customFormat="1">
      <c r="B249" s="221"/>
      <c r="D249" s="214" t="s">
        <v>128</v>
      </c>
      <c r="E249" s="222" t="s">
        <v>5</v>
      </c>
      <c r="F249" s="223" t="s">
        <v>466</v>
      </c>
      <c r="H249" s="224">
        <v>5</v>
      </c>
      <c r="I249" s="225"/>
      <c r="L249" s="221"/>
      <c r="M249" s="226"/>
      <c r="N249" s="227"/>
      <c r="O249" s="227"/>
      <c r="P249" s="227"/>
      <c r="Q249" s="227"/>
      <c r="R249" s="227"/>
      <c r="S249" s="227"/>
      <c r="T249" s="228"/>
      <c r="AT249" s="222" t="s">
        <v>128</v>
      </c>
      <c r="AU249" s="222" t="s">
        <v>82</v>
      </c>
      <c r="AV249" s="12" t="s">
        <v>82</v>
      </c>
      <c r="AW249" s="12" t="s">
        <v>35</v>
      </c>
      <c r="AX249" s="12" t="s">
        <v>72</v>
      </c>
      <c r="AY249" s="222" t="s">
        <v>119</v>
      </c>
    </row>
    <row r="250" s="12" customFormat="1">
      <c r="B250" s="221"/>
      <c r="D250" s="214" t="s">
        <v>128</v>
      </c>
      <c r="E250" s="222" t="s">
        <v>5</v>
      </c>
      <c r="F250" s="223" t="s">
        <v>467</v>
      </c>
      <c r="H250" s="224">
        <v>1</v>
      </c>
      <c r="I250" s="225"/>
      <c r="L250" s="221"/>
      <c r="M250" s="226"/>
      <c r="N250" s="227"/>
      <c r="O250" s="227"/>
      <c r="P250" s="227"/>
      <c r="Q250" s="227"/>
      <c r="R250" s="227"/>
      <c r="S250" s="227"/>
      <c r="T250" s="228"/>
      <c r="AT250" s="222" t="s">
        <v>128</v>
      </c>
      <c r="AU250" s="222" t="s">
        <v>82</v>
      </c>
      <c r="AV250" s="12" t="s">
        <v>82</v>
      </c>
      <c r="AW250" s="12" t="s">
        <v>35</v>
      </c>
      <c r="AX250" s="12" t="s">
        <v>72</v>
      </c>
      <c r="AY250" s="222" t="s">
        <v>119</v>
      </c>
    </row>
    <row r="251" s="12" customFormat="1">
      <c r="B251" s="221"/>
      <c r="D251" s="214" t="s">
        <v>128</v>
      </c>
      <c r="E251" s="222" t="s">
        <v>5</v>
      </c>
      <c r="F251" s="223" t="s">
        <v>468</v>
      </c>
      <c r="H251" s="224">
        <v>1</v>
      </c>
      <c r="I251" s="225"/>
      <c r="L251" s="221"/>
      <c r="M251" s="226"/>
      <c r="N251" s="227"/>
      <c r="O251" s="227"/>
      <c r="P251" s="227"/>
      <c r="Q251" s="227"/>
      <c r="R251" s="227"/>
      <c r="S251" s="227"/>
      <c r="T251" s="228"/>
      <c r="AT251" s="222" t="s">
        <v>128</v>
      </c>
      <c r="AU251" s="222" t="s">
        <v>82</v>
      </c>
      <c r="AV251" s="12" t="s">
        <v>82</v>
      </c>
      <c r="AW251" s="12" t="s">
        <v>35</v>
      </c>
      <c r="AX251" s="12" t="s">
        <v>72</v>
      </c>
      <c r="AY251" s="222" t="s">
        <v>119</v>
      </c>
    </row>
    <row r="252" s="13" customFormat="1">
      <c r="B252" s="233"/>
      <c r="D252" s="214" t="s">
        <v>128</v>
      </c>
      <c r="E252" s="234" t="s">
        <v>5</v>
      </c>
      <c r="F252" s="235" t="s">
        <v>212</v>
      </c>
      <c r="H252" s="236">
        <v>41</v>
      </c>
      <c r="I252" s="237"/>
      <c r="L252" s="233"/>
      <c r="M252" s="238"/>
      <c r="N252" s="239"/>
      <c r="O252" s="239"/>
      <c r="P252" s="239"/>
      <c r="Q252" s="239"/>
      <c r="R252" s="239"/>
      <c r="S252" s="239"/>
      <c r="T252" s="240"/>
      <c r="AT252" s="234" t="s">
        <v>128</v>
      </c>
      <c r="AU252" s="234" t="s">
        <v>82</v>
      </c>
      <c r="AV252" s="13" t="s">
        <v>147</v>
      </c>
      <c r="AW252" s="13" t="s">
        <v>35</v>
      </c>
      <c r="AX252" s="13" t="s">
        <v>80</v>
      </c>
      <c r="AY252" s="234" t="s">
        <v>119</v>
      </c>
    </row>
    <row r="253" s="1" customFormat="1" ht="16.5" customHeight="1">
      <c r="B253" s="200"/>
      <c r="C253" s="241" t="s">
        <v>469</v>
      </c>
      <c r="D253" s="241" t="s">
        <v>288</v>
      </c>
      <c r="E253" s="242" t="s">
        <v>470</v>
      </c>
      <c r="F253" s="243" t="s">
        <v>471</v>
      </c>
      <c r="G253" s="244" t="s">
        <v>190</v>
      </c>
      <c r="H253" s="245">
        <v>30</v>
      </c>
      <c r="I253" s="246"/>
      <c r="J253" s="247">
        <f>ROUND(I253*H253,2)</f>
        <v>0</v>
      </c>
      <c r="K253" s="243" t="s">
        <v>136</v>
      </c>
      <c r="L253" s="248"/>
      <c r="M253" s="249" t="s">
        <v>5</v>
      </c>
      <c r="N253" s="250" t="s">
        <v>43</v>
      </c>
      <c r="O253" s="47"/>
      <c r="P253" s="210">
        <f>O253*H253</f>
        <v>0</v>
      </c>
      <c r="Q253" s="210">
        <v>0.0025000000000000001</v>
      </c>
      <c r="R253" s="210">
        <f>Q253*H253</f>
        <v>0.074999999999999997</v>
      </c>
      <c r="S253" s="210">
        <v>0</v>
      </c>
      <c r="T253" s="211">
        <f>S253*H253</f>
        <v>0</v>
      </c>
      <c r="AR253" s="24" t="s">
        <v>220</v>
      </c>
      <c r="AT253" s="24" t="s">
        <v>288</v>
      </c>
      <c r="AU253" s="24" t="s">
        <v>82</v>
      </c>
      <c r="AY253" s="24" t="s">
        <v>119</v>
      </c>
      <c r="BE253" s="212">
        <f>IF(N253="základní",J253,0)</f>
        <v>0</v>
      </c>
      <c r="BF253" s="212">
        <f>IF(N253="snížená",J253,0)</f>
        <v>0</v>
      </c>
      <c r="BG253" s="212">
        <f>IF(N253="zákl. přenesená",J253,0)</f>
        <v>0</v>
      </c>
      <c r="BH253" s="212">
        <f>IF(N253="sníž. přenesená",J253,0)</f>
        <v>0</v>
      </c>
      <c r="BI253" s="212">
        <f>IF(N253="nulová",J253,0)</f>
        <v>0</v>
      </c>
      <c r="BJ253" s="24" t="s">
        <v>80</v>
      </c>
      <c r="BK253" s="212">
        <f>ROUND(I253*H253,2)</f>
        <v>0</v>
      </c>
      <c r="BL253" s="24" t="s">
        <v>147</v>
      </c>
      <c r="BM253" s="24" t="s">
        <v>472</v>
      </c>
    </row>
    <row r="254" s="12" customFormat="1">
      <c r="B254" s="221"/>
      <c r="D254" s="214" t="s">
        <v>128</v>
      </c>
      <c r="E254" s="222" t="s">
        <v>5</v>
      </c>
      <c r="F254" s="223" t="s">
        <v>461</v>
      </c>
      <c r="H254" s="224">
        <v>6</v>
      </c>
      <c r="I254" s="225"/>
      <c r="L254" s="221"/>
      <c r="M254" s="226"/>
      <c r="N254" s="227"/>
      <c r="O254" s="227"/>
      <c r="P254" s="227"/>
      <c r="Q254" s="227"/>
      <c r="R254" s="227"/>
      <c r="S254" s="227"/>
      <c r="T254" s="228"/>
      <c r="AT254" s="222" t="s">
        <v>128</v>
      </c>
      <c r="AU254" s="222" t="s">
        <v>82</v>
      </c>
      <c r="AV254" s="12" t="s">
        <v>82</v>
      </c>
      <c r="AW254" s="12" t="s">
        <v>35</v>
      </c>
      <c r="AX254" s="12" t="s">
        <v>72</v>
      </c>
      <c r="AY254" s="222" t="s">
        <v>119</v>
      </c>
    </row>
    <row r="255" s="12" customFormat="1">
      <c r="B255" s="221"/>
      <c r="D255" s="214" t="s">
        <v>128</v>
      </c>
      <c r="E255" s="222" t="s">
        <v>5</v>
      </c>
      <c r="F255" s="223" t="s">
        <v>462</v>
      </c>
      <c r="H255" s="224">
        <v>3</v>
      </c>
      <c r="I255" s="225"/>
      <c r="L255" s="221"/>
      <c r="M255" s="226"/>
      <c r="N255" s="227"/>
      <c r="O255" s="227"/>
      <c r="P255" s="227"/>
      <c r="Q255" s="227"/>
      <c r="R255" s="227"/>
      <c r="S255" s="227"/>
      <c r="T255" s="228"/>
      <c r="AT255" s="222" t="s">
        <v>128</v>
      </c>
      <c r="AU255" s="222" t="s">
        <v>82</v>
      </c>
      <c r="AV255" s="12" t="s">
        <v>82</v>
      </c>
      <c r="AW255" s="12" t="s">
        <v>35</v>
      </c>
      <c r="AX255" s="12" t="s">
        <v>72</v>
      </c>
      <c r="AY255" s="222" t="s">
        <v>119</v>
      </c>
    </row>
    <row r="256" s="12" customFormat="1">
      <c r="B256" s="221"/>
      <c r="D256" s="214" t="s">
        <v>128</v>
      </c>
      <c r="E256" s="222" t="s">
        <v>5</v>
      </c>
      <c r="F256" s="223" t="s">
        <v>463</v>
      </c>
      <c r="H256" s="224">
        <v>12</v>
      </c>
      <c r="I256" s="225"/>
      <c r="L256" s="221"/>
      <c r="M256" s="226"/>
      <c r="N256" s="227"/>
      <c r="O256" s="227"/>
      <c r="P256" s="227"/>
      <c r="Q256" s="227"/>
      <c r="R256" s="227"/>
      <c r="S256" s="227"/>
      <c r="T256" s="228"/>
      <c r="AT256" s="222" t="s">
        <v>128</v>
      </c>
      <c r="AU256" s="222" t="s">
        <v>82</v>
      </c>
      <c r="AV256" s="12" t="s">
        <v>82</v>
      </c>
      <c r="AW256" s="12" t="s">
        <v>35</v>
      </c>
      <c r="AX256" s="12" t="s">
        <v>72</v>
      </c>
      <c r="AY256" s="222" t="s">
        <v>119</v>
      </c>
    </row>
    <row r="257" s="12" customFormat="1">
      <c r="B257" s="221"/>
      <c r="D257" s="214" t="s">
        <v>128</v>
      </c>
      <c r="E257" s="222" t="s">
        <v>5</v>
      </c>
      <c r="F257" s="223" t="s">
        <v>464</v>
      </c>
      <c r="H257" s="224">
        <v>9</v>
      </c>
      <c r="I257" s="225"/>
      <c r="L257" s="221"/>
      <c r="M257" s="226"/>
      <c r="N257" s="227"/>
      <c r="O257" s="227"/>
      <c r="P257" s="227"/>
      <c r="Q257" s="227"/>
      <c r="R257" s="227"/>
      <c r="S257" s="227"/>
      <c r="T257" s="228"/>
      <c r="AT257" s="222" t="s">
        <v>128</v>
      </c>
      <c r="AU257" s="222" t="s">
        <v>82</v>
      </c>
      <c r="AV257" s="12" t="s">
        <v>82</v>
      </c>
      <c r="AW257" s="12" t="s">
        <v>35</v>
      </c>
      <c r="AX257" s="12" t="s">
        <v>72</v>
      </c>
      <c r="AY257" s="222" t="s">
        <v>119</v>
      </c>
    </row>
    <row r="258" s="13" customFormat="1">
      <c r="B258" s="233"/>
      <c r="D258" s="214" t="s">
        <v>128</v>
      </c>
      <c r="E258" s="234" t="s">
        <v>5</v>
      </c>
      <c r="F258" s="235" t="s">
        <v>212</v>
      </c>
      <c r="H258" s="236">
        <v>30</v>
      </c>
      <c r="I258" s="237"/>
      <c r="L258" s="233"/>
      <c r="M258" s="238"/>
      <c r="N258" s="239"/>
      <c r="O258" s="239"/>
      <c r="P258" s="239"/>
      <c r="Q258" s="239"/>
      <c r="R258" s="239"/>
      <c r="S258" s="239"/>
      <c r="T258" s="240"/>
      <c r="AT258" s="234" t="s">
        <v>128</v>
      </c>
      <c r="AU258" s="234" t="s">
        <v>82</v>
      </c>
      <c r="AV258" s="13" t="s">
        <v>147</v>
      </c>
      <c r="AW258" s="13" t="s">
        <v>35</v>
      </c>
      <c r="AX258" s="13" t="s">
        <v>80</v>
      </c>
      <c r="AY258" s="234" t="s">
        <v>119</v>
      </c>
    </row>
    <row r="259" s="1" customFormat="1" ht="16.5" customHeight="1">
      <c r="B259" s="200"/>
      <c r="C259" s="241" t="s">
        <v>473</v>
      </c>
      <c r="D259" s="241" t="s">
        <v>288</v>
      </c>
      <c r="E259" s="242" t="s">
        <v>474</v>
      </c>
      <c r="F259" s="243" t="s">
        <v>475</v>
      </c>
      <c r="G259" s="244" t="s">
        <v>190</v>
      </c>
      <c r="H259" s="245">
        <v>2</v>
      </c>
      <c r="I259" s="246"/>
      <c r="J259" s="247">
        <f>ROUND(I259*H259,2)</f>
        <v>0</v>
      </c>
      <c r="K259" s="243" t="s">
        <v>136</v>
      </c>
      <c r="L259" s="248"/>
      <c r="M259" s="249" t="s">
        <v>5</v>
      </c>
      <c r="N259" s="250" t="s">
        <v>43</v>
      </c>
      <c r="O259" s="47"/>
      <c r="P259" s="210">
        <f>O259*H259</f>
        <v>0</v>
      </c>
      <c r="Q259" s="210">
        <v>0.0040000000000000001</v>
      </c>
      <c r="R259" s="210">
        <f>Q259*H259</f>
        <v>0.0080000000000000002</v>
      </c>
      <c r="S259" s="210">
        <v>0</v>
      </c>
      <c r="T259" s="211">
        <f>S259*H259</f>
        <v>0</v>
      </c>
      <c r="AR259" s="24" t="s">
        <v>220</v>
      </c>
      <c r="AT259" s="24" t="s">
        <v>288</v>
      </c>
      <c r="AU259" s="24" t="s">
        <v>82</v>
      </c>
      <c r="AY259" s="24" t="s">
        <v>119</v>
      </c>
      <c r="BE259" s="212">
        <f>IF(N259="základní",J259,0)</f>
        <v>0</v>
      </c>
      <c r="BF259" s="212">
        <f>IF(N259="snížená",J259,0)</f>
        <v>0</v>
      </c>
      <c r="BG259" s="212">
        <f>IF(N259="zákl. přenesená",J259,0)</f>
        <v>0</v>
      </c>
      <c r="BH259" s="212">
        <f>IF(N259="sníž. přenesená",J259,0)</f>
        <v>0</v>
      </c>
      <c r="BI259" s="212">
        <f>IF(N259="nulová",J259,0)</f>
        <v>0</v>
      </c>
      <c r="BJ259" s="24" t="s">
        <v>80</v>
      </c>
      <c r="BK259" s="212">
        <f>ROUND(I259*H259,2)</f>
        <v>0</v>
      </c>
      <c r="BL259" s="24" t="s">
        <v>147</v>
      </c>
      <c r="BM259" s="24" t="s">
        <v>476</v>
      </c>
    </row>
    <row r="260" s="12" customFormat="1">
      <c r="B260" s="221"/>
      <c r="D260" s="214" t="s">
        <v>128</v>
      </c>
      <c r="E260" s="222" t="s">
        <v>5</v>
      </c>
      <c r="F260" s="223" t="s">
        <v>477</v>
      </c>
      <c r="H260" s="224">
        <v>1</v>
      </c>
      <c r="I260" s="225"/>
      <c r="L260" s="221"/>
      <c r="M260" s="226"/>
      <c r="N260" s="227"/>
      <c r="O260" s="227"/>
      <c r="P260" s="227"/>
      <c r="Q260" s="227"/>
      <c r="R260" s="227"/>
      <c r="S260" s="227"/>
      <c r="T260" s="228"/>
      <c r="AT260" s="222" t="s">
        <v>128</v>
      </c>
      <c r="AU260" s="222" t="s">
        <v>82</v>
      </c>
      <c r="AV260" s="12" t="s">
        <v>82</v>
      </c>
      <c r="AW260" s="12" t="s">
        <v>35</v>
      </c>
      <c r="AX260" s="12" t="s">
        <v>72</v>
      </c>
      <c r="AY260" s="222" t="s">
        <v>119</v>
      </c>
    </row>
    <row r="261" s="12" customFormat="1">
      <c r="B261" s="221"/>
      <c r="D261" s="214" t="s">
        <v>128</v>
      </c>
      <c r="E261" s="222" t="s">
        <v>5</v>
      </c>
      <c r="F261" s="223" t="s">
        <v>467</v>
      </c>
      <c r="H261" s="224">
        <v>1</v>
      </c>
      <c r="I261" s="225"/>
      <c r="L261" s="221"/>
      <c r="M261" s="226"/>
      <c r="N261" s="227"/>
      <c r="O261" s="227"/>
      <c r="P261" s="227"/>
      <c r="Q261" s="227"/>
      <c r="R261" s="227"/>
      <c r="S261" s="227"/>
      <c r="T261" s="228"/>
      <c r="AT261" s="222" t="s">
        <v>128</v>
      </c>
      <c r="AU261" s="222" t="s">
        <v>82</v>
      </c>
      <c r="AV261" s="12" t="s">
        <v>82</v>
      </c>
      <c r="AW261" s="12" t="s">
        <v>35</v>
      </c>
      <c r="AX261" s="12" t="s">
        <v>72</v>
      </c>
      <c r="AY261" s="222" t="s">
        <v>119</v>
      </c>
    </row>
    <row r="262" s="13" customFormat="1">
      <c r="B262" s="233"/>
      <c r="D262" s="214" t="s">
        <v>128</v>
      </c>
      <c r="E262" s="234" t="s">
        <v>5</v>
      </c>
      <c r="F262" s="235" t="s">
        <v>212</v>
      </c>
      <c r="H262" s="236">
        <v>2</v>
      </c>
      <c r="I262" s="237"/>
      <c r="L262" s="233"/>
      <c r="M262" s="238"/>
      <c r="N262" s="239"/>
      <c r="O262" s="239"/>
      <c r="P262" s="239"/>
      <c r="Q262" s="239"/>
      <c r="R262" s="239"/>
      <c r="S262" s="239"/>
      <c r="T262" s="240"/>
      <c r="AT262" s="234" t="s">
        <v>128</v>
      </c>
      <c r="AU262" s="234" t="s">
        <v>82</v>
      </c>
      <c r="AV262" s="13" t="s">
        <v>147</v>
      </c>
      <c r="AW262" s="13" t="s">
        <v>35</v>
      </c>
      <c r="AX262" s="13" t="s">
        <v>80</v>
      </c>
      <c r="AY262" s="234" t="s">
        <v>119</v>
      </c>
    </row>
    <row r="263" s="1" customFormat="1" ht="25.5" customHeight="1">
      <c r="B263" s="200"/>
      <c r="C263" s="241" t="s">
        <v>478</v>
      </c>
      <c r="D263" s="241" t="s">
        <v>288</v>
      </c>
      <c r="E263" s="242" t="s">
        <v>479</v>
      </c>
      <c r="F263" s="243" t="s">
        <v>480</v>
      </c>
      <c r="G263" s="244" t="s">
        <v>190</v>
      </c>
      <c r="H263" s="245">
        <v>9</v>
      </c>
      <c r="I263" s="246"/>
      <c r="J263" s="247">
        <f>ROUND(I263*H263,2)</f>
        <v>0</v>
      </c>
      <c r="K263" s="243" t="s">
        <v>136</v>
      </c>
      <c r="L263" s="248"/>
      <c r="M263" s="249" t="s">
        <v>5</v>
      </c>
      <c r="N263" s="250" t="s">
        <v>43</v>
      </c>
      <c r="O263" s="47"/>
      <c r="P263" s="210">
        <f>O263*H263</f>
        <v>0</v>
      </c>
      <c r="Q263" s="210">
        <v>0.0025999999999999999</v>
      </c>
      <c r="R263" s="210">
        <f>Q263*H263</f>
        <v>0.023399999999999997</v>
      </c>
      <c r="S263" s="210">
        <v>0</v>
      </c>
      <c r="T263" s="211">
        <f>S263*H263</f>
        <v>0</v>
      </c>
      <c r="AR263" s="24" t="s">
        <v>220</v>
      </c>
      <c r="AT263" s="24" t="s">
        <v>288</v>
      </c>
      <c r="AU263" s="24" t="s">
        <v>82</v>
      </c>
      <c r="AY263" s="24" t="s">
        <v>119</v>
      </c>
      <c r="BE263" s="212">
        <f>IF(N263="základní",J263,0)</f>
        <v>0</v>
      </c>
      <c r="BF263" s="212">
        <f>IF(N263="snížená",J263,0)</f>
        <v>0</v>
      </c>
      <c r="BG263" s="212">
        <f>IF(N263="zákl. přenesená",J263,0)</f>
        <v>0</v>
      </c>
      <c r="BH263" s="212">
        <f>IF(N263="sníž. přenesená",J263,0)</f>
        <v>0</v>
      </c>
      <c r="BI263" s="212">
        <f>IF(N263="nulová",J263,0)</f>
        <v>0</v>
      </c>
      <c r="BJ263" s="24" t="s">
        <v>80</v>
      </c>
      <c r="BK263" s="212">
        <f>ROUND(I263*H263,2)</f>
        <v>0</v>
      </c>
      <c r="BL263" s="24" t="s">
        <v>147</v>
      </c>
      <c r="BM263" s="24" t="s">
        <v>481</v>
      </c>
    </row>
    <row r="264" s="12" customFormat="1">
      <c r="B264" s="221"/>
      <c r="D264" s="214" t="s">
        <v>128</v>
      </c>
      <c r="E264" s="222" t="s">
        <v>5</v>
      </c>
      <c r="F264" s="223" t="s">
        <v>465</v>
      </c>
      <c r="H264" s="224">
        <v>4</v>
      </c>
      <c r="I264" s="225"/>
      <c r="L264" s="221"/>
      <c r="M264" s="226"/>
      <c r="N264" s="227"/>
      <c r="O264" s="227"/>
      <c r="P264" s="227"/>
      <c r="Q264" s="227"/>
      <c r="R264" s="227"/>
      <c r="S264" s="227"/>
      <c r="T264" s="228"/>
      <c r="AT264" s="222" t="s">
        <v>128</v>
      </c>
      <c r="AU264" s="222" t="s">
        <v>82</v>
      </c>
      <c r="AV264" s="12" t="s">
        <v>82</v>
      </c>
      <c r="AW264" s="12" t="s">
        <v>35</v>
      </c>
      <c r="AX264" s="12" t="s">
        <v>72</v>
      </c>
      <c r="AY264" s="222" t="s">
        <v>119</v>
      </c>
    </row>
    <row r="265" s="12" customFormat="1">
      <c r="B265" s="221"/>
      <c r="D265" s="214" t="s">
        <v>128</v>
      </c>
      <c r="E265" s="222" t="s">
        <v>5</v>
      </c>
      <c r="F265" s="223" t="s">
        <v>466</v>
      </c>
      <c r="H265" s="224">
        <v>5</v>
      </c>
      <c r="I265" s="225"/>
      <c r="L265" s="221"/>
      <c r="M265" s="226"/>
      <c r="N265" s="227"/>
      <c r="O265" s="227"/>
      <c r="P265" s="227"/>
      <c r="Q265" s="227"/>
      <c r="R265" s="227"/>
      <c r="S265" s="227"/>
      <c r="T265" s="228"/>
      <c r="AT265" s="222" t="s">
        <v>128</v>
      </c>
      <c r="AU265" s="222" t="s">
        <v>82</v>
      </c>
      <c r="AV265" s="12" t="s">
        <v>82</v>
      </c>
      <c r="AW265" s="12" t="s">
        <v>35</v>
      </c>
      <c r="AX265" s="12" t="s">
        <v>72</v>
      </c>
      <c r="AY265" s="222" t="s">
        <v>119</v>
      </c>
    </row>
    <row r="266" s="13" customFormat="1">
      <c r="B266" s="233"/>
      <c r="D266" s="214" t="s">
        <v>128</v>
      </c>
      <c r="E266" s="234" t="s">
        <v>5</v>
      </c>
      <c r="F266" s="235" t="s">
        <v>212</v>
      </c>
      <c r="H266" s="236">
        <v>9</v>
      </c>
      <c r="I266" s="237"/>
      <c r="L266" s="233"/>
      <c r="M266" s="238"/>
      <c r="N266" s="239"/>
      <c r="O266" s="239"/>
      <c r="P266" s="239"/>
      <c r="Q266" s="239"/>
      <c r="R266" s="239"/>
      <c r="S266" s="239"/>
      <c r="T266" s="240"/>
      <c r="AT266" s="234" t="s">
        <v>128</v>
      </c>
      <c r="AU266" s="234" t="s">
        <v>82</v>
      </c>
      <c r="AV266" s="13" t="s">
        <v>147</v>
      </c>
      <c r="AW266" s="13" t="s">
        <v>35</v>
      </c>
      <c r="AX266" s="13" t="s">
        <v>80</v>
      </c>
      <c r="AY266" s="234" t="s">
        <v>119</v>
      </c>
    </row>
    <row r="267" s="1" customFormat="1" ht="16.5" customHeight="1">
      <c r="B267" s="200"/>
      <c r="C267" s="201" t="s">
        <v>482</v>
      </c>
      <c r="D267" s="201" t="s">
        <v>122</v>
      </c>
      <c r="E267" s="202" t="s">
        <v>483</v>
      </c>
      <c r="F267" s="203" t="s">
        <v>484</v>
      </c>
      <c r="G267" s="204" t="s">
        <v>190</v>
      </c>
      <c r="H267" s="205">
        <v>21</v>
      </c>
      <c r="I267" s="206"/>
      <c r="J267" s="207">
        <f>ROUND(I267*H267,2)</f>
        <v>0</v>
      </c>
      <c r="K267" s="203" t="s">
        <v>136</v>
      </c>
      <c r="L267" s="46"/>
      <c r="M267" s="208" t="s">
        <v>5</v>
      </c>
      <c r="N267" s="209" t="s">
        <v>43</v>
      </c>
      <c r="O267" s="47"/>
      <c r="P267" s="210">
        <f>O267*H267</f>
        <v>0</v>
      </c>
      <c r="Q267" s="210">
        <v>0.10940999999999999</v>
      </c>
      <c r="R267" s="210">
        <f>Q267*H267</f>
        <v>2.2976099999999997</v>
      </c>
      <c r="S267" s="210">
        <v>0</v>
      </c>
      <c r="T267" s="211">
        <f>S267*H267</f>
        <v>0</v>
      </c>
      <c r="AR267" s="24" t="s">
        <v>147</v>
      </c>
      <c r="AT267" s="24" t="s">
        <v>122</v>
      </c>
      <c r="AU267" s="24" t="s">
        <v>82</v>
      </c>
      <c r="AY267" s="24" t="s">
        <v>119</v>
      </c>
      <c r="BE267" s="212">
        <f>IF(N267="základní",J267,0)</f>
        <v>0</v>
      </c>
      <c r="BF267" s="212">
        <f>IF(N267="snížená",J267,0)</f>
        <v>0</v>
      </c>
      <c r="BG267" s="212">
        <f>IF(N267="zákl. přenesená",J267,0)</f>
        <v>0</v>
      </c>
      <c r="BH267" s="212">
        <f>IF(N267="sníž. přenesená",J267,0)</f>
        <v>0</v>
      </c>
      <c r="BI267" s="212">
        <f>IF(N267="nulová",J267,0)</f>
        <v>0</v>
      </c>
      <c r="BJ267" s="24" t="s">
        <v>80</v>
      </c>
      <c r="BK267" s="212">
        <f>ROUND(I267*H267,2)</f>
        <v>0</v>
      </c>
      <c r="BL267" s="24" t="s">
        <v>147</v>
      </c>
      <c r="BM267" s="24" t="s">
        <v>485</v>
      </c>
    </row>
    <row r="268" s="12" customFormat="1">
      <c r="B268" s="221"/>
      <c r="D268" s="214" t="s">
        <v>128</v>
      </c>
      <c r="E268" s="222" t="s">
        <v>5</v>
      </c>
      <c r="F268" s="223" t="s">
        <v>486</v>
      </c>
      <c r="H268" s="224">
        <v>15</v>
      </c>
      <c r="I268" s="225"/>
      <c r="L268" s="221"/>
      <c r="M268" s="226"/>
      <c r="N268" s="227"/>
      <c r="O268" s="227"/>
      <c r="P268" s="227"/>
      <c r="Q268" s="227"/>
      <c r="R268" s="227"/>
      <c r="S268" s="227"/>
      <c r="T268" s="228"/>
      <c r="AT268" s="222" t="s">
        <v>128</v>
      </c>
      <c r="AU268" s="222" t="s">
        <v>82</v>
      </c>
      <c r="AV268" s="12" t="s">
        <v>82</v>
      </c>
      <c r="AW268" s="12" t="s">
        <v>35</v>
      </c>
      <c r="AX268" s="12" t="s">
        <v>72</v>
      </c>
      <c r="AY268" s="222" t="s">
        <v>119</v>
      </c>
    </row>
    <row r="269" s="12" customFormat="1">
      <c r="B269" s="221"/>
      <c r="D269" s="214" t="s">
        <v>128</v>
      </c>
      <c r="E269" s="222" t="s">
        <v>5</v>
      </c>
      <c r="F269" s="223" t="s">
        <v>487</v>
      </c>
      <c r="H269" s="224">
        <v>6</v>
      </c>
      <c r="I269" s="225"/>
      <c r="L269" s="221"/>
      <c r="M269" s="226"/>
      <c r="N269" s="227"/>
      <c r="O269" s="227"/>
      <c r="P269" s="227"/>
      <c r="Q269" s="227"/>
      <c r="R269" s="227"/>
      <c r="S269" s="227"/>
      <c r="T269" s="228"/>
      <c r="AT269" s="222" t="s">
        <v>128</v>
      </c>
      <c r="AU269" s="222" t="s">
        <v>82</v>
      </c>
      <c r="AV269" s="12" t="s">
        <v>82</v>
      </c>
      <c r="AW269" s="12" t="s">
        <v>35</v>
      </c>
      <c r="AX269" s="12" t="s">
        <v>72</v>
      </c>
      <c r="AY269" s="222" t="s">
        <v>119</v>
      </c>
    </row>
    <row r="270" s="13" customFormat="1">
      <c r="B270" s="233"/>
      <c r="D270" s="214" t="s">
        <v>128</v>
      </c>
      <c r="E270" s="234" t="s">
        <v>5</v>
      </c>
      <c r="F270" s="235" t="s">
        <v>212</v>
      </c>
      <c r="H270" s="236">
        <v>21</v>
      </c>
      <c r="I270" s="237"/>
      <c r="L270" s="233"/>
      <c r="M270" s="238"/>
      <c r="N270" s="239"/>
      <c r="O270" s="239"/>
      <c r="P270" s="239"/>
      <c r="Q270" s="239"/>
      <c r="R270" s="239"/>
      <c r="S270" s="239"/>
      <c r="T270" s="240"/>
      <c r="AT270" s="234" t="s">
        <v>128</v>
      </c>
      <c r="AU270" s="234" t="s">
        <v>82</v>
      </c>
      <c r="AV270" s="13" t="s">
        <v>147</v>
      </c>
      <c r="AW270" s="13" t="s">
        <v>35</v>
      </c>
      <c r="AX270" s="13" t="s">
        <v>80</v>
      </c>
      <c r="AY270" s="234" t="s">
        <v>119</v>
      </c>
    </row>
    <row r="271" s="1" customFormat="1" ht="16.5" customHeight="1">
      <c r="B271" s="200"/>
      <c r="C271" s="241" t="s">
        <v>488</v>
      </c>
      <c r="D271" s="241" t="s">
        <v>288</v>
      </c>
      <c r="E271" s="242" t="s">
        <v>489</v>
      </c>
      <c r="F271" s="243" t="s">
        <v>490</v>
      </c>
      <c r="G271" s="244" t="s">
        <v>190</v>
      </c>
      <c r="H271" s="245">
        <v>42</v>
      </c>
      <c r="I271" s="246"/>
      <c r="J271" s="247">
        <f>ROUND(I271*H271,2)</f>
        <v>0</v>
      </c>
      <c r="K271" s="243" t="s">
        <v>136</v>
      </c>
      <c r="L271" s="248"/>
      <c r="M271" s="249" t="s">
        <v>5</v>
      </c>
      <c r="N271" s="250" t="s">
        <v>43</v>
      </c>
      <c r="O271" s="47"/>
      <c r="P271" s="210">
        <f>O271*H271</f>
        <v>0</v>
      </c>
      <c r="Q271" s="210">
        <v>0.00035</v>
      </c>
      <c r="R271" s="210">
        <f>Q271*H271</f>
        <v>0.0147</v>
      </c>
      <c r="S271" s="210">
        <v>0</v>
      </c>
      <c r="T271" s="211">
        <f>S271*H271</f>
        <v>0</v>
      </c>
      <c r="AR271" s="24" t="s">
        <v>220</v>
      </c>
      <c r="AT271" s="24" t="s">
        <v>288</v>
      </c>
      <c r="AU271" s="24" t="s">
        <v>82</v>
      </c>
      <c r="AY271" s="24" t="s">
        <v>119</v>
      </c>
      <c r="BE271" s="212">
        <f>IF(N271="základní",J271,0)</f>
        <v>0</v>
      </c>
      <c r="BF271" s="212">
        <f>IF(N271="snížená",J271,0)</f>
        <v>0</v>
      </c>
      <c r="BG271" s="212">
        <f>IF(N271="zákl. přenesená",J271,0)</f>
        <v>0</v>
      </c>
      <c r="BH271" s="212">
        <f>IF(N271="sníž. přenesená",J271,0)</f>
        <v>0</v>
      </c>
      <c r="BI271" s="212">
        <f>IF(N271="nulová",J271,0)</f>
        <v>0</v>
      </c>
      <c r="BJ271" s="24" t="s">
        <v>80</v>
      </c>
      <c r="BK271" s="212">
        <f>ROUND(I271*H271,2)</f>
        <v>0</v>
      </c>
      <c r="BL271" s="24" t="s">
        <v>147</v>
      </c>
      <c r="BM271" s="24" t="s">
        <v>491</v>
      </c>
    </row>
    <row r="272" s="12" customFormat="1">
      <c r="B272" s="221"/>
      <c r="D272" s="214" t="s">
        <v>128</v>
      </c>
      <c r="E272" s="222" t="s">
        <v>5</v>
      </c>
      <c r="F272" s="223" t="s">
        <v>492</v>
      </c>
      <c r="H272" s="224">
        <v>42</v>
      </c>
      <c r="I272" s="225"/>
      <c r="L272" s="221"/>
      <c r="M272" s="226"/>
      <c r="N272" s="227"/>
      <c r="O272" s="227"/>
      <c r="P272" s="227"/>
      <c r="Q272" s="227"/>
      <c r="R272" s="227"/>
      <c r="S272" s="227"/>
      <c r="T272" s="228"/>
      <c r="AT272" s="222" t="s">
        <v>128</v>
      </c>
      <c r="AU272" s="222" t="s">
        <v>82</v>
      </c>
      <c r="AV272" s="12" t="s">
        <v>82</v>
      </c>
      <c r="AW272" s="12" t="s">
        <v>35</v>
      </c>
      <c r="AX272" s="12" t="s">
        <v>80</v>
      </c>
      <c r="AY272" s="222" t="s">
        <v>119</v>
      </c>
    </row>
    <row r="273" s="1" customFormat="1" ht="16.5" customHeight="1">
      <c r="B273" s="200"/>
      <c r="C273" s="241" t="s">
        <v>493</v>
      </c>
      <c r="D273" s="241" t="s">
        <v>288</v>
      </c>
      <c r="E273" s="242" t="s">
        <v>494</v>
      </c>
      <c r="F273" s="243" t="s">
        <v>495</v>
      </c>
      <c r="G273" s="244" t="s">
        <v>190</v>
      </c>
      <c r="H273" s="245">
        <v>21</v>
      </c>
      <c r="I273" s="246"/>
      <c r="J273" s="247">
        <f>ROUND(I273*H273,2)</f>
        <v>0</v>
      </c>
      <c r="K273" s="243" t="s">
        <v>136</v>
      </c>
      <c r="L273" s="248"/>
      <c r="M273" s="249" t="s">
        <v>5</v>
      </c>
      <c r="N273" s="250" t="s">
        <v>43</v>
      </c>
      <c r="O273" s="47"/>
      <c r="P273" s="210">
        <f>O273*H273</f>
        <v>0</v>
      </c>
      <c r="Q273" s="210">
        <v>0.0061000000000000004</v>
      </c>
      <c r="R273" s="210">
        <f>Q273*H273</f>
        <v>0.12810000000000002</v>
      </c>
      <c r="S273" s="210">
        <v>0</v>
      </c>
      <c r="T273" s="211">
        <f>S273*H273</f>
        <v>0</v>
      </c>
      <c r="AR273" s="24" t="s">
        <v>220</v>
      </c>
      <c r="AT273" s="24" t="s">
        <v>288</v>
      </c>
      <c r="AU273" s="24" t="s">
        <v>82</v>
      </c>
      <c r="AY273" s="24" t="s">
        <v>119</v>
      </c>
      <c r="BE273" s="212">
        <f>IF(N273="základní",J273,0)</f>
        <v>0</v>
      </c>
      <c r="BF273" s="212">
        <f>IF(N273="snížená",J273,0)</f>
        <v>0</v>
      </c>
      <c r="BG273" s="212">
        <f>IF(N273="zákl. přenesená",J273,0)</f>
        <v>0</v>
      </c>
      <c r="BH273" s="212">
        <f>IF(N273="sníž. přenesená",J273,0)</f>
        <v>0</v>
      </c>
      <c r="BI273" s="212">
        <f>IF(N273="nulová",J273,0)</f>
        <v>0</v>
      </c>
      <c r="BJ273" s="24" t="s">
        <v>80</v>
      </c>
      <c r="BK273" s="212">
        <f>ROUND(I273*H273,2)</f>
        <v>0</v>
      </c>
      <c r="BL273" s="24" t="s">
        <v>147</v>
      </c>
      <c r="BM273" s="24" t="s">
        <v>496</v>
      </c>
    </row>
    <row r="274" s="12" customFormat="1">
      <c r="B274" s="221"/>
      <c r="D274" s="214" t="s">
        <v>128</v>
      </c>
      <c r="E274" s="222" t="s">
        <v>5</v>
      </c>
      <c r="F274" s="223" t="s">
        <v>486</v>
      </c>
      <c r="H274" s="224">
        <v>15</v>
      </c>
      <c r="I274" s="225"/>
      <c r="L274" s="221"/>
      <c r="M274" s="226"/>
      <c r="N274" s="227"/>
      <c r="O274" s="227"/>
      <c r="P274" s="227"/>
      <c r="Q274" s="227"/>
      <c r="R274" s="227"/>
      <c r="S274" s="227"/>
      <c r="T274" s="228"/>
      <c r="AT274" s="222" t="s">
        <v>128</v>
      </c>
      <c r="AU274" s="222" t="s">
        <v>82</v>
      </c>
      <c r="AV274" s="12" t="s">
        <v>82</v>
      </c>
      <c r="AW274" s="12" t="s">
        <v>35</v>
      </c>
      <c r="AX274" s="12" t="s">
        <v>72</v>
      </c>
      <c r="AY274" s="222" t="s">
        <v>119</v>
      </c>
    </row>
    <row r="275" s="12" customFormat="1">
      <c r="B275" s="221"/>
      <c r="D275" s="214" t="s">
        <v>128</v>
      </c>
      <c r="E275" s="222" t="s">
        <v>5</v>
      </c>
      <c r="F275" s="223" t="s">
        <v>487</v>
      </c>
      <c r="H275" s="224">
        <v>6</v>
      </c>
      <c r="I275" s="225"/>
      <c r="L275" s="221"/>
      <c r="M275" s="226"/>
      <c r="N275" s="227"/>
      <c r="O275" s="227"/>
      <c r="P275" s="227"/>
      <c r="Q275" s="227"/>
      <c r="R275" s="227"/>
      <c r="S275" s="227"/>
      <c r="T275" s="228"/>
      <c r="AT275" s="222" t="s">
        <v>128</v>
      </c>
      <c r="AU275" s="222" t="s">
        <v>82</v>
      </c>
      <c r="AV275" s="12" t="s">
        <v>82</v>
      </c>
      <c r="AW275" s="12" t="s">
        <v>35</v>
      </c>
      <c r="AX275" s="12" t="s">
        <v>72</v>
      </c>
      <c r="AY275" s="222" t="s">
        <v>119</v>
      </c>
    </row>
    <row r="276" s="13" customFormat="1">
      <c r="B276" s="233"/>
      <c r="D276" s="214" t="s">
        <v>128</v>
      </c>
      <c r="E276" s="234" t="s">
        <v>5</v>
      </c>
      <c r="F276" s="235" t="s">
        <v>212</v>
      </c>
      <c r="H276" s="236">
        <v>21</v>
      </c>
      <c r="I276" s="237"/>
      <c r="L276" s="233"/>
      <c r="M276" s="238"/>
      <c r="N276" s="239"/>
      <c r="O276" s="239"/>
      <c r="P276" s="239"/>
      <c r="Q276" s="239"/>
      <c r="R276" s="239"/>
      <c r="S276" s="239"/>
      <c r="T276" s="240"/>
      <c r="AT276" s="234" t="s">
        <v>128</v>
      </c>
      <c r="AU276" s="234" t="s">
        <v>82</v>
      </c>
      <c r="AV276" s="13" t="s">
        <v>147</v>
      </c>
      <c r="AW276" s="13" t="s">
        <v>35</v>
      </c>
      <c r="AX276" s="13" t="s">
        <v>80</v>
      </c>
      <c r="AY276" s="234" t="s">
        <v>119</v>
      </c>
    </row>
    <row r="277" s="1" customFormat="1" ht="16.5" customHeight="1">
      <c r="B277" s="200"/>
      <c r="C277" s="241" t="s">
        <v>497</v>
      </c>
      <c r="D277" s="241" t="s">
        <v>288</v>
      </c>
      <c r="E277" s="242" t="s">
        <v>498</v>
      </c>
      <c r="F277" s="243" t="s">
        <v>499</v>
      </c>
      <c r="G277" s="244" t="s">
        <v>190</v>
      </c>
      <c r="H277" s="245">
        <v>21</v>
      </c>
      <c r="I277" s="246"/>
      <c r="J277" s="247">
        <f>ROUND(I277*H277,2)</f>
        <v>0</v>
      </c>
      <c r="K277" s="243" t="s">
        <v>136</v>
      </c>
      <c r="L277" s="248"/>
      <c r="M277" s="249" t="s">
        <v>5</v>
      </c>
      <c r="N277" s="250" t="s">
        <v>43</v>
      </c>
      <c r="O277" s="47"/>
      <c r="P277" s="210">
        <f>O277*H277</f>
        <v>0</v>
      </c>
      <c r="Q277" s="210">
        <v>0.00010000000000000001</v>
      </c>
      <c r="R277" s="210">
        <f>Q277*H277</f>
        <v>0.0021000000000000003</v>
      </c>
      <c r="S277" s="210">
        <v>0</v>
      </c>
      <c r="T277" s="211">
        <f>S277*H277</f>
        <v>0</v>
      </c>
      <c r="AR277" s="24" t="s">
        <v>220</v>
      </c>
      <c r="AT277" s="24" t="s">
        <v>288</v>
      </c>
      <c r="AU277" s="24" t="s">
        <v>82</v>
      </c>
      <c r="AY277" s="24" t="s">
        <v>119</v>
      </c>
      <c r="BE277" s="212">
        <f>IF(N277="základní",J277,0)</f>
        <v>0</v>
      </c>
      <c r="BF277" s="212">
        <f>IF(N277="snížená",J277,0)</f>
        <v>0</v>
      </c>
      <c r="BG277" s="212">
        <f>IF(N277="zákl. přenesená",J277,0)</f>
        <v>0</v>
      </c>
      <c r="BH277" s="212">
        <f>IF(N277="sníž. přenesená",J277,0)</f>
        <v>0</v>
      </c>
      <c r="BI277" s="212">
        <f>IF(N277="nulová",J277,0)</f>
        <v>0</v>
      </c>
      <c r="BJ277" s="24" t="s">
        <v>80</v>
      </c>
      <c r="BK277" s="212">
        <f>ROUND(I277*H277,2)</f>
        <v>0</v>
      </c>
      <c r="BL277" s="24" t="s">
        <v>147</v>
      </c>
      <c r="BM277" s="24" t="s">
        <v>500</v>
      </c>
    </row>
    <row r="278" s="12" customFormat="1">
      <c r="B278" s="221"/>
      <c r="D278" s="214" t="s">
        <v>128</v>
      </c>
      <c r="E278" s="222" t="s">
        <v>5</v>
      </c>
      <c r="F278" s="223" t="s">
        <v>10</v>
      </c>
      <c r="H278" s="224">
        <v>21</v>
      </c>
      <c r="I278" s="225"/>
      <c r="L278" s="221"/>
      <c r="M278" s="226"/>
      <c r="N278" s="227"/>
      <c r="O278" s="227"/>
      <c r="P278" s="227"/>
      <c r="Q278" s="227"/>
      <c r="R278" s="227"/>
      <c r="S278" s="227"/>
      <c r="T278" s="228"/>
      <c r="AT278" s="222" t="s">
        <v>128</v>
      </c>
      <c r="AU278" s="222" t="s">
        <v>82</v>
      </c>
      <c r="AV278" s="12" t="s">
        <v>82</v>
      </c>
      <c r="AW278" s="12" t="s">
        <v>35</v>
      </c>
      <c r="AX278" s="12" t="s">
        <v>80</v>
      </c>
      <c r="AY278" s="222" t="s">
        <v>119</v>
      </c>
    </row>
    <row r="279" s="1" customFormat="1" ht="25.5" customHeight="1">
      <c r="B279" s="200"/>
      <c r="C279" s="201" t="s">
        <v>501</v>
      </c>
      <c r="D279" s="201" t="s">
        <v>122</v>
      </c>
      <c r="E279" s="202" t="s">
        <v>502</v>
      </c>
      <c r="F279" s="203" t="s">
        <v>503</v>
      </c>
      <c r="G279" s="204" t="s">
        <v>190</v>
      </c>
      <c r="H279" s="205">
        <v>6</v>
      </c>
      <c r="I279" s="206"/>
      <c r="J279" s="207">
        <f>ROUND(I279*H279,2)</f>
        <v>0</v>
      </c>
      <c r="K279" s="203" t="s">
        <v>136</v>
      </c>
      <c r="L279" s="46"/>
      <c r="M279" s="208" t="s">
        <v>5</v>
      </c>
      <c r="N279" s="209" t="s">
        <v>43</v>
      </c>
      <c r="O279" s="47"/>
      <c r="P279" s="210">
        <f>O279*H279</f>
        <v>0</v>
      </c>
      <c r="Q279" s="210">
        <v>0</v>
      </c>
      <c r="R279" s="210">
        <f>Q279*H279</f>
        <v>0</v>
      </c>
      <c r="S279" s="210">
        <v>0</v>
      </c>
      <c r="T279" s="211">
        <f>S279*H279</f>
        <v>0</v>
      </c>
      <c r="AR279" s="24" t="s">
        <v>147</v>
      </c>
      <c r="AT279" s="24" t="s">
        <v>122</v>
      </c>
      <c r="AU279" s="24" t="s">
        <v>82</v>
      </c>
      <c r="AY279" s="24" t="s">
        <v>119</v>
      </c>
      <c r="BE279" s="212">
        <f>IF(N279="základní",J279,0)</f>
        <v>0</v>
      </c>
      <c r="BF279" s="212">
        <f>IF(N279="snížená",J279,0)</f>
        <v>0</v>
      </c>
      <c r="BG279" s="212">
        <f>IF(N279="zákl. přenesená",J279,0)</f>
        <v>0</v>
      </c>
      <c r="BH279" s="212">
        <f>IF(N279="sníž. přenesená",J279,0)</f>
        <v>0</v>
      </c>
      <c r="BI279" s="212">
        <f>IF(N279="nulová",J279,0)</f>
        <v>0</v>
      </c>
      <c r="BJ279" s="24" t="s">
        <v>80</v>
      </c>
      <c r="BK279" s="212">
        <f>ROUND(I279*H279,2)</f>
        <v>0</v>
      </c>
      <c r="BL279" s="24" t="s">
        <v>147</v>
      </c>
      <c r="BM279" s="24" t="s">
        <v>504</v>
      </c>
    </row>
    <row r="280" s="12" customFormat="1">
      <c r="B280" s="221"/>
      <c r="D280" s="214" t="s">
        <v>128</v>
      </c>
      <c r="E280" s="222" t="s">
        <v>5</v>
      </c>
      <c r="F280" s="223" t="s">
        <v>160</v>
      </c>
      <c r="H280" s="224">
        <v>6</v>
      </c>
      <c r="I280" s="225"/>
      <c r="L280" s="221"/>
      <c r="M280" s="226"/>
      <c r="N280" s="227"/>
      <c r="O280" s="227"/>
      <c r="P280" s="227"/>
      <c r="Q280" s="227"/>
      <c r="R280" s="227"/>
      <c r="S280" s="227"/>
      <c r="T280" s="228"/>
      <c r="AT280" s="222" t="s">
        <v>128</v>
      </c>
      <c r="AU280" s="222" t="s">
        <v>82</v>
      </c>
      <c r="AV280" s="12" t="s">
        <v>82</v>
      </c>
      <c r="AW280" s="12" t="s">
        <v>35</v>
      </c>
      <c r="AX280" s="12" t="s">
        <v>80</v>
      </c>
      <c r="AY280" s="222" t="s">
        <v>119</v>
      </c>
    </row>
    <row r="281" s="1" customFormat="1" ht="16.5" customHeight="1">
      <c r="B281" s="200"/>
      <c r="C281" s="241" t="s">
        <v>505</v>
      </c>
      <c r="D281" s="241" t="s">
        <v>288</v>
      </c>
      <c r="E281" s="242" t="s">
        <v>506</v>
      </c>
      <c r="F281" s="243" t="s">
        <v>507</v>
      </c>
      <c r="G281" s="244" t="s">
        <v>190</v>
      </c>
      <c r="H281" s="245">
        <v>6</v>
      </c>
      <c r="I281" s="246"/>
      <c r="J281" s="247">
        <f>ROUND(I281*H281,2)</f>
        <v>0</v>
      </c>
      <c r="K281" s="243" t="s">
        <v>5</v>
      </c>
      <c r="L281" s="248"/>
      <c r="M281" s="249" t="s">
        <v>5</v>
      </c>
      <c r="N281" s="250" t="s">
        <v>43</v>
      </c>
      <c r="O281" s="47"/>
      <c r="P281" s="210">
        <f>O281*H281</f>
        <v>0</v>
      </c>
      <c r="Q281" s="210">
        <v>0.0050000000000000001</v>
      </c>
      <c r="R281" s="210">
        <f>Q281*H281</f>
        <v>0.029999999999999999</v>
      </c>
      <c r="S281" s="210">
        <v>0</v>
      </c>
      <c r="T281" s="211">
        <f>S281*H281</f>
        <v>0</v>
      </c>
      <c r="AR281" s="24" t="s">
        <v>220</v>
      </c>
      <c r="AT281" s="24" t="s">
        <v>288</v>
      </c>
      <c r="AU281" s="24" t="s">
        <v>82</v>
      </c>
      <c r="AY281" s="24" t="s">
        <v>119</v>
      </c>
      <c r="BE281" s="212">
        <f>IF(N281="základní",J281,0)</f>
        <v>0</v>
      </c>
      <c r="BF281" s="212">
        <f>IF(N281="snížená",J281,0)</f>
        <v>0</v>
      </c>
      <c r="BG281" s="212">
        <f>IF(N281="zákl. přenesená",J281,0)</f>
        <v>0</v>
      </c>
      <c r="BH281" s="212">
        <f>IF(N281="sníž. přenesená",J281,0)</f>
        <v>0</v>
      </c>
      <c r="BI281" s="212">
        <f>IF(N281="nulová",J281,0)</f>
        <v>0</v>
      </c>
      <c r="BJ281" s="24" t="s">
        <v>80</v>
      </c>
      <c r="BK281" s="212">
        <f>ROUND(I281*H281,2)</f>
        <v>0</v>
      </c>
      <c r="BL281" s="24" t="s">
        <v>147</v>
      </c>
      <c r="BM281" s="24" t="s">
        <v>508</v>
      </c>
    </row>
    <row r="282" s="1" customFormat="1" ht="16.5" customHeight="1">
      <c r="B282" s="200"/>
      <c r="C282" s="241" t="s">
        <v>509</v>
      </c>
      <c r="D282" s="241" t="s">
        <v>288</v>
      </c>
      <c r="E282" s="242" t="s">
        <v>489</v>
      </c>
      <c r="F282" s="243" t="s">
        <v>490</v>
      </c>
      <c r="G282" s="244" t="s">
        <v>190</v>
      </c>
      <c r="H282" s="245">
        <v>12</v>
      </c>
      <c r="I282" s="246"/>
      <c r="J282" s="247">
        <f>ROUND(I282*H282,2)</f>
        <v>0</v>
      </c>
      <c r="K282" s="243" t="s">
        <v>136</v>
      </c>
      <c r="L282" s="248"/>
      <c r="M282" s="249" t="s">
        <v>5</v>
      </c>
      <c r="N282" s="250" t="s">
        <v>43</v>
      </c>
      <c r="O282" s="47"/>
      <c r="P282" s="210">
        <f>O282*H282</f>
        <v>0</v>
      </c>
      <c r="Q282" s="210">
        <v>0.00035</v>
      </c>
      <c r="R282" s="210">
        <f>Q282*H282</f>
        <v>0.0041999999999999997</v>
      </c>
      <c r="S282" s="210">
        <v>0</v>
      </c>
      <c r="T282" s="211">
        <f>S282*H282</f>
        <v>0</v>
      </c>
      <c r="AR282" s="24" t="s">
        <v>220</v>
      </c>
      <c r="AT282" s="24" t="s">
        <v>288</v>
      </c>
      <c r="AU282" s="24" t="s">
        <v>82</v>
      </c>
      <c r="AY282" s="24" t="s">
        <v>119</v>
      </c>
      <c r="BE282" s="212">
        <f>IF(N282="základní",J282,0)</f>
        <v>0</v>
      </c>
      <c r="BF282" s="212">
        <f>IF(N282="snížená",J282,0)</f>
        <v>0</v>
      </c>
      <c r="BG282" s="212">
        <f>IF(N282="zákl. přenesená",J282,0)</f>
        <v>0</v>
      </c>
      <c r="BH282" s="212">
        <f>IF(N282="sníž. přenesená",J282,0)</f>
        <v>0</v>
      </c>
      <c r="BI282" s="212">
        <f>IF(N282="nulová",J282,0)</f>
        <v>0</v>
      </c>
      <c r="BJ282" s="24" t="s">
        <v>80</v>
      </c>
      <c r="BK282" s="212">
        <f>ROUND(I282*H282,2)</f>
        <v>0</v>
      </c>
      <c r="BL282" s="24" t="s">
        <v>147</v>
      </c>
      <c r="BM282" s="24" t="s">
        <v>510</v>
      </c>
    </row>
    <row r="283" s="12" customFormat="1">
      <c r="B283" s="221"/>
      <c r="D283" s="214" t="s">
        <v>128</v>
      </c>
      <c r="E283" s="222" t="s">
        <v>5</v>
      </c>
      <c r="F283" s="223" t="s">
        <v>511</v>
      </c>
      <c r="H283" s="224">
        <v>12</v>
      </c>
      <c r="I283" s="225"/>
      <c r="L283" s="221"/>
      <c r="M283" s="226"/>
      <c r="N283" s="227"/>
      <c r="O283" s="227"/>
      <c r="P283" s="227"/>
      <c r="Q283" s="227"/>
      <c r="R283" s="227"/>
      <c r="S283" s="227"/>
      <c r="T283" s="228"/>
      <c r="AT283" s="222" t="s">
        <v>128</v>
      </c>
      <c r="AU283" s="222" t="s">
        <v>82</v>
      </c>
      <c r="AV283" s="12" t="s">
        <v>82</v>
      </c>
      <c r="AW283" s="12" t="s">
        <v>35</v>
      </c>
      <c r="AX283" s="12" t="s">
        <v>80</v>
      </c>
      <c r="AY283" s="222" t="s">
        <v>119</v>
      </c>
    </row>
    <row r="284" s="1" customFormat="1" ht="25.5" customHeight="1">
      <c r="B284" s="200"/>
      <c r="C284" s="201" t="s">
        <v>512</v>
      </c>
      <c r="D284" s="201" t="s">
        <v>122</v>
      </c>
      <c r="E284" s="202" t="s">
        <v>513</v>
      </c>
      <c r="F284" s="203" t="s">
        <v>514</v>
      </c>
      <c r="G284" s="204" t="s">
        <v>223</v>
      </c>
      <c r="H284" s="205">
        <v>88</v>
      </c>
      <c r="I284" s="206"/>
      <c r="J284" s="207">
        <f>ROUND(I284*H284,2)</f>
        <v>0</v>
      </c>
      <c r="K284" s="203" t="s">
        <v>136</v>
      </c>
      <c r="L284" s="46"/>
      <c r="M284" s="208" t="s">
        <v>5</v>
      </c>
      <c r="N284" s="209" t="s">
        <v>43</v>
      </c>
      <c r="O284" s="47"/>
      <c r="P284" s="210">
        <f>O284*H284</f>
        <v>0</v>
      </c>
      <c r="Q284" s="210">
        <v>3.0000000000000001E-05</v>
      </c>
      <c r="R284" s="210">
        <f>Q284*H284</f>
        <v>0.00264</v>
      </c>
      <c r="S284" s="210">
        <v>0</v>
      </c>
      <c r="T284" s="211">
        <f>S284*H284</f>
        <v>0</v>
      </c>
      <c r="AR284" s="24" t="s">
        <v>147</v>
      </c>
      <c r="AT284" s="24" t="s">
        <v>122</v>
      </c>
      <c r="AU284" s="24" t="s">
        <v>82</v>
      </c>
      <c r="AY284" s="24" t="s">
        <v>119</v>
      </c>
      <c r="BE284" s="212">
        <f>IF(N284="základní",J284,0)</f>
        <v>0</v>
      </c>
      <c r="BF284" s="212">
        <f>IF(N284="snížená",J284,0)</f>
        <v>0</v>
      </c>
      <c r="BG284" s="212">
        <f>IF(N284="zákl. přenesená",J284,0)</f>
        <v>0</v>
      </c>
      <c r="BH284" s="212">
        <f>IF(N284="sníž. přenesená",J284,0)</f>
        <v>0</v>
      </c>
      <c r="BI284" s="212">
        <f>IF(N284="nulová",J284,0)</f>
        <v>0</v>
      </c>
      <c r="BJ284" s="24" t="s">
        <v>80</v>
      </c>
      <c r="BK284" s="212">
        <f>ROUND(I284*H284,2)</f>
        <v>0</v>
      </c>
      <c r="BL284" s="24" t="s">
        <v>147</v>
      </c>
      <c r="BM284" s="24" t="s">
        <v>515</v>
      </c>
    </row>
    <row r="285" s="12" customFormat="1">
      <c r="B285" s="221"/>
      <c r="D285" s="214" t="s">
        <v>128</v>
      </c>
      <c r="E285" s="222" t="s">
        <v>5</v>
      </c>
      <c r="F285" s="223" t="s">
        <v>516</v>
      </c>
      <c r="H285" s="224">
        <v>88</v>
      </c>
      <c r="I285" s="225"/>
      <c r="L285" s="221"/>
      <c r="M285" s="226"/>
      <c r="N285" s="227"/>
      <c r="O285" s="227"/>
      <c r="P285" s="227"/>
      <c r="Q285" s="227"/>
      <c r="R285" s="227"/>
      <c r="S285" s="227"/>
      <c r="T285" s="228"/>
      <c r="AT285" s="222" t="s">
        <v>128</v>
      </c>
      <c r="AU285" s="222" t="s">
        <v>82</v>
      </c>
      <c r="AV285" s="12" t="s">
        <v>82</v>
      </c>
      <c r="AW285" s="12" t="s">
        <v>35</v>
      </c>
      <c r="AX285" s="12" t="s">
        <v>80</v>
      </c>
      <c r="AY285" s="222" t="s">
        <v>119</v>
      </c>
    </row>
    <row r="286" s="1" customFormat="1" ht="25.5" customHeight="1">
      <c r="B286" s="200"/>
      <c r="C286" s="201" t="s">
        <v>517</v>
      </c>
      <c r="D286" s="201" t="s">
        <v>122</v>
      </c>
      <c r="E286" s="202" t="s">
        <v>518</v>
      </c>
      <c r="F286" s="203" t="s">
        <v>519</v>
      </c>
      <c r="G286" s="204" t="s">
        <v>197</v>
      </c>
      <c r="H286" s="205">
        <v>149.852</v>
      </c>
      <c r="I286" s="206"/>
      <c r="J286" s="207">
        <f>ROUND(I286*H286,2)</f>
        <v>0</v>
      </c>
      <c r="K286" s="203" t="s">
        <v>136</v>
      </c>
      <c r="L286" s="46"/>
      <c r="M286" s="208" t="s">
        <v>5</v>
      </c>
      <c r="N286" s="209" t="s">
        <v>43</v>
      </c>
      <c r="O286" s="47"/>
      <c r="P286" s="210">
        <f>O286*H286</f>
        <v>0</v>
      </c>
      <c r="Q286" s="210">
        <v>0.00059999999999999995</v>
      </c>
      <c r="R286" s="210">
        <f>Q286*H286</f>
        <v>0.089911199999999997</v>
      </c>
      <c r="S286" s="210">
        <v>0</v>
      </c>
      <c r="T286" s="211">
        <f>S286*H286</f>
        <v>0</v>
      </c>
      <c r="AR286" s="24" t="s">
        <v>147</v>
      </c>
      <c r="AT286" s="24" t="s">
        <v>122</v>
      </c>
      <c r="AU286" s="24" t="s">
        <v>82</v>
      </c>
      <c r="AY286" s="24" t="s">
        <v>119</v>
      </c>
      <c r="BE286" s="212">
        <f>IF(N286="základní",J286,0)</f>
        <v>0</v>
      </c>
      <c r="BF286" s="212">
        <f>IF(N286="snížená",J286,0)</f>
        <v>0</v>
      </c>
      <c r="BG286" s="212">
        <f>IF(N286="zákl. přenesená",J286,0)</f>
        <v>0</v>
      </c>
      <c r="BH286" s="212">
        <f>IF(N286="sníž. přenesená",J286,0)</f>
        <v>0</v>
      </c>
      <c r="BI286" s="212">
        <f>IF(N286="nulová",J286,0)</f>
        <v>0</v>
      </c>
      <c r="BJ286" s="24" t="s">
        <v>80</v>
      </c>
      <c r="BK286" s="212">
        <f>ROUND(I286*H286,2)</f>
        <v>0</v>
      </c>
      <c r="BL286" s="24" t="s">
        <v>147</v>
      </c>
      <c r="BM286" s="24" t="s">
        <v>520</v>
      </c>
    </row>
    <row r="287" s="12" customFormat="1">
      <c r="B287" s="221"/>
      <c r="D287" s="214" t="s">
        <v>128</v>
      </c>
      <c r="E287" s="222" t="s">
        <v>5</v>
      </c>
      <c r="F287" s="223" t="s">
        <v>521</v>
      </c>
      <c r="H287" s="224">
        <v>55.299999999999997</v>
      </c>
      <c r="I287" s="225"/>
      <c r="L287" s="221"/>
      <c r="M287" s="226"/>
      <c r="N287" s="227"/>
      <c r="O287" s="227"/>
      <c r="P287" s="227"/>
      <c r="Q287" s="227"/>
      <c r="R287" s="227"/>
      <c r="S287" s="227"/>
      <c r="T287" s="228"/>
      <c r="AT287" s="222" t="s">
        <v>128</v>
      </c>
      <c r="AU287" s="222" t="s">
        <v>82</v>
      </c>
      <c r="AV287" s="12" t="s">
        <v>82</v>
      </c>
      <c r="AW287" s="12" t="s">
        <v>35</v>
      </c>
      <c r="AX287" s="12" t="s">
        <v>72</v>
      </c>
      <c r="AY287" s="222" t="s">
        <v>119</v>
      </c>
    </row>
    <row r="288" s="12" customFormat="1">
      <c r="B288" s="221"/>
      <c r="D288" s="214" t="s">
        <v>128</v>
      </c>
      <c r="E288" s="222" t="s">
        <v>5</v>
      </c>
      <c r="F288" s="223" t="s">
        <v>522</v>
      </c>
      <c r="H288" s="224">
        <v>19.5</v>
      </c>
      <c r="I288" s="225"/>
      <c r="L288" s="221"/>
      <c r="M288" s="226"/>
      <c r="N288" s="227"/>
      <c r="O288" s="227"/>
      <c r="P288" s="227"/>
      <c r="Q288" s="227"/>
      <c r="R288" s="227"/>
      <c r="S288" s="227"/>
      <c r="T288" s="228"/>
      <c r="AT288" s="222" t="s">
        <v>128</v>
      </c>
      <c r="AU288" s="222" t="s">
        <v>82</v>
      </c>
      <c r="AV288" s="12" t="s">
        <v>82</v>
      </c>
      <c r="AW288" s="12" t="s">
        <v>35</v>
      </c>
      <c r="AX288" s="12" t="s">
        <v>72</v>
      </c>
      <c r="AY288" s="222" t="s">
        <v>119</v>
      </c>
    </row>
    <row r="289" s="12" customFormat="1">
      <c r="B289" s="221"/>
      <c r="D289" s="214" t="s">
        <v>128</v>
      </c>
      <c r="E289" s="222" t="s">
        <v>5</v>
      </c>
      <c r="F289" s="223" t="s">
        <v>523</v>
      </c>
      <c r="H289" s="224">
        <v>14</v>
      </c>
      <c r="I289" s="225"/>
      <c r="L289" s="221"/>
      <c r="M289" s="226"/>
      <c r="N289" s="227"/>
      <c r="O289" s="227"/>
      <c r="P289" s="227"/>
      <c r="Q289" s="227"/>
      <c r="R289" s="227"/>
      <c r="S289" s="227"/>
      <c r="T289" s="228"/>
      <c r="AT289" s="222" t="s">
        <v>128</v>
      </c>
      <c r="AU289" s="222" t="s">
        <v>82</v>
      </c>
      <c r="AV289" s="12" t="s">
        <v>82</v>
      </c>
      <c r="AW289" s="12" t="s">
        <v>35</v>
      </c>
      <c r="AX289" s="12" t="s">
        <v>72</v>
      </c>
      <c r="AY289" s="222" t="s">
        <v>119</v>
      </c>
    </row>
    <row r="290" s="12" customFormat="1">
      <c r="B290" s="221"/>
      <c r="D290" s="214" t="s">
        <v>128</v>
      </c>
      <c r="E290" s="222" t="s">
        <v>5</v>
      </c>
      <c r="F290" s="223" t="s">
        <v>524</v>
      </c>
      <c r="H290" s="224">
        <v>43.159999999999997</v>
      </c>
      <c r="I290" s="225"/>
      <c r="L290" s="221"/>
      <c r="M290" s="226"/>
      <c r="N290" s="227"/>
      <c r="O290" s="227"/>
      <c r="P290" s="227"/>
      <c r="Q290" s="227"/>
      <c r="R290" s="227"/>
      <c r="S290" s="227"/>
      <c r="T290" s="228"/>
      <c r="AT290" s="222" t="s">
        <v>128</v>
      </c>
      <c r="AU290" s="222" t="s">
        <v>82</v>
      </c>
      <c r="AV290" s="12" t="s">
        <v>82</v>
      </c>
      <c r="AW290" s="12" t="s">
        <v>35</v>
      </c>
      <c r="AX290" s="12" t="s">
        <v>72</v>
      </c>
      <c r="AY290" s="222" t="s">
        <v>119</v>
      </c>
    </row>
    <row r="291" s="12" customFormat="1">
      <c r="B291" s="221"/>
      <c r="D291" s="214" t="s">
        <v>128</v>
      </c>
      <c r="E291" s="222" t="s">
        <v>5</v>
      </c>
      <c r="F291" s="223" t="s">
        <v>525</v>
      </c>
      <c r="H291" s="224">
        <v>1.26</v>
      </c>
      <c r="I291" s="225"/>
      <c r="L291" s="221"/>
      <c r="M291" s="226"/>
      <c r="N291" s="227"/>
      <c r="O291" s="227"/>
      <c r="P291" s="227"/>
      <c r="Q291" s="227"/>
      <c r="R291" s="227"/>
      <c r="S291" s="227"/>
      <c r="T291" s="228"/>
      <c r="AT291" s="222" t="s">
        <v>128</v>
      </c>
      <c r="AU291" s="222" t="s">
        <v>82</v>
      </c>
      <c r="AV291" s="12" t="s">
        <v>82</v>
      </c>
      <c r="AW291" s="12" t="s">
        <v>35</v>
      </c>
      <c r="AX291" s="12" t="s">
        <v>72</v>
      </c>
      <c r="AY291" s="222" t="s">
        <v>119</v>
      </c>
    </row>
    <row r="292" s="12" customFormat="1">
      <c r="B292" s="221"/>
      <c r="D292" s="214" t="s">
        <v>128</v>
      </c>
      <c r="E292" s="222" t="s">
        <v>5</v>
      </c>
      <c r="F292" s="223" t="s">
        <v>526</v>
      </c>
      <c r="H292" s="224">
        <v>9</v>
      </c>
      <c r="I292" s="225"/>
      <c r="L292" s="221"/>
      <c r="M292" s="226"/>
      <c r="N292" s="227"/>
      <c r="O292" s="227"/>
      <c r="P292" s="227"/>
      <c r="Q292" s="227"/>
      <c r="R292" s="227"/>
      <c r="S292" s="227"/>
      <c r="T292" s="228"/>
      <c r="AT292" s="222" t="s">
        <v>128</v>
      </c>
      <c r="AU292" s="222" t="s">
        <v>82</v>
      </c>
      <c r="AV292" s="12" t="s">
        <v>82</v>
      </c>
      <c r="AW292" s="12" t="s">
        <v>35</v>
      </c>
      <c r="AX292" s="12" t="s">
        <v>72</v>
      </c>
      <c r="AY292" s="222" t="s">
        <v>119</v>
      </c>
    </row>
    <row r="293" s="12" customFormat="1">
      <c r="B293" s="221"/>
      <c r="D293" s="214" t="s">
        <v>128</v>
      </c>
      <c r="E293" s="222" t="s">
        <v>5</v>
      </c>
      <c r="F293" s="223" t="s">
        <v>527</v>
      </c>
      <c r="H293" s="224">
        <v>7.6319999999999997</v>
      </c>
      <c r="I293" s="225"/>
      <c r="L293" s="221"/>
      <c r="M293" s="226"/>
      <c r="N293" s="227"/>
      <c r="O293" s="227"/>
      <c r="P293" s="227"/>
      <c r="Q293" s="227"/>
      <c r="R293" s="227"/>
      <c r="S293" s="227"/>
      <c r="T293" s="228"/>
      <c r="AT293" s="222" t="s">
        <v>128</v>
      </c>
      <c r="AU293" s="222" t="s">
        <v>82</v>
      </c>
      <c r="AV293" s="12" t="s">
        <v>82</v>
      </c>
      <c r="AW293" s="12" t="s">
        <v>35</v>
      </c>
      <c r="AX293" s="12" t="s">
        <v>72</v>
      </c>
      <c r="AY293" s="222" t="s">
        <v>119</v>
      </c>
    </row>
    <row r="294" s="13" customFormat="1">
      <c r="B294" s="233"/>
      <c r="D294" s="214" t="s">
        <v>128</v>
      </c>
      <c r="E294" s="234" t="s">
        <v>5</v>
      </c>
      <c r="F294" s="235" t="s">
        <v>212</v>
      </c>
      <c r="H294" s="236">
        <v>149.852</v>
      </c>
      <c r="I294" s="237"/>
      <c r="L294" s="233"/>
      <c r="M294" s="238"/>
      <c r="N294" s="239"/>
      <c r="O294" s="239"/>
      <c r="P294" s="239"/>
      <c r="Q294" s="239"/>
      <c r="R294" s="239"/>
      <c r="S294" s="239"/>
      <c r="T294" s="240"/>
      <c r="AT294" s="234" t="s">
        <v>128</v>
      </c>
      <c r="AU294" s="234" t="s">
        <v>82</v>
      </c>
      <c r="AV294" s="13" t="s">
        <v>147</v>
      </c>
      <c r="AW294" s="13" t="s">
        <v>35</v>
      </c>
      <c r="AX294" s="13" t="s">
        <v>80</v>
      </c>
      <c r="AY294" s="234" t="s">
        <v>119</v>
      </c>
    </row>
    <row r="295" s="1" customFormat="1" ht="25.5" customHeight="1">
      <c r="B295" s="200"/>
      <c r="C295" s="201" t="s">
        <v>528</v>
      </c>
      <c r="D295" s="201" t="s">
        <v>122</v>
      </c>
      <c r="E295" s="202" t="s">
        <v>529</v>
      </c>
      <c r="F295" s="203" t="s">
        <v>530</v>
      </c>
      <c r="G295" s="204" t="s">
        <v>223</v>
      </c>
      <c r="H295" s="205">
        <v>88</v>
      </c>
      <c r="I295" s="206"/>
      <c r="J295" s="207">
        <f>ROUND(I295*H295,2)</f>
        <v>0</v>
      </c>
      <c r="K295" s="203" t="s">
        <v>136</v>
      </c>
      <c r="L295" s="46"/>
      <c r="M295" s="208" t="s">
        <v>5</v>
      </c>
      <c r="N295" s="209" t="s">
        <v>43</v>
      </c>
      <c r="O295" s="47"/>
      <c r="P295" s="210">
        <f>O295*H295</f>
        <v>0</v>
      </c>
      <c r="Q295" s="210">
        <v>6.9999999999999994E-05</v>
      </c>
      <c r="R295" s="210">
        <f>Q295*H295</f>
        <v>0.0061599999999999997</v>
      </c>
      <c r="S295" s="210">
        <v>0</v>
      </c>
      <c r="T295" s="211">
        <f>S295*H295</f>
        <v>0</v>
      </c>
      <c r="AR295" s="24" t="s">
        <v>147</v>
      </c>
      <c r="AT295" s="24" t="s">
        <v>122</v>
      </c>
      <c r="AU295" s="24" t="s">
        <v>82</v>
      </c>
      <c r="AY295" s="24" t="s">
        <v>119</v>
      </c>
      <c r="BE295" s="212">
        <f>IF(N295="základní",J295,0)</f>
        <v>0</v>
      </c>
      <c r="BF295" s="212">
        <f>IF(N295="snížená",J295,0)</f>
        <v>0</v>
      </c>
      <c r="BG295" s="212">
        <f>IF(N295="zákl. přenesená",J295,0)</f>
        <v>0</v>
      </c>
      <c r="BH295" s="212">
        <f>IF(N295="sníž. přenesená",J295,0)</f>
        <v>0</v>
      </c>
      <c r="BI295" s="212">
        <f>IF(N295="nulová",J295,0)</f>
        <v>0</v>
      </c>
      <c r="BJ295" s="24" t="s">
        <v>80</v>
      </c>
      <c r="BK295" s="212">
        <f>ROUND(I295*H295,2)</f>
        <v>0</v>
      </c>
      <c r="BL295" s="24" t="s">
        <v>147</v>
      </c>
      <c r="BM295" s="24" t="s">
        <v>531</v>
      </c>
    </row>
    <row r="296" s="12" customFormat="1">
      <c r="B296" s="221"/>
      <c r="D296" s="214" t="s">
        <v>128</v>
      </c>
      <c r="E296" s="222" t="s">
        <v>5</v>
      </c>
      <c r="F296" s="223" t="s">
        <v>516</v>
      </c>
      <c r="H296" s="224">
        <v>88</v>
      </c>
      <c r="I296" s="225"/>
      <c r="L296" s="221"/>
      <c r="M296" s="226"/>
      <c r="N296" s="227"/>
      <c r="O296" s="227"/>
      <c r="P296" s="227"/>
      <c r="Q296" s="227"/>
      <c r="R296" s="227"/>
      <c r="S296" s="227"/>
      <c r="T296" s="228"/>
      <c r="AT296" s="222" t="s">
        <v>128</v>
      </c>
      <c r="AU296" s="222" t="s">
        <v>82</v>
      </c>
      <c r="AV296" s="12" t="s">
        <v>82</v>
      </c>
      <c r="AW296" s="12" t="s">
        <v>35</v>
      </c>
      <c r="AX296" s="12" t="s">
        <v>80</v>
      </c>
      <c r="AY296" s="222" t="s">
        <v>119</v>
      </c>
    </row>
    <row r="297" s="1" customFormat="1" ht="25.5" customHeight="1">
      <c r="B297" s="200"/>
      <c r="C297" s="201" t="s">
        <v>532</v>
      </c>
      <c r="D297" s="201" t="s">
        <v>122</v>
      </c>
      <c r="E297" s="202" t="s">
        <v>533</v>
      </c>
      <c r="F297" s="203" t="s">
        <v>534</v>
      </c>
      <c r="G297" s="204" t="s">
        <v>197</v>
      </c>
      <c r="H297" s="205">
        <v>149.852</v>
      </c>
      <c r="I297" s="206"/>
      <c r="J297" s="207">
        <f>ROUND(I297*H297,2)</f>
        <v>0</v>
      </c>
      <c r="K297" s="203" t="s">
        <v>136</v>
      </c>
      <c r="L297" s="46"/>
      <c r="M297" s="208" t="s">
        <v>5</v>
      </c>
      <c r="N297" s="209" t="s">
        <v>43</v>
      </c>
      <c r="O297" s="47"/>
      <c r="P297" s="210">
        <f>O297*H297</f>
        <v>0</v>
      </c>
      <c r="Q297" s="210">
        <v>0.0016000000000000001</v>
      </c>
      <c r="R297" s="210">
        <f>Q297*H297</f>
        <v>0.23976320000000001</v>
      </c>
      <c r="S297" s="210">
        <v>0</v>
      </c>
      <c r="T297" s="211">
        <f>S297*H297</f>
        <v>0</v>
      </c>
      <c r="AR297" s="24" t="s">
        <v>147</v>
      </c>
      <c r="AT297" s="24" t="s">
        <v>122</v>
      </c>
      <c r="AU297" s="24" t="s">
        <v>82</v>
      </c>
      <c r="AY297" s="24" t="s">
        <v>119</v>
      </c>
      <c r="BE297" s="212">
        <f>IF(N297="základní",J297,0)</f>
        <v>0</v>
      </c>
      <c r="BF297" s="212">
        <f>IF(N297="snížená",J297,0)</f>
        <v>0</v>
      </c>
      <c r="BG297" s="212">
        <f>IF(N297="zákl. přenesená",J297,0)</f>
        <v>0</v>
      </c>
      <c r="BH297" s="212">
        <f>IF(N297="sníž. přenesená",J297,0)</f>
        <v>0</v>
      </c>
      <c r="BI297" s="212">
        <f>IF(N297="nulová",J297,0)</f>
        <v>0</v>
      </c>
      <c r="BJ297" s="24" t="s">
        <v>80</v>
      </c>
      <c r="BK297" s="212">
        <f>ROUND(I297*H297,2)</f>
        <v>0</v>
      </c>
      <c r="BL297" s="24" t="s">
        <v>147</v>
      </c>
      <c r="BM297" s="24" t="s">
        <v>535</v>
      </c>
    </row>
    <row r="298" s="12" customFormat="1">
      <c r="B298" s="221"/>
      <c r="D298" s="214" t="s">
        <v>128</v>
      </c>
      <c r="E298" s="222" t="s">
        <v>5</v>
      </c>
      <c r="F298" s="223" t="s">
        <v>521</v>
      </c>
      <c r="H298" s="224">
        <v>55.299999999999997</v>
      </c>
      <c r="I298" s="225"/>
      <c r="L298" s="221"/>
      <c r="M298" s="226"/>
      <c r="N298" s="227"/>
      <c r="O298" s="227"/>
      <c r="P298" s="227"/>
      <c r="Q298" s="227"/>
      <c r="R298" s="227"/>
      <c r="S298" s="227"/>
      <c r="T298" s="228"/>
      <c r="AT298" s="222" t="s">
        <v>128</v>
      </c>
      <c r="AU298" s="222" t="s">
        <v>82</v>
      </c>
      <c r="AV298" s="12" t="s">
        <v>82</v>
      </c>
      <c r="AW298" s="12" t="s">
        <v>35</v>
      </c>
      <c r="AX298" s="12" t="s">
        <v>72</v>
      </c>
      <c r="AY298" s="222" t="s">
        <v>119</v>
      </c>
    </row>
    <row r="299" s="12" customFormat="1">
      <c r="B299" s="221"/>
      <c r="D299" s="214" t="s">
        <v>128</v>
      </c>
      <c r="E299" s="222" t="s">
        <v>5</v>
      </c>
      <c r="F299" s="223" t="s">
        <v>522</v>
      </c>
      <c r="H299" s="224">
        <v>19.5</v>
      </c>
      <c r="I299" s="225"/>
      <c r="L299" s="221"/>
      <c r="M299" s="226"/>
      <c r="N299" s="227"/>
      <c r="O299" s="227"/>
      <c r="P299" s="227"/>
      <c r="Q299" s="227"/>
      <c r="R299" s="227"/>
      <c r="S299" s="227"/>
      <c r="T299" s="228"/>
      <c r="AT299" s="222" t="s">
        <v>128</v>
      </c>
      <c r="AU299" s="222" t="s">
        <v>82</v>
      </c>
      <c r="AV299" s="12" t="s">
        <v>82</v>
      </c>
      <c r="AW299" s="12" t="s">
        <v>35</v>
      </c>
      <c r="AX299" s="12" t="s">
        <v>72</v>
      </c>
      <c r="AY299" s="222" t="s">
        <v>119</v>
      </c>
    </row>
    <row r="300" s="12" customFormat="1">
      <c r="B300" s="221"/>
      <c r="D300" s="214" t="s">
        <v>128</v>
      </c>
      <c r="E300" s="222" t="s">
        <v>5</v>
      </c>
      <c r="F300" s="223" t="s">
        <v>523</v>
      </c>
      <c r="H300" s="224">
        <v>14</v>
      </c>
      <c r="I300" s="225"/>
      <c r="L300" s="221"/>
      <c r="M300" s="226"/>
      <c r="N300" s="227"/>
      <c r="O300" s="227"/>
      <c r="P300" s="227"/>
      <c r="Q300" s="227"/>
      <c r="R300" s="227"/>
      <c r="S300" s="227"/>
      <c r="T300" s="228"/>
      <c r="AT300" s="222" t="s">
        <v>128</v>
      </c>
      <c r="AU300" s="222" t="s">
        <v>82</v>
      </c>
      <c r="AV300" s="12" t="s">
        <v>82</v>
      </c>
      <c r="AW300" s="12" t="s">
        <v>35</v>
      </c>
      <c r="AX300" s="12" t="s">
        <v>72</v>
      </c>
      <c r="AY300" s="222" t="s">
        <v>119</v>
      </c>
    </row>
    <row r="301" s="12" customFormat="1">
      <c r="B301" s="221"/>
      <c r="D301" s="214" t="s">
        <v>128</v>
      </c>
      <c r="E301" s="222" t="s">
        <v>5</v>
      </c>
      <c r="F301" s="223" t="s">
        <v>524</v>
      </c>
      <c r="H301" s="224">
        <v>43.159999999999997</v>
      </c>
      <c r="I301" s="225"/>
      <c r="L301" s="221"/>
      <c r="M301" s="226"/>
      <c r="N301" s="227"/>
      <c r="O301" s="227"/>
      <c r="P301" s="227"/>
      <c r="Q301" s="227"/>
      <c r="R301" s="227"/>
      <c r="S301" s="227"/>
      <c r="T301" s="228"/>
      <c r="AT301" s="222" t="s">
        <v>128</v>
      </c>
      <c r="AU301" s="222" t="s">
        <v>82</v>
      </c>
      <c r="AV301" s="12" t="s">
        <v>82</v>
      </c>
      <c r="AW301" s="12" t="s">
        <v>35</v>
      </c>
      <c r="AX301" s="12" t="s">
        <v>72</v>
      </c>
      <c r="AY301" s="222" t="s">
        <v>119</v>
      </c>
    </row>
    <row r="302" s="12" customFormat="1">
      <c r="B302" s="221"/>
      <c r="D302" s="214" t="s">
        <v>128</v>
      </c>
      <c r="E302" s="222" t="s">
        <v>5</v>
      </c>
      <c r="F302" s="223" t="s">
        <v>525</v>
      </c>
      <c r="H302" s="224">
        <v>1.26</v>
      </c>
      <c r="I302" s="225"/>
      <c r="L302" s="221"/>
      <c r="M302" s="226"/>
      <c r="N302" s="227"/>
      <c r="O302" s="227"/>
      <c r="P302" s="227"/>
      <c r="Q302" s="227"/>
      <c r="R302" s="227"/>
      <c r="S302" s="227"/>
      <c r="T302" s="228"/>
      <c r="AT302" s="222" t="s">
        <v>128</v>
      </c>
      <c r="AU302" s="222" t="s">
        <v>82</v>
      </c>
      <c r="AV302" s="12" t="s">
        <v>82</v>
      </c>
      <c r="AW302" s="12" t="s">
        <v>35</v>
      </c>
      <c r="AX302" s="12" t="s">
        <v>72</v>
      </c>
      <c r="AY302" s="222" t="s">
        <v>119</v>
      </c>
    </row>
    <row r="303" s="12" customFormat="1">
      <c r="B303" s="221"/>
      <c r="D303" s="214" t="s">
        <v>128</v>
      </c>
      <c r="E303" s="222" t="s">
        <v>5</v>
      </c>
      <c r="F303" s="223" t="s">
        <v>526</v>
      </c>
      <c r="H303" s="224">
        <v>9</v>
      </c>
      <c r="I303" s="225"/>
      <c r="L303" s="221"/>
      <c r="M303" s="226"/>
      <c r="N303" s="227"/>
      <c r="O303" s="227"/>
      <c r="P303" s="227"/>
      <c r="Q303" s="227"/>
      <c r="R303" s="227"/>
      <c r="S303" s="227"/>
      <c r="T303" s="228"/>
      <c r="AT303" s="222" t="s">
        <v>128</v>
      </c>
      <c r="AU303" s="222" t="s">
        <v>82</v>
      </c>
      <c r="AV303" s="12" t="s">
        <v>82</v>
      </c>
      <c r="AW303" s="12" t="s">
        <v>35</v>
      </c>
      <c r="AX303" s="12" t="s">
        <v>72</v>
      </c>
      <c r="AY303" s="222" t="s">
        <v>119</v>
      </c>
    </row>
    <row r="304" s="12" customFormat="1">
      <c r="B304" s="221"/>
      <c r="D304" s="214" t="s">
        <v>128</v>
      </c>
      <c r="E304" s="222" t="s">
        <v>5</v>
      </c>
      <c r="F304" s="223" t="s">
        <v>527</v>
      </c>
      <c r="H304" s="224">
        <v>7.6319999999999997</v>
      </c>
      <c r="I304" s="225"/>
      <c r="L304" s="221"/>
      <c r="M304" s="226"/>
      <c r="N304" s="227"/>
      <c r="O304" s="227"/>
      <c r="P304" s="227"/>
      <c r="Q304" s="227"/>
      <c r="R304" s="227"/>
      <c r="S304" s="227"/>
      <c r="T304" s="228"/>
      <c r="AT304" s="222" t="s">
        <v>128</v>
      </c>
      <c r="AU304" s="222" t="s">
        <v>82</v>
      </c>
      <c r="AV304" s="12" t="s">
        <v>82</v>
      </c>
      <c r="AW304" s="12" t="s">
        <v>35</v>
      </c>
      <c r="AX304" s="12" t="s">
        <v>72</v>
      </c>
      <c r="AY304" s="222" t="s">
        <v>119</v>
      </c>
    </row>
    <row r="305" s="13" customFormat="1">
      <c r="B305" s="233"/>
      <c r="D305" s="214" t="s">
        <v>128</v>
      </c>
      <c r="E305" s="234" t="s">
        <v>5</v>
      </c>
      <c r="F305" s="235" t="s">
        <v>212</v>
      </c>
      <c r="H305" s="236">
        <v>149.852</v>
      </c>
      <c r="I305" s="237"/>
      <c r="L305" s="233"/>
      <c r="M305" s="238"/>
      <c r="N305" s="239"/>
      <c r="O305" s="239"/>
      <c r="P305" s="239"/>
      <c r="Q305" s="239"/>
      <c r="R305" s="239"/>
      <c r="S305" s="239"/>
      <c r="T305" s="240"/>
      <c r="AT305" s="234" t="s">
        <v>128</v>
      </c>
      <c r="AU305" s="234" t="s">
        <v>82</v>
      </c>
      <c r="AV305" s="13" t="s">
        <v>147</v>
      </c>
      <c r="AW305" s="13" t="s">
        <v>35</v>
      </c>
      <c r="AX305" s="13" t="s">
        <v>80</v>
      </c>
      <c r="AY305" s="234" t="s">
        <v>119</v>
      </c>
    </row>
    <row r="306" s="1" customFormat="1" ht="25.5" customHeight="1">
      <c r="B306" s="200"/>
      <c r="C306" s="201" t="s">
        <v>536</v>
      </c>
      <c r="D306" s="201" t="s">
        <v>122</v>
      </c>
      <c r="E306" s="202" t="s">
        <v>537</v>
      </c>
      <c r="F306" s="203" t="s">
        <v>538</v>
      </c>
      <c r="G306" s="204" t="s">
        <v>223</v>
      </c>
      <c r="H306" s="205">
        <v>13.859999999999999</v>
      </c>
      <c r="I306" s="206"/>
      <c r="J306" s="207">
        <f>ROUND(I306*H306,2)</f>
        <v>0</v>
      </c>
      <c r="K306" s="203" t="s">
        <v>136</v>
      </c>
      <c r="L306" s="46"/>
      <c r="M306" s="208" t="s">
        <v>5</v>
      </c>
      <c r="N306" s="209" t="s">
        <v>43</v>
      </c>
      <c r="O306" s="47"/>
      <c r="P306" s="210">
        <f>O306*H306</f>
        <v>0</v>
      </c>
      <c r="Q306" s="210">
        <v>0.00013999999999999999</v>
      </c>
      <c r="R306" s="210">
        <f>Q306*H306</f>
        <v>0.0019403999999999997</v>
      </c>
      <c r="S306" s="210">
        <v>0</v>
      </c>
      <c r="T306" s="211">
        <f>S306*H306</f>
        <v>0</v>
      </c>
      <c r="AR306" s="24" t="s">
        <v>147</v>
      </c>
      <c r="AT306" s="24" t="s">
        <v>122</v>
      </c>
      <c r="AU306" s="24" t="s">
        <v>82</v>
      </c>
      <c r="AY306" s="24" t="s">
        <v>119</v>
      </c>
      <c r="BE306" s="212">
        <f>IF(N306="základní",J306,0)</f>
        <v>0</v>
      </c>
      <c r="BF306" s="212">
        <f>IF(N306="snížená",J306,0)</f>
        <v>0</v>
      </c>
      <c r="BG306" s="212">
        <f>IF(N306="zákl. přenesená",J306,0)</f>
        <v>0</v>
      </c>
      <c r="BH306" s="212">
        <f>IF(N306="sníž. přenesená",J306,0)</f>
        <v>0</v>
      </c>
      <c r="BI306" s="212">
        <f>IF(N306="nulová",J306,0)</f>
        <v>0</v>
      </c>
      <c r="BJ306" s="24" t="s">
        <v>80</v>
      </c>
      <c r="BK306" s="212">
        <f>ROUND(I306*H306,2)</f>
        <v>0</v>
      </c>
      <c r="BL306" s="24" t="s">
        <v>147</v>
      </c>
      <c r="BM306" s="24" t="s">
        <v>539</v>
      </c>
    </row>
    <row r="307" s="1" customFormat="1" ht="25.5" customHeight="1">
      <c r="B307" s="200"/>
      <c r="C307" s="201" t="s">
        <v>540</v>
      </c>
      <c r="D307" s="201" t="s">
        <v>122</v>
      </c>
      <c r="E307" s="202" t="s">
        <v>541</v>
      </c>
      <c r="F307" s="203" t="s">
        <v>542</v>
      </c>
      <c r="G307" s="204" t="s">
        <v>223</v>
      </c>
      <c r="H307" s="205">
        <v>88</v>
      </c>
      <c r="I307" s="206"/>
      <c r="J307" s="207">
        <f>ROUND(I307*H307,2)</f>
        <v>0</v>
      </c>
      <c r="K307" s="203" t="s">
        <v>136</v>
      </c>
      <c r="L307" s="46"/>
      <c r="M307" s="208" t="s">
        <v>5</v>
      </c>
      <c r="N307" s="209" t="s">
        <v>43</v>
      </c>
      <c r="O307" s="47"/>
      <c r="P307" s="210">
        <f>O307*H307</f>
        <v>0</v>
      </c>
      <c r="Q307" s="210">
        <v>0</v>
      </c>
      <c r="R307" s="210">
        <f>Q307*H307</f>
        <v>0</v>
      </c>
      <c r="S307" s="210">
        <v>0</v>
      </c>
      <c r="T307" s="211">
        <f>S307*H307</f>
        <v>0</v>
      </c>
      <c r="AR307" s="24" t="s">
        <v>147</v>
      </c>
      <c r="AT307" s="24" t="s">
        <v>122</v>
      </c>
      <c r="AU307" s="24" t="s">
        <v>82</v>
      </c>
      <c r="AY307" s="24" t="s">
        <v>119</v>
      </c>
      <c r="BE307" s="212">
        <f>IF(N307="základní",J307,0)</f>
        <v>0</v>
      </c>
      <c r="BF307" s="212">
        <f>IF(N307="snížená",J307,0)</f>
        <v>0</v>
      </c>
      <c r="BG307" s="212">
        <f>IF(N307="zákl. přenesená",J307,0)</f>
        <v>0</v>
      </c>
      <c r="BH307" s="212">
        <f>IF(N307="sníž. přenesená",J307,0)</f>
        <v>0</v>
      </c>
      <c r="BI307" s="212">
        <f>IF(N307="nulová",J307,0)</f>
        <v>0</v>
      </c>
      <c r="BJ307" s="24" t="s">
        <v>80</v>
      </c>
      <c r="BK307" s="212">
        <f>ROUND(I307*H307,2)</f>
        <v>0</v>
      </c>
      <c r="BL307" s="24" t="s">
        <v>147</v>
      </c>
      <c r="BM307" s="24" t="s">
        <v>543</v>
      </c>
    </row>
    <row r="308" s="12" customFormat="1">
      <c r="B308" s="221"/>
      <c r="D308" s="214" t="s">
        <v>128</v>
      </c>
      <c r="E308" s="222" t="s">
        <v>5</v>
      </c>
      <c r="F308" s="223" t="s">
        <v>544</v>
      </c>
      <c r="H308" s="224">
        <v>88</v>
      </c>
      <c r="I308" s="225"/>
      <c r="L308" s="221"/>
      <c r="M308" s="226"/>
      <c r="N308" s="227"/>
      <c r="O308" s="227"/>
      <c r="P308" s="227"/>
      <c r="Q308" s="227"/>
      <c r="R308" s="227"/>
      <c r="S308" s="227"/>
      <c r="T308" s="228"/>
      <c r="AT308" s="222" t="s">
        <v>128</v>
      </c>
      <c r="AU308" s="222" t="s">
        <v>82</v>
      </c>
      <c r="AV308" s="12" t="s">
        <v>82</v>
      </c>
      <c r="AW308" s="12" t="s">
        <v>35</v>
      </c>
      <c r="AX308" s="12" t="s">
        <v>80</v>
      </c>
      <c r="AY308" s="222" t="s">
        <v>119</v>
      </c>
    </row>
    <row r="309" s="1" customFormat="1" ht="25.5" customHeight="1">
      <c r="B309" s="200"/>
      <c r="C309" s="201" t="s">
        <v>545</v>
      </c>
      <c r="D309" s="201" t="s">
        <v>122</v>
      </c>
      <c r="E309" s="202" t="s">
        <v>546</v>
      </c>
      <c r="F309" s="203" t="s">
        <v>547</v>
      </c>
      <c r="G309" s="204" t="s">
        <v>197</v>
      </c>
      <c r="H309" s="205">
        <v>149.852</v>
      </c>
      <c r="I309" s="206"/>
      <c r="J309" s="207">
        <f>ROUND(I309*H309,2)</f>
        <v>0</v>
      </c>
      <c r="K309" s="203" t="s">
        <v>136</v>
      </c>
      <c r="L309" s="46"/>
      <c r="M309" s="208" t="s">
        <v>5</v>
      </c>
      <c r="N309" s="209" t="s">
        <v>43</v>
      </c>
      <c r="O309" s="47"/>
      <c r="P309" s="210">
        <f>O309*H309</f>
        <v>0</v>
      </c>
      <c r="Q309" s="210">
        <v>1.0000000000000001E-05</v>
      </c>
      <c r="R309" s="210">
        <f>Q309*H309</f>
        <v>0.0014985200000000002</v>
      </c>
      <c r="S309" s="210">
        <v>0</v>
      </c>
      <c r="T309" s="211">
        <f>S309*H309</f>
        <v>0</v>
      </c>
      <c r="AR309" s="24" t="s">
        <v>147</v>
      </c>
      <c r="AT309" s="24" t="s">
        <v>122</v>
      </c>
      <c r="AU309" s="24" t="s">
        <v>82</v>
      </c>
      <c r="AY309" s="24" t="s">
        <v>119</v>
      </c>
      <c r="BE309" s="212">
        <f>IF(N309="základní",J309,0)</f>
        <v>0</v>
      </c>
      <c r="BF309" s="212">
        <f>IF(N309="snížená",J309,0)</f>
        <v>0</v>
      </c>
      <c r="BG309" s="212">
        <f>IF(N309="zákl. přenesená",J309,0)</f>
        <v>0</v>
      </c>
      <c r="BH309" s="212">
        <f>IF(N309="sníž. přenesená",J309,0)</f>
        <v>0</v>
      </c>
      <c r="BI309" s="212">
        <f>IF(N309="nulová",J309,0)</f>
        <v>0</v>
      </c>
      <c r="BJ309" s="24" t="s">
        <v>80</v>
      </c>
      <c r="BK309" s="212">
        <f>ROUND(I309*H309,2)</f>
        <v>0</v>
      </c>
      <c r="BL309" s="24" t="s">
        <v>147</v>
      </c>
      <c r="BM309" s="24" t="s">
        <v>548</v>
      </c>
    </row>
    <row r="310" s="12" customFormat="1">
      <c r="B310" s="221"/>
      <c r="D310" s="214" t="s">
        <v>128</v>
      </c>
      <c r="E310" s="222" t="s">
        <v>5</v>
      </c>
      <c r="F310" s="223" t="s">
        <v>549</v>
      </c>
      <c r="H310" s="224">
        <v>149.852</v>
      </c>
      <c r="I310" s="225"/>
      <c r="L310" s="221"/>
      <c r="M310" s="226"/>
      <c r="N310" s="227"/>
      <c r="O310" s="227"/>
      <c r="P310" s="227"/>
      <c r="Q310" s="227"/>
      <c r="R310" s="227"/>
      <c r="S310" s="227"/>
      <c r="T310" s="228"/>
      <c r="AT310" s="222" t="s">
        <v>128</v>
      </c>
      <c r="AU310" s="222" t="s">
        <v>82</v>
      </c>
      <c r="AV310" s="12" t="s">
        <v>82</v>
      </c>
      <c r="AW310" s="12" t="s">
        <v>35</v>
      </c>
      <c r="AX310" s="12" t="s">
        <v>80</v>
      </c>
      <c r="AY310" s="222" t="s">
        <v>119</v>
      </c>
    </row>
    <row r="311" s="1" customFormat="1" ht="38.25" customHeight="1">
      <c r="B311" s="200"/>
      <c r="C311" s="201" t="s">
        <v>550</v>
      </c>
      <c r="D311" s="201" t="s">
        <v>122</v>
      </c>
      <c r="E311" s="202" t="s">
        <v>551</v>
      </c>
      <c r="F311" s="203" t="s">
        <v>552</v>
      </c>
      <c r="G311" s="204" t="s">
        <v>223</v>
      </c>
      <c r="H311" s="205">
        <v>2688</v>
      </c>
      <c r="I311" s="206"/>
      <c r="J311" s="207">
        <f>ROUND(I311*H311,2)</f>
        <v>0</v>
      </c>
      <c r="K311" s="203" t="s">
        <v>136</v>
      </c>
      <c r="L311" s="46"/>
      <c r="M311" s="208" t="s">
        <v>5</v>
      </c>
      <c r="N311" s="209" t="s">
        <v>43</v>
      </c>
      <c r="O311" s="47"/>
      <c r="P311" s="210">
        <f>O311*H311</f>
        <v>0</v>
      </c>
      <c r="Q311" s="210">
        <v>0.1295</v>
      </c>
      <c r="R311" s="210">
        <f>Q311*H311</f>
        <v>348.096</v>
      </c>
      <c r="S311" s="210">
        <v>0</v>
      </c>
      <c r="T311" s="211">
        <f>S311*H311</f>
        <v>0</v>
      </c>
      <c r="AR311" s="24" t="s">
        <v>147</v>
      </c>
      <c r="AT311" s="24" t="s">
        <v>122</v>
      </c>
      <c r="AU311" s="24" t="s">
        <v>82</v>
      </c>
      <c r="AY311" s="24" t="s">
        <v>119</v>
      </c>
      <c r="BE311" s="212">
        <f>IF(N311="základní",J311,0)</f>
        <v>0</v>
      </c>
      <c r="BF311" s="212">
        <f>IF(N311="snížená",J311,0)</f>
        <v>0</v>
      </c>
      <c r="BG311" s="212">
        <f>IF(N311="zákl. přenesená",J311,0)</f>
        <v>0</v>
      </c>
      <c r="BH311" s="212">
        <f>IF(N311="sníž. přenesená",J311,0)</f>
        <v>0</v>
      </c>
      <c r="BI311" s="212">
        <f>IF(N311="nulová",J311,0)</f>
        <v>0</v>
      </c>
      <c r="BJ311" s="24" t="s">
        <v>80</v>
      </c>
      <c r="BK311" s="212">
        <f>ROUND(I311*H311,2)</f>
        <v>0</v>
      </c>
      <c r="BL311" s="24" t="s">
        <v>147</v>
      </c>
      <c r="BM311" s="24" t="s">
        <v>553</v>
      </c>
    </row>
    <row r="312" s="12" customFormat="1">
      <c r="B312" s="221"/>
      <c r="D312" s="214" t="s">
        <v>128</v>
      </c>
      <c r="E312" s="222" t="s">
        <v>5</v>
      </c>
      <c r="F312" s="223" t="s">
        <v>554</v>
      </c>
      <c r="H312" s="224">
        <v>2688</v>
      </c>
      <c r="I312" s="225"/>
      <c r="L312" s="221"/>
      <c r="M312" s="226"/>
      <c r="N312" s="227"/>
      <c r="O312" s="227"/>
      <c r="P312" s="227"/>
      <c r="Q312" s="227"/>
      <c r="R312" s="227"/>
      <c r="S312" s="227"/>
      <c r="T312" s="228"/>
      <c r="AT312" s="222" t="s">
        <v>128</v>
      </c>
      <c r="AU312" s="222" t="s">
        <v>82</v>
      </c>
      <c r="AV312" s="12" t="s">
        <v>82</v>
      </c>
      <c r="AW312" s="12" t="s">
        <v>35</v>
      </c>
      <c r="AX312" s="12" t="s">
        <v>80</v>
      </c>
      <c r="AY312" s="222" t="s">
        <v>119</v>
      </c>
    </row>
    <row r="313" s="1" customFormat="1" ht="16.5" customHeight="1">
      <c r="B313" s="200"/>
      <c r="C313" s="241" t="s">
        <v>555</v>
      </c>
      <c r="D313" s="241" t="s">
        <v>288</v>
      </c>
      <c r="E313" s="242" t="s">
        <v>556</v>
      </c>
      <c r="F313" s="243" t="s">
        <v>557</v>
      </c>
      <c r="G313" s="244" t="s">
        <v>190</v>
      </c>
      <c r="H313" s="245">
        <v>5376</v>
      </c>
      <c r="I313" s="246"/>
      <c r="J313" s="247">
        <f>ROUND(I313*H313,2)</f>
        <v>0</v>
      </c>
      <c r="K313" s="243" t="s">
        <v>5</v>
      </c>
      <c r="L313" s="248"/>
      <c r="M313" s="249" t="s">
        <v>5</v>
      </c>
      <c r="N313" s="250" t="s">
        <v>43</v>
      </c>
      <c r="O313" s="47"/>
      <c r="P313" s="210">
        <f>O313*H313</f>
        <v>0</v>
      </c>
      <c r="Q313" s="210">
        <v>0</v>
      </c>
      <c r="R313" s="210">
        <f>Q313*H313</f>
        <v>0</v>
      </c>
      <c r="S313" s="210">
        <v>0</v>
      </c>
      <c r="T313" s="211">
        <f>S313*H313</f>
        <v>0</v>
      </c>
      <c r="AR313" s="24" t="s">
        <v>220</v>
      </c>
      <c r="AT313" s="24" t="s">
        <v>288</v>
      </c>
      <c r="AU313" s="24" t="s">
        <v>82</v>
      </c>
      <c r="AY313" s="24" t="s">
        <v>119</v>
      </c>
      <c r="BE313" s="212">
        <f>IF(N313="základní",J313,0)</f>
        <v>0</v>
      </c>
      <c r="BF313" s="212">
        <f>IF(N313="snížená",J313,0)</f>
        <v>0</v>
      </c>
      <c r="BG313" s="212">
        <f>IF(N313="zákl. přenesená",J313,0)</f>
        <v>0</v>
      </c>
      <c r="BH313" s="212">
        <f>IF(N313="sníž. přenesená",J313,0)</f>
        <v>0</v>
      </c>
      <c r="BI313" s="212">
        <f>IF(N313="nulová",J313,0)</f>
        <v>0</v>
      </c>
      <c r="BJ313" s="24" t="s">
        <v>80</v>
      </c>
      <c r="BK313" s="212">
        <f>ROUND(I313*H313,2)</f>
        <v>0</v>
      </c>
      <c r="BL313" s="24" t="s">
        <v>147</v>
      </c>
      <c r="BM313" s="24" t="s">
        <v>558</v>
      </c>
    </row>
    <row r="314" s="12" customFormat="1">
      <c r="B314" s="221"/>
      <c r="D314" s="214" t="s">
        <v>128</v>
      </c>
      <c r="E314" s="222" t="s">
        <v>5</v>
      </c>
      <c r="F314" s="223" t="s">
        <v>559</v>
      </c>
      <c r="H314" s="224">
        <v>5376</v>
      </c>
      <c r="I314" s="225"/>
      <c r="L314" s="221"/>
      <c r="M314" s="226"/>
      <c r="N314" s="227"/>
      <c r="O314" s="227"/>
      <c r="P314" s="227"/>
      <c r="Q314" s="227"/>
      <c r="R314" s="227"/>
      <c r="S314" s="227"/>
      <c r="T314" s="228"/>
      <c r="AT314" s="222" t="s">
        <v>128</v>
      </c>
      <c r="AU314" s="222" t="s">
        <v>82</v>
      </c>
      <c r="AV314" s="12" t="s">
        <v>82</v>
      </c>
      <c r="AW314" s="12" t="s">
        <v>35</v>
      </c>
      <c r="AX314" s="12" t="s">
        <v>80</v>
      </c>
      <c r="AY314" s="222" t="s">
        <v>119</v>
      </c>
    </row>
    <row r="315" s="1" customFormat="1" ht="16.5" customHeight="1">
      <c r="B315" s="200"/>
      <c r="C315" s="201" t="s">
        <v>560</v>
      </c>
      <c r="D315" s="201" t="s">
        <v>122</v>
      </c>
      <c r="E315" s="202" t="s">
        <v>561</v>
      </c>
      <c r="F315" s="203" t="s">
        <v>562</v>
      </c>
      <c r="G315" s="204" t="s">
        <v>197</v>
      </c>
      <c r="H315" s="205">
        <v>6.75</v>
      </c>
      <c r="I315" s="206"/>
      <c r="J315" s="207">
        <f>ROUND(I315*H315,2)</f>
        <v>0</v>
      </c>
      <c r="K315" s="203" t="s">
        <v>136</v>
      </c>
      <c r="L315" s="46"/>
      <c r="M315" s="208" t="s">
        <v>5</v>
      </c>
      <c r="N315" s="209" t="s">
        <v>43</v>
      </c>
      <c r="O315" s="47"/>
      <c r="P315" s="210">
        <f>O315*H315</f>
        <v>0</v>
      </c>
      <c r="Q315" s="210">
        <v>0</v>
      </c>
      <c r="R315" s="210">
        <f>Q315*H315</f>
        <v>0</v>
      </c>
      <c r="S315" s="210">
        <v>0.021999999999999999</v>
      </c>
      <c r="T315" s="211">
        <f>S315*H315</f>
        <v>0.14849999999999999</v>
      </c>
      <c r="AR315" s="24" t="s">
        <v>147</v>
      </c>
      <c r="AT315" s="24" t="s">
        <v>122</v>
      </c>
      <c r="AU315" s="24" t="s">
        <v>82</v>
      </c>
      <c r="AY315" s="24" t="s">
        <v>119</v>
      </c>
      <c r="BE315" s="212">
        <f>IF(N315="základní",J315,0)</f>
        <v>0</v>
      </c>
      <c r="BF315" s="212">
        <f>IF(N315="snížená",J315,0)</f>
        <v>0</v>
      </c>
      <c r="BG315" s="212">
        <f>IF(N315="zákl. přenesená",J315,0)</f>
        <v>0</v>
      </c>
      <c r="BH315" s="212">
        <f>IF(N315="sníž. přenesená",J315,0)</f>
        <v>0</v>
      </c>
      <c r="BI315" s="212">
        <f>IF(N315="nulová",J315,0)</f>
        <v>0</v>
      </c>
      <c r="BJ315" s="24" t="s">
        <v>80</v>
      </c>
      <c r="BK315" s="212">
        <f>ROUND(I315*H315,2)</f>
        <v>0</v>
      </c>
      <c r="BL315" s="24" t="s">
        <v>147</v>
      </c>
      <c r="BM315" s="24" t="s">
        <v>563</v>
      </c>
    </row>
    <row r="316" s="12" customFormat="1">
      <c r="B316" s="221"/>
      <c r="D316" s="214" t="s">
        <v>128</v>
      </c>
      <c r="E316" s="222" t="s">
        <v>5</v>
      </c>
      <c r="F316" s="223" t="s">
        <v>564</v>
      </c>
      <c r="H316" s="224">
        <v>6.75</v>
      </c>
      <c r="I316" s="225"/>
      <c r="L316" s="221"/>
      <c r="M316" s="226"/>
      <c r="N316" s="227"/>
      <c r="O316" s="227"/>
      <c r="P316" s="227"/>
      <c r="Q316" s="227"/>
      <c r="R316" s="227"/>
      <c r="S316" s="227"/>
      <c r="T316" s="228"/>
      <c r="AT316" s="222" t="s">
        <v>128</v>
      </c>
      <c r="AU316" s="222" t="s">
        <v>82</v>
      </c>
      <c r="AV316" s="12" t="s">
        <v>82</v>
      </c>
      <c r="AW316" s="12" t="s">
        <v>35</v>
      </c>
      <c r="AX316" s="12" t="s">
        <v>80</v>
      </c>
      <c r="AY316" s="222" t="s">
        <v>119</v>
      </c>
    </row>
    <row r="317" s="1" customFormat="1" ht="25.5" customHeight="1">
      <c r="B317" s="200"/>
      <c r="C317" s="201" t="s">
        <v>565</v>
      </c>
      <c r="D317" s="201" t="s">
        <v>122</v>
      </c>
      <c r="E317" s="202" t="s">
        <v>566</v>
      </c>
      <c r="F317" s="203" t="s">
        <v>567</v>
      </c>
      <c r="G317" s="204" t="s">
        <v>197</v>
      </c>
      <c r="H317" s="205">
        <v>73.5</v>
      </c>
      <c r="I317" s="206"/>
      <c r="J317" s="207">
        <f>ROUND(I317*H317,2)</f>
        <v>0</v>
      </c>
      <c r="K317" s="203" t="s">
        <v>136</v>
      </c>
      <c r="L317" s="46"/>
      <c r="M317" s="208" t="s">
        <v>5</v>
      </c>
      <c r="N317" s="209" t="s">
        <v>43</v>
      </c>
      <c r="O317" s="47"/>
      <c r="P317" s="210">
        <f>O317*H317</f>
        <v>0</v>
      </c>
      <c r="Q317" s="210">
        <v>0</v>
      </c>
      <c r="R317" s="210">
        <f>Q317*H317</f>
        <v>0</v>
      </c>
      <c r="S317" s="210">
        <v>0.11</v>
      </c>
      <c r="T317" s="211">
        <f>S317*H317</f>
        <v>8.0850000000000009</v>
      </c>
      <c r="AR317" s="24" t="s">
        <v>147</v>
      </c>
      <c r="AT317" s="24" t="s">
        <v>122</v>
      </c>
      <c r="AU317" s="24" t="s">
        <v>82</v>
      </c>
      <c r="AY317" s="24" t="s">
        <v>119</v>
      </c>
      <c r="BE317" s="212">
        <f>IF(N317="základní",J317,0)</f>
        <v>0</v>
      </c>
      <c r="BF317" s="212">
        <f>IF(N317="snížená",J317,0)</f>
        <v>0</v>
      </c>
      <c r="BG317" s="212">
        <f>IF(N317="zákl. přenesená",J317,0)</f>
        <v>0</v>
      </c>
      <c r="BH317" s="212">
        <f>IF(N317="sníž. přenesená",J317,0)</f>
        <v>0</v>
      </c>
      <c r="BI317" s="212">
        <f>IF(N317="nulová",J317,0)</f>
        <v>0</v>
      </c>
      <c r="BJ317" s="24" t="s">
        <v>80</v>
      </c>
      <c r="BK317" s="212">
        <f>ROUND(I317*H317,2)</f>
        <v>0</v>
      </c>
      <c r="BL317" s="24" t="s">
        <v>147</v>
      </c>
      <c r="BM317" s="24" t="s">
        <v>568</v>
      </c>
    </row>
    <row r="318" s="12" customFormat="1">
      <c r="B318" s="221"/>
      <c r="D318" s="214" t="s">
        <v>128</v>
      </c>
      <c r="E318" s="222" t="s">
        <v>5</v>
      </c>
      <c r="F318" s="223" t="s">
        <v>569</v>
      </c>
      <c r="H318" s="224">
        <v>70.829999999999998</v>
      </c>
      <c r="I318" s="225"/>
      <c r="L318" s="221"/>
      <c r="M318" s="226"/>
      <c r="N318" s="227"/>
      <c r="O318" s="227"/>
      <c r="P318" s="227"/>
      <c r="Q318" s="227"/>
      <c r="R318" s="227"/>
      <c r="S318" s="227"/>
      <c r="T318" s="228"/>
      <c r="AT318" s="222" t="s">
        <v>128</v>
      </c>
      <c r="AU318" s="222" t="s">
        <v>82</v>
      </c>
      <c r="AV318" s="12" t="s">
        <v>82</v>
      </c>
      <c r="AW318" s="12" t="s">
        <v>35</v>
      </c>
      <c r="AX318" s="12" t="s">
        <v>72</v>
      </c>
      <c r="AY318" s="222" t="s">
        <v>119</v>
      </c>
    </row>
    <row r="319" s="12" customFormat="1">
      <c r="B319" s="221"/>
      <c r="D319" s="214" t="s">
        <v>128</v>
      </c>
      <c r="E319" s="222" t="s">
        <v>5</v>
      </c>
      <c r="F319" s="223" t="s">
        <v>570</v>
      </c>
      <c r="H319" s="224">
        <v>2.6699999999999999</v>
      </c>
      <c r="I319" s="225"/>
      <c r="L319" s="221"/>
      <c r="M319" s="226"/>
      <c r="N319" s="227"/>
      <c r="O319" s="227"/>
      <c r="P319" s="227"/>
      <c r="Q319" s="227"/>
      <c r="R319" s="227"/>
      <c r="S319" s="227"/>
      <c r="T319" s="228"/>
      <c r="AT319" s="222" t="s">
        <v>128</v>
      </c>
      <c r="AU319" s="222" t="s">
        <v>82</v>
      </c>
      <c r="AV319" s="12" t="s">
        <v>82</v>
      </c>
      <c r="AW319" s="12" t="s">
        <v>35</v>
      </c>
      <c r="AX319" s="12" t="s">
        <v>72</v>
      </c>
      <c r="AY319" s="222" t="s">
        <v>119</v>
      </c>
    </row>
    <row r="320" s="13" customFormat="1">
      <c r="B320" s="233"/>
      <c r="D320" s="214" t="s">
        <v>128</v>
      </c>
      <c r="E320" s="234" t="s">
        <v>5</v>
      </c>
      <c r="F320" s="235" t="s">
        <v>212</v>
      </c>
      <c r="H320" s="236">
        <v>73.5</v>
      </c>
      <c r="I320" s="237"/>
      <c r="L320" s="233"/>
      <c r="M320" s="238"/>
      <c r="N320" s="239"/>
      <c r="O320" s="239"/>
      <c r="P320" s="239"/>
      <c r="Q320" s="239"/>
      <c r="R320" s="239"/>
      <c r="S320" s="239"/>
      <c r="T320" s="240"/>
      <c r="AT320" s="234" t="s">
        <v>128</v>
      </c>
      <c r="AU320" s="234" t="s">
        <v>82</v>
      </c>
      <c r="AV320" s="13" t="s">
        <v>147</v>
      </c>
      <c r="AW320" s="13" t="s">
        <v>35</v>
      </c>
      <c r="AX320" s="13" t="s">
        <v>80</v>
      </c>
      <c r="AY320" s="234" t="s">
        <v>119</v>
      </c>
    </row>
    <row r="321" s="1" customFormat="1" ht="25.5" customHeight="1">
      <c r="B321" s="200"/>
      <c r="C321" s="201" t="s">
        <v>571</v>
      </c>
      <c r="D321" s="201" t="s">
        <v>122</v>
      </c>
      <c r="E321" s="202" t="s">
        <v>572</v>
      </c>
      <c r="F321" s="203" t="s">
        <v>573</v>
      </c>
      <c r="G321" s="204" t="s">
        <v>197</v>
      </c>
      <c r="H321" s="205">
        <v>80.25</v>
      </c>
      <c r="I321" s="206"/>
      <c r="J321" s="207">
        <f>ROUND(I321*H321,2)</f>
        <v>0</v>
      </c>
      <c r="K321" s="203" t="s">
        <v>136</v>
      </c>
      <c r="L321" s="46"/>
      <c r="M321" s="208" t="s">
        <v>5</v>
      </c>
      <c r="N321" s="209" t="s">
        <v>43</v>
      </c>
      <c r="O321" s="47"/>
      <c r="P321" s="210">
        <f>O321*H321</f>
        <v>0</v>
      </c>
      <c r="Q321" s="210">
        <v>0</v>
      </c>
      <c r="R321" s="210">
        <f>Q321*H321</f>
        <v>0</v>
      </c>
      <c r="S321" s="210">
        <v>0</v>
      </c>
      <c r="T321" s="211">
        <f>S321*H321</f>
        <v>0</v>
      </c>
      <c r="AR321" s="24" t="s">
        <v>147</v>
      </c>
      <c r="AT321" s="24" t="s">
        <v>122</v>
      </c>
      <c r="AU321" s="24" t="s">
        <v>82</v>
      </c>
      <c r="AY321" s="24" t="s">
        <v>119</v>
      </c>
      <c r="BE321" s="212">
        <f>IF(N321="základní",J321,0)</f>
        <v>0</v>
      </c>
      <c r="BF321" s="212">
        <f>IF(N321="snížená",J321,0)</f>
        <v>0</v>
      </c>
      <c r="BG321" s="212">
        <f>IF(N321="zákl. přenesená",J321,0)</f>
        <v>0</v>
      </c>
      <c r="BH321" s="212">
        <f>IF(N321="sníž. přenesená",J321,0)</f>
        <v>0</v>
      </c>
      <c r="BI321" s="212">
        <f>IF(N321="nulová",J321,0)</f>
        <v>0</v>
      </c>
      <c r="BJ321" s="24" t="s">
        <v>80</v>
      </c>
      <c r="BK321" s="212">
        <f>ROUND(I321*H321,2)</f>
        <v>0</v>
      </c>
      <c r="BL321" s="24" t="s">
        <v>147</v>
      </c>
      <c r="BM321" s="24" t="s">
        <v>574</v>
      </c>
    </row>
    <row r="322" s="12" customFormat="1">
      <c r="B322" s="221"/>
      <c r="D322" s="214" t="s">
        <v>128</v>
      </c>
      <c r="E322" s="222" t="s">
        <v>5</v>
      </c>
      <c r="F322" s="223" t="s">
        <v>575</v>
      </c>
      <c r="H322" s="224">
        <v>80.25</v>
      </c>
      <c r="I322" s="225"/>
      <c r="L322" s="221"/>
      <c r="M322" s="226"/>
      <c r="N322" s="227"/>
      <c r="O322" s="227"/>
      <c r="P322" s="227"/>
      <c r="Q322" s="227"/>
      <c r="R322" s="227"/>
      <c r="S322" s="227"/>
      <c r="T322" s="228"/>
      <c r="AT322" s="222" t="s">
        <v>128</v>
      </c>
      <c r="AU322" s="222" t="s">
        <v>82</v>
      </c>
      <c r="AV322" s="12" t="s">
        <v>82</v>
      </c>
      <c r="AW322" s="12" t="s">
        <v>35</v>
      </c>
      <c r="AX322" s="12" t="s">
        <v>80</v>
      </c>
      <c r="AY322" s="222" t="s">
        <v>119</v>
      </c>
    </row>
    <row r="323" s="10" customFormat="1" ht="29.88" customHeight="1">
      <c r="B323" s="187"/>
      <c r="D323" s="188" t="s">
        <v>71</v>
      </c>
      <c r="E323" s="198" t="s">
        <v>576</v>
      </c>
      <c r="F323" s="198" t="s">
        <v>577</v>
      </c>
      <c r="I323" s="190"/>
      <c r="J323" s="199">
        <f>BK323</f>
        <v>0</v>
      </c>
      <c r="L323" s="187"/>
      <c r="M323" s="192"/>
      <c r="N323" s="193"/>
      <c r="O323" s="193"/>
      <c r="P323" s="194">
        <f>SUM(P324:P344)</f>
        <v>0</v>
      </c>
      <c r="Q323" s="193"/>
      <c r="R323" s="194">
        <f>SUM(R324:R344)</f>
        <v>0</v>
      </c>
      <c r="S323" s="193"/>
      <c r="T323" s="195">
        <f>SUM(T324:T344)</f>
        <v>0</v>
      </c>
      <c r="AR323" s="188" t="s">
        <v>80</v>
      </c>
      <c r="AT323" s="196" t="s">
        <v>71</v>
      </c>
      <c r="AU323" s="196" t="s">
        <v>80</v>
      </c>
      <c r="AY323" s="188" t="s">
        <v>119</v>
      </c>
      <c r="BK323" s="197">
        <f>SUM(BK324:BK344)</f>
        <v>0</v>
      </c>
    </row>
    <row r="324" s="1" customFormat="1" ht="25.5" customHeight="1">
      <c r="B324" s="200"/>
      <c r="C324" s="201" t="s">
        <v>578</v>
      </c>
      <c r="D324" s="201" t="s">
        <v>122</v>
      </c>
      <c r="E324" s="202" t="s">
        <v>579</v>
      </c>
      <c r="F324" s="203" t="s">
        <v>580</v>
      </c>
      <c r="G324" s="204" t="s">
        <v>274</v>
      </c>
      <c r="H324" s="205">
        <v>326.565</v>
      </c>
      <c r="I324" s="206"/>
      <c r="J324" s="207">
        <f>ROUND(I324*H324,2)</f>
        <v>0</v>
      </c>
      <c r="K324" s="203" t="s">
        <v>136</v>
      </c>
      <c r="L324" s="46"/>
      <c r="M324" s="208" t="s">
        <v>5</v>
      </c>
      <c r="N324" s="209" t="s">
        <v>43</v>
      </c>
      <c r="O324" s="47"/>
      <c r="P324" s="210">
        <f>O324*H324</f>
        <v>0</v>
      </c>
      <c r="Q324" s="210">
        <v>0</v>
      </c>
      <c r="R324" s="210">
        <f>Q324*H324</f>
        <v>0</v>
      </c>
      <c r="S324" s="210">
        <v>0</v>
      </c>
      <c r="T324" s="211">
        <f>S324*H324</f>
        <v>0</v>
      </c>
      <c r="AR324" s="24" t="s">
        <v>147</v>
      </c>
      <c r="AT324" s="24" t="s">
        <v>122</v>
      </c>
      <c r="AU324" s="24" t="s">
        <v>82</v>
      </c>
      <c r="AY324" s="24" t="s">
        <v>119</v>
      </c>
      <c r="BE324" s="212">
        <f>IF(N324="základní",J324,0)</f>
        <v>0</v>
      </c>
      <c r="BF324" s="212">
        <f>IF(N324="snížená",J324,0)</f>
        <v>0</v>
      </c>
      <c r="BG324" s="212">
        <f>IF(N324="zákl. přenesená",J324,0)</f>
        <v>0</v>
      </c>
      <c r="BH324" s="212">
        <f>IF(N324="sníž. přenesená",J324,0)</f>
        <v>0</v>
      </c>
      <c r="BI324" s="212">
        <f>IF(N324="nulová",J324,0)</f>
        <v>0</v>
      </c>
      <c r="BJ324" s="24" t="s">
        <v>80</v>
      </c>
      <c r="BK324" s="212">
        <f>ROUND(I324*H324,2)</f>
        <v>0</v>
      </c>
      <c r="BL324" s="24" t="s">
        <v>147</v>
      </c>
      <c r="BM324" s="24" t="s">
        <v>581</v>
      </c>
    </row>
    <row r="325" s="12" customFormat="1">
      <c r="B325" s="221"/>
      <c r="D325" s="214" t="s">
        <v>128</v>
      </c>
      <c r="E325" s="222" t="s">
        <v>5</v>
      </c>
      <c r="F325" s="223" t="s">
        <v>582</v>
      </c>
      <c r="H325" s="224">
        <v>3.302</v>
      </c>
      <c r="I325" s="225"/>
      <c r="L325" s="221"/>
      <c r="M325" s="226"/>
      <c r="N325" s="227"/>
      <c r="O325" s="227"/>
      <c r="P325" s="227"/>
      <c r="Q325" s="227"/>
      <c r="R325" s="227"/>
      <c r="S325" s="227"/>
      <c r="T325" s="228"/>
      <c r="AT325" s="222" t="s">
        <v>128</v>
      </c>
      <c r="AU325" s="222" t="s">
        <v>82</v>
      </c>
      <c r="AV325" s="12" t="s">
        <v>82</v>
      </c>
      <c r="AW325" s="12" t="s">
        <v>35</v>
      </c>
      <c r="AX325" s="12" t="s">
        <v>72</v>
      </c>
      <c r="AY325" s="222" t="s">
        <v>119</v>
      </c>
    </row>
    <row r="326" s="12" customFormat="1">
      <c r="B326" s="221"/>
      <c r="D326" s="214" t="s">
        <v>128</v>
      </c>
      <c r="E326" s="222" t="s">
        <v>5</v>
      </c>
      <c r="F326" s="223" t="s">
        <v>583</v>
      </c>
      <c r="H326" s="224">
        <v>12.715</v>
      </c>
      <c r="I326" s="225"/>
      <c r="L326" s="221"/>
      <c r="M326" s="226"/>
      <c r="N326" s="227"/>
      <c r="O326" s="227"/>
      <c r="P326" s="227"/>
      <c r="Q326" s="227"/>
      <c r="R326" s="227"/>
      <c r="S326" s="227"/>
      <c r="T326" s="228"/>
      <c r="AT326" s="222" t="s">
        <v>128</v>
      </c>
      <c r="AU326" s="222" t="s">
        <v>82</v>
      </c>
      <c r="AV326" s="12" t="s">
        <v>82</v>
      </c>
      <c r="AW326" s="12" t="s">
        <v>35</v>
      </c>
      <c r="AX326" s="12" t="s">
        <v>72</v>
      </c>
      <c r="AY326" s="222" t="s">
        <v>119</v>
      </c>
    </row>
    <row r="327" s="12" customFormat="1">
      <c r="B327" s="221"/>
      <c r="D327" s="214" t="s">
        <v>128</v>
      </c>
      <c r="E327" s="222" t="s">
        <v>5</v>
      </c>
      <c r="F327" s="223" t="s">
        <v>584</v>
      </c>
      <c r="H327" s="224">
        <v>302.31400000000002</v>
      </c>
      <c r="I327" s="225"/>
      <c r="L327" s="221"/>
      <c r="M327" s="226"/>
      <c r="N327" s="227"/>
      <c r="O327" s="227"/>
      <c r="P327" s="227"/>
      <c r="Q327" s="227"/>
      <c r="R327" s="227"/>
      <c r="S327" s="227"/>
      <c r="T327" s="228"/>
      <c r="AT327" s="222" t="s">
        <v>128</v>
      </c>
      <c r="AU327" s="222" t="s">
        <v>82</v>
      </c>
      <c r="AV327" s="12" t="s">
        <v>82</v>
      </c>
      <c r="AW327" s="12" t="s">
        <v>35</v>
      </c>
      <c r="AX327" s="12" t="s">
        <v>72</v>
      </c>
      <c r="AY327" s="222" t="s">
        <v>119</v>
      </c>
    </row>
    <row r="328" s="12" customFormat="1">
      <c r="B328" s="221"/>
      <c r="D328" s="214" t="s">
        <v>128</v>
      </c>
      <c r="E328" s="222" t="s">
        <v>5</v>
      </c>
      <c r="F328" s="223" t="s">
        <v>585</v>
      </c>
      <c r="H328" s="224">
        <v>0.14899999999999999</v>
      </c>
      <c r="I328" s="225"/>
      <c r="L328" s="221"/>
      <c r="M328" s="226"/>
      <c r="N328" s="227"/>
      <c r="O328" s="227"/>
      <c r="P328" s="227"/>
      <c r="Q328" s="227"/>
      <c r="R328" s="227"/>
      <c r="S328" s="227"/>
      <c r="T328" s="228"/>
      <c r="AT328" s="222" t="s">
        <v>128</v>
      </c>
      <c r="AU328" s="222" t="s">
        <v>82</v>
      </c>
      <c r="AV328" s="12" t="s">
        <v>82</v>
      </c>
      <c r="AW328" s="12" t="s">
        <v>35</v>
      </c>
      <c r="AX328" s="12" t="s">
        <v>72</v>
      </c>
      <c r="AY328" s="222" t="s">
        <v>119</v>
      </c>
    </row>
    <row r="329" s="12" customFormat="1">
      <c r="B329" s="221"/>
      <c r="D329" s="214" t="s">
        <v>128</v>
      </c>
      <c r="E329" s="222" t="s">
        <v>5</v>
      </c>
      <c r="F329" s="223" t="s">
        <v>586</v>
      </c>
      <c r="H329" s="224">
        <v>8.0850000000000009</v>
      </c>
      <c r="I329" s="225"/>
      <c r="L329" s="221"/>
      <c r="M329" s="226"/>
      <c r="N329" s="227"/>
      <c r="O329" s="227"/>
      <c r="P329" s="227"/>
      <c r="Q329" s="227"/>
      <c r="R329" s="227"/>
      <c r="S329" s="227"/>
      <c r="T329" s="228"/>
      <c r="AT329" s="222" t="s">
        <v>128</v>
      </c>
      <c r="AU329" s="222" t="s">
        <v>82</v>
      </c>
      <c r="AV329" s="12" t="s">
        <v>82</v>
      </c>
      <c r="AW329" s="12" t="s">
        <v>35</v>
      </c>
      <c r="AX329" s="12" t="s">
        <v>72</v>
      </c>
      <c r="AY329" s="222" t="s">
        <v>119</v>
      </c>
    </row>
    <row r="330" s="13" customFormat="1">
      <c r="B330" s="233"/>
      <c r="D330" s="214" t="s">
        <v>128</v>
      </c>
      <c r="E330" s="234" t="s">
        <v>5</v>
      </c>
      <c r="F330" s="235" t="s">
        <v>212</v>
      </c>
      <c r="H330" s="236">
        <v>326.565</v>
      </c>
      <c r="I330" s="237"/>
      <c r="L330" s="233"/>
      <c r="M330" s="238"/>
      <c r="N330" s="239"/>
      <c r="O330" s="239"/>
      <c r="P330" s="239"/>
      <c r="Q330" s="239"/>
      <c r="R330" s="239"/>
      <c r="S330" s="239"/>
      <c r="T330" s="240"/>
      <c r="AT330" s="234" t="s">
        <v>128</v>
      </c>
      <c r="AU330" s="234" t="s">
        <v>82</v>
      </c>
      <c r="AV330" s="13" t="s">
        <v>147</v>
      </c>
      <c r="AW330" s="13" t="s">
        <v>35</v>
      </c>
      <c r="AX330" s="13" t="s">
        <v>80</v>
      </c>
      <c r="AY330" s="234" t="s">
        <v>119</v>
      </c>
    </row>
    <row r="331" s="1" customFormat="1" ht="25.5" customHeight="1">
      <c r="B331" s="200"/>
      <c r="C331" s="201" t="s">
        <v>587</v>
      </c>
      <c r="D331" s="201" t="s">
        <v>122</v>
      </c>
      <c r="E331" s="202" t="s">
        <v>588</v>
      </c>
      <c r="F331" s="203" t="s">
        <v>589</v>
      </c>
      <c r="G331" s="204" t="s">
        <v>274</v>
      </c>
      <c r="H331" s="205">
        <v>2939.085</v>
      </c>
      <c r="I331" s="206"/>
      <c r="J331" s="207">
        <f>ROUND(I331*H331,2)</f>
        <v>0</v>
      </c>
      <c r="K331" s="203" t="s">
        <v>136</v>
      </c>
      <c r="L331" s="46"/>
      <c r="M331" s="208" t="s">
        <v>5</v>
      </c>
      <c r="N331" s="209" t="s">
        <v>43</v>
      </c>
      <c r="O331" s="47"/>
      <c r="P331" s="210">
        <f>O331*H331</f>
        <v>0</v>
      </c>
      <c r="Q331" s="210">
        <v>0</v>
      </c>
      <c r="R331" s="210">
        <f>Q331*H331</f>
        <v>0</v>
      </c>
      <c r="S331" s="210">
        <v>0</v>
      </c>
      <c r="T331" s="211">
        <f>S331*H331</f>
        <v>0</v>
      </c>
      <c r="AR331" s="24" t="s">
        <v>147</v>
      </c>
      <c r="AT331" s="24" t="s">
        <v>122</v>
      </c>
      <c r="AU331" s="24" t="s">
        <v>82</v>
      </c>
      <c r="AY331" s="24" t="s">
        <v>119</v>
      </c>
      <c r="BE331" s="212">
        <f>IF(N331="základní",J331,0)</f>
        <v>0</v>
      </c>
      <c r="BF331" s="212">
        <f>IF(N331="snížená",J331,0)</f>
        <v>0</v>
      </c>
      <c r="BG331" s="212">
        <f>IF(N331="zákl. přenesená",J331,0)</f>
        <v>0</v>
      </c>
      <c r="BH331" s="212">
        <f>IF(N331="sníž. přenesená",J331,0)</f>
        <v>0</v>
      </c>
      <c r="BI331" s="212">
        <f>IF(N331="nulová",J331,0)</f>
        <v>0</v>
      </c>
      <c r="BJ331" s="24" t="s">
        <v>80</v>
      </c>
      <c r="BK331" s="212">
        <f>ROUND(I331*H331,2)</f>
        <v>0</v>
      </c>
      <c r="BL331" s="24" t="s">
        <v>147</v>
      </c>
      <c r="BM331" s="24" t="s">
        <v>590</v>
      </c>
    </row>
    <row r="332" s="12" customFormat="1">
      <c r="B332" s="221"/>
      <c r="D332" s="214" t="s">
        <v>128</v>
      </c>
      <c r="E332" s="222" t="s">
        <v>5</v>
      </c>
      <c r="F332" s="223" t="s">
        <v>591</v>
      </c>
      <c r="H332" s="224">
        <v>29.718</v>
      </c>
      <c r="I332" s="225"/>
      <c r="L332" s="221"/>
      <c r="M332" s="226"/>
      <c r="N332" s="227"/>
      <c r="O332" s="227"/>
      <c r="P332" s="227"/>
      <c r="Q332" s="227"/>
      <c r="R332" s="227"/>
      <c r="S332" s="227"/>
      <c r="T332" s="228"/>
      <c r="AT332" s="222" t="s">
        <v>128</v>
      </c>
      <c r="AU332" s="222" t="s">
        <v>82</v>
      </c>
      <c r="AV332" s="12" t="s">
        <v>82</v>
      </c>
      <c r="AW332" s="12" t="s">
        <v>35</v>
      </c>
      <c r="AX332" s="12" t="s">
        <v>72</v>
      </c>
      <c r="AY332" s="222" t="s">
        <v>119</v>
      </c>
    </row>
    <row r="333" s="12" customFormat="1">
      <c r="B333" s="221"/>
      <c r="D333" s="214" t="s">
        <v>128</v>
      </c>
      <c r="E333" s="222" t="s">
        <v>5</v>
      </c>
      <c r="F333" s="223" t="s">
        <v>592</v>
      </c>
      <c r="H333" s="224">
        <v>114.435</v>
      </c>
      <c r="I333" s="225"/>
      <c r="L333" s="221"/>
      <c r="M333" s="226"/>
      <c r="N333" s="227"/>
      <c r="O333" s="227"/>
      <c r="P333" s="227"/>
      <c r="Q333" s="227"/>
      <c r="R333" s="227"/>
      <c r="S333" s="227"/>
      <c r="T333" s="228"/>
      <c r="AT333" s="222" t="s">
        <v>128</v>
      </c>
      <c r="AU333" s="222" t="s">
        <v>82</v>
      </c>
      <c r="AV333" s="12" t="s">
        <v>82</v>
      </c>
      <c r="AW333" s="12" t="s">
        <v>35</v>
      </c>
      <c r="AX333" s="12" t="s">
        <v>72</v>
      </c>
      <c r="AY333" s="222" t="s">
        <v>119</v>
      </c>
    </row>
    <row r="334" s="12" customFormat="1">
      <c r="B334" s="221"/>
      <c r="D334" s="214" t="s">
        <v>128</v>
      </c>
      <c r="E334" s="222" t="s">
        <v>5</v>
      </c>
      <c r="F334" s="223" t="s">
        <v>593</v>
      </c>
      <c r="H334" s="224">
        <v>2720.826</v>
      </c>
      <c r="I334" s="225"/>
      <c r="L334" s="221"/>
      <c r="M334" s="226"/>
      <c r="N334" s="227"/>
      <c r="O334" s="227"/>
      <c r="P334" s="227"/>
      <c r="Q334" s="227"/>
      <c r="R334" s="227"/>
      <c r="S334" s="227"/>
      <c r="T334" s="228"/>
      <c r="AT334" s="222" t="s">
        <v>128</v>
      </c>
      <c r="AU334" s="222" t="s">
        <v>82</v>
      </c>
      <c r="AV334" s="12" t="s">
        <v>82</v>
      </c>
      <c r="AW334" s="12" t="s">
        <v>35</v>
      </c>
      <c r="AX334" s="12" t="s">
        <v>72</v>
      </c>
      <c r="AY334" s="222" t="s">
        <v>119</v>
      </c>
    </row>
    <row r="335" s="12" customFormat="1">
      <c r="B335" s="221"/>
      <c r="D335" s="214" t="s">
        <v>128</v>
      </c>
      <c r="E335" s="222" t="s">
        <v>5</v>
      </c>
      <c r="F335" s="223" t="s">
        <v>594</v>
      </c>
      <c r="H335" s="224">
        <v>1.341</v>
      </c>
      <c r="I335" s="225"/>
      <c r="L335" s="221"/>
      <c r="M335" s="226"/>
      <c r="N335" s="227"/>
      <c r="O335" s="227"/>
      <c r="P335" s="227"/>
      <c r="Q335" s="227"/>
      <c r="R335" s="227"/>
      <c r="S335" s="227"/>
      <c r="T335" s="228"/>
      <c r="AT335" s="222" t="s">
        <v>128</v>
      </c>
      <c r="AU335" s="222" t="s">
        <v>82</v>
      </c>
      <c r="AV335" s="12" t="s">
        <v>82</v>
      </c>
      <c r="AW335" s="12" t="s">
        <v>35</v>
      </c>
      <c r="AX335" s="12" t="s">
        <v>72</v>
      </c>
      <c r="AY335" s="222" t="s">
        <v>119</v>
      </c>
    </row>
    <row r="336" s="12" customFormat="1">
      <c r="B336" s="221"/>
      <c r="D336" s="214" t="s">
        <v>128</v>
      </c>
      <c r="E336" s="222" t="s">
        <v>5</v>
      </c>
      <c r="F336" s="223" t="s">
        <v>595</v>
      </c>
      <c r="H336" s="224">
        <v>72.765000000000001</v>
      </c>
      <c r="I336" s="225"/>
      <c r="L336" s="221"/>
      <c r="M336" s="226"/>
      <c r="N336" s="227"/>
      <c r="O336" s="227"/>
      <c r="P336" s="227"/>
      <c r="Q336" s="227"/>
      <c r="R336" s="227"/>
      <c r="S336" s="227"/>
      <c r="T336" s="228"/>
      <c r="AT336" s="222" t="s">
        <v>128</v>
      </c>
      <c r="AU336" s="222" t="s">
        <v>82</v>
      </c>
      <c r="AV336" s="12" t="s">
        <v>82</v>
      </c>
      <c r="AW336" s="12" t="s">
        <v>35</v>
      </c>
      <c r="AX336" s="12" t="s">
        <v>72</v>
      </c>
      <c r="AY336" s="222" t="s">
        <v>119</v>
      </c>
    </row>
    <row r="337" s="13" customFormat="1">
      <c r="B337" s="233"/>
      <c r="D337" s="214" t="s">
        <v>128</v>
      </c>
      <c r="E337" s="234" t="s">
        <v>5</v>
      </c>
      <c r="F337" s="235" t="s">
        <v>212</v>
      </c>
      <c r="H337" s="236">
        <v>2939.085</v>
      </c>
      <c r="I337" s="237"/>
      <c r="L337" s="233"/>
      <c r="M337" s="238"/>
      <c r="N337" s="239"/>
      <c r="O337" s="239"/>
      <c r="P337" s="239"/>
      <c r="Q337" s="239"/>
      <c r="R337" s="239"/>
      <c r="S337" s="239"/>
      <c r="T337" s="240"/>
      <c r="AT337" s="234" t="s">
        <v>128</v>
      </c>
      <c r="AU337" s="234" t="s">
        <v>82</v>
      </c>
      <c r="AV337" s="13" t="s">
        <v>147</v>
      </c>
      <c r="AW337" s="13" t="s">
        <v>35</v>
      </c>
      <c r="AX337" s="13" t="s">
        <v>80</v>
      </c>
      <c r="AY337" s="234" t="s">
        <v>119</v>
      </c>
    </row>
    <row r="338" s="1" customFormat="1" ht="16.5" customHeight="1">
      <c r="B338" s="200"/>
      <c r="C338" s="201" t="s">
        <v>596</v>
      </c>
      <c r="D338" s="201" t="s">
        <v>122</v>
      </c>
      <c r="E338" s="202" t="s">
        <v>597</v>
      </c>
      <c r="F338" s="203" t="s">
        <v>598</v>
      </c>
      <c r="G338" s="204" t="s">
        <v>274</v>
      </c>
      <c r="H338" s="205">
        <v>326.565</v>
      </c>
      <c r="I338" s="206"/>
      <c r="J338" s="207">
        <f>ROUND(I338*H338,2)</f>
        <v>0</v>
      </c>
      <c r="K338" s="203" t="s">
        <v>136</v>
      </c>
      <c r="L338" s="46"/>
      <c r="M338" s="208" t="s">
        <v>5</v>
      </c>
      <c r="N338" s="209" t="s">
        <v>43</v>
      </c>
      <c r="O338" s="47"/>
      <c r="P338" s="210">
        <f>O338*H338</f>
        <v>0</v>
      </c>
      <c r="Q338" s="210">
        <v>0</v>
      </c>
      <c r="R338" s="210">
        <f>Q338*H338</f>
        <v>0</v>
      </c>
      <c r="S338" s="210">
        <v>0</v>
      </c>
      <c r="T338" s="211">
        <f>S338*H338</f>
        <v>0</v>
      </c>
      <c r="AR338" s="24" t="s">
        <v>147</v>
      </c>
      <c r="AT338" s="24" t="s">
        <v>122</v>
      </c>
      <c r="AU338" s="24" t="s">
        <v>82</v>
      </c>
      <c r="AY338" s="24" t="s">
        <v>119</v>
      </c>
      <c r="BE338" s="212">
        <f>IF(N338="základní",J338,0)</f>
        <v>0</v>
      </c>
      <c r="BF338" s="212">
        <f>IF(N338="snížená",J338,0)</f>
        <v>0</v>
      </c>
      <c r="BG338" s="212">
        <f>IF(N338="zákl. přenesená",J338,0)</f>
        <v>0</v>
      </c>
      <c r="BH338" s="212">
        <f>IF(N338="sníž. přenesená",J338,0)</f>
        <v>0</v>
      </c>
      <c r="BI338" s="212">
        <f>IF(N338="nulová",J338,0)</f>
        <v>0</v>
      </c>
      <c r="BJ338" s="24" t="s">
        <v>80</v>
      </c>
      <c r="BK338" s="212">
        <f>ROUND(I338*H338,2)</f>
        <v>0</v>
      </c>
      <c r="BL338" s="24" t="s">
        <v>147</v>
      </c>
      <c r="BM338" s="24" t="s">
        <v>599</v>
      </c>
    </row>
    <row r="339" s="12" customFormat="1">
      <c r="B339" s="221"/>
      <c r="D339" s="214" t="s">
        <v>128</v>
      </c>
      <c r="E339" s="222" t="s">
        <v>5</v>
      </c>
      <c r="F339" s="223" t="s">
        <v>582</v>
      </c>
      <c r="H339" s="224">
        <v>3.302</v>
      </c>
      <c r="I339" s="225"/>
      <c r="L339" s="221"/>
      <c r="M339" s="226"/>
      <c r="N339" s="227"/>
      <c r="O339" s="227"/>
      <c r="P339" s="227"/>
      <c r="Q339" s="227"/>
      <c r="R339" s="227"/>
      <c r="S339" s="227"/>
      <c r="T339" s="228"/>
      <c r="AT339" s="222" t="s">
        <v>128</v>
      </c>
      <c r="AU339" s="222" t="s">
        <v>82</v>
      </c>
      <c r="AV339" s="12" t="s">
        <v>82</v>
      </c>
      <c r="AW339" s="12" t="s">
        <v>35</v>
      </c>
      <c r="AX339" s="12" t="s">
        <v>72</v>
      </c>
      <c r="AY339" s="222" t="s">
        <v>119</v>
      </c>
    </row>
    <row r="340" s="12" customFormat="1">
      <c r="B340" s="221"/>
      <c r="D340" s="214" t="s">
        <v>128</v>
      </c>
      <c r="E340" s="222" t="s">
        <v>5</v>
      </c>
      <c r="F340" s="223" t="s">
        <v>583</v>
      </c>
      <c r="H340" s="224">
        <v>12.715</v>
      </c>
      <c r="I340" s="225"/>
      <c r="L340" s="221"/>
      <c r="M340" s="226"/>
      <c r="N340" s="227"/>
      <c r="O340" s="227"/>
      <c r="P340" s="227"/>
      <c r="Q340" s="227"/>
      <c r="R340" s="227"/>
      <c r="S340" s="227"/>
      <c r="T340" s="228"/>
      <c r="AT340" s="222" t="s">
        <v>128</v>
      </c>
      <c r="AU340" s="222" t="s">
        <v>82</v>
      </c>
      <c r="AV340" s="12" t="s">
        <v>82</v>
      </c>
      <c r="AW340" s="12" t="s">
        <v>35</v>
      </c>
      <c r="AX340" s="12" t="s">
        <v>72</v>
      </c>
      <c r="AY340" s="222" t="s">
        <v>119</v>
      </c>
    </row>
    <row r="341" s="12" customFormat="1">
      <c r="B341" s="221"/>
      <c r="D341" s="214" t="s">
        <v>128</v>
      </c>
      <c r="E341" s="222" t="s">
        <v>5</v>
      </c>
      <c r="F341" s="223" t="s">
        <v>584</v>
      </c>
      <c r="H341" s="224">
        <v>302.31400000000002</v>
      </c>
      <c r="I341" s="225"/>
      <c r="L341" s="221"/>
      <c r="M341" s="226"/>
      <c r="N341" s="227"/>
      <c r="O341" s="227"/>
      <c r="P341" s="227"/>
      <c r="Q341" s="227"/>
      <c r="R341" s="227"/>
      <c r="S341" s="227"/>
      <c r="T341" s="228"/>
      <c r="AT341" s="222" t="s">
        <v>128</v>
      </c>
      <c r="AU341" s="222" t="s">
        <v>82</v>
      </c>
      <c r="AV341" s="12" t="s">
        <v>82</v>
      </c>
      <c r="AW341" s="12" t="s">
        <v>35</v>
      </c>
      <c r="AX341" s="12" t="s">
        <v>72</v>
      </c>
      <c r="AY341" s="222" t="s">
        <v>119</v>
      </c>
    </row>
    <row r="342" s="12" customFormat="1">
      <c r="B342" s="221"/>
      <c r="D342" s="214" t="s">
        <v>128</v>
      </c>
      <c r="E342" s="222" t="s">
        <v>5</v>
      </c>
      <c r="F342" s="223" t="s">
        <v>600</v>
      </c>
      <c r="H342" s="224">
        <v>0.14899999999999999</v>
      </c>
      <c r="I342" s="225"/>
      <c r="L342" s="221"/>
      <c r="M342" s="226"/>
      <c r="N342" s="227"/>
      <c r="O342" s="227"/>
      <c r="P342" s="227"/>
      <c r="Q342" s="227"/>
      <c r="R342" s="227"/>
      <c r="S342" s="227"/>
      <c r="T342" s="228"/>
      <c r="AT342" s="222" t="s">
        <v>128</v>
      </c>
      <c r="AU342" s="222" t="s">
        <v>82</v>
      </c>
      <c r="AV342" s="12" t="s">
        <v>82</v>
      </c>
      <c r="AW342" s="12" t="s">
        <v>35</v>
      </c>
      <c r="AX342" s="12" t="s">
        <v>72</v>
      </c>
      <c r="AY342" s="222" t="s">
        <v>119</v>
      </c>
    </row>
    <row r="343" s="12" customFormat="1">
      <c r="B343" s="221"/>
      <c r="D343" s="214" t="s">
        <v>128</v>
      </c>
      <c r="E343" s="222" t="s">
        <v>5</v>
      </c>
      <c r="F343" s="223" t="s">
        <v>586</v>
      </c>
      <c r="H343" s="224">
        <v>8.0850000000000009</v>
      </c>
      <c r="I343" s="225"/>
      <c r="L343" s="221"/>
      <c r="M343" s="226"/>
      <c r="N343" s="227"/>
      <c r="O343" s="227"/>
      <c r="P343" s="227"/>
      <c r="Q343" s="227"/>
      <c r="R343" s="227"/>
      <c r="S343" s="227"/>
      <c r="T343" s="228"/>
      <c r="AT343" s="222" t="s">
        <v>128</v>
      </c>
      <c r="AU343" s="222" t="s">
        <v>82</v>
      </c>
      <c r="AV343" s="12" t="s">
        <v>82</v>
      </c>
      <c r="AW343" s="12" t="s">
        <v>35</v>
      </c>
      <c r="AX343" s="12" t="s">
        <v>72</v>
      </c>
      <c r="AY343" s="222" t="s">
        <v>119</v>
      </c>
    </row>
    <row r="344" s="13" customFormat="1">
      <c r="B344" s="233"/>
      <c r="D344" s="214" t="s">
        <v>128</v>
      </c>
      <c r="E344" s="234" t="s">
        <v>5</v>
      </c>
      <c r="F344" s="235" t="s">
        <v>212</v>
      </c>
      <c r="H344" s="236">
        <v>326.565</v>
      </c>
      <c r="I344" s="237"/>
      <c r="L344" s="233"/>
      <c r="M344" s="238"/>
      <c r="N344" s="239"/>
      <c r="O344" s="239"/>
      <c r="P344" s="239"/>
      <c r="Q344" s="239"/>
      <c r="R344" s="239"/>
      <c r="S344" s="239"/>
      <c r="T344" s="240"/>
      <c r="AT344" s="234" t="s">
        <v>128</v>
      </c>
      <c r="AU344" s="234" t="s">
        <v>82</v>
      </c>
      <c r="AV344" s="13" t="s">
        <v>147</v>
      </c>
      <c r="AW344" s="13" t="s">
        <v>35</v>
      </c>
      <c r="AX344" s="13" t="s">
        <v>80</v>
      </c>
      <c r="AY344" s="234" t="s">
        <v>119</v>
      </c>
    </row>
    <row r="345" s="10" customFormat="1" ht="29.88" customHeight="1">
      <c r="B345" s="187"/>
      <c r="D345" s="188" t="s">
        <v>71</v>
      </c>
      <c r="E345" s="198" t="s">
        <v>601</v>
      </c>
      <c r="F345" s="198" t="s">
        <v>602</v>
      </c>
      <c r="I345" s="190"/>
      <c r="J345" s="199">
        <f>BK345</f>
        <v>0</v>
      </c>
      <c r="L345" s="187"/>
      <c r="M345" s="192"/>
      <c r="N345" s="193"/>
      <c r="O345" s="193"/>
      <c r="P345" s="194">
        <f>P346</f>
        <v>0</v>
      </c>
      <c r="Q345" s="193"/>
      <c r="R345" s="194">
        <f>R346</f>
        <v>0</v>
      </c>
      <c r="S345" s="193"/>
      <c r="T345" s="195">
        <f>T346</f>
        <v>0</v>
      </c>
      <c r="AR345" s="188" t="s">
        <v>80</v>
      </c>
      <c r="AT345" s="196" t="s">
        <v>71</v>
      </c>
      <c r="AU345" s="196" t="s">
        <v>80</v>
      </c>
      <c r="AY345" s="188" t="s">
        <v>119</v>
      </c>
      <c r="BK345" s="197">
        <f>BK346</f>
        <v>0</v>
      </c>
    </row>
    <row r="346" s="1" customFormat="1" ht="25.5" customHeight="1">
      <c r="B346" s="200"/>
      <c r="C346" s="201" t="s">
        <v>603</v>
      </c>
      <c r="D346" s="201" t="s">
        <v>122</v>
      </c>
      <c r="E346" s="202" t="s">
        <v>604</v>
      </c>
      <c r="F346" s="203" t="s">
        <v>605</v>
      </c>
      <c r="G346" s="204" t="s">
        <v>274</v>
      </c>
      <c r="H346" s="205">
        <v>1830.259</v>
      </c>
      <c r="I346" s="206"/>
      <c r="J346" s="207">
        <f>ROUND(I346*H346,2)</f>
        <v>0</v>
      </c>
      <c r="K346" s="203" t="s">
        <v>136</v>
      </c>
      <c r="L346" s="46"/>
      <c r="M346" s="208" t="s">
        <v>5</v>
      </c>
      <c r="N346" s="229" t="s">
        <v>43</v>
      </c>
      <c r="O346" s="230"/>
      <c r="P346" s="231">
        <f>O346*H346</f>
        <v>0</v>
      </c>
      <c r="Q346" s="231">
        <v>0</v>
      </c>
      <c r="R346" s="231">
        <f>Q346*H346</f>
        <v>0</v>
      </c>
      <c r="S346" s="231">
        <v>0</v>
      </c>
      <c r="T346" s="232">
        <f>S346*H346</f>
        <v>0</v>
      </c>
      <c r="AR346" s="24" t="s">
        <v>147</v>
      </c>
      <c r="AT346" s="24" t="s">
        <v>122</v>
      </c>
      <c r="AU346" s="24" t="s">
        <v>82</v>
      </c>
      <c r="AY346" s="24" t="s">
        <v>119</v>
      </c>
      <c r="BE346" s="212">
        <f>IF(N346="základní",J346,0)</f>
        <v>0</v>
      </c>
      <c r="BF346" s="212">
        <f>IF(N346="snížená",J346,0)</f>
        <v>0</v>
      </c>
      <c r="BG346" s="212">
        <f>IF(N346="zákl. přenesená",J346,0)</f>
        <v>0</v>
      </c>
      <c r="BH346" s="212">
        <f>IF(N346="sníž. přenesená",J346,0)</f>
        <v>0</v>
      </c>
      <c r="BI346" s="212">
        <f>IF(N346="nulová",J346,0)</f>
        <v>0</v>
      </c>
      <c r="BJ346" s="24" t="s">
        <v>80</v>
      </c>
      <c r="BK346" s="212">
        <f>ROUND(I346*H346,2)</f>
        <v>0</v>
      </c>
      <c r="BL346" s="24" t="s">
        <v>147</v>
      </c>
      <c r="BM346" s="24" t="s">
        <v>606</v>
      </c>
    </row>
    <row r="347" s="1" customFormat="1" ht="6.96" customHeight="1">
      <c r="B347" s="67"/>
      <c r="C347" s="68"/>
      <c r="D347" s="68"/>
      <c r="E347" s="68"/>
      <c r="F347" s="68"/>
      <c r="G347" s="68"/>
      <c r="H347" s="68"/>
      <c r="I347" s="152"/>
      <c r="J347" s="68"/>
      <c r="K347" s="68"/>
      <c r="L347" s="46"/>
    </row>
  </sheetData>
  <autoFilter ref="C84:K346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51" customWidth="1"/>
    <col min="2" max="2" width="1.664063" style="251" customWidth="1"/>
    <col min="3" max="4" width="5" style="251" customWidth="1"/>
    <col min="5" max="5" width="11.67" style="251" customWidth="1"/>
    <col min="6" max="6" width="9.17" style="251" customWidth="1"/>
    <col min="7" max="7" width="5" style="251" customWidth="1"/>
    <col min="8" max="8" width="77.83" style="251" customWidth="1"/>
    <col min="9" max="10" width="20" style="251" customWidth="1"/>
    <col min="11" max="11" width="1.664063" style="251" customWidth="1"/>
  </cols>
  <sheetData>
    <row r="1" ht="37.5" customHeight="1"/>
    <row r="2" ht="7.5" customHeight="1">
      <c r="B2" s="252"/>
      <c r="C2" s="253"/>
      <c r="D2" s="253"/>
      <c r="E2" s="253"/>
      <c r="F2" s="253"/>
      <c r="G2" s="253"/>
      <c r="H2" s="253"/>
      <c r="I2" s="253"/>
      <c r="J2" s="253"/>
      <c r="K2" s="254"/>
    </row>
    <row r="3" s="14" customFormat="1" ht="45" customHeight="1">
      <c r="B3" s="255"/>
      <c r="C3" s="256" t="s">
        <v>607</v>
      </c>
      <c r="D3" s="256"/>
      <c r="E3" s="256"/>
      <c r="F3" s="256"/>
      <c r="G3" s="256"/>
      <c r="H3" s="256"/>
      <c r="I3" s="256"/>
      <c r="J3" s="256"/>
      <c r="K3" s="257"/>
    </row>
    <row r="4" ht="25.5" customHeight="1">
      <c r="B4" s="258"/>
      <c r="C4" s="259" t="s">
        <v>608</v>
      </c>
      <c r="D4" s="259"/>
      <c r="E4" s="259"/>
      <c r="F4" s="259"/>
      <c r="G4" s="259"/>
      <c r="H4" s="259"/>
      <c r="I4" s="259"/>
      <c r="J4" s="259"/>
      <c r="K4" s="260"/>
    </row>
    <row r="5" ht="5.25" customHeight="1">
      <c r="B5" s="258"/>
      <c r="C5" s="261"/>
      <c r="D5" s="261"/>
      <c r="E5" s="261"/>
      <c r="F5" s="261"/>
      <c r="G5" s="261"/>
      <c r="H5" s="261"/>
      <c r="I5" s="261"/>
      <c r="J5" s="261"/>
      <c r="K5" s="260"/>
    </row>
    <row r="6" ht="15" customHeight="1">
      <c r="B6" s="258"/>
      <c r="C6" s="262" t="s">
        <v>609</v>
      </c>
      <c r="D6" s="262"/>
      <c r="E6" s="262"/>
      <c r="F6" s="262"/>
      <c r="G6" s="262"/>
      <c r="H6" s="262"/>
      <c r="I6" s="262"/>
      <c r="J6" s="262"/>
      <c r="K6" s="260"/>
    </row>
    <row r="7" ht="15" customHeight="1">
      <c r="B7" s="263"/>
      <c r="C7" s="262" t="s">
        <v>610</v>
      </c>
      <c r="D7" s="262"/>
      <c r="E7" s="262"/>
      <c r="F7" s="262"/>
      <c r="G7" s="262"/>
      <c r="H7" s="262"/>
      <c r="I7" s="262"/>
      <c r="J7" s="262"/>
      <c r="K7" s="260"/>
    </row>
    <row r="8" ht="12.75" customHeight="1">
      <c r="B8" s="263"/>
      <c r="C8" s="262"/>
      <c r="D8" s="262"/>
      <c r="E8" s="262"/>
      <c r="F8" s="262"/>
      <c r="G8" s="262"/>
      <c r="H8" s="262"/>
      <c r="I8" s="262"/>
      <c r="J8" s="262"/>
      <c r="K8" s="260"/>
    </row>
    <row r="9" ht="15" customHeight="1">
      <c r="B9" s="263"/>
      <c r="C9" s="262" t="s">
        <v>611</v>
      </c>
      <c r="D9" s="262"/>
      <c r="E9" s="262"/>
      <c r="F9" s="262"/>
      <c r="G9" s="262"/>
      <c r="H9" s="262"/>
      <c r="I9" s="262"/>
      <c r="J9" s="262"/>
      <c r="K9" s="260"/>
    </row>
    <row r="10" ht="15" customHeight="1">
      <c r="B10" s="263"/>
      <c r="C10" s="262"/>
      <c r="D10" s="262" t="s">
        <v>612</v>
      </c>
      <c r="E10" s="262"/>
      <c r="F10" s="262"/>
      <c r="G10" s="262"/>
      <c r="H10" s="262"/>
      <c r="I10" s="262"/>
      <c r="J10" s="262"/>
      <c r="K10" s="260"/>
    </row>
    <row r="11" ht="15" customHeight="1">
      <c r="B11" s="263"/>
      <c r="C11" s="264"/>
      <c r="D11" s="262" t="s">
        <v>613</v>
      </c>
      <c r="E11" s="262"/>
      <c r="F11" s="262"/>
      <c r="G11" s="262"/>
      <c r="H11" s="262"/>
      <c r="I11" s="262"/>
      <c r="J11" s="262"/>
      <c r="K11" s="260"/>
    </row>
    <row r="12" ht="12.75" customHeight="1">
      <c r="B12" s="263"/>
      <c r="C12" s="264"/>
      <c r="D12" s="264"/>
      <c r="E12" s="264"/>
      <c r="F12" s="264"/>
      <c r="G12" s="264"/>
      <c r="H12" s="264"/>
      <c r="I12" s="264"/>
      <c r="J12" s="264"/>
      <c r="K12" s="260"/>
    </row>
    <row r="13" ht="15" customHeight="1">
      <c r="B13" s="263"/>
      <c r="C13" s="264"/>
      <c r="D13" s="262" t="s">
        <v>614</v>
      </c>
      <c r="E13" s="262"/>
      <c r="F13" s="262"/>
      <c r="G13" s="262"/>
      <c r="H13" s="262"/>
      <c r="I13" s="262"/>
      <c r="J13" s="262"/>
      <c r="K13" s="260"/>
    </row>
    <row r="14" ht="15" customHeight="1">
      <c r="B14" s="263"/>
      <c r="C14" s="264"/>
      <c r="D14" s="262" t="s">
        <v>615</v>
      </c>
      <c r="E14" s="262"/>
      <c r="F14" s="262"/>
      <c r="G14" s="262"/>
      <c r="H14" s="262"/>
      <c r="I14" s="262"/>
      <c r="J14" s="262"/>
      <c r="K14" s="260"/>
    </row>
    <row r="15" ht="15" customHeight="1">
      <c r="B15" s="263"/>
      <c r="C15" s="264"/>
      <c r="D15" s="262" t="s">
        <v>616</v>
      </c>
      <c r="E15" s="262"/>
      <c r="F15" s="262"/>
      <c r="G15" s="262"/>
      <c r="H15" s="262"/>
      <c r="I15" s="262"/>
      <c r="J15" s="262"/>
      <c r="K15" s="260"/>
    </row>
    <row r="16" ht="15" customHeight="1">
      <c r="B16" s="263"/>
      <c r="C16" s="264"/>
      <c r="D16" s="264"/>
      <c r="E16" s="265" t="s">
        <v>79</v>
      </c>
      <c r="F16" s="262" t="s">
        <v>617</v>
      </c>
      <c r="G16" s="262"/>
      <c r="H16" s="262"/>
      <c r="I16" s="262"/>
      <c r="J16" s="262"/>
      <c r="K16" s="260"/>
    </row>
    <row r="17" ht="15" customHeight="1">
      <c r="B17" s="263"/>
      <c r="C17" s="264"/>
      <c r="D17" s="264"/>
      <c r="E17" s="265" t="s">
        <v>618</v>
      </c>
      <c r="F17" s="262" t="s">
        <v>619</v>
      </c>
      <c r="G17" s="262"/>
      <c r="H17" s="262"/>
      <c r="I17" s="262"/>
      <c r="J17" s="262"/>
      <c r="K17" s="260"/>
    </row>
    <row r="18" ht="15" customHeight="1">
      <c r="B18" s="263"/>
      <c r="C18" s="264"/>
      <c r="D18" s="264"/>
      <c r="E18" s="265" t="s">
        <v>620</v>
      </c>
      <c r="F18" s="262" t="s">
        <v>621</v>
      </c>
      <c r="G18" s="262"/>
      <c r="H18" s="262"/>
      <c r="I18" s="262"/>
      <c r="J18" s="262"/>
      <c r="K18" s="260"/>
    </row>
    <row r="19" ht="15" customHeight="1">
      <c r="B19" s="263"/>
      <c r="C19" s="264"/>
      <c r="D19" s="264"/>
      <c r="E19" s="265" t="s">
        <v>622</v>
      </c>
      <c r="F19" s="262" t="s">
        <v>78</v>
      </c>
      <c r="G19" s="262"/>
      <c r="H19" s="262"/>
      <c r="I19" s="262"/>
      <c r="J19" s="262"/>
      <c r="K19" s="260"/>
    </row>
    <row r="20" ht="15" customHeight="1">
      <c r="B20" s="263"/>
      <c r="C20" s="264"/>
      <c r="D20" s="264"/>
      <c r="E20" s="265" t="s">
        <v>623</v>
      </c>
      <c r="F20" s="262" t="s">
        <v>624</v>
      </c>
      <c r="G20" s="262"/>
      <c r="H20" s="262"/>
      <c r="I20" s="262"/>
      <c r="J20" s="262"/>
      <c r="K20" s="260"/>
    </row>
    <row r="21" ht="15" customHeight="1">
      <c r="B21" s="263"/>
      <c r="C21" s="264"/>
      <c r="D21" s="264"/>
      <c r="E21" s="265" t="s">
        <v>625</v>
      </c>
      <c r="F21" s="262" t="s">
        <v>626</v>
      </c>
      <c r="G21" s="262"/>
      <c r="H21" s="262"/>
      <c r="I21" s="262"/>
      <c r="J21" s="262"/>
      <c r="K21" s="260"/>
    </row>
    <row r="22" ht="12.75" customHeight="1">
      <c r="B22" s="263"/>
      <c r="C22" s="264"/>
      <c r="D22" s="264"/>
      <c r="E22" s="264"/>
      <c r="F22" s="264"/>
      <c r="G22" s="264"/>
      <c r="H22" s="264"/>
      <c r="I22" s="264"/>
      <c r="J22" s="264"/>
      <c r="K22" s="260"/>
    </row>
    <row r="23" ht="15" customHeight="1">
      <c r="B23" s="263"/>
      <c r="C23" s="262" t="s">
        <v>627</v>
      </c>
      <c r="D23" s="262"/>
      <c r="E23" s="262"/>
      <c r="F23" s="262"/>
      <c r="G23" s="262"/>
      <c r="H23" s="262"/>
      <c r="I23" s="262"/>
      <c r="J23" s="262"/>
      <c r="K23" s="260"/>
    </row>
    <row r="24" ht="15" customHeight="1">
      <c r="B24" s="263"/>
      <c r="C24" s="262" t="s">
        <v>628</v>
      </c>
      <c r="D24" s="262"/>
      <c r="E24" s="262"/>
      <c r="F24" s="262"/>
      <c r="G24" s="262"/>
      <c r="H24" s="262"/>
      <c r="I24" s="262"/>
      <c r="J24" s="262"/>
      <c r="K24" s="260"/>
    </row>
    <row r="25" ht="15" customHeight="1">
      <c r="B25" s="263"/>
      <c r="C25" s="262"/>
      <c r="D25" s="262" t="s">
        <v>629</v>
      </c>
      <c r="E25" s="262"/>
      <c r="F25" s="262"/>
      <c r="G25" s="262"/>
      <c r="H25" s="262"/>
      <c r="I25" s="262"/>
      <c r="J25" s="262"/>
      <c r="K25" s="260"/>
    </row>
    <row r="26" ht="15" customHeight="1">
      <c r="B26" s="263"/>
      <c r="C26" s="264"/>
      <c r="D26" s="262" t="s">
        <v>630</v>
      </c>
      <c r="E26" s="262"/>
      <c r="F26" s="262"/>
      <c r="G26" s="262"/>
      <c r="H26" s="262"/>
      <c r="I26" s="262"/>
      <c r="J26" s="262"/>
      <c r="K26" s="260"/>
    </row>
    <row r="27" ht="12.75" customHeight="1">
      <c r="B27" s="263"/>
      <c r="C27" s="264"/>
      <c r="D27" s="264"/>
      <c r="E27" s="264"/>
      <c r="F27" s="264"/>
      <c r="G27" s="264"/>
      <c r="H27" s="264"/>
      <c r="I27" s="264"/>
      <c r="J27" s="264"/>
      <c r="K27" s="260"/>
    </row>
    <row r="28" ht="15" customHeight="1">
      <c r="B28" s="263"/>
      <c r="C28" s="264"/>
      <c r="D28" s="262" t="s">
        <v>631</v>
      </c>
      <c r="E28" s="262"/>
      <c r="F28" s="262"/>
      <c r="G28" s="262"/>
      <c r="H28" s="262"/>
      <c r="I28" s="262"/>
      <c r="J28" s="262"/>
      <c r="K28" s="260"/>
    </row>
    <row r="29" ht="15" customHeight="1">
      <c r="B29" s="263"/>
      <c r="C29" s="264"/>
      <c r="D29" s="262" t="s">
        <v>632</v>
      </c>
      <c r="E29" s="262"/>
      <c r="F29" s="262"/>
      <c r="G29" s="262"/>
      <c r="H29" s="262"/>
      <c r="I29" s="262"/>
      <c r="J29" s="262"/>
      <c r="K29" s="260"/>
    </row>
    <row r="30" ht="12.75" customHeight="1">
      <c r="B30" s="263"/>
      <c r="C30" s="264"/>
      <c r="D30" s="264"/>
      <c r="E30" s="264"/>
      <c r="F30" s="264"/>
      <c r="G30" s="264"/>
      <c r="H30" s="264"/>
      <c r="I30" s="264"/>
      <c r="J30" s="264"/>
      <c r="K30" s="260"/>
    </row>
    <row r="31" ht="15" customHeight="1">
      <c r="B31" s="263"/>
      <c r="C31" s="264"/>
      <c r="D31" s="262" t="s">
        <v>633</v>
      </c>
      <c r="E31" s="262"/>
      <c r="F31" s="262"/>
      <c r="G31" s="262"/>
      <c r="H31" s="262"/>
      <c r="I31" s="262"/>
      <c r="J31" s="262"/>
      <c r="K31" s="260"/>
    </row>
    <row r="32" ht="15" customHeight="1">
      <c r="B32" s="263"/>
      <c r="C32" s="264"/>
      <c r="D32" s="262" t="s">
        <v>634</v>
      </c>
      <c r="E32" s="262"/>
      <c r="F32" s="262"/>
      <c r="G32" s="262"/>
      <c r="H32" s="262"/>
      <c r="I32" s="262"/>
      <c r="J32" s="262"/>
      <c r="K32" s="260"/>
    </row>
    <row r="33" ht="15" customHeight="1">
      <c r="B33" s="263"/>
      <c r="C33" s="264"/>
      <c r="D33" s="262" t="s">
        <v>635</v>
      </c>
      <c r="E33" s="262"/>
      <c r="F33" s="262"/>
      <c r="G33" s="262"/>
      <c r="H33" s="262"/>
      <c r="I33" s="262"/>
      <c r="J33" s="262"/>
      <c r="K33" s="260"/>
    </row>
    <row r="34" ht="15" customHeight="1">
      <c r="B34" s="263"/>
      <c r="C34" s="264"/>
      <c r="D34" s="262"/>
      <c r="E34" s="266" t="s">
        <v>103</v>
      </c>
      <c r="F34" s="262"/>
      <c r="G34" s="262" t="s">
        <v>636</v>
      </c>
      <c r="H34" s="262"/>
      <c r="I34" s="262"/>
      <c r="J34" s="262"/>
      <c r="K34" s="260"/>
    </row>
    <row r="35" ht="30.75" customHeight="1">
      <c r="B35" s="263"/>
      <c r="C35" s="264"/>
      <c r="D35" s="262"/>
      <c r="E35" s="266" t="s">
        <v>637</v>
      </c>
      <c r="F35" s="262"/>
      <c r="G35" s="262" t="s">
        <v>638</v>
      </c>
      <c r="H35" s="262"/>
      <c r="I35" s="262"/>
      <c r="J35" s="262"/>
      <c r="K35" s="260"/>
    </row>
    <row r="36" ht="15" customHeight="1">
      <c r="B36" s="263"/>
      <c r="C36" s="264"/>
      <c r="D36" s="262"/>
      <c r="E36" s="266" t="s">
        <v>53</v>
      </c>
      <c r="F36" s="262"/>
      <c r="G36" s="262" t="s">
        <v>639</v>
      </c>
      <c r="H36" s="262"/>
      <c r="I36" s="262"/>
      <c r="J36" s="262"/>
      <c r="K36" s="260"/>
    </row>
    <row r="37" ht="15" customHeight="1">
      <c r="B37" s="263"/>
      <c r="C37" s="264"/>
      <c r="D37" s="262"/>
      <c r="E37" s="266" t="s">
        <v>104</v>
      </c>
      <c r="F37" s="262"/>
      <c r="G37" s="262" t="s">
        <v>640</v>
      </c>
      <c r="H37" s="262"/>
      <c r="I37" s="262"/>
      <c r="J37" s="262"/>
      <c r="K37" s="260"/>
    </row>
    <row r="38" ht="15" customHeight="1">
      <c r="B38" s="263"/>
      <c r="C38" s="264"/>
      <c r="D38" s="262"/>
      <c r="E38" s="266" t="s">
        <v>105</v>
      </c>
      <c r="F38" s="262"/>
      <c r="G38" s="262" t="s">
        <v>641</v>
      </c>
      <c r="H38" s="262"/>
      <c r="I38" s="262"/>
      <c r="J38" s="262"/>
      <c r="K38" s="260"/>
    </row>
    <row r="39" ht="15" customHeight="1">
      <c r="B39" s="263"/>
      <c r="C39" s="264"/>
      <c r="D39" s="262"/>
      <c r="E39" s="266" t="s">
        <v>106</v>
      </c>
      <c r="F39" s="262"/>
      <c r="G39" s="262" t="s">
        <v>642</v>
      </c>
      <c r="H39" s="262"/>
      <c r="I39" s="262"/>
      <c r="J39" s="262"/>
      <c r="K39" s="260"/>
    </row>
    <row r="40" ht="15" customHeight="1">
      <c r="B40" s="263"/>
      <c r="C40" s="264"/>
      <c r="D40" s="262"/>
      <c r="E40" s="266" t="s">
        <v>643</v>
      </c>
      <c r="F40" s="262"/>
      <c r="G40" s="262" t="s">
        <v>644</v>
      </c>
      <c r="H40" s="262"/>
      <c r="I40" s="262"/>
      <c r="J40" s="262"/>
      <c r="K40" s="260"/>
    </row>
    <row r="41" ht="15" customHeight="1">
      <c r="B41" s="263"/>
      <c r="C41" s="264"/>
      <c r="D41" s="262"/>
      <c r="E41" s="266"/>
      <c r="F41" s="262"/>
      <c r="G41" s="262" t="s">
        <v>645</v>
      </c>
      <c r="H41" s="262"/>
      <c r="I41" s="262"/>
      <c r="J41" s="262"/>
      <c r="K41" s="260"/>
    </row>
    <row r="42" ht="15" customHeight="1">
      <c r="B42" s="263"/>
      <c r="C42" s="264"/>
      <c r="D42" s="262"/>
      <c r="E42" s="266" t="s">
        <v>646</v>
      </c>
      <c r="F42" s="262"/>
      <c r="G42" s="262" t="s">
        <v>647</v>
      </c>
      <c r="H42" s="262"/>
      <c r="I42" s="262"/>
      <c r="J42" s="262"/>
      <c r="K42" s="260"/>
    </row>
    <row r="43" ht="15" customHeight="1">
      <c r="B43" s="263"/>
      <c r="C43" s="264"/>
      <c r="D43" s="262"/>
      <c r="E43" s="266" t="s">
        <v>108</v>
      </c>
      <c r="F43" s="262"/>
      <c r="G43" s="262" t="s">
        <v>648</v>
      </c>
      <c r="H43" s="262"/>
      <c r="I43" s="262"/>
      <c r="J43" s="262"/>
      <c r="K43" s="260"/>
    </row>
    <row r="44" ht="12.75" customHeight="1">
      <c r="B44" s="263"/>
      <c r="C44" s="264"/>
      <c r="D44" s="262"/>
      <c r="E44" s="262"/>
      <c r="F44" s="262"/>
      <c r="G44" s="262"/>
      <c r="H44" s="262"/>
      <c r="I44" s="262"/>
      <c r="J44" s="262"/>
      <c r="K44" s="260"/>
    </row>
    <row r="45" ht="15" customHeight="1">
      <c r="B45" s="263"/>
      <c r="C45" s="264"/>
      <c r="D45" s="262" t="s">
        <v>649</v>
      </c>
      <c r="E45" s="262"/>
      <c r="F45" s="262"/>
      <c r="G45" s="262"/>
      <c r="H45" s="262"/>
      <c r="I45" s="262"/>
      <c r="J45" s="262"/>
      <c r="K45" s="260"/>
    </row>
    <row r="46" ht="15" customHeight="1">
      <c r="B46" s="263"/>
      <c r="C46" s="264"/>
      <c r="D46" s="264"/>
      <c r="E46" s="262" t="s">
        <v>650</v>
      </c>
      <c r="F46" s="262"/>
      <c r="G46" s="262"/>
      <c r="H46" s="262"/>
      <c r="I46" s="262"/>
      <c r="J46" s="262"/>
      <c r="K46" s="260"/>
    </row>
    <row r="47" ht="15" customHeight="1">
      <c r="B47" s="263"/>
      <c r="C47" s="264"/>
      <c r="D47" s="264"/>
      <c r="E47" s="262" t="s">
        <v>651</v>
      </c>
      <c r="F47" s="262"/>
      <c r="G47" s="262"/>
      <c r="H47" s="262"/>
      <c r="I47" s="262"/>
      <c r="J47" s="262"/>
      <c r="K47" s="260"/>
    </row>
    <row r="48" ht="15" customHeight="1">
      <c r="B48" s="263"/>
      <c r="C48" s="264"/>
      <c r="D48" s="264"/>
      <c r="E48" s="262" t="s">
        <v>652</v>
      </c>
      <c r="F48" s="262"/>
      <c r="G48" s="262"/>
      <c r="H48" s="262"/>
      <c r="I48" s="262"/>
      <c r="J48" s="262"/>
      <c r="K48" s="260"/>
    </row>
    <row r="49" ht="15" customHeight="1">
      <c r="B49" s="263"/>
      <c r="C49" s="264"/>
      <c r="D49" s="262" t="s">
        <v>653</v>
      </c>
      <c r="E49" s="262"/>
      <c r="F49" s="262"/>
      <c r="G49" s="262"/>
      <c r="H49" s="262"/>
      <c r="I49" s="262"/>
      <c r="J49" s="262"/>
      <c r="K49" s="260"/>
    </row>
    <row r="50" ht="25.5" customHeight="1">
      <c r="B50" s="258"/>
      <c r="C50" s="259" t="s">
        <v>654</v>
      </c>
      <c r="D50" s="259"/>
      <c r="E50" s="259"/>
      <c r="F50" s="259"/>
      <c r="G50" s="259"/>
      <c r="H50" s="259"/>
      <c r="I50" s="259"/>
      <c r="J50" s="259"/>
      <c r="K50" s="260"/>
    </row>
    <row r="51" ht="5.25" customHeight="1">
      <c r="B51" s="258"/>
      <c r="C51" s="261"/>
      <c r="D51" s="261"/>
      <c r="E51" s="261"/>
      <c r="F51" s="261"/>
      <c r="G51" s="261"/>
      <c r="H51" s="261"/>
      <c r="I51" s="261"/>
      <c r="J51" s="261"/>
      <c r="K51" s="260"/>
    </row>
    <row r="52" ht="15" customHeight="1">
      <c r="B52" s="258"/>
      <c r="C52" s="262" t="s">
        <v>655</v>
      </c>
      <c r="D52" s="262"/>
      <c r="E52" s="262"/>
      <c r="F52" s="262"/>
      <c r="G52" s="262"/>
      <c r="H52" s="262"/>
      <c r="I52" s="262"/>
      <c r="J52" s="262"/>
      <c r="K52" s="260"/>
    </row>
    <row r="53" ht="15" customHeight="1">
      <c r="B53" s="258"/>
      <c r="C53" s="262" t="s">
        <v>656</v>
      </c>
      <c r="D53" s="262"/>
      <c r="E53" s="262"/>
      <c r="F53" s="262"/>
      <c r="G53" s="262"/>
      <c r="H53" s="262"/>
      <c r="I53" s="262"/>
      <c r="J53" s="262"/>
      <c r="K53" s="260"/>
    </row>
    <row r="54" ht="12.75" customHeight="1">
      <c r="B54" s="258"/>
      <c r="C54" s="262"/>
      <c r="D54" s="262"/>
      <c r="E54" s="262"/>
      <c r="F54" s="262"/>
      <c r="G54" s="262"/>
      <c r="H54" s="262"/>
      <c r="I54" s="262"/>
      <c r="J54" s="262"/>
      <c r="K54" s="260"/>
    </row>
    <row r="55" ht="15" customHeight="1">
      <c r="B55" s="258"/>
      <c r="C55" s="262" t="s">
        <v>657</v>
      </c>
      <c r="D55" s="262"/>
      <c r="E55" s="262"/>
      <c r="F55" s="262"/>
      <c r="G55" s="262"/>
      <c r="H55" s="262"/>
      <c r="I55" s="262"/>
      <c r="J55" s="262"/>
      <c r="K55" s="260"/>
    </row>
    <row r="56" ht="15" customHeight="1">
      <c r="B56" s="258"/>
      <c r="C56" s="264"/>
      <c r="D56" s="262" t="s">
        <v>658</v>
      </c>
      <c r="E56" s="262"/>
      <c r="F56" s="262"/>
      <c r="G56" s="262"/>
      <c r="H56" s="262"/>
      <c r="I56" s="262"/>
      <c r="J56" s="262"/>
      <c r="K56" s="260"/>
    </row>
    <row r="57" ht="15" customHeight="1">
      <c r="B57" s="258"/>
      <c r="C57" s="264"/>
      <c r="D57" s="262" t="s">
        <v>659</v>
      </c>
      <c r="E57" s="262"/>
      <c r="F57" s="262"/>
      <c r="G57" s="262"/>
      <c r="H57" s="262"/>
      <c r="I57" s="262"/>
      <c r="J57" s="262"/>
      <c r="K57" s="260"/>
    </row>
    <row r="58" ht="15" customHeight="1">
      <c r="B58" s="258"/>
      <c r="C58" s="264"/>
      <c r="D58" s="262" t="s">
        <v>660</v>
      </c>
      <c r="E58" s="262"/>
      <c r="F58" s="262"/>
      <c r="G58" s="262"/>
      <c r="H58" s="262"/>
      <c r="I58" s="262"/>
      <c r="J58" s="262"/>
      <c r="K58" s="260"/>
    </row>
    <row r="59" ht="15" customHeight="1">
      <c r="B59" s="258"/>
      <c r="C59" s="264"/>
      <c r="D59" s="262" t="s">
        <v>661</v>
      </c>
      <c r="E59" s="262"/>
      <c r="F59" s="262"/>
      <c r="G59" s="262"/>
      <c r="H59" s="262"/>
      <c r="I59" s="262"/>
      <c r="J59" s="262"/>
      <c r="K59" s="260"/>
    </row>
    <row r="60" ht="15" customHeight="1">
      <c r="B60" s="258"/>
      <c r="C60" s="264"/>
      <c r="D60" s="267" t="s">
        <v>662</v>
      </c>
      <c r="E60" s="267"/>
      <c r="F60" s="267"/>
      <c r="G60" s="267"/>
      <c r="H60" s="267"/>
      <c r="I60" s="267"/>
      <c r="J60" s="267"/>
      <c r="K60" s="260"/>
    </row>
    <row r="61" ht="15" customHeight="1">
      <c r="B61" s="258"/>
      <c r="C61" s="264"/>
      <c r="D61" s="262" t="s">
        <v>663</v>
      </c>
      <c r="E61" s="262"/>
      <c r="F61" s="262"/>
      <c r="G61" s="262"/>
      <c r="H61" s="262"/>
      <c r="I61" s="262"/>
      <c r="J61" s="262"/>
      <c r="K61" s="260"/>
    </row>
    <row r="62" ht="12.75" customHeight="1">
      <c r="B62" s="258"/>
      <c r="C62" s="264"/>
      <c r="D62" s="264"/>
      <c r="E62" s="268"/>
      <c r="F62" s="264"/>
      <c r="G62" s="264"/>
      <c r="H62" s="264"/>
      <c r="I62" s="264"/>
      <c r="J62" s="264"/>
      <c r="K62" s="260"/>
    </row>
    <row r="63" ht="15" customHeight="1">
      <c r="B63" s="258"/>
      <c r="C63" s="264"/>
      <c r="D63" s="262" t="s">
        <v>664</v>
      </c>
      <c r="E63" s="262"/>
      <c r="F63" s="262"/>
      <c r="G63" s="262"/>
      <c r="H63" s="262"/>
      <c r="I63" s="262"/>
      <c r="J63" s="262"/>
      <c r="K63" s="260"/>
    </row>
    <row r="64" ht="15" customHeight="1">
      <c r="B64" s="258"/>
      <c r="C64" s="264"/>
      <c r="D64" s="267" t="s">
        <v>665</v>
      </c>
      <c r="E64" s="267"/>
      <c r="F64" s="267"/>
      <c r="G64" s="267"/>
      <c r="H64" s="267"/>
      <c r="I64" s="267"/>
      <c r="J64" s="267"/>
      <c r="K64" s="260"/>
    </row>
    <row r="65" ht="15" customHeight="1">
      <c r="B65" s="258"/>
      <c r="C65" s="264"/>
      <c r="D65" s="262" t="s">
        <v>666</v>
      </c>
      <c r="E65" s="262"/>
      <c r="F65" s="262"/>
      <c r="G65" s="262"/>
      <c r="H65" s="262"/>
      <c r="I65" s="262"/>
      <c r="J65" s="262"/>
      <c r="K65" s="260"/>
    </row>
    <row r="66" ht="15" customHeight="1">
      <c r="B66" s="258"/>
      <c r="C66" s="264"/>
      <c r="D66" s="262" t="s">
        <v>667</v>
      </c>
      <c r="E66" s="262"/>
      <c r="F66" s="262"/>
      <c r="G66" s="262"/>
      <c r="H66" s="262"/>
      <c r="I66" s="262"/>
      <c r="J66" s="262"/>
      <c r="K66" s="260"/>
    </row>
    <row r="67" ht="15" customHeight="1">
      <c r="B67" s="258"/>
      <c r="C67" s="264"/>
      <c r="D67" s="262" t="s">
        <v>668</v>
      </c>
      <c r="E67" s="262"/>
      <c r="F67" s="262"/>
      <c r="G67" s="262"/>
      <c r="H67" s="262"/>
      <c r="I67" s="262"/>
      <c r="J67" s="262"/>
      <c r="K67" s="260"/>
    </row>
    <row r="68" ht="15" customHeight="1">
      <c r="B68" s="258"/>
      <c r="C68" s="264"/>
      <c r="D68" s="262" t="s">
        <v>669</v>
      </c>
      <c r="E68" s="262"/>
      <c r="F68" s="262"/>
      <c r="G68" s="262"/>
      <c r="H68" s="262"/>
      <c r="I68" s="262"/>
      <c r="J68" s="262"/>
      <c r="K68" s="260"/>
    </row>
    <row r="69" ht="12.75" customHeight="1">
      <c r="B69" s="269"/>
      <c r="C69" s="270"/>
      <c r="D69" s="270"/>
      <c r="E69" s="270"/>
      <c r="F69" s="270"/>
      <c r="G69" s="270"/>
      <c r="H69" s="270"/>
      <c r="I69" s="270"/>
      <c r="J69" s="270"/>
      <c r="K69" s="271"/>
    </row>
    <row r="70" ht="18.75" customHeight="1">
      <c r="B70" s="272"/>
      <c r="C70" s="272"/>
      <c r="D70" s="272"/>
      <c r="E70" s="272"/>
      <c r="F70" s="272"/>
      <c r="G70" s="272"/>
      <c r="H70" s="272"/>
      <c r="I70" s="272"/>
      <c r="J70" s="272"/>
      <c r="K70" s="273"/>
    </row>
    <row r="71" ht="18.75" customHeight="1">
      <c r="B71" s="273"/>
      <c r="C71" s="273"/>
      <c r="D71" s="273"/>
      <c r="E71" s="273"/>
      <c r="F71" s="273"/>
      <c r="G71" s="273"/>
      <c r="H71" s="273"/>
      <c r="I71" s="273"/>
      <c r="J71" s="273"/>
      <c r="K71" s="273"/>
    </row>
    <row r="72" ht="7.5" customHeight="1">
      <c r="B72" s="274"/>
      <c r="C72" s="275"/>
      <c r="D72" s="275"/>
      <c r="E72" s="275"/>
      <c r="F72" s="275"/>
      <c r="G72" s="275"/>
      <c r="H72" s="275"/>
      <c r="I72" s="275"/>
      <c r="J72" s="275"/>
      <c r="K72" s="276"/>
    </row>
    <row r="73" ht="45" customHeight="1">
      <c r="B73" s="277"/>
      <c r="C73" s="278" t="s">
        <v>90</v>
      </c>
      <c r="D73" s="278"/>
      <c r="E73" s="278"/>
      <c r="F73" s="278"/>
      <c r="G73" s="278"/>
      <c r="H73" s="278"/>
      <c r="I73" s="278"/>
      <c r="J73" s="278"/>
      <c r="K73" s="279"/>
    </row>
    <row r="74" ht="17.25" customHeight="1">
      <c r="B74" s="277"/>
      <c r="C74" s="280" t="s">
        <v>670</v>
      </c>
      <c r="D74" s="280"/>
      <c r="E74" s="280"/>
      <c r="F74" s="280" t="s">
        <v>671</v>
      </c>
      <c r="G74" s="281"/>
      <c r="H74" s="280" t="s">
        <v>104</v>
      </c>
      <c r="I74" s="280" t="s">
        <v>57</v>
      </c>
      <c r="J74" s="280" t="s">
        <v>672</v>
      </c>
      <c r="K74" s="279"/>
    </row>
    <row r="75" ht="17.25" customHeight="1">
      <c r="B75" s="277"/>
      <c r="C75" s="282" t="s">
        <v>673</v>
      </c>
      <c r="D75" s="282"/>
      <c r="E75" s="282"/>
      <c r="F75" s="283" t="s">
        <v>674</v>
      </c>
      <c r="G75" s="284"/>
      <c r="H75" s="282"/>
      <c r="I75" s="282"/>
      <c r="J75" s="282" t="s">
        <v>675</v>
      </c>
      <c r="K75" s="279"/>
    </row>
    <row r="76" ht="5.25" customHeight="1">
      <c r="B76" s="277"/>
      <c r="C76" s="285"/>
      <c r="D76" s="285"/>
      <c r="E76" s="285"/>
      <c r="F76" s="285"/>
      <c r="G76" s="286"/>
      <c r="H76" s="285"/>
      <c r="I76" s="285"/>
      <c r="J76" s="285"/>
      <c r="K76" s="279"/>
    </row>
    <row r="77" ht="15" customHeight="1">
      <c r="B77" s="277"/>
      <c r="C77" s="266" t="s">
        <v>53</v>
      </c>
      <c r="D77" s="285"/>
      <c r="E77" s="285"/>
      <c r="F77" s="287" t="s">
        <v>676</v>
      </c>
      <c r="G77" s="286"/>
      <c r="H77" s="266" t="s">
        <v>677</v>
      </c>
      <c r="I77" s="266" t="s">
        <v>678</v>
      </c>
      <c r="J77" s="266">
        <v>20</v>
      </c>
      <c r="K77" s="279"/>
    </row>
    <row r="78" ht="15" customHeight="1">
      <c r="B78" s="277"/>
      <c r="C78" s="266" t="s">
        <v>679</v>
      </c>
      <c r="D78" s="266"/>
      <c r="E78" s="266"/>
      <c r="F78" s="287" t="s">
        <v>676</v>
      </c>
      <c r="G78" s="286"/>
      <c r="H78" s="266" t="s">
        <v>680</v>
      </c>
      <c r="I78" s="266" t="s">
        <v>678</v>
      </c>
      <c r="J78" s="266">
        <v>120</v>
      </c>
      <c r="K78" s="279"/>
    </row>
    <row r="79" ht="15" customHeight="1">
      <c r="B79" s="288"/>
      <c r="C79" s="266" t="s">
        <v>681</v>
      </c>
      <c r="D79" s="266"/>
      <c r="E79" s="266"/>
      <c r="F79" s="287" t="s">
        <v>682</v>
      </c>
      <c r="G79" s="286"/>
      <c r="H79" s="266" t="s">
        <v>683</v>
      </c>
      <c r="I79" s="266" t="s">
        <v>678</v>
      </c>
      <c r="J79" s="266">
        <v>50</v>
      </c>
      <c r="K79" s="279"/>
    </row>
    <row r="80" ht="15" customHeight="1">
      <c r="B80" s="288"/>
      <c r="C80" s="266" t="s">
        <v>684</v>
      </c>
      <c r="D80" s="266"/>
      <c r="E80" s="266"/>
      <c r="F80" s="287" t="s">
        <v>676</v>
      </c>
      <c r="G80" s="286"/>
      <c r="H80" s="266" t="s">
        <v>685</v>
      </c>
      <c r="I80" s="266" t="s">
        <v>686</v>
      </c>
      <c r="J80" s="266"/>
      <c r="K80" s="279"/>
    </row>
    <row r="81" ht="15" customHeight="1">
      <c r="B81" s="288"/>
      <c r="C81" s="289" t="s">
        <v>687</v>
      </c>
      <c r="D81" s="289"/>
      <c r="E81" s="289"/>
      <c r="F81" s="290" t="s">
        <v>682</v>
      </c>
      <c r="G81" s="289"/>
      <c r="H81" s="289" t="s">
        <v>688</v>
      </c>
      <c r="I81" s="289" t="s">
        <v>678</v>
      </c>
      <c r="J81" s="289">
        <v>15</v>
      </c>
      <c r="K81" s="279"/>
    </row>
    <row r="82" ht="15" customHeight="1">
      <c r="B82" s="288"/>
      <c r="C82" s="289" t="s">
        <v>689</v>
      </c>
      <c r="D82" s="289"/>
      <c r="E82" s="289"/>
      <c r="F82" s="290" t="s">
        <v>682</v>
      </c>
      <c r="G82" s="289"/>
      <c r="H82" s="289" t="s">
        <v>690</v>
      </c>
      <c r="I82" s="289" t="s">
        <v>678</v>
      </c>
      <c r="J82" s="289">
        <v>15</v>
      </c>
      <c r="K82" s="279"/>
    </row>
    <row r="83" ht="15" customHeight="1">
      <c r="B83" s="288"/>
      <c r="C83" s="289" t="s">
        <v>691</v>
      </c>
      <c r="D83" s="289"/>
      <c r="E83" s="289"/>
      <c r="F83" s="290" t="s">
        <v>682</v>
      </c>
      <c r="G83" s="289"/>
      <c r="H83" s="289" t="s">
        <v>692</v>
      </c>
      <c r="I83" s="289" t="s">
        <v>678</v>
      </c>
      <c r="J83" s="289">
        <v>20</v>
      </c>
      <c r="K83" s="279"/>
    </row>
    <row r="84" ht="15" customHeight="1">
      <c r="B84" s="288"/>
      <c r="C84" s="289" t="s">
        <v>693</v>
      </c>
      <c r="D84" s="289"/>
      <c r="E84" s="289"/>
      <c r="F84" s="290" t="s">
        <v>682</v>
      </c>
      <c r="G84" s="289"/>
      <c r="H84" s="289" t="s">
        <v>694</v>
      </c>
      <c r="I84" s="289" t="s">
        <v>678</v>
      </c>
      <c r="J84" s="289">
        <v>20</v>
      </c>
      <c r="K84" s="279"/>
    </row>
    <row r="85" ht="15" customHeight="1">
      <c r="B85" s="288"/>
      <c r="C85" s="266" t="s">
        <v>695</v>
      </c>
      <c r="D85" s="266"/>
      <c r="E85" s="266"/>
      <c r="F85" s="287" t="s">
        <v>682</v>
      </c>
      <c r="G85" s="286"/>
      <c r="H85" s="266" t="s">
        <v>696</v>
      </c>
      <c r="I85" s="266" t="s">
        <v>678</v>
      </c>
      <c r="J85" s="266">
        <v>50</v>
      </c>
      <c r="K85" s="279"/>
    </row>
    <row r="86" ht="15" customHeight="1">
      <c r="B86" s="288"/>
      <c r="C86" s="266" t="s">
        <v>697</v>
      </c>
      <c r="D86" s="266"/>
      <c r="E86" s="266"/>
      <c r="F86" s="287" t="s">
        <v>682</v>
      </c>
      <c r="G86" s="286"/>
      <c r="H86" s="266" t="s">
        <v>698</v>
      </c>
      <c r="I86" s="266" t="s">
        <v>678</v>
      </c>
      <c r="J86" s="266">
        <v>20</v>
      </c>
      <c r="K86" s="279"/>
    </row>
    <row r="87" ht="15" customHeight="1">
      <c r="B87" s="288"/>
      <c r="C87" s="266" t="s">
        <v>699</v>
      </c>
      <c r="D87" s="266"/>
      <c r="E87" s="266"/>
      <c r="F87" s="287" t="s">
        <v>682</v>
      </c>
      <c r="G87" s="286"/>
      <c r="H87" s="266" t="s">
        <v>700</v>
      </c>
      <c r="I87" s="266" t="s">
        <v>678</v>
      </c>
      <c r="J87" s="266">
        <v>20</v>
      </c>
      <c r="K87" s="279"/>
    </row>
    <row r="88" ht="15" customHeight="1">
      <c r="B88" s="288"/>
      <c r="C88" s="266" t="s">
        <v>701</v>
      </c>
      <c r="D88" s="266"/>
      <c r="E88" s="266"/>
      <c r="F88" s="287" t="s">
        <v>682</v>
      </c>
      <c r="G88" s="286"/>
      <c r="H88" s="266" t="s">
        <v>702</v>
      </c>
      <c r="I88" s="266" t="s">
        <v>678</v>
      </c>
      <c r="J88" s="266">
        <v>50</v>
      </c>
      <c r="K88" s="279"/>
    </row>
    <row r="89" ht="15" customHeight="1">
      <c r="B89" s="288"/>
      <c r="C89" s="266" t="s">
        <v>703</v>
      </c>
      <c r="D89" s="266"/>
      <c r="E89" s="266"/>
      <c r="F89" s="287" t="s">
        <v>682</v>
      </c>
      <c r="G89" s="286"/>
      <c r="H89" s="266" t="s">
        <v>703</v>
      </c>
      <c r="I89" s="266" t="s">
        <v>678</v>
      </c>
      <c r="J89" s="266">
        <v>50</v>
      </c>
      <c r="K89" s="279"/>
    </row>
    <row r="90" ht="15" customHeight="1">
      <c r="B90" s="288"/>
      <c r="C90" s="266" t="s">
        <v>109</v>
      </c>
      <c r="D90" s="266"/>
      <c r="E90" s="266"/>
      <c r="F90" s="287" t="s">
        <v>682</v>
      </c>
      <c r="G90" s="286"/>
      <c r="H90" s="266" t="s">
        <v>704</v>
      </c>
      <c r="I90" s="266" t="s">
        <v>678</v>
      </c>
      <c r="J90" s="266">
        <v>255</v>
      </c>
      <c r="K90" s="279"/>
    </row>
    <row r="91" ht="15" customHeight="1">
      <c r="B91" s="288"/>
      <c r="C91" s="266" t="s">
        <v>705</v>
      </c>
      <c r="D91" s="266"/>
      <c r="E91" s="266"/>
      <c r="F91" s="287" t="s">
        <v>676</v>
      </c>
      <c r="G91" s="286"/>
      <c r="H91" s="266" t="s">
        <v>706</v>
      </c>
      <c r="I91" s="266" t="s">
        <v>707</v>
      </c>
      <c r="J91" s="266"/>
      <c r="K91" s="279"/>
    </row>
    <row r="92" ht="15" customHeight="1">
      <c r="B92" s="288"/>
      <c r="C92" s="266" t="s">
        <v>708</v>
      </c>
      <c r="D92" s="266"/>
      <c r="E92" s="266"/>
      <c r="F92" s="287" t="s">
        <v>676</v>
      </c>
      <c r="G92" s="286"/>
      <c r="H92" s="266" t="s">
        <v>709</v>
      </c>
      <c r="I92" s="266" t="s">
        <v>710</v>
      </c>
      <c r="J92" s="266"/>
      <c r="K92" s="279"/>
    </row>
    <row r="93" ht="15" customHeight="1">
      <c r="B93" s="288"/>
      <c r="C93" s="266" t="s">
        <v>711</v>
      </c>
      <c r="D93" s="266"/>
      <c r="E93" s="266"/>
      <c r="F93" s="287" t="s">
        <v>676</v>
      </c>
      <c r="G93" s="286"/>
      <c r="H93" s="266" t="s">
        <v>711</v>
      </c>
      <c r="I93" s="266" t="s">
        <v>710</v>
      </c>
      <c r="J93" s="266"/>
      <c r="K93" s="279"/>
    </row>
    <row r="94" ht="15" customHeight="1">
      <c r="B94" s="288"/>
      <c r="C94" s="266" t="s">
        <v>38</v>
      </c>
      <c r="D94" s="266"/>
      <c r="E94" s="266"/>
      <c r="F94" s="287" t="s">
        <v>676</v>
      </c>
      <c r="G94" s="286"/>
      <c r="H94" s="266" t="s">
        <v>712</v>
      </c>
      <c r="I94" s="266" t="s">
        <v>710</v>
      </c>
      <c r="J94" s="266"/>
      <c r="K94" s="279"/>
    </row>
    <row r="95" ht="15" customHeight="1">
      <c r="B95" s="288"/>
      <c r="C95" s="266" t="s">
        <v>48</v>
      </c>
      <c r="D95" s="266"/>
      <c r="E95" s="266"/>
      <c r="F95" s="287" t="s">
        <v>676</v>
      </c>
      <c r="G95" s="286"/>
      <c r="H95" s="266" t="s">
        <v>713</v>
      </c>
      <c r="I95" s="266" t="s">
        <v>710</v>
      </c>
      <c r="J95" s="266"/>
      <c r="K95" s="279"/>
    </row>
    <row r="96" ht="15" customHeight="1">
      <c r="B96" s="291"/>
      <c r="C96" s="292"/>
      <c r="D96" s="292"/>
      <c r="E96" s="292"/>
      <c r="F96" s="292"/>
      <c r="G96" s="292"/>
      <c r="H96" s="292"/>
      <c r="I96" s="292"/>
      <c r="J96" s="292"/>
      <c r="K96" s="293"/>
    </row>
    <row r="97" ht="18.75" customHeight="1">
      <c r="B97" s="294"/>
      <c r="C97" s="295"/>
      <c r="D97" s="295"/>
      <c r="E97" s="295"/>
      <c r="F97" s="295"/>
      <c r="G97" s="295"/>
      <c r="H97" s="295"/>
      <c r="I97" s="295"/>
      <c r="J97" s="295"/>
      <c r="K97" s="294"/>
    </row>
    <row r="98" ht="18.75" customHeight="1">
      <c r="B98" s="273"/>
      <c r="C98" s="273"/>
      <c r="D98" s="273"/>
      <c r="E98" s="273"/>
      <c r="F98" s="273"/>
      <c r="G98" s="273"/>
      <c r="H98" s="273"/>
      <c r="I98" s="273"/>
      <c r="J98" s="273"/>
      <c r="K98" s="273"/>
    </row>
    <row r="99" ht="7.5" customHeight="1">
      <c r="B99" s="274"/>
      <c r="C99" s="275"/>
      <c r="D99" s="275"/>
      <c r="E99" s="275"/>
      <c r="F99" s="275"/>
      <c r="G99" s="275"/>
      <c r="H99" s="275"/>
      <c r="I99" s="275"/>
      <c r="J99" s="275"/>
      <c r="K99" s="276"/>
    </row>
    <row r="100" ht="45" customHeight="1">
      <c r="B100" s="277"/>
      <c r="C100" s="278" t="s">
        <v>714</v>
      </c>
      <c r="D100" s="278"/>
      <c r="E100" s="278"/>
      <c r="F100" s="278"/>
      <c r="G100" s="278"/>
      <c r="H100" s="278"/>
      <c r="I100" s="278"/>
      <c r="J100" s="278"/>
      <c r="K100" s="279"/>
    </row>
    <row r="101" ht="17.25" customHeight="1">
      <c r="B101" s="277"/>
      <c r="C101" s="280" t="s">
        <v>670</v>
      </c>
      <c r="D101" s="280"/>
      <c r="E101" s="280"/>
      <c r="F101" s="280" t="s">
        <v>671</v>
      </c>
      <c r="G101" s="281"/>
      <c r="H101" s="280" t="s">
        <v>104</v>
      </c>
      <c r="I101" s="280" t="s">
        <v>57</v>
      </c>
      <c r="J101" s="280" t="s">
        <v>672</v>
      </c>
      <c r="K101" s="279"/>
    </row>
    <row r="102" ht="17.25" customHeight="1">
      <c r="B102" s="277"/>
      <c r="C102" s="282" t="s">
        <v>673</v>
      </c>
      <c r="D102" s="282"/>
      <c r="E102" s="282"/>
      <c r="F102" s="283" t="s">
        <v>674</v>
      </c>
      <c r="G102" s="284"/>
      <c r="H102" s="282"/>
      <c r="I102" s="282"/>
      <c r="J102" s="282" t="s">
        <v>675</v>
      </c>
      <c r="K102" s="279"/>
    </row>
    <row r="103" ht="5.25" customHeight="1">
      <c r="B103" s="277"/>
      <c r="C103" s="280"/>
      <c r="D103" s="280"/>
      <c r="E103" s="280"/>
      <c r="F103" s="280"/>
      <c r="G103" s="296"/>
      <c r="H103" s="280"/>
      <c r="I103" s="280"/>
      <c r="J103" s="280"/>
      <c r="K103" s="279"/>
    </row>
    <row r="104" ht="15" customHeight="1">
      <c r="B104" s="277"/>
      <c r="C104" s="266" t="s">
        <v>53</v>
      </c>
      <c r="D104" s="285"/>
      <c r="E104" s="285"/>
      <c r="F104" s="287" t="s">
        <v>676</v>
      </c>
      <c r="G104" s="296"/>
      <c r="H104" s="266" t="s">
        <v>715</v>
      </c>
      <c r="I104" s="266" t="s">
        <v>678</v>
      </c>
      <c r="J104" s="266">
        <v>20</v>
      </c>
      <c r="K104" s="279"/>
    </row>
    <row r="105" ht="15" customHeight="1">
      <c r="B105" s="277"/>
      <c r="C105" s="266" t="s">
        <v>679</v>
      </c>
      <c r="D105" s="266"/>
      <c r="E105" s="266"/>
      <c r="F105" s="287" t="s">
        <v>676</v>
      </c>
      <c r="G105" s="266"/>
      <c r="H105" s="266" t="s">
        <v>715</v>
      </c>
      <c r="I105" s="266" t="s">
        <v>678</v>
      </c>
      <c r="J105" s="266">
        <v>120</v>
      </c>
      <c r="K105" s="279"/>
    </row>
    <row r="106" ht="15" customHeight="1">
      <c r="B106" s="288"/>
      <c r="C106" s="266" t="s">
        <v>681</v>
      </c>
      <c r="D106" s="266"/>
      <c r="E106" s="266"/>
      <c r="F106" s="287" t="s">
        <v>682</v>
      </c>
      <c r="G106" s="266"/>
      <c r="H106" s="266" t="s">
        <v>715</v>
      </c>
      <c r="I106" s="266" t="s">
        <v>678</v>
      </c>
      <c r="J106" s="266">
        <v>50</v>
      </c>
      <c r="K106" s="279"/>
    </row>
    <row r="107" ht="15" customHeight="1">
      <c r="B107" s="288"/>
      <c r="C107" s="266" t="s">
        <v>684</v>
      </c>
      <c r="D107" s="266"/>
      <c r="E107" s="266"/>
      <c r="F107" s="287" t="s">
        <v>676</v>
      </c>
      <c r="G107" s="266"/>
      <c r="H107" s="266" t="s">
        <v>715</v>
      </c>
      <c r="I107" s="266" t="s">
        <v>686</v>
      </c>
      <c r="J107" s="266"/>
      <c r="K107" s="279"/>
    </row>
    <row r="108" ht="15" customHeight="1">
      <c r="B108" s="288"/>
      <c r="C108" s="266" t="s">
        <v>695</v>
      </c>
      <c r="D108" s="266"/>
      <c r="E108" s="266"/>
      <c r="F108" s="287" t="s">
        <v>682</v>
      </c>
      <c r="G108" s="266"/>
      <c r="H108" s="266" t="s">
        <v>715</v>
      </c>
      <c r="I108" s="266" t="s">
        <v>678</v>
      </c>
      <c r="J108" s="266">
        <v>50</v>
      </c>
      <c r="K108" s="279"/>
    </row>
    <row r="109" ht="15" customHeight="1">
      <c r="B109" s="288"/>
      <c r="C109" s="266" t="s">
        <v>703</v>
      </c>
      <c r="D109" s="266"/>
      <c r="E109" s="266"/>
      <c r="F109" s="287" t="s">
        <v>682</v>
      </c>
      <c r="G109" s="266"/>
      <c r="H109" s="266" t="s">
        <v>715</v>
      </c>
      <c r="I109" s="266" t="s">
        <v>678</v>
      </c>
      <c r="J109" s="266">
        <v>50</v>
      </c>
      <c r="K109" s="279"/>
    </row>
    <row r="110" ht="15" customHeight="1">
      <c r="B110" s="288"/>
      <c r="C110" s="266" t="s">
        <v>701</v>
      </c>
      <c r="D110" s="266"/>
      <c r="E110" s="266"/>
      <c r="F110" s="287" t="s">
        <v>682</v>
      </c>
      <c r="G110" s="266"/>
      <c r="H110" s="266" t="s">
        <v>715</v>
      </c>
      <c r="I110" s="266" t="s">
        <v>678</v>
      </c>
      <c r="J110" s="266">
        <v>50</v>
      </c>
      <c r="K110" s="279"/>
    </row>
    <row r="111" ht="15" customHeight="1">
      <c r="B111" s="288"/>
      <c r="C111" s="266" t="s">
        <v>53</v>
      </c>
      <c r="D111" s="266"/>
      <c r="E111" s="266"/>
      <c r="F111" s="287" t="s">
        <v>676</v>
      </c>
      <c r="G111" s="266"/>
      <c r="H111" s="266" t="s">
        <v>716</v>
      </c>
      <c r="I111" s="266" t="s">
        <v>678</v>
      </c>
      <c r="J111" s="266">
        <v>20</v>
      </c>
      <c r="K111" s="279"/>
    </row>
    <row r="112" ht="15" customHeight="1">
      <c r="B112" s="288"/>
      <c r="C112" s="266" t="s">
        <v>717</v>
      </c>
      <c r="D112" s="266"/>
      <c r="E112" s="266"/>
      <c r="F112" s="287" t="s">
        <v>676</v>
      </c>
      <c r="G112" s="266"/>
      <c r="H112" s="266" t="s">
        <v>718</v>
      </c>
      <c r="I112" s="266" t="s">
        <v>678</v>
      </c>
      <c r="J112" s="266">
        <v>120</v>
      </c>
      <c r="K112" s="279"/>
    </row>
    <row r="113" ht="15" customHeight="1">
      <c r="B113" s="288"/>
      <c r="C113" s="266" t="s">
        <v>38</v>
      </c>
      <c r="D113" s="266"/>
      <c r="E113" s="266"/>
      <c r="F113" s="287" t="s">
        <v>676</v>
      </c>
      <c r="G113" s="266"/>
      <c r="H113" s="266" t="s">
        <v>719</v>
      </c>
      <c r="I113" s="266" t="s">
        <v>710</v>
      </c>
      <c r="J113" s="266"/>
      <c r="K113" s="279"/>
    </row>
    <row r="114" ht="15" customHeight="1">
      <c r="B114" s="288"/>
      <c r="C114" s="266" t="s">
        <v>48</v>
      </c>
      <c r="D114" s="266"/>
      <c r="E114" s="266"/>
      <c r="F114" s="287" t="s">
        <v>676</v>
      </c>
      <c r="G114" s="266"/>
      <c r="H114" s="266" t="s">
        <v>720</v>
      </c>
      <c r="I114" s="266" t="s">
        <v>710</v>
      </c>
      <c r="J114" s="266"/>
      <c r="K114" s="279"/>
    </row>
    <row r="115" ht="15" customHeight="1">
      <c r="B115" s="288"/>
      <c r="C115" s="266" t="s">
        <v>57</v>
      </c>
      <c r="D115" s="266"/>
      <c r="E115" s="266"/>
      <c r="F115" s="287" t="s">
        <v>676</v>
      </c>
      <c r="G115" s="266"/>
      <c r="H115" s="266" t="s">
        <v>721</v>
      </c>
      <c r="I115" s="266" t="s">
        <v>722</v>
      </c>
      <c r="J115" s="266"/>
      <c r="K115" s="279"/>
    </row>
    <row r="116" ht="15" customHeight="1">
      <c r="B116" s="291"/>
      <c r="C116" s="297"/>
      <c r="D116" s="297"/>
      <c r="E116" s="297"/>
      <c r="F116" s="297"/>
      <c r="G116" s="297"/>
      <c r="H116" s="297"/>
      <c r="I116" s="297"/>
      <c r="J116" s="297"/>
      <c r="K116" s="293"/>
    </row>
    <row r="117" ht="18.75" customHeight="1">
      <c r="B117" s="298"/>
      <c r="C117" s="262"/>
      <c r="D117" s="262"/>
      <c r="E117" s="262"/>
      <c r="F117" s="299"/>
      <c r="G117" s="262"/>
      <c r="H117" s="262"/>
      <c r="I117" s="262"/>
      <c r="J117" s="262"/>
      <c r="K117" s="298"/>
    </row>
    <row r="118" ht="18.75" customHeight="1">
      <c r="B118" s="273"/>
      <c r="C118" s="273"/>
      <c r="D118" s="273"/>
      <c r="E118" s="273"/>
      <c r="F118" s="273"/>
      <c r="G118" s="273"/>
      <c r="H118" s="273"/>
      <c r="I118" s="273"/>
      <c r="J118" s="273"/>
      <c r="K118" s="273"/>
    </row>
    <row r="119" ht="7.5" customHeight="1">
      <c r="B119" s="300"/>
      <c r="C119" s="301"/>
      <c r="D119" s="301"/>
      <c r="E119" s="301"/>
      <c r="F119" s="301"/>
      <c r="G119" s="301"/>
      <c r="H119" s="301"/>
      <c r="I119" s="301"/>
      <c r="J119" s="301"/>
      <c r="K119" s="302"/>
    </row>
    <row r="120" ht="45" customHeight="1">
      <c r="B120" s="303"/>
      <c r="C120" s="256" t="s">
        <v>723</v>
      </c>
      <c r="D120" s="256"/>
      <c r="E120" s="256"/>
      <c r="F120" s="256"/>
      <c r="G120" s="256"/>
      <c r="H120" s="256"/>
      <c r="I120" s="256"/>
      <c r="J120" s="256"/>
      <c r="K120" s="304"/>
    </row>
    <row r="121" ht="17.25" customHeight="1">
      <c r="B121" s="305"/>
      <c r="C121" s="280" t="s">
        <v>670</v>
      </c>
      <c r="D121" s="280"/>
      <c r="E121" s="280"/>
      <c r="F121" s="280" t="s">
        <v>671</v>
      </c>
      <c r="G121" s="281"/>
      <c r="H121" s="280" t="s">
        <v>104</v>
      </c>
      <c r="I121" s="280" t="s">
        <v>57</v>
      </c>
      <c r="J121" s="280" t="s">
        <v>672</v>
      </c>
      <c r="K121" s="306"/>
    </row>
    <row r="122" ht="17.25" customHeight="1">
      <c r="B122" s="305"/>
      <c r="C122" s="282" t="s">
        <v>673</v>
      </c>
      <c r="D122" s="282"/>
      <c r="E122" s="282"/>
      <c r="F122" s="283" t="s">
        <v>674</v>
      </c>
      <c r="G122" s="284"/>
      <c r="H122" s="282"/>
      <c r="I122" s="282"/>
      <c r="J122" s="282" t="s">
        <v>675</v>
      </c>
      <c r="K122" s="306"/>
    </row>
    <row r="123" ht="5.25" customHeight="1">
      <c r="B123" s="307"/>
      <c r="C123" s="285"/>
      <c r="D123" s="285"/>
      <c r="E123" s="285"/>
      <c r="F123" s="285"/>
      <c r="G123" s="266"/>
      <c r="H123" s="285"/>
      <c r="I123" s="285"/>
      <c r="J123" s="285"/>
      <c r="K123" s="308"/>
    </row>
    <row r="124" ht="15" customHeight="1">
      <c r="B124" s="307"/>
      <c r="C124" s="266" t="s">
        <v>679</v>
      </c>
      <c r="D124" s="285"/>
      <c r="E124" s="285"/>
      <c r="F124" s="287" t="s">
        <v>676</v>
      </c>
      <c r="G124" s="266"/>
      <c r="H124" s="266" t="s">
        <v>715</v>
      </c>
      <c r="I124" s="266" t="s">
        <v>678</v>
      </c>
      <c r="J124" s="266">
        <v>120</v>
      </c>
      <c r="K124" s="309"/>
    </row>
    <row r="125" ht="15" customHeight="1">
      <c r="B125" s="307"/>
      <c r="C125" s="266" t="s">
        <v>724</v>
      </c>
      <c r="D125" s="266"/>
      <c r="E125" s="266"/>
      <c r="F125" s="287" t="s">
        <v>676</v>
      </c>
      <c r="G125" s="266"/>
      <c r="H125" s="266" t="s">
        <v>725</v>
      </c>
      <c r="I125" s="266" t="s">
        <v>678</v>
      </c>
      <c r="J125" s="266" t="s">
        <v>726</v>
      </c>
      <c r="K125" s="309"/>
    </row>
    <row r="126" ht="15" customHeight="1">
      <c r="B126" s="307"/>
      <c r="C126" s="266" t="s">
        <v>625</v>
      </c>
      <c r="D126" s="266"/>
      <c r="E126" s="266"/>
      <c r="F126" s="287" t="s">
        <v>676</v>
      </c>
      <c r="G126" s="266"/>
      <c r="H126" s="266" t="s">
        <v>727</v>
      </c>
      <c r="I126" s="266" t="s">
        <v>678</v>
      </c>
      <c r="J126" s="266" t="s">
        <v>726</v>
      </c>
      <c r="K126" s="309"/>
    </row>
    <row r="127" ht="15" customHeight="1">
      <c r="B127" s="307"/>
      <c r="C127" s="266" t="s">
        <v>687</v>
      </c>
      <c r="D127" s="266"/>
      <c r="E127" s="266"/>
      <c r="F127" s="287" t="s">
        <v>682</v>
      </c>
      <c r="G127" s="266"/>
      <c r="H127" s="266" t="s">
        <v>688</v>
      </c>
      <c r="I127" s="266" t="s">
        <v>678</v>
      </c>
      <c r="J127" s="266">
        <v>15</v>
      </c>
      <c r="K127" s="309"/>
    </row>
    <row r="128" ht="15" customHeight="1">
      <c r="B128" s="307"/>
      <c r="C128" s="289" t="s">
        <v>689</v>
      </c>
      <c r="D128" s="289"/>
      <c r="E128" s="289"/>
      <c r="F128" s="290" t="s">
        <v>682</v>
      </c>
      <c r="G128" s="289"/>
      <c r="H128" s="289" t="s">
        <v>690</v>
      </c>
      <c r="I128" s="289" t="s">
        <v>678</v>
      </c>
      <c r="J128" s="289">
        <v>15</v>
      </c>
      <c r="K128" s="309"/>
    </row>
    <row r="129" ht="15" customHeight="1">
      <c r="B129" s="307"/>
      <c r="C129" s="289" t="s">
        <v>691</v>
      </c>
      <c r="D129" s="289"/>
      <c r="E129" s="289"/>
      <c r="F129" s="290" t="s">
        <v>682</v>
      </c>
      <c r="G129" s="289"/>
      <c r="H129" s="289" t="s">
        <v>692</v>
      </c>
      <c r="I129" s="289" t="s">
        <v>678</v>
      </c>
      <c r="J129" s="289">
        <v>20</v>
      </c>
      <c r="K129" s="309"/>
    </row>
    <row r="130" ht="15" customHeight="1">
      <c r="B130" s="307"/>
      <c r="C130" s="289" t="s">
        <v>693</v>
      </c>
      <c r="D130" s="289"/>
      <c r="E130" s="289"/>
      <c r="F130" s="290" t="s">
        <v>682</v>
      </c>
      <c r="G130" s="289"/>
      <c r="H130" s="289" t="s">
        <v>694</v>
      </c>
      <c r="I130" s="289" t="s">
        <v>678</v>
      </c>
      <c r="J130" s="289">
        <v>20</v>
      </c>
      <c r="K130" s="309"/>
    </row>
    <row r="131" ht="15" customHeight="1">
      <c r="B131" s="307"/>
      <c r="C131" s="266" t="s">
        <v>681</v>
      </c>
      <c r="D131" s="266"/>
      <c r="E131" s="266"/>
      <c r="F131" s="287" t="s">
        <v>682</v>
      </c>
      <c r="G131" s="266"/>
      <c r="H131" s="266" t="s">
        <v>715</v>
      </c>
      <c r="I131" s="266" t="s">
        <v>678</v>
      </c>
      <c r="J131" s="266">
        <v>50</v>
      </c>
      <c r="K131" s="309"/>
    </row>
    <row r="132" ht="15" customHeight="1">
      <c r="B132" s="307"/>
      <c r="C132" s="266" t="s">
        <v>695</v>
      </c>
      <c r="D132" s="266"/>
      <c r="E132" s="266"/>
      <c r="F132" s="287" t="s">
        <v>682</v>
      </c>
      <c r="G132" s="266"/>
      <c r="H132" s="266" t="s">
        <v>715</v>
      </c>
      <c r="I132" s="266" t="s">
        <v>678</v>
      </c>
      <c r="J132" s="266">
        <v>50</v>
      </c>
      <c r="K132" s="309"/>
    </row>
    <row r="133" ht="15" customHeight="1">
      <c r="B133" s="307"/>
      <c r="C133" s="266" t="s">
        <v>701</v>
      </c>
      <c r="D133" s="266"/>
      <c r="E133" s="266"/>
      <c r="F133" s="287" t="s">
        <v>682</v>
      </c>
      <c r="G133" s="266"/>
      <c r="H133" s="266" t="s">
        <v>715</v>
      </c>
      <c r="I133" s="266" t="s">
        <v>678</v>
      </c>
      <c r="J133" s="266">
        <v>50</v>
      </c>
      <c r="K133" s="309"/>
    </row>
    <row r="134" ht="15" customHeight="1">
      <c r="B134" s="307"/>
      <c r="C134" s="266" t="s">
        <v>703</v>
      </c>
      <c r="D134" s="266"/>
      <c r="E134" s="266"/>
      <c r="F134" s="287" t="s">
        <v>682</v>
      </c>
      <c r="G134" s="266"/>
      <c r="H134" s="266" t="s">
        <v>715</v>
      </c>
      <c r="I134" s="266" t="s">
        <v>678</v>
      </c>
      <c r="J134" s="266">
        <v>50</v>
      </c>
      <c r="K134" s="309"/>
    </row>
    <row r="135" ht="15" customHeight="1">
      <c r="B135" s="307"/>
      <c r="C135" s="266" t="s">
        <v>109</v>
      </c>
      <c r="D135" s="266"/>
      <c r="E135" s="266"/>
      <c r="F135" s="287" t="s">
        <v>682</v>
      </c>
      <c r="G135" s="266"/>
      <c r="H135" s="266" t="s">
        <v>728</v>
      </c>
      <c r="I135" s="266" t="s">
        <v>678</v>
      </c>
      <c r="J135" s="266">
        <v>255</v>
      </c>
      <c r="K135" s="309"/>
    </row>
    <row r="136" ht="15" customHeight="1">
      <c r="B136" s="307"/>
      <c r="C136" s="266" t="s">
        <v>705</v>
      </c>
      <c r="D136" s="266"/>
      <c r="E136" s="266"/>
      <c r="F136" s="287" t="s">
        <v>676</v>
      </c>
      <c r="G136" s="266"/>
      <c r="H136" s="266" t="s">
        <v>729</v>
      </c>
      <c r="I136" s="266" t="s">
        <v>707</v>
      </c>
      <c r="J136" s="266"/>
      <c r="K136" s="309"/>
    </row>
    <row r="137" ht="15" customHeight="1">
      <c r="B137" s="307"/>
      <c r="C137" s="266" t="s">
        <v>708</v>
      </c>
      <c r="D137" s="266"/>
      <c r="E137" s="266"/>
      <c r="F137" s="287" t="s">
        <v>676</v>
      </c>
      <c r="G137" s="266"/>
      <c r="H137" s="266" t="s">
        <v>730</v>
      </c>
      <c r="I137" s="266" t="s">
        <v>710</v>
      </c>
      <c r="J137" s="266"/>
      <c r="K137" s="309"/>
    </row>
    <row r="138" ht="15" customHeight="1">
      <c r="B138" s="307"/>
      <c r="C138" s="266" t="s">
        <v>711</v>
      </c>
      <c r="D138" s="266"/>
      <c r="E138" s="266"/>
      <c r="F138" s="287" t="s">
        <v>676</v>
      </c>
      <c r="G138" s="266"/>
      <c r="H138" s="266" t="s">
        <v>711</v>
      </c>
      <c r="I138" s="266" t="s">
        <v>710</v>
      </c>
      <c r="J138" s="266"/>
      <c r="K138" s="309"/>
    </row>
    <row r="139" ht="15" customHeight="1">
      <c r="B139" s="307"/>
      <c r="C139" s="266" t="s">
        <v>38</v>
      </c>
      <c r="D139" s="266"/>
      <c r="E139" s="266"/>
      <c r="F139" s="287" t="s">
        <v>676</v>
      </c>
      <c r="G139" s="266"/>
      <c r="H139" s="266" t="s">
        <v>731</v>
      </c>
      <c r="I139" s="266" t="s">
        <v>710</v>
      </c>
      <c r="J139" s="266"/>
      <c r="K139" s="309"/>
    </row>
    <row r="140" ht="15" customHeight="1">
      <c r="B140" s="307"/>
      <c r="C140" s="266" t="s">
        <v>732</v>
      </c>
      <c r="D140" s="266"/>
      <c r="E140" s="266"/>
      <c r="F140" s="287" t="s">
        <v>676</v>
      </c>
      <c r="G140" s="266"/>
      <c r="H140" s="266" t="s">
        <v>733</v>
      </c>
      <c r="I140" s="266" t="s">
        <v>710</v>
      </c>
      <c r="J140" s="266"/>
      <c r="K140" s="309"/>
    </row>
    <row r="141" ht="15" customHeight="1">
      <c r="B141" s="310"/>
      <c r="C141" s="311"/>
      <c r="D141" s="311"/>
      <c r="E141" s="311"/>
      <c r="F141" s="311"/>
      <c r="G141" s="311"/>
      <c r="H141" s="311"/>
      <c r="I141" s="311"/>
      <c r="J141" s="311"/>
      <c r="K141" s="312"/>
    </row>
    <row r="142" ht="18.75" customHeight="1">
      <c r="B142" s="262"/>
      <c r="C142" s="262"/>
      <c r="D142" s="262"/>
      <c r="E142" s="262"/>
      <c r="F142" s="299"/>
      <c r="G142" s="262"/>
      <c r="H142" s="262"/>
      <c r="I142" s="262"/>
      <c r="J142" s="262"/>
      <c r="K142" s="262"/>
    </row>
    <row r="143" ht="18.75" customHeight="1">
      <c r="B143" s="273"/>
      <c r="C143" s="273"/>
      <c r="D143" s="273"/>
      <c r="E143" s="273"/>
      <c r="F143" s="273"/>
      <c r="G143" s="273"/>
      <c r="H143" s="273"/>
      <c r="I143" s="273"/>
      <c r="J143" s="273"/>
      <c r="K143" s="273"/>
    </row>
    <row r="144" ht="7.5" customHeight="1">
      <c r="B144" s="274"/>
      <c r="C144" s="275"/>
      <c r="D144" s="275"/>
      <c r="E144" s="275"/>
      <c r="F144" s="275"/>
      <c r="G144" s="275"/>
      <c r="H144" s="275"/>
      <c r="I144" s="275"/>
      <c r="J144" s="275"/>
      <c r="K144" s="276"/>
    </row>
    <row r="145" ht="45" customHeight="1">
      <c r="B145" s="277"/>
      <c r="C145" s="278" t="s">
        <v>734</v>
      </c>
      <c r="D145" s="278"/>
      <c r="E145" s="278"/>
      <c r="F145" s="278"/>
      <c r="G145" s="278"/>
      <c r="H145" s="278"/>
      <c r="I145" s="278"/>
      <c r="J145" s="278"/>
      <c r="K145" s="279"/>
    </row>
    <row r="146" ht="17.25" customHeight="1">
      <c r="B146" s="277"/>
      <c r="C146" s="280" t="s">
        <v>670</v>
      </c>
      <c r="D146" s="280"/>
      <c r="E146" s="280"/>
      <c r="F146" s="280" t="s">
        <v>671</v>
      </c>
      <c r="G146" s="281"/>
      <c r="H146" s="280" t="s">
        <v>104</v>
      </c>
      <c r="I146" s="280" t="s">
        <v>57</v>
      </c>
      <c r="J146" s="280" t="s">
        <v>672</v>
      </c>
      <c r="K146" s="279"/>
    </row>
    <row r="147" ht="17.25" customHeight="1">
      <c r="B147" s="277"/>
      <c r="C147" s="282" t="s">
        <v>673</v>
      </c>
      <c r="D147" s="282"/>
      <c r="E147" s="282"/>
      <c r="F147" s="283" t="s">
        <v>674</v>
      </c>
      <c r="G147" s="284"/>
      <c r="H147" s="282"/>
      <c r="I147" s="282"/>
      <c r="J147" s="282" t="s">
        <v>675</v>
      </c>
      <c r="K147" s="279"/>
    </row>
    <row r="148" ht="5.25" customHeight="1">
      <c r="B148" s="288"/>
      <c r="C148" s="285"/>
      <c r="D148" s="285"/>
      <c r="E148" s="285"/>
      <c r="F148" s="285"/>
      <c r="G148" s="286"/>
      <c r="H148" s="285"/>
      <c r="I148" s="285"/>
      <c r="J148" s="285"/>
      <c r="K148" s="309"/>
    </row>
    <row r="149" ht="15" customHeight="1">
      <c r="B149" s="288"/>
      <c r="C149" s="313" t="s">
        <v>679</v>
      </c>
      <c r="D149" s="266"/>
      <c r="E149" s="266"/>
      <c r="F149" s="314" t="s">
        <v>676</v>
      </c>
      <c r="G149" s="266"/>
      <c r="H149" s="313" t="s">
        <v>715</v>
      </c>
      <c r="I149" s="313" t="s">
        <v>678</v>
      </c>
      <c r="J149" s="313">
        <v>120</v>
      </c>
      <c r="K149" s="309"/>
    </row>
    <row r="150" ht="15" customHeight="1">
      <c r="B150" s="288"/>
      <c r="C150" s="313" t="s">
        <v>724</v>
      </c>
      <c r="D150" s="266"/>
      <c r="E150" s="266"/>
      <c r="F150" s="314" t="s">
        <v>676</v>
      </c>
      <c r="G150" s="266"/>
      <c r="H150" s="313" t="s">
        <v>735</v>
      </c>
      <c r="I150" s="313" t="s">
        <v>678</v>
      </c>
      <c r="J150" s="313" t="s">
        <v>726</v>
      </c>
      <c r="K150" s="309"/>
    </row>
    <row r="151" ht="15" customHeight="1">
      <c r="B151" s="288"/>
      <c r="C151" s="313" t="s">
        <v>625</v>
      </c>
      <c r="D151" s="266"/>
      <c r="E151" s="266"/>
      <c r="F151" s="314" t="s">
        <v>676</v>
      </c>
      <c r="G151" s="266"/>
      <c r="H151" s="313" t="s">
        <v>736</v>
      </c>
      <c r="I151" s="313" t="s">
        <v>678</v>
      </c>
      <c r="J151" s="313" t="s">
        <v>726</v>
      </c>
      <c r="K151" s="309"/>
    </row>
    <row r="152" ht="15" customHeight="1">
      <c r="B152" s="288"/>
      <c r="C152" s="313" t="s">
        <v>681</v>
      </c>
      <c r="D152" s="266"/>
      <c r="E152" s="266"/>
      <c r="F152" s="314" t="s">
        <v>682</v>
      </c>
      <c r="G152" s="266"/>
      <c r="H152" s="313" t="s">
        <v>715</v>
      </c>
      <c r="I152" s="313" t="s">
        <v>678</v>
      </c>
      <c r="J152" s="313">
        <v>50</v>
      </c>
      <c r="K152" s="309"/>
    </row>
    <row r="153" ht="15" customHeight="1">
      <c r="B153" s="288"/>
      <c r="C153" s="313" t="s">
        <v>684</v>
      </c>
      <c r="D153" s="266"/>
      <c r="E153" s="266"/>
      <c r="F153" s="314" t="s">
        <v>676</v>
      </c>
      <c r="G153" s="266"/>
      <c r="H153" s="313" t="s">
        <v>715</v>
      </c>
      <c r="I153" s="313" t="s">
        <v>686</v>
      </c>
      <c r="J153" s="313"/>
      <c r="K153" s="309"/>
    </row>
    <row r="154" ht="15" customHeight="1">
      <c r="B154" s="288"/>
      <c r="C154" s="313" t="s">
        <v>695</v>
      </c>
      <c r="D154" s="266"/>
      <c r="E154" s="266"/>
      <c r="F154" s="314" t="s">
        <v>682</v>
      </c>
      <c r="G154" s="266"/>
      <c r="H154" s="313" t="s">
        <v>715</v>
      </c>
      <c r="I154" s="313" t="s">
        <v>678</v>
      </c>
      <c r="J154" s="313">
        <v>50</v>
      </c>
      <c r="K154" s="309"/>
    </row>
    <row r="155" ht="15" customHeight="1">
      <c r="B155" s="288"/>
      <c r="C155" s="313" t="s">
        <v>703</v>
      </c>
      <c r="D155" s="266"/>
      <c r="E155" s="266"/>
      <c r="F155" s="314" t="s">
        <v>682</v>
      </c>
      <c r="G155" s="266"/>
      <c r="H155" s="313" t="s">
        <v>715</v>
      </c>
      <c r="I155" s="313" t="s">
        <v>678</v>
      </c>
      <c r="J155" s="313">
        <v>50</v>
      </c>
      <c r="K155" s="309"/>
    </row>
    <row r="156" ht="15" customHeight="1">
      <c r="B156" s="288"/>
      <c r="C156" s="313" t="s">
        <v>701</v>
      </c>
      <c r="D156" s="266"/>
      <c r="E156" s="266"/>
      <c r="F156" s="314" t="s">
        <v>682</v>
      </c>
      <c r="G156" s="266"/>
      <c r="H156" s="313" t="s">
        <v>715</v>
      </c>
      <c r="I156" s="313" t="s">
        <v>678</v>
      </c>
      <c r="J156" s="313">
        <v>50</v>
      </c>
      <c r="K156" s="309"/>
    </row>
    <row r="157" ht="15" customHeight="1">
      <c r="B157" s="288"/>
      <c r="C157" s="313" t="s">
        <v>95</v>
      </c>
      <c r="D157" s="266"/>
      <c r="E157" s="266"/>
      <c r="F157" s="314" t="s">
        <v>676</v>
      </c>
      <c r="G157" s="266"/>
      <c r="H157" s="313" t="s">
        <v>737</v>
      </c>
      <c r="I157" s="313" t="s">
        <v>678</v>
      </c>
      <c r="J157" s="313" t="s">
        <v>738</v>
      </c>
      <c r="K157" s="309"/>
    </row>
    <row r="158" ht="15" customHeight="1">
      <c r="B158" s="288"/>
      <c r="C158" s="313" t="s">
        <v>739</v>
      </c>
      <c r="D158" s="266"/>
      <c r="E158" s="266"/>
      <c r="F158" s="314" t="s">
        <v>676</v>
      </c>
      <c r="G158" s="266"/>
      <c r="H158" s="313" t="s">
        <v>740</v>
      </c>
      <c r="I158" s="313" t="s">
        <v>710</v>
      </c>
      <c r="J158" s="313"/>
      <c r="K158" s="309"/>
    </row>
    <row r="159" ht="15" customHeight="1">
      <c r="B159" s="315"/>
      <c r="C159" s="297"/>
      <c r="D159" s="297"/>
      <c r="E159" s="297"/>
      <c r="F159" s="297"/>
      <c r="G159" s="297"/>
      <c r="H159" s="297"/>
      <c r="I159" s="297"/>
      <c r="J159" s="297"/>
      <c r="K159" s="316"/>
    </row>
    <row r="160" ht="18.75" customHeight="1">
      <c r="B160" s="262"/>
      <c r="C160" s="266"/>
      <c r="D160" s="266"/>
      <c r="E160" s="266"/>
      <c r="F160" s="287"/>
      <c r="G160" s="266"/>
      <c r="H160" s="266"/>
      <c r="I160" s="266"/>
      <c r="J160" s="266"/>
      <c r="K160" s="262"/>
    </row>
    <row r="161" ht="18.75" customHeight="1">
      <c r="B161" s="273"/>
      <c r="C161" s="273"/>
      <c r="D161" s="273"/>
      <c r="E161" s="273"/>
      <c r="F161" s="273"/>
      <c r="G161" s="273"/>
      <c r="H161" s="273"/>
      <c r="I161" s="273"/>
      <c r="J161" s="273"/>
      <c r="K161" s="273"/>
    </row>
    <row r="162" ht="7.5" customHeight="1">
      <c r="B162" s="252"/>
      <c r="C162" s="253"/>
      <c r="D162" s="253"/>
      <c r="E162" s="253"/>
      <c r="F162" s="253"/>
      <c r="G162" s="253"/>
      <c r="H162" s="253"/>
      <c r="I162" s="253"/>
      <c r="J162" s="253"/>
      <c r="K162" s="254"/>
    </row>
    <row r="163" ht="45" customHeight="1">
      <c r="B163" s="255"/>
      <c r="C163" s="256" t="s">
        <v>741</v>
      </c>
      <c r="D163" s="256"/>
      <c r="E163" s="256"/>
      <c r="F163" s="256"/>
      <c r="G163" s="256"/>
      <c r="H163" s="256"/>
      <c r="I163" s="256"/>
      <c r="J163" s="256"/>
      <c r="K163" s="257"/>
    </row>
    <row r="164" ht="17.25" customHeight="1">
      <c r="B164" s="255"/>
      <c r="C164" s="280" t="s">
        <v>670</v>
      </c>
      <c r="D164" s="280"/>
      <c r="E164" s="280"/>
      <c r="F164" s="280" t="s">
        <v>671</v>
      </c>
      <c r="G164" s="317"/>
      <c r="H164" s="318" t="s">
        <v>104</v>
      </c>
      <c r="I164" s="318" t="s">
        <v>57</v>
      </c>
      <c r="J164" s="280" t="s">
        <v>672</v>
      </c>
      <c r="K164" s="257"/>
    </row>
    <row r="165" ht="17.25" customHeight="1">
      <c r="B165" s="258"/>
      <c r="C165" s="282" t="s">
        <v>673</v>
      </c>
      <c r="D165" s="282"/>
      <c r="E165" s="282"/>
      <c r="F165" s="283" t="s">
        <v>674</v>
      </c>
      <c r="G165" s="319"/>
      <c r="H165" s="320"/>
      <c r="I165" s="320"/>
      <c r="J165" s="282" t="s">
        <v>675</v>
      </c>
      <c r="K165" s="260"/>
    </row>
    <row r="166" ht="5.25" customHeight="1">
      <c r="B166" s="288"/>
      <c r="C166" s="285"/>
      <c r="D166" s="285"/>
      <c r="E166" s="285"/>
      <c r="F166" s="285"/>
      <c r="G166" s="286"/>
      <c r="H166" s="285"/>
      <c r="I166" s="285"/>
      <c r="J166" s="285"/>
      <c r="K166" s="309"/>
    </row>
    <row r="167" ht="15" customHeight="1">
      <c r="B167" s="288"/>
      <c r="C167" s="266" t="s">
        <v>679</v>
      </c>
      <c r="D167" s="266"/>
      <c r="E167" s="266"/>
      <c r="F167" s="287" t="s">
        <v>676</v>
      </c>
      <c r="G167" s="266"/>
      <c r="H167" s="266" t="s">
        <v>715</v>
      </c>
      <c r="I167" s="266" t="s">
        <v>678</v>
      </c>
      <c r="J167" s="266">
        <v>120</v>
      </c>
      <c r="K167" s="309"/>
    </row>
    <row r="168" ht="15" customHeight="1">
      <c r="B168" s="288"/>
      <c r="C168" s="266" t="s">
        <v>724</v>
      </c>
      <c r="D168" s="266"/>
      <c r="E168" s="266"/>
      <c r="F168" s="287" t="s">
        <v>676</v>
      </c>
      <c r="G168" s="266"/>
      <c r="H168" s="266" t="s">
        <v>725</v>
      </c>
      <c r="I168" s="266" t="s">
        <v>678</v>
      </c>
      <c r="J168" s="266" t="s">
        <v>726</v>
      </c>
      <c r="K168" s="309"/>
    </row>
    <row r="169" ht="15" customHeight="1">
      <c r="B169" s="288"/>
      <c r="C169" s="266" t="s">
        <v>625</v>
      </c>
      <c r="D169" s="266"/>
      <c r="E169" s="266"/>
      <c r="F169" s="287" t="s">
        <v>676</v>
      </c>
      <c r="G169" s="266"/>
      <c r="H169" s="266" t="s">
        <v>742</v>
      </c>
      <c r="I169" s="266" t="s">
        <v>678</v>
      </c>
      <c r="J169" s="266" t="s">
        <v>726</v>
      </c>
      <c r="K169" s="309"/>
    </row>
    <row r="170" ht="15" customHeight="1">
      <c r="B170" s="288"/>
      <c r="C170" s="266" t="s">
        <v>681</v>
      </c>
      <c r="D170" s="266"/>
      <c r="E170" s="266"/>
      <c r="F170" s="287" t="s">
        <v>682</v>
      </c>
      <c r="G170" s="266"/>
      <c r="H170" s="266" t="s">
        <v>742</v>
      </c>
      <c r="I170" s="266" t="s">
        <v>678</v>
      </c>
      <c r="J170" s="266">
        <v>50</v>
      </c>
      <c r="K170" s="309"/>
    </row>
    <row r="171" ht="15" customHeight="1">
      <c r="B171" s="288"/>
      <c r="C171" s="266" t="s">
        <v>684</v>
      </c>
      <c r="D171" s="266"/>
      <c r="E171" s="266"/>
      <c r="F171" s="287" t="s">
        <v>676</v>
      </c>
      <c r="G171" s="266"/>
      <c r="H171" s="266" t="s">
        <v>742</v>
      </c>
      <c r="I171" s="266" t="s">
        <v>686</v>
      </c>
      <c r="J171" s="266"/>
      <c r="K171" s="309"/>
    </row>
    <row r="172" ht="15" customHeight="1">
      <c r="B172" s="288"/>
      <c r="C172" s="266" t="s">
        <v>695</v>
      </c>
      <c r="D172" s="266"/>
      <c r="E172" s="266"/>
      <c r="F172" s="287" t="s">
        <v>682</v>
      </c>
      <c r="G172" s="266"/>
      <c r="H172" s="266" t="s">
        <v>742</v>
      </c>
      <c r="I172" s="266" t="s">
        <v>678</v>
      </c>
      <c r="J172" s="266">
        <v>50</v>
      </c>
      <c r="K172" s="309"/>
    </row>
    <row r="173" ht="15" customHeight="1">
      <c r="B173" s="288"/>
      <c r="C173" s="266" t="s">
        <v>703</v>
      </c>
      <c r="D173" s="266"/>
      <c r="E173" s="266"/>
      <c r="F173" s="287" t="s">
        <v>682</v>
      </c>
      <c r="G173" s="266"/>
      <c r="H173" s="266" t="s">
        <v>742</v>
      </c>
      <c r="I173" s="266" t="s">
        <v>678</v>
      </c>
      <c r="J173" s="266">
        <v>50</v>
      </c>
      <c r="K173" s="309"/>
    </row>
    <row r="174" ht="15" customHeight="1">
      <c r="B174" s="288"/>
      <c r="C174" s="266" t="s">
        <v>701</v>
      </c>
      <c r="D174" s="266"/>
      <c r="E174" s="266"/>
      <c r="F174" s="287" t="s">
        <v>682</v>
      </c>
      <c r="G174" s="266"/>
      <c r="H174" s="266" t="s">
        <v>742</v>
      </c>
      <c r="I174" s="266" t="s">
        <v>678</v>
      </c>
      <c r="J174" s="266">
        <v>50</v>
      </c>
      <c r="K174" s="309"/>
    </row>
    <row r="175" ht="15" customHeight="1">
      <c r="B175" s="288"/>
      <c r="C175" s="266" t="s">
        <v>103</v>
      </c>
      <c r="D175" s="266"/>
      <c r="E175" s="266"/>
      <c r="F175" s="287" t="s">
        <v>676</v>
      </c>
      <c r="G175" s="266"/>
      <c r="H175" s="266" t="s">
        <v>743</v>
      </c>
      <c r="I175" s="266" t="s">
        <v>744</v>
      </c>
      <c r="J175" s="266"/>
      <c r="K175" s="309"/>
    </row>
    <row r="176" ht="15" customHeight="1">
      <c r="B176" s="288"/>
      <c r="C176" s="266" t="s">
        <v>57</v>
      </c>
      <c r="D176" s="266"/>
      <c r="E176" s="266"/>
      <c r="F176" s="287" t="s">
        <v>676</v>
      </c>
      <c r="G176" s="266"/>
      <c r="H176" s="266" t="s">
        <v>745</v>
      </c>
      <c r="I176" s="266" t="s">
        <v>746</v>
      </c>
      <c r="J176" s="266">
        <v>1</v>
      </c>
      <c r="K176" s="309"/>
    </row>
    <row r="177" ht="15" customHeight="1">
      <c r="B177" s="288"/>
      <c r="C177" s="266" t="s">
        <v>53</v>
      </c>
      <c r="D177" s="266"/>
      <c r="E177" s="266"/>
      <c r="F177" s="287" t="s">
        <v>676</v>
      </c>
      <c r="G177" s="266"/>
      <c r="H177" s="266" t="s">
        <v>747</v>
      </c>
      <c r="I177" s="266" t="s">
        <v>678</v>
      </c>
      <c r="J177" s="266">
        <v>20</v>
      </c>
      <c r="K177" s="309"/>
    </row>
    <row r="178" ht="15" customHeight="1">
      <c r="B178" s="288"/>
      <c r="C178" s="266" t="s">
        <v>104</v>
      </c>
      <c r="D178" s="266"/>
      <c r="E178" s="266"/>
      <c r="F178" s="287" t="s">
        <v>676</v>
      </c>
      <c r="G178" s="266"/>
      <c r="H178" s="266" t="s">
        <v>748</v>
      </c>
      <c r="I178" s="266" t="s">
        <v>678</v>
      </c>
      <c r="J178" s="266">
        <v>255</v>
      </c>
      <c r="K178" s="309"/>
    </row>
    <row r="179" ht="15" customHeight="1">
      <c r="B179" s="288"/>
      <c r="C179" s="266" t="s">
        <v>105</v>
      </c>
      <c r="D179" s="266"/>
      <c r="E179" s="266"/>
      <c r="F179" s="287" t="s">
        <v>676</v>
      </c>
      <c r="G179" s="266"/>
      <c r="H179" s="266" t="s">
        <v>641</v>
      </c>
      <c r="I179" s="266" t="s">
        <v>678</v>
      </c>
      <c r="J179" s="266">
        <v>10</v>
      </c>
      <c r="K179" s="309"/>
    </row>
    <row r="180" ht="15" customHeight="1">
      <c r="B180" s="288"/>
      <c r="C180" s="266" t="s">
        <v>106</v>
      </c>
      <c r="D180" s="266"/>
      <c r="E180" s="266"/>
      <c r="F180" s="287" t="s">
        <v>676</v>
      </c>
      <c r="G180" s="266"/>
      <c r="H180" s="266" t="s">
        <v>749</v>
      </c>
      <c r="I180" s="266" t="s">
        <v>710</v>
      </c>
      <c r="J180" s="266"/>
      <c r="K180" s="309"/>
    </row>
    <row r="181" ht="15" customHeight="1">
      <c r="B181" s="288"/>
      <c r="C181" s="266" t="s">
        <v>750</v>
      </c>
      <c r="D181" s="266"/>
      <c r="E181" s="266"/>
      <c r="F181" s="287" t="s">
        <v>676</v>
      </c>
      <c r="G181" s="266"/>
      <c r="H181" s="266" t="s">
        <v>751</v>
      </c>
      <c r="I181" s="266" t="s">
        <v>710</v>
      </c>
      <c r="J181" s="266"/>
      <c r="K181" s="309"/>
    </row>
    <row r="182" ht="15" customHeight="1">
      <c r="B182" s="288"/>
      <c r="C182" s="266" t="s">
        <v>739</v>
      </c>
      <c r="D182" s="266"/>
      <c r="E182" s="266"/>
      <c r="F182" s="287" t="s">
        <v>676</v>
      </c>
      <c r="G182" s="266"/>
      <c r="H182" s="266" t="s">
        <v>752</v>
      </c>
      <c r="I182" s="266" t="s">
        <v>710</v>
      </c>
      <c r="J182" s="266"/>
      <c r="K182" s="309"/>
    </row>
    <row r="183" ht="15" customHeight="1">
      <c r="B183" s="288"/>
      <c r="C183" s="266" t="s">
        <v>108</v>
      </c>
      <c r="D183" s="266"/>
      <c r="E183" s="266"/>
      <c r="F183" s="287" t="s">
        <v>682</v>
      </c>
      <c r="G183" s="266"/>
      <c r="H183" s="266" t="s">
        <v>753</v>
      </c>
      <c r="I183" s="266" t="s">
        <v>678</v>
      </c>
      <c r="J183" s="266">
        <v>50</v>
      </c>
      <c r="K183" s="309"/>
    </row>
    <row r="184" ht="15" customHeight="1">
      <c r="B184" s="288"/>
      <c r="C184" s="266" t="s">
        <v>754</v>
      </c>
      <c r="D184" s="266"/>
      <c r="E184" s="266"/>
      <c r="F184" s="287" t="s">
        <v>682</v>
      </c>
      <c r="G184" s="266"/>
      <c r="H184" s="266" t="s">
        <v>755</v>
      </c>
      <c r="I184" s="266" t="s">
        <v>756</v>
      </c>
      <c r="J184" s="266"/>
      <c r="K184" s="309"/>
    </row>
    <row r="185" ht="15" customHeight="1">
      <c r="B185" s="288"/>
      <c r="C185" s="266" t="s">
        <v>757</v>
      </c>
      <c r="D185" s="266"/>
      <c r="E185" s="266"/>
      <c r="F185" s="287" t="s">
        <v>682</v>
      </c>
      <c r="G185" s="266"/>
      <c r="H185" s="266" t="s">
        <v>758</v>
      </c>
      <c r="I185" s="266" t="s">
        <v>756</v>
      </c>
      <c r="J185" s="266"/>
      <c r="K185" s="309"/>
    </row>
    <row r="186" ht="15" customHeight="1">
      <c r="B186" s="288"/>
      <c r="C186" s="266" t="s">
        <v>759</v>
      </c>
      <c r="D186" s="266"/>
      <c r="E186" s="266"/>
      <c r="F186" s="287" t="s">
        <v>682</v>
      </c>
      <c r="G186" s="266"/>
      <c r="H186" s="266" t="s">
        <v>760</v>
      </c>
      <c r="I186" s="266" t="s">
        <v>756</v>
      </c>
      <c r="J186" s="266"/>
      <c r="K186" s="309"/>
    </row>
    <row r="187" ht="15" customHeight="1">
      <c r="B187" s="288"/>
      <c r="C187" s="321" t="s">
        <v>761</v>
      </c>
      <c r="D187" s="266"/>
      <c r="E187" s="266"/>
      <c r="F187" s="287" t="s">
        <v>682</v>
      </c>
      <c r="G187" s="266"/>
      <c r="H187" s="266" t="s">
        <v>762</v>
      </c>
      <c r="I187" s="266" t="s">
        <v>763</v>
      </c>
      <c r="J187" s="322" t="s">
        <v>764</v>
      </c>
      <c r="K187" s="309"/>
    </row>
    <row r="188" ht="15" customHeight="1">
      <c r="B188" s="288"/>
      <c r="C188" s="272" t="s">
        <v>42</v>
      </c>
      <c r="D188" s="266"/>
      <c r="E188" s="266"/>
      <c r="F188" s="287" t="s">
        <v>676</v>
      </c>
      <c r="G188" s="266"/>
      <c r="H188" s="262" t="s">
        <v>765</v>
      </c>
      <c r="I188" s="266" t="s">
        <v>766</v>
      </c>
      <c r="J188" s="266"/>
      <c r="K188" s="309"/>
    </row>
    <row r="189" ht="15" customHeight="1">
      <c r="B189" s="288"/>
      <c r="C189" s="272" t="s">
        <v>767</v>
      </c>
      <c r="D189" s="266"/>
      <c r="E189" s="266"/>
      <c r="F189" s="287" t="s">
        <v>676</v>
      </c>
      <c r="G189" s="266"/>
      <c r="H189" s="266" t="s">
        <v>768</v>
      </c>
      <c r="I189" s="266" t="s">
        <v>710</v>
      </c>
      <c r="J189" s="266"/>
      <c r="K189" s="309"/>
    </row>
    <row r="190" ht="15" customHeight="1">
      <c r="B190" s="288"/>
      <c r="C190" s="272" t="s">
        <v>769</v>
      </c>
      <c r="D190" s="266"/>
      <c r="E190" s="266"/>
      <c r="F190" s="287" t="s">
        <v>676</v>
      </c>
      <c r="G190" s="266"/>
      <c r="H190" s="266" t="s">
        <v>770</v>
      </c>
      <c r="I190" s="266" t="s">
        <v>710</v>
      </c>
      <c r="J190" s="266"/>
      <c r="K190" s="309"/>
    </row>
    <row r="191" ht="15" customHeight="1">
      <c r="B191" s="288"/>
      <c r="C191" s="272" t="s">
        <v>771</v>
      </c>
      <c r="D191" s="266"/>
      <c r="E191" s="266"/>
      <c r="F191" s="287" t="s">
        <v>682</v>
      </c>
      <c r="G191" s="266"/>
      <c r="H191" s="266" t="s">
        <v>772</v>
      </c>
      <c r="I191" s="266" t="s">
        <v>710</v>
      </c>
      <c r="J191" s="266"/>
      <c r="K191" s="309"/>
    </row>
    <row r="192" ht="15" customHeight="1">
      <c r="B192" s="315"/>
      <c r="C192" s="323"/>
      <c r="D192" s="297"/>
      <c r="E192" s="297"/>
      <c r="F192" s="297"/>
      <c r="G192" s="297"/>
      <c r="H192" s="297"/>
      <c r="I192" s="297"/>
      <c r="J192" s="297"/>
      <c r="K192" s="316"/>
    </row>
    <row r="193" ht="18.75" customHeight="1">
      <c r="B193" s="262"/>
      <c r="C193" s="266"/>
      <c r="D193" s="266"/>
      <c r="E193" s="266"/>
      <c r="F193" s="287"/>
      <c r="G193" s="266"/>
      <c r="H193" s="266"/>
      <c r="I193" s="266"/>
      <c r="J193" s="266"/>
      <c r="K193" s="262"/>
    </row>
    <row r="194" ht="18.75" customHeight="1">
      <c r="B194" s="262"/>
      <c r="C194" s="266"/>
      <c r="D194" s="266"/>
      <c r="E194" s="266"/>
      <c r="F194" s="287"/>
      <c r="G194" s="266"/>
      <c r="H194" s="266"/>
      <c r="I194" s="266"/>
      <c r="J194" s="266"/>
      <c r="K194" s="262"/>
    </row>
    <row r="195" ht="18.75" customHeight="1">
      <c r="B195" s="273"/>
      <c r="C195" s="273"/>
      <c r="D195" s="273"/>
      <c r="E195" s="273"/>
      <c r="F195" s="273"/>
      <c r="G195" s="273"/>
      <c r="H195" s="273"/>
      <c r="I195" s="273"/>
      <c r="J195" s="273"/>
      <c r="K195" s="273"/>
    </row>
    <row r="196" ht="13.5">
      <c r="B196" s="252"/>
      <c r="C196" s="253"/>
      <c r="D196" s="253"/>
      <c r="E196" s="253"/>
      <c r="F196" s="253"/>
      <c r="G196" s="253"/>
      <c r="H196" s="253"/>
      <c r="I196" s="253"/>
      <c r="J196" s="253"/>
      <c r="K196" s="254"/>
    </row>
    <row r="197" ht="21">
      <c r="B197" s="255"/>
      <c r="C197" s="256" t="s">
        <v>773</v>
      </c>
      <c r="D197" s="256"/>
      <c r="E197" s="256"/>
      <c r="F197" s="256"/>
      <c r="G197" s="256"/>
      <c r="H197" s="256"/>
      <c r="I197" s="256"/>
      <c r="J197" s="256"/>
      <c r="K197" s="257"/>
    </row>
    <row r="198" ht="25.5" customHeight="1">
      <c r="B198" s="255"/>
      <c r="C198" s="324" t="s">
        <v>774</v>
      </c>
      <c r="D198" s="324"/>
      <c r="E198" s="324"/>
      <c r="F198" s="324" t="s">
        <v>775</v>
      </c>
      <c r="G198" s="325"/>
      <c r="H198" s="324" t="s">
        <v>776</v>
      </c>
      <c r="I198" s="324"/>
      <c r="J198" s="324"/>
      <c r="K198" s="257"/>
    </row>
    <row r="199" ht="5.25" customHeight="1">
      <c r="B199" s="288"/>
      <c r="C199" s="285"/>
      <c r="D199" s="285"/>
      <c r="E199" s="285"/>
      <c r="F199" s="285"/>
      <c r="G199" s="266"/>
      <c r="H199" s="285"/>
      <c r="I199" s="285"/>
      <c r="J199" s="285"/>
      <c r="K199" s="309"/>
    </row>
    <row r="200" ht="15" customHeight="1">
      <c r="B200" s="288"/>
      <c r="C200" s="266" t="s">
        <v>766</v>
      </c>
      <c r="D200" s="266"/>
      <c r="E200" s="266"/>
      <c r="F200" s="287" t="s">
        <v>43</v>
      </c>
      <c r="G200" s="266"/>
      <c r="H200" s="266" t="s">
        <v>777</v>
      </c>
      <c r="I200" s="266"/>
      <c r="J200" s="266"/>
      <c r="K200" s="309"/>
    </row>
    <row r="201" ht="15" customHeight="1">
      <c r="B201" s="288"/>
      <c r="C201" s="294"/>
      <c r="D201" s="266"/>
      <c r="E201" s="266"/>
      <c r="F201" s="287" t="s">
        <v>44</v>
      </c>
      <c r="G201" s="266"/>
      <c r="H201" s="266" t="s">
        <v>778</v>
      </c>
      <c r="I201" s="266"/>
      <c r="J201" s="266"/>
      <c r="K201" s="309"/>
    </row>
    <row r="202" ht="15" customHeight="1">
      <c r="B202" s="288"/>
      <c r="C202" s="294"/>
      <c r="D202" s="266"/>
      <c r="E202" s="266"/>
      <c r="F202" s="287" t="s">
        <v>47</v>
      </c>
      <c r="G202" s="266"/>
      <c r="H202" s="266" t="s">
        <v>779</v>
      </c>
      <c r="I202" s="266"/>
      <c r="J202" s="266"/>
      <c r="K202" s="309"/>
    </row>
    <row r="203" ht="15" customHeight="1">
      <c r="B203" s="288"/>
      <c r="C203" s="266"/>
      <c r="D203" s="266"/>
      <c r="E203" s="266"/>
      <c r="F203" s="287" t="s">
        <v>45</v>
      </c>
      <c r="G203" s="266"/>
      <c r="H203" s="266" t="s">
        <v>780</v>
      </c>
      <c r="I203" s="266"/>
      <c r="J203" s="266"/>
      <c r="K203" s="309"/>
    </row>
    <row r="204" ht="15" customHeight="1">
      <c r="B204" s="288"/>
      <c r="C204" s="266"/>
      <c r="D204" s="266"/>
      <c r="E204" s="266"/>
      <c r="F204" s="287" t="s">
        <v>46</v>
      </c>
      <c r="G204" s="266"/>
      <c r="H204" s="266" t="s">
        <v>781</v>
      </c>
      <c r="I204" s="266"/>
      <c r="J204" s="266"/>
      <c r="K204" s="309"/>
    </row>
    <row r="205" ht="15" customHeight="1">
      <c r="B205" s="288"/>
      <c r="C205" s="266"/>
      <c r="D205" s="266"/>
      <c r="E205" s="266"/>
      <c r="F205" s="287"/>
      <c r="G205" s="266"/>
      <c r="H205" s="266"/>
      <c r="I205" s="266"/>
      <c r="J205" s="266"/>
      <c r="K205" s="309"/>
    </row>
    <row r="206" ht="15" customHeight="1">
      <c r="B206" s="288"/>
      <c r="C206" s="266" t="s">
        <v>722</v>
      </c>
      <c r="D206" s="266"/>
      <c r="E206" s="266"/>
      <c r="F206" s="287" t="s">
        <v>79</v>
      </c>
      <c r="G206" s="266"/>
      <c r="H206" s="266" t="s">
        <v>782</v>
      </c>
      <c r="I206" s="266"/>
      <c r="J206" s="266"/>
      <c r="K206" s="309"/>
    </row>
    <row r="207" ht="15" customHeight="1">
      <c r="B207" s="288"/>
      <c r="C207" s="294"/>
      <c r="D207" s="266"/>
      <c r="E207" s="266"/>
      <c r="F207" s="287" t="s">
        <v>620</v>
      </c>
      <c r="G207" s="266"/>
      <c r="H207" s="266" t="s">
        <v>621</v>
      </c>
      <c r="I207" s="266"/>
      <c r="J207" s="266"/>
      <c r="K207" s="309"/>
    </row>
    <row r="208" ht="15" customHeight="1">
      <c r="B208" s="288"/>
      <c r="C208" s="266"/>
      <c r="D208" s="266"/>
      <c r="E208" s="266"/>
      <c r="F208" s="287" t="s">
        <v>618</v>
      </c>
      <c r="G208" s="266"/>
      <c r="H208" s="266" t="s">
        <v>783</v>
      </c>
      <c r="I208" s="266"/>
      <c r="J208" s="266"/>
      <c r="K208" s="309"/>
    </row>
    <row r="209" ht="15" customHeight="1">
      <c r="B209" s="326"/>
      <c r="C209" s="294"/>
      <c r="D209" s="294"/>
      <c r="E209" s="294"/>
      <c r="F209" s="287" t="s">
        <v>622</v>
      </c>
      <c r="G209" s="272"/>
      <c r="H209" s="313" t="s">
        <v>78</v>
      </c>
      <c r="I209" s="313"/>
      <c r="J209" s="313"/>
      <c r="K209" s="327"/>
    </row>
    <row r="210" ht="15" customHeight="1">
      <c r="B210" s="326"/>
      <c r="C210" s="294"/>
      <c r="D210" s="294"/>
      <c r="E210" s="294"/>
      <c r="F210" s="287" t="s">
        <v>623</v>
      </c>
      <c r="G210" s="272"/>
      <c r="H210" s="313" t="s">
        <v>784</v>
      </c>
      <c r="I210" s="313"/>
      <c r="J210" s="313"/>
      <c r="K210" s="327"/>
    </row>
    <row r="211" ht="15" customHeight="1">
      <c r="B211" s="326"/>
      <c r="C211" s="294"/>
      <c r="D211" s="294"/>
      <c r="E211" s="294"/>
      <c r="F211" s="328"/>
      <c r="G211" s="272"/>
      <c r="H211" s="329"/>
      <c r="I211" s="329"/>
      <c r="J211" s="329"/>
      <c r="K211" s="327"/>
    </row>
    <row r="212" ht="15" customHeight="1">
      <c r="B212" s="326"/>
      <c r="C212" s="266" t="s">
        <v>746</v>
      </c>
      <c r="D212" s="294"/>
      <c r="E212" s="294"/>
      <c r="F212" s="287">
        <v>1</v>
      </c>
      <c r="G212" s="272"/>
      <c r="H212" s="313" t="s">
        <v>785</v>
      </c>
      <c r="I212" s="313"/>
      <c r="J212" s="313"/>
      <c r="K212" s="327"/>
    </row>
    <row r="213" ht="15" customHeight="1">
      <c r="B213" s="326"/>
      <c r="C213" s="294"/>
      <c r="D213" s="294"/>
      <c r="E213" s="294"/>
      <c r="F213" s="287">
        <v>2</v>
      </c>
      <c r="G213" s="272"/>
      <c r="H213" s="313" t="s">
        <v>786</v>
      </c>
      <c r="I213" s="313"/>
      <c r="J213" s="313"/>
      <c r="K213" s="327"/>
    </row>
    <row r="214" ht="15" customHeight="1">
      <c r="B214" s="326"/>
      <c r="C214" s="294"/>
      <c r="D214" s="294"/>
      <c r="E214" s="294"/>
      <c r="F214" s="287">
        <v>3</v>
      </c>
      <c r="G214" s="272"/>
      <c r="H214" s="313" t="s">
        <v>787</v>
      </c>
      <c r="I214" s="313"/>
      <c r="J214" s="313"/>
      <c r="K214" s="327"/>
    </row>
    <row r="215" ht="15" customHeight="1">
      <c r="B215" s="326"/>
      <c r="C215" s="294"/>
      <c r="D215" s="294"/>
      <c r="E215" s="294"/>
      <c r="F215" s="287">
        <v>4</v>
      </c>
      <c r="G215" s="272"/>
      <c r="H215" s="313" t="s">
        <v>788</v>
      </c>
      <c r="I215" s="313"/>
      <c r="J215" s="313"/>
      <c r="K215" s="327"/>
    </row>
    <row r="216" ht="12.75" customHeight="1">
      <c r="B216" s="330"/>
      <c r="C216" s="331"/>
      <c r="D216" s="331"/>
      <c r="E216" s="331"/>
      <c r="F216" s="331"/>
      <c r="G216" s="331"/>
      <c r="H216" s="331"/>
      <c r="I216" s="331"/>
      <c r="J216" s="331"/>
      <c r="K216" s="332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Stejskalová Veronika</dc:creator>
  <cp:lastModifiedBy>Stejskalová Veronika</cp:lastModifiedBy>
  <dcterms:created xsi:type="dcterms:W3CDTF">2018-02-22T08:59:34Z</dcterms:created>
  <dcterms:modified xsi:type="dcterms:W3CDTF">2018-02-22T08:59:39Z</dcterms:modified>
</cp:coreProperties>
</file>